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:\_MA\MA DPU_NCLC\"/>
    </mc:Choice>
  </mc:AlternateContent>
  <xr:revisionPtr revIDLastSave="0" documentId="13_ncr:1_{D338DE64-DBDA-40B6-A394-D0772006A60C}" xr6:coauthVersionLast="47" xr6:coauthVersionMax="47" xr10:uidLastSave="{00000000-0000-0000-0000-000000000000}"/>
  <bookViews>
    <workbookView xWindow="-120" yWindow="-120" windowWidth="21840" windowHeight="13140" tabRatio="439" activeTab="1" xr2:uid="{54AB9236-4E3F-4110-AF48-BDD6ADAC8624}"/>
  </bookViews>
  <sheets>
    <sheet name="Glossary" sheetId="16" r:id="rId1"/>
    <sheet name="MECO" sheetId="11" r:id="rId2"/>
    <sheet name="NANT" sheetId="13" r:id="rId3"/>
    <sheet name="BOSTON" sheetId="14" r:id="rId4"/>
    <sheet name="COLONIAL" sheetId="15" r:id="rId5"/>
    <sheet name="MAE USE pvt" sheetId="25" state="hidden" r:id="rId6"/>
    <sheet name="CSS WK pvt" sheetId="18" state="hidden" r:id="rId7"/>
    <sheet name="CRS WK pvt" sheetId="21" state="hidden" r:id="rId8"/>
    <sheet name="MAE ESCO pvt" sheetId="23" state="hidden" r:id="rId9"/>
    <sheet name="CSS HIST pivot" sheetId="7" state="hidden" r:id="rId10"/>
    <sheet name="CRIS HIST pivot" sheetId="9" state="hidden" r:id="rId11"/>
  </sheets>
  <calcPr calcId="191028"/>
  <pivotCaches>
    <pivotCache cacheId="99" r:id="rId12"/>
    <pivotCache cacheId="100" r:id="rId13"/>
    <pivotCache cacheId="102" r:id="rId14"/>
    <pivotCache cacheId="103" r:id="rId15"/>
    <pivotCache cacheId="104" r:id="rId16"/>
    <pivotCache cacheId="110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G162" i="11" l="1"/>
  <c r="BE157" i="11"/>
  <c r="BF157" i="11"/>
  <c r="BG157" i="11"/>
  <c r="BE158" i="11"/>
  <c r="BF158" i="11"/>
  <c r="BG158" i="11"/>
  <c r="BE159" i="11"/>
  <c r="BF159" i="11"/>
  <c r="BG159" i="11"/>
  <c r="BE160" i="11"/>
  <c r="BF160" i="11"/>
  <c r="BG160" i="11"/>
  <c r="BE161" i="11"/>
  <c r="BF161" i="11"/>
  <c r="BG161" i="11"/>
  <c r="BE162" i="11"/>
  <c r="BF162" i="11"/>
  <c r="DA161" i="11"/>
  <c r="BG162" i="13"/>
  <c r="DA161" i="13"/>
  <c r="BG162" i="14"/>
  <c r="DA161" i="14"/>
  <c r="DA10" i="14"/>
  <c r="DA15" i="14" s="1"/>
  <c r="DA11" i="14"/>
  <c r="DA12" i="14"/>
  <c r="DA13" i="14"/>
  <c r="DA14" i="14"/>
  <c r="DA17" i="14"/>
  <c r="DA18" i="14"/>
  <c r="DA22" i="14" s="1"/>
  <c r="DA19" i="14"/>
  <c r="DA20" i="14"/>
  <c r="DA21" i="14"/>
  <c r="DA24" i="14"/>
  <c r="DA29" i="14" s="1"/>
  <c r="DA25" i="14"/>
  <c r="DA26" i="14"/>
  <c r="DA27" i="14"/>
  <c r="DA28" i="14"/>
  <c r="DA31" i="14"/>
  <c r="DA32" i="14"/>
  <c r="DA33" i="14"/>
  <c r="DA34" i="14"/>
  <c r="DA35" i="14"/>
  <c r="DA36" i="14"/>
  <c r="DA38" i="14"/>
  <c r="DA43" i="14" s="1"/>
  <c r="DA39" i="14"/>
  <c r="DA40" i="14"/>
  <c r="DA41" i="14"/>
  <c r="DA42" i="14"/>
  <c r="DA45" i="14"/>
  <c r="DA46" i="14"/>
  <c r="DA50" i="14" s="1"/>
  <c r="DA47" i="14"/>
  <c r="DA48" i="14"/>
  <c r="DA49" i="14"/>
  <c r="DA52" i="14"/>
  <c r="DA57" i="14" s="1"/>
  <c r="DA53" i="14"/>
  <c r="DA54" i="14"/>
  <c r="DA55" i="14"/>
  <c r="DA56" i="14"/>
  <c r="DA59" i="14"/>
  <c r="DA60" i="14"/>
  <c r="DA61" i="14"/>
  <c r="DA62" i="14"/>
  <c r="DA63" i="14"/>
  <c r="DA64" i="14"/>
  <c r="DA66" i="14"/>
  <c r="DA71" i="14" s="1"/>
  <c r="DA67" i="14"/>
  <c r="DA68" i="14"/>
  <c r="DA69" i="14"/>
  <c r="DA70" i="14"/>
  <c r="DA73" i="14"/>
  <c r="DA74" i="14"/>
  <c r="DA78" i="14" s="1"/>
  <c r="DA75" i="14"/>
  <c r="DA76" i="14"/>
  <c r="DA77" i="14"/>
  <c r="DA80" i="14"/>
  <c r="DA85" i="14" s="1"/>
  <c r="DA81" i="14"/>
  <c r="DA82" i="14"/>
  <c r="DA83" i="14"/>
  <c r="DA84" i="14"/>
  <c r="DA87" i="14"/>
  <c r="DA88" i="14"/>
  <c r="DA89" i="14"/>
  <c r="DA90" i="14"/>
  <c r="DA91" i="14"/>
  <c r="DA92" i="14"/>
  <c r="DA94" i="14"/>
  <c r="DA99" i="14" s="1"/>
  <c r="DA95" i="14"/>
  <c r="DA96" i="14"/>
  <c r="DA97" i="14"/>
  <c r="DA98" i="14"/>
  <c r="DA101" i="14"/>
  <c r="DA102" i="14"/>
  <c r="DA106" i="14" s="1"/>
  <c r="DA103" i="14"/>
  <c r="DA104" i="14"/>
  <c r="DA105" i="14"/>
  <c r="DA108" i="14"/>
  <c r="DA113" i="14" s="1"/>
  <c r="DA109" i="14"/>
  <c r="DA110" i="14"/>
  <c r="DA111" i="14"/>
  <c r="DA112" i="14"/>
  <c r="DA115" i="14"/>
  <c r="DA116" i="14"/>
  <c r="DA117" i="14"/>
  <c r="DA118" i="14"/>
  <c r="DA119" i="14"/>
  <c r="DA120" i="14"/>
  <c r="DA122" i="14"/>
  <c r="DA127" i="14" s="1"/>
  <c r="DA123" i="14"/>
  <c r="DA124" i="14"/>
  <c r="DA125" i="14"/>
  <c r="DA126" i="14"/>
  <c r="DA129" i="14"/>
  <c r="DA130" i="14"/>
  <c r="DA134" i="14" s="1"/>
  <c r="DA131" i="14"/>
  <c r="DA132" i="14"/>
  <c r="DA133" i="14"/>
  <c r="DA143" i="14"/>
  <c r="DA148" i="14" s="1"/>
  <c r="DA144" i="14"/>
  <c r="DA145" i="14"/>
  <c r="DA146" i="14"/>
  <c r="DA147" i="14"/>
  <c r="DA150" i="14"/>
  <c r="DA151" i="14"/>
  <c r="DA152" i="14"/>
  <c r="DA153" i="14"/>
  <c r="DA154" i="14"/>
  <c r="DA155" i="14"/>
  <c r="DA157" i="14"/>
  <c r="DA158" i="14"/>
  <c r="DA159" i="14"/>
  <c r="DA160" i="14"/>
  <c r="DA162" i="14"/>
  <c r="BG162" i="15"/>
  <c r="BG161" i="15"/>
  <c r="BG80" i="13"/>
  <c r="DA80" i="13" s="1"/>
  <c r="BG81" i="13"/>
  <c r="BG82" i="13"/>
  <c r="DA82" i="13" s="1"/>
  <c r="BG83" i="13"/>
  <c r="BG84" i="13"/>
  <c r="BG92" i="13"/>
  <c r="BE80" i="11"/>
  <c r="BF80" i="11"/>
  <c r="BG80" i="11"/>
  <c r="BE81" i="11"/>
  <c r="BF81" i="11"/>
  <c r="BG81" i="11"/>
  <c r="BE82" i="11"/>
  <c r="BF82" i="11"/>
  <c r="BG82" i="11"/>
  <c r="BE83" i="11"/>
  <c r="BF83" i="11"/>
  <c r="BG83" i="11"/>
  <c r="BE84" i="11"/>
  <c r="BF84" i="11"/>
  <c r="BG84" i="11"/>
  <c r="BG92" i="11"/>
  <c r="L2471" i="23"/>
  <c r="L2472" i="23"/>
  <c r="L2473" i="23"/>
  <c r="L2474" i="23"/>
  <c r="L2475" i="23"/>
  <c r="L2476" i="23"/>
  <c r="L2477" i="23"/>
  <c r="L2478" i="23"/>
  <c r="L2479" i="23"/>
  <c r="L2480" i="23"/>
  <c r="L2481" i="23"/>
  <c r="L2482" i="23"/>
  <c r="L2483" i="23"/>
  <c r="L2484" i="23"/>
  <c r="L2485" i="23"/>
  <c r="L2486" i="23"/>
  <c r="L2487" i="23"/>
  <c r="L2488" i="23"/>
  <c r="L2489" i="23"/>
  <c r="L2490" i="23"/>
  <c r="L2491" i="23"/>
  <c r="L2492" i="23"/>
  <c r="L2493" i="23"/>
  <c r="L2494" i="23"/>
  <c r="L2495" i="23"/>
  <c r="L2496" i="23"/>
  <c r="L2497" i="23"/>
  <c r="L2498" i="23"/>
  <c r="L2499" i="23"/>
  <c r="L2500" i="23"/>
  <c r="L2501" i="23"/>
  <c r="L2502" i="23"/>
  <c r="L2503" i="23"/>
  <c r="L2504" i="23"/>
  <c r="L2505" i="23"/>
  <c r="L2506" i="23"/>
  <c r="L2507" i="23"/>
  <c r="L2508" i="23"/>
  <c r="L2509" i="23"/>
  <c r="L2510" i="23"/>
  <c r="L2511" i="23"/>
  <c r="L2512" i="23"/>
  <c r="L2513" i="23"/>
  <c r="L2514" i="23"/>
  <c r="L2515" i="23"/>
  <c r="L2516" i="23"/>
  <c r="BG78" i="13"/>
  <c r="BG78" i="11"/>
  <c r="Q9064" i="25"/>
  <c r="Q9065" i="25"/>
  <c r="Q9066" i="25"/>
  <c r="Q9067" i="25"/>
  <c r="Q9068" i="25"/>
  <c r="Q9069" i="25"/>
  <c r="Q9070" i="25"/>
  <c r="Q9071" i="25"/>
  <c r="Q9072" i="25"/>
  <c r="Q9073" i="25"/>
  <c r="Q9074" i="25"/>
  <c r="Q9075" i="25"/>
  <c r="Q9076" i="25"/>
  <c r="Q9077" i="25"/>
  <c r="Q9078" i="25"/>
  <c r="Q9079" i="25"/>
  <c r="Q9080" i="25"/>
  <c r="Q9081" i="25"/>
  <c r="Q9082" i="25"/>
  <c r="Q9083" i="25"/>
  <c r="Q9084" i="25"/>
  <c r="Q9085" i="25"/>
  <c r="Q9086" i="25"/>
  <c r="Q9087" i="25"/>
  <c r="Q9088" i="25"/>
  <c r="Q9089" i="25"/>
  <c r="Q9090" i="25"/>
  <c r="Q9091" i="25"/>
  <c r="Q9092" i="25"/>
  <c r="Q9093" i="25"/>
  <c r="Q9094" i="25"/>
  <c r="Q9095" i="25"/>
  <c r="Q9096" i="25"/>
  <c r="Q9097" i="25"/>
  <c r="Q9098" i="25"/>
  <c r="Q9099" i="25"/>
  <c r="Q9100" i="25"/>
  <c r="Q9101" i="25"/>
  <c r="Q9102" i="25"/>
  <c r="Q9103" i="25"/>
  <c r="Q9104" i="25"/>
  <c r="Q9105" i="25"/>
  <c r="Q9106" i="25"/>
  <c r="Q9107" i="25"/>
  <c r="Q9108" i="25"/>
  <c r="Q9109" i="25"/>
  <c r="Q9110" i="25"/>
  <c r="Q9111" i="25"/>
  <c r="Q9112" i="25"/>
  <c r="Q9113" i="25"/>
  <c r="Q9114" i="25"/>
  <c r="Q9115" i="25"/>
  <c r="Q9116" i="25"/>
  <c r="Q9117" i="25"/>
  <c r="Q9118" i="25"/>
  <c r="Q9119" i="25"/>
  <c r="Q9120" i="25"/>
  <c r="Q9121" i="25"/>
  <c r="Q9122" i="25"/>
  <c r="Q9123" i="25"/>
  <c r="Q9124" i="25"/>
  <c r="Q9125" i="25"/>
  <c r="Q9126" i="25"/>
  <c r="Q9127" i="25"/>
  <c r="Q9128" i="25"/>
  <c r="Q9129" i="25"/>
  <c r="Q9130" i="25"/>
  <c r="Q9131" i="25"/>
  <c r="Q9132" i="25"/>
  <c r="Q9133" i="25"/>
  <c r="Q9134" i="25"/>
  <c r="Q9135" i="25"/>
  <c r="Q9136" i="25"/>
  <c r="Q9137" i="25"/>
  <c r="Q9138" i="25"/>
  <c r="Q9139" i="25"/>
  <c r="Q9140" i="25"/>
  <c r="Q9141" i="25"/>
  <c r="Q9142" i="25"/>
  <c r="Q9143" i="25"/>
  <c r="Q9144" i="25"/>
  <c r="Q9145" i="25"/>
  <c r="Q9146" i="25"/>
  <c r="Q9147" i="25"/>
  <c r="Q9148" i="25"/>
  <c r="Q9149" i="25"/>
  <c r="Q9150" i="25"/>
  <c r="Q9151" i="25"/>
  <c r="Q9152" i="25"/>
  <c r="Q9153" i="25"/>
  <c r="Q9154" i="25"/>
  <c r="Q9155" i="25"/>
  <c r="Q9156" i="25"/>
  <c r="Q9157" i="25"/>
  <c r="Q9158" i="25"/>
  <c r="Q9159" i="25"/>
  <c r="Q9160" i="25"/>
  <c r="Q9161" i="25"/>
  <c r="Q9162" i="25"/>
  <c r="Q9163" i="25"/>
  <c r="Q9164" i="25"/>
  <c r="Q9165" i="25"/>
  <c r="Q9166" i="25"/>
  <c r="Q9167" i="25"/>
  <c r="Q9168" i="25"/>
  <c r="Q9169" i="25"/>
  <c r="Q9170" i="25"/>
  <c r="Q9171" i="25"/>
  <c r="Q9172" i="25"/>
  <c r="Q9173" i="25"/>
  <c r="Q9174" i="25"/>
  <c r="Q9175" i="25"/>
  <c r="Q9176" i="25"/>
  <c r="Q9177" i="25"/>
  <c r="Q9178" i="25"/>
  <c r="Q9179" i="25"/>
  <c r="Q9180" i="25"/>
  <c r="Q9181" i="25"/>
  <c r="Q9182" i="25"/>
  <c r="Q9183" i="25"/>
  <c r="Q9184" i="25"/>
  <c r="Q9185" i="25"/>
  <c r="Q9186" i="25"/>
  <c r="Q9187" i="25"/>
  <c r="Q9188" i="25"/>
  <c r="Q9189" i="25"/>
  <c r="Q9190" i="25"/>
  <c r="Q9191" i="25"/>
  <c r="Q9192" i="25"/>
  <c r="Q9193" i="25"/>
  <c r="Q9194" i="25"/>
  <c r="Q9195" i="25"/>
  <c r="Q9196" i="25"/>
  <c r="Q9197" i="25"/>
  <c r="Q9198" i="25"/>
  <c r="Q9199" i="25"/>
  <c r="Q9200" i="25"/>
  <c r="Q9201" i="25"/>
  <c r="Q9202" i="25"/>
  <c r="Q9203" i="25"/>
  <c r="Q9204" i="25"/>
  <c r="Q9205" i="25"/>
  <c r="Q9206" i="25"/>
  <c r="Q9207" i="25"/>
  <c r="Q9208" i="25"/>
  <c r="Q9209" i="25"/>
  <c r="Q9210" i="25"/>
  <c r="DA10" i="15"/>
  <c r="DA15" i="15" s="1"/>
  <c r="DA11" i="15"/>
  <c r="DA12" i="15"/>
  <c r="DA13" i="15"/>
  <c r="DA14" i="15"/>
  <c r="DA17" i="15"/>
  <c r="DA18" i="15"/>
  <c r="DA22" i="15" s="1"/>
  <c r="DA19" i="15"/>
  <c r="DA20" i="15"/>
  <c r="DA21" i="15"/>
  <c r="DA24" i="15"/>
  <c r="DA25" i="15"/>
  <c r="DA29" i="15" s="1"/>
  <c r="DA26" i="15"/>
  <c r="DA27" i="15"/>
  <c r="DA28" i="15"/>
  <c r="DA31" i="15"/>
  <c r="DA32" i="15"/>
  <c r="DA33" i="15"/>
  <c r="DA34" i="15"/>
  <c r="DA35" i="15"/>
  <c r="DA36" i="15"/>
  <c r="DA38" i="15"/>
  <c r="DA39" i="15"/>
  <c r="DA43" i="15" s="1"/>
  <c r="DA40" i="15"/>
  <c r="DA41" i="15"/>
  <c r="DA42" i="15"/>
  <c r="DA45" i="15"/>
  <c r="DA46" i="15"/>
  <c r="DA50" i="15" s="1"/>
  <c r="DA47" i="15"/>
  <c r="DA48" i="15"/>
  <c r="DA49" i="15"/>
  <c r="DA52" i="15"/>
  <c r="DA53" i="15"/>
  <c r="DA54" i="15"/>
  <c r="DA55" i="15"/>
  <c r="DA57" i="15" s="1"/>
  <c r="DA56" i="15"/>
  <c r="DA59" i="15"/>
  <c r="DA60" i="15"/>
  <c r="DA61" i="15"/>
  <c r="DA62" i="15"/>
  <c r="DA63" i="15"/>
  <c r="DA64" i="15"/>
  <c r="DA66" i="15"/>
  <c r="DA67" i="15"/>
  <c r="DA71" i="15" s="1"/>
  <c r="DA68" i="15"/>
  <c r="DA69" i="15"/>
  <c r="DA70" i="15"/>
  <c r="DA73" i="15"/>
  <c r="DA74" i="15"/>
  <c r="DA78" i="15" s="1"/>
  <c r="DA75" i="15"/>
  <c r="DA76" i="15"/>
  <c r="DA77" i="15"/>
  <c r="DA80" i="15"/>
  <c r="DA81" i="15"/>
  <c r="DA82" i="15"/>
  <c r="DA83" i="15"/>
  <c r="DA85" i="15" s="1"/>
  <c r="DA84" i="15"/>
  <c r="DA87" i="15"/>
  <c r="DA88" i="15"/>
  <c r="DA89" i="15"/>
  <c r="DA90" i="15"/>
  <c r="DA91" i="15"/>
  <c r="DA92" i="15"/>
  <c r="DA94" i="15"/>
  <c r="DA95" i="15"/>
  <c r="DA99" i="15" s="1"/>
  <c r="DA96" i="15"/>
  <c r="DA97" i="15"/>
  <c r="DA98" i="15"/>
  <c r="DA101" i="15"/>
  <c r="DA102" i="15"/>
  <c r="DA106" i="15" s="1"/>
  <c r="DA103" i="15"/>
  <c r="DA104" i="15"/>
  <c r="DA105" i="15"/>
  <c r="DA108" i="15"/>
  <c r="DA109" i="15"/>
  <c r="DA110" i="15"/>
  <c r="DA111" i="15"/>
  <c r="DA113" i="15" s="1"/>
  <c r="DA112" i="15"/>
  <c r="DA115" i="15"/>
  <c r="DA116" i="15"/>
  <c r="DA117" i="15"/>
  <c r="DA118" i="15"/>
  <c r="DA119" i="15"/>
  <c r="DA120" i="15"/>
  <c r="DA122" i="15"/>
  <c r="DA123" i="15"/>
  <c r="DA127" i="15" s="1"/>
  <c r="DA124" i="15"/>
  <c r="DA125" i="15"/>
  <c r="DA126" i="15"/>
  <c r="DA129" i="15"/>
  <c r="DA130" i="15"/>
  <c r="DA134" i="15" s="1"/>
  <c r="DA131" i="15"/>
  <c r="DA132" i="15"/>
  <c r="DA133" i="15"/>
  <c r="DA143" i="15"/>
  <c r="DA144" i="15"/>
  <c r="DA145" i="15"/>
  <c r="DA146" i="15"/>
  <c r="DA148" i="15" s="1"/>
  <c r="DA147" i="15"/>
  <c r="DA150" i="15"/>
  <c r="DA151" i="15"/>
  <c r="DA152" i="15"/>
  <c r="DA153" i="15"/>
  <c r="DA154" i="15"/>
  <c r="DA155" i="15"/>
  <c r="DA157" i="15"/>
  <c r="DA158" i="15"/>
  <c r="DA159" i="15"/>
  <c r="DA160" i="15"/>
  <c r="DA161" i="15"/>
  <c r="DA162" i="15"/>
  <c r="BG157" i="15"/>
  <c r="BG158" i="15"/>
  <c r="BG159" i="15"/>
  <c r="BG160" i="15"/>
  <c r="BG161" i="14"/>
  <c r="BG157" i="14"/>
  <c r="BG158" i="14"/>
  <c r="BG159" i="14"/>
  <c r="BG160" i="14"/>
  <c r="F192" i="21"/>
  <c r="G192" i="21"/>
  <c r="DA10" i="13"/>
  <c r="DA11" i="13"/>
  <c r="DA15" i="13" s="1"/>
  <c r="DA12" i="13"/>
  <c r="DA13" i="13"/>
  <c r="DA14" i="13"/>
  <c r="DA17" i="13"/>
  <c r="DA18" i="13"/>
  <c r="DA22" i="13" s="1"/>
  <c r="DA19" i="13"/>
  <c r="DA20" i="13"/>
  <c r="DA21" i="13"/>
  <c r="DA24" i="13"/>
  <c r="DA25" i="13"/>
  <c r="DA26" i="13"/>
  <c r="DA27" i="13"/>
  <c r="DA29" i="13" s="1"/>
  <c r="DA28" i="13"/>
  <c r="DA31" i="13"/>
  <c r="DA32" i="13"/>
  <c r="DA33" i="13"/>
  <c r="DA34" i="13"/>
  <c r="DA35" i="13"/>
  <c r="DA36" i="13"/>
  <c r="DA38" i="13"/>
  <c r="DA39" i="13"/>
  <c r="DA43" i="13" s="1"/>
  <c r="DA40" i="13"/>
  <c r="DA41" i="13"/>
  <c r="DA42" i="13"/>
  <c r="DA45" i="13"/>
  <c r="DA46" i="13"/>
  <c r="DA50" i="13" s="1"/>
  <c r="DA47" i="13"/>
  <c r="DA48" i="13"/>
  <c r="DA49" i="13"/>
  <c r="DA52" i="13"/>
  <c r="DA53" i="13"/>
  <c r="DA54" i="13"/>
  <c r="DA55" i="13"/>
  <c r="DA57" i="13" s="1"/>
  <c r="DA56" i="13"/>
  <c r="DA59" i="13"/>
  <c r="DA60" i="13"/>
  <c r="DA61" i="13"/>
  <c r="DA62" i="13"/>
  <c r="DA63" i="13"/>
  <c r="DA64" i="13"/>
  <c r="DA66" i="13"/>
  <c r="DA67" i="13"/>
  <c r="DA71" i="13" s="1"/>
  <c r="DA68" i="13"/>
  <c r="DA69" i="13"/>
  <c r="DA70" i="13"/>
  <c r="DA73" i="13"/>
  <c r="DA74" i="13"/>
  <c r="DA75" i="13"/>
  <c r="DA76" i="13"/>
  <c r="DA77" i="13"/>
  <c r="DA78" i="13"/>
  <c r="DA81" i="13"/>
  <c r="DA83" i="13"/>
  <c r="DA84" i="13"/>
  <c r="DA87" i="13"/>
  <c r="DA92" i="13" s="1"/>
  <c r="DA88" i="13"/>
  <c r="DA89" i="13"/>
  <c r="DA90" i="13"/>
  <c r="DA91" i="13"/>
  <c r="DA94" i="13"/>
  <c r="DA99" i="13" s="1"/>
  <c r="DA95" i="13"/>
  <c r="DA96" i="13"/>
  <c r="DA97" i="13"/>
  <c r="DA98" i="13"/>
  <c r="DA101" i="13"/>
  <c r="DA102" i="13"/>
  <c r="DA106" i="13" s="1"/>
  <c r="DA103" i="13"/>
  <c r="DA104" i="13"/>
  <c r="DA105" i="13"/>
  <c r="DA108" i="13"/>
  <c r="DA109" i="13"/>
  <c r="DA110" i="13"/>
  <c r="DA111" i="13"/>
  <c r="DA113" i="13" s="1"/>
  <c r="DA112" i="13"/>
  <c r="DA115" i="13"/>
  <c r="DA116" i="13"/>
  <c r="DA117" i="13"/>
  <c r="DA118" i="13"/>
  <c r="DA119" i="13"/>
  <c r="DA120" i="13"/>
  <c r="DA122" i="13"/>
  <c r="DA123" i="13"/>
  <c r="DA127" i="13" s="1"/>
  <c r="DA124" i="13"/>
  <c r="DA125" i="13"/>
  <c r="DA126" i="13"/>
  <c r="DA129" i="13"/>
  <c r="DA130" i="13"/>
  <c r="DA134" i="13" s="1"/>
  <c r="DA131" i="13"/>
  <c r="DA132" i="13"/>
  <c r="DA133" i="13"/>
  <c r="DA143" i="13"/>
  <c r="DA144" i="13"/>
  <c r="DA145" i="13"/>
  <c r="DA146" i="13"/>
  <c r="DA148" i="13" s="1"/>
  <c r="DA147" i="13"/>
  <c r="DA150" i="13"/>
  <c r="DA151" i="13"/>
  <c r="DA152" i="13"/>
  <c r="DA153" i="13"/>
  <c r="DA154" i="13"/>
  <c r="DA155" i="13"/>
  <c r="DA157" i="13"/>
  <c r="DA158" i="13"/>
  <c r="DA159" i="13"/>
  <c r="DA160" i="13"/>
  <c r="DA162" i="13"/>
  <c r="BG157" i="13"/>
  <c r="BG158" i="13"/>
  <c r="BG159" i="13"/>
  <c r="BG160" i="13"/>
  <c r="BG161" i="13"/>
  <c r="DA10" i="11"/>
  <c r="DA11" i="11"/>
  <c r="DA12" i="11"/>
  <c r="DA13" i="11"/>
  <c r="DA14" i="11"/>
  <c r="DA15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43" i="11" s="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4" i="11" s="1"/>
  <c r="DA60" i="11"/>
  <c r="DA61" i="11"/>
  <c r="DA62" i="11"/>
  <c r="DA63" i="11"/>
  <c r="DA66" i="11"/>
  <c r="DA67" i="11"/>
  <c r="DA71" i="11" s="1"/>
  <c r="DA68" i="11"/>
  <c r="DA69" i="11"/>
  <c r="DA70" i="11"/>
  <c r="DA73" i="11"/>
  <c r="DA74" i="11"/>
  <c r="DA75" i="11"/>
  <c r="DA76" i="11"/>
  <c r="DA77" i="11"/>
  <c r="DA87" i="11"/>
  <c r="DA88" i="11"/>
  <c r="DA89" i="11"/>
  <c r="DA92" i="11" s="1"/>
  <c r="DA90" i="11"/>
  <c r="DA91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15" i="11"/>
  <c r="DA116" i="11"/>
  <c r="DA117" i="11"/>
  <c r="DA120" i="11" s="1"/>
  <c r="DA118" i="11"/>
  <c r="DA119" i="11"/>
  <c r="DA122" i="11"/>
  <c r="DA123" i="11"/>
  <c r="DA124" i="11"/>
  <c r="DA125" i="11"/>
  <c r="DA126" i="11"/>
  <c r="DA129" i="11"/>
  <c r="DA130" i="11"/>
  <c r="DA131" i="11"/>
  <c r="DA132" i="11"/>
  <c r="DA133" i="11"/>
  <c r="DA143" i="11"/>
  <c r="DA144" i="11"/>
  <c r="DA145" i="11"/>
  <c r="DA146" i="11"/>
  <c r="DA147" i="11"/>
  <c r="DA150" i="11"/>
  <c r="DA151" i="11"/>
  <c r="DA155" i="11" s="1"/>
  <c r="DA152" i="11"/>
  <c r="DA153" i="11"/>
  <c r="DA154" i="11"/>
  <c r="G181" i="18"/>
  <c r="F181" i="18"/>
  <c r="CZ10" i="14"/>
  <c r="CZ15" i="14" s="1"/>
  <c r="CZ11" i="14"/>
  <c r="CZ12" i="14"/>
  <c r="CZ13" i="14"/>
  <c r="CZ14" i="14"/>
  <c r="CZ17" i="14"/>
  <c r="CZ18" i="14"/>
  <c r="CZ19" i="14"/>
  <c r="CZ20" i="14"/>
  <c r="CZ21" i="14"/>
  <c r="CZ24" i="14"/>
  <c r="CZ25" i="14"/>
  <c r="CZ26" i="14"/>
  <c r="CZ27" i="14"/>
  <c r="CZ28" i="14"/>
  <c r="CZ31" i="14"/>
  <c r="CZ32" i="14"/>
  <c r="CZ33" i="14"/>
  <c r="CZ34" i="14"/>
  <c r="CZ35" i="14"/>
  <c r="CZ38" i="14"/>
  <c r="CZ39" i="14"/>
  <c r="CZ40" i="14"/>
  <c r="CZ41" i="14"/>
  <c r="CZ42" i="14"/>
  <c r="CZ45" i="14"/>
  <c r="CZ46" i="14"/>
  <c r="CZ47" i="14"/>
  <c r="CZ48" i="14"/>
  <c r="CZ49" i="14"/>
  <c r="CZ52" i="14"/>
  <c r="CZ53" i="14"/>
  <c r="CZ54" i="14"/>
  <c r="CZ55" i="14"/>
  <c r="CZ56" i="14"/>
  <c r="CZ59" i="14"/>
  <c r="CZ60" i="14"/>
  <c r="CZ61" i="14"/>
  <c r="CZ62" i="14"/>
  <c r="CZ63" i="14"/>
  <c r="CZ66" i="14"/>
  <c r="CZ71" i="14" s="1"/>
  <c r="CZ67" i="14"/>
  <c r="CZ68" i="14"/>
  <c r="CZ69" i="14"/>
  <c r="CZ70" i="14"/>
  <c r="CZ73" i="14"/>
  <c r="CZ74" i="14"/>
  <c r="CZ75" i="14"/>
  <c r="CZ76" i="14"/>
  <c r="CZ77" i="14"/>
  <c r="CZ80" i="14"/>
  <c r="CZ81" i="14"/>
  <c r="CZ82" i="14"/>
  <c r="CZ83" i="14"/>
  <c r="CZ84" i="14"/>
  <c r="CZ87" i="14"/>
  <c r="CZ88" i="14"/>
  <c r="CZ89" i="14"/>
  <c r="CZ90" i="14"/>
  <c r="CZ91" i="14"/>
  <c r="CZ94" i="14"/>
  <c r="CZ95" i="14"/>
  <c r="CZ96" i="14"/>
  <c r="CZ97" i="14"/>
  <c r="CZ98" i="14"/>
  <c r="CZ101" i="14"/>
  <c r="CZ102" i="14"/>
  <c r="CZ103" i="14"/>
  <c r="CZ104" i="14"/>
  <c r="CZ105" i="14"/>
  <c r="CZ108" i="14"/>
  <c r="CZ109" i="14"/>
  <c r="CZ110" i="14"/>
  <c r="CZ111" i="14"/>
  <c r="CZ112" i="14"/>
  <c r="CZ115" i="14"/>
  <c r="CZ116" i="14"/>
  <c r="CZ117" i="14"/>
  <c r="CZ118" i="14"/>
  <c r="CZ119" i="14"/>
  <c r="CZ122" i="14"/>
  <c r="CZ127" i="14" s="1"/>
  <c r="CZ123" i="14"/>
  <c r="CZ124" i="14"/>
  <c r="CZ125" i="14"/>
  <c r="CZ126" i="14"/>
  <c r="CZ129" i="14"/>
  <c r="CZ130" i="14"/>
  <c r="CZ131" i="14"/>
  <c r="CZ132" i="14"/>
  <c r="CZ133" i="14"/>
  <c r="CZ143" i="14"/>
  <c r="CZ144" i="14"/>
  <c r="CZ145" i="14"/>
  <c r="CZ146" i="14"/>
  <c r="CZ147" i="14"/>
  <c r="CZ150" i="14"/>
  <c r="CZ151" i="14"/>
  <c r="CZ152" i="14"/>
  <c r="CZ153" i="14"/>
  <c r="CZ154" i="14"/>
  <c r="CZ10" i="15"/>
  <c r="CZ11" i="15"/>
  <c r="CZ12" i="15"/>
  <c r="CZ13" i="15"/>
  <c r="CZ14" i="15"/>
  <c r="CZ15" i="15" s="1"/>
  <c r="CZ17" i="15"/>
  <c r="CZ22" i="15" s="1"/>
  <c r="CZ18" i="15"/>
  <c r="CZ19" i="15"/>
  <c r="CZ20" i="15"/>
  <c r="CZ21" i="15"/>
  <c r="CZ24" i="15"/>
  <c r="CZ25" i="15"/>
  <c r="CZ26" i="15"/>
  <c r="CZ27" i="15"/>
  <c r="CZ28" i="15"/>
  <c r="CZ31" i="15"/>
  <c r="CZ36" i="15" s="1"/>
  <c r="CZ32" i="15"/>
  <c r="CZ33" i="15"/>
  <c r="CZ34" i="15"/>
  <c r="CZ35" i="15"/>
  <c r="CZ38" i="15"/>
  <c r="CZ39" i="15"/>
  <c r="CZ40" i="15"/>
  <c r="CZ41" i="15"/>
  <c r="CZ42" i="15"/>
  <c r="CZ45" i="15"/>
  <c r="CZ46" i="15"/>
  <c r="CZ47" i="15"/>
  <c r="CZ48" i="15"/>
  <c r="CZ49" i="15"/>
  <c r="CZ52" i="15"/>
  <c r="CZ53" i="15"/>
  <c r="CZ54" i="15"/>
  <c r="CZ55" i="15"/>
  <c r="CZ56" i="15"/>
  <c r="CZ59" i="15"/>
  <c r="CZ60" i="15"/>
  <c r="CZ61" i="15"/>
  <c r="CZ62" i="15"/>
  <c r="CZ63" i="15"/>
  <c r="CZ66" i="15"/>
  <c r="CZ67" i="15"/>
  <c r="CZ68" i="15"/>
  <c r="CZ69" i="15"/>
  <c r="CZ70" i="15"/>
  <c r="CZ71" i="15" s="1"/>
  <c r="CZ73" i="15"/>
  <c r="CZ78" i="15" s="1"/>
  <c r="CZ74" i="15"/>
  <c r="CZ75" i="15"/>
  <c r="CZ76" i="15"/>
  <c r="CZ77" i="15"/>
  <c r="CZ80" i="15"/>
  <c r="CZ81" i="15"/>
  <c r="CZ82" i="15"/>
  <c r="CZ83" i="15"/>
  <c r="CZ84" i="15"/>
  <c r="CZ87" i="15"/>
  <c r="CZ88" i="15"/>
  <c r="CZ89" i="15"/>
  <c r="CZ90" i="15"/>
  <c r="CZ91" i="15"/>
  <c r="CZ94" i="15"/>
  <c r="CZ95" i="15"/>
  <c r="CZ96" i="15"/>
  <c r="CZ97" i="15"/>
  <c r="CZ98" i="15"/>
  <c r="CZ101" i="15"/>
  <c r="CZ102" i="15"/>
  <c r="CZ103" i="15"/>
  <c r="CZ104" i="15"/>
  <c r="CZ105" i="15"/>
  <c r="CZ108" i="15"/>
  <c r="CZ109" i="15"/>
  <c r="CZ110" i="15"/>
  <c r="CZ111" i="15"/>
  <c r="CZ112" i="15"/>
  <c r="CZ113" i="15" s="1"/>
  <c r="CZ115" i="15"/>
  <c r="CZ116" i="15"/>
  <c r="CZ117" i="15"/>
  <c r="CZ118" i="15"/>
  <c r="CZ119" i="15"/>
  <c r="CZ122" i="15"/>
  <c r="CZ123" i="15"/>
  <c r="CZ124" i="15"/>
  <c r="CZ125" i="15"/>
  <c r="CZ126" i="15"/>
  <c r="CZ129" i="15"/>
  <c r="CZ134" i="15" s="1"/>
  <c r="CZ130" i="15"/>
  <c r="CZ131" i="15"/>
  <c r="CZ132" i="15"/>
  <c r="CZ133" i="15"/>
  <c r="CZ143" i="15"/>
  <c r="CZ144" i="15"/>
  <c r="CZ145" i="15"/>
  <c r="CZ146" i="15"/>
  <c r="CZ147" i="15"/>
  <c r="CZ150" i="15"/>
  <c r="CZ155" i="15" s="1"/>
  <c r="CZ151" i="15"/>
  <c r="CZ152" i="15"/>
  <c r="CZ153" i="15"/>
  <c r="CZ154" i="15"/>
  <c r="BF157" i="14"/>
  <c r="BF158" i="14"/>
  <c r="BF159" i="14"/>
  <c r="BF160" i="14"/>
  <c r="BF161" i="14"/>
  <c r="BF162" i="14"/>
  <c r="BF157" i="15"/>
  <c r="BF158" i="15"/>
  <c r="BF159" i="15"/>
  <c r="BF160" i="15"/>
  <c r="BF161" i="15"/>
  <c r="BF162" i="15"/>
  <c r="F191" i="21"/>
  <c r="G191" i="21"/>
  <c r="BF157" i="13"/>
  <c r="BF158" i="13"/>
  <c r="BF159" i="13"/>
  <c r="BF160" i="13"/>
  <c r="BF161" i="13"/>
  <c r="BF162" i="13"/>
  <c r="CZ10" i="13"/>
  <c r="CZ11" i="13"/>
  <c r="CZ12" i="13"/>
  <c r="CZ13" i="13"/>
  <c r="CZ14" i="13"/>
  <c r="CZ17" i="13"/>
  <c r="CZ18" i="13"/>
  <c r="CZ19" i="13"/>
  <c r="CZ20" i="13"/>
  <c r="CZ21" i="13"/>
  <c r="CZ22" i="13"/>
  <c r="CZ24" i="13"/>
  <c r="CZ29" i="13" s="1"/>
  <c r="CZ25" i="13"/>
  <c r="CZ26" i="13"/>
  <c r="CZ27" i="13"/>
  <c r="CZ28" i="13"/>
  <c r="CZ31" i="13"/>
  <c r="CZ36" i="13" s="1"/>
  <c r="CZ32" i="13"/>
  <c r="CZ33" i="13"/>
  <c r="CZ34" i="13"/>
  <c r="CZ35" i="13"/>
  <c r="CZ38" i="13"/>
  <c r="CZ39" i="13"/>
  <c r="CZ40" i="13"/>
  <c r="CZ41" i="13"/>
  <c r="CZ42" i="13"/>
  <c r="CZ45" i="13"/>
  <c r="CZ50" i="13" s="1"/>
  <c r="CZ46" i="13"/>
  <c r="CZ47" i="13"/>
  <c r="CZ48" i="13"/>
  <c r="CZ49" i="13"/>
  <c r="CZ52" i="13"/>
  <c r="CZ53" i="13"/>
  <c r="CZ54" i="13"/>
  <c r="CZ55" i="13"/>
  <c r="CZ56" i="13"/>
  <c r="CZ59" i="13"/>
  <c r="CZ60" i="13"/>
  <c r="CZ61" i="13"/>
  <c r="CZ62" i="13"/>
  <c r="CZ63" i="13"/>
  <c r="CZ64" i="13" s="1"/>
  <c r="CZ66" i="13"/>
  <c r="CZ67" i="13"/>
  <c r="CZ68" i="13"/>
  <c r="CZ69" i="13"/>
  <c r="CZ70" i="13"/>
  <c r="CZ73" i="13"/>
  <c r="CZ74" i="13"/>
  <c r="CZ78" i="13" s="1"/>
  <c r="CZ75" i="13"/>
  <c r="CZ76" i="13"/>
  <c r="CZ77" i="13"/>
  <c r="CZ87" i="13"/>
  <c r="CZ92" i="13" s="1"/>
  <c r="CZ88" i="13"/>
  <c r="CZ89" i="13"/>
  <c r="CZ90" i="13"/>
  <c r="CZ91" i="13"/>
  <c r="CZ94" i="13"/>
  <c r="CZ99" i="13" s="1"/>
  <c r="CZ95" i="13"/>
  <c r="CZ96" i="13"/>
  <c r="CZ97" i="13"/>
  <c r="CZ98" i="13"/>
  <c r="CZ101" i="13"/>
  <c r="CZ102" i="13"/>
  <c r="CZ103" i="13"/>
  <c r="CZ104" i="13"/>
  <c r="CZ106" i="13" s="1"/>
  <c r="CZ105" i="13"/>
  <c r="CZ108" i="13"/>
  <c r="CZ109" i="13"/>
  <c r="CZ110" i="13"/>
  <c r="CZ111" i="13"/>
  <c r="CZ112" i="13"/>
  <c r="CZ115" i="13"/>
  <c r="CZ120" i="13" s="1"/>
  <c r="CZ116" i="13"/>
  <c r="CZ117" i="13"/>
  <c r="CZ118" i="13"/>
  <c r="CZ119" i="13"/>
  <c r="CZ122" i="13"/>
  <c r="CZ123" i="13"/>
  <c r="CZ124" i="13"/>
  <c r="CZ125" i="13"/>
  <c r="CZ126" i="13"/>
  <c r="CZ129" i="13"/>
  <c r="CZ130" i="13"/>
  <c r="CZ131" i="13"/>
  <c r="CZ132" i="13"/>
  <c r="CZ133" i="13"/>
  <c r="CZ134" i="13"/>
  <c r="CZ143" i="13"/>
  <c r="CZ144" i="13"/>
  <c r="CZ145" i="13"/>
  <c r="CZ146" i="13"/>
  <c r="CZ147" i="13"/>
  <c r="CZ150" i="13"/>
  <c r="CZ151" i="13"/>
  <c r="CZ152" i="13"/>
  <c r="CZ155" i="13" s="1"/>
  <c r="CZ153" i="13"/>
  <c r="CZ154" i="13"/>
  <c r="CZ10" i="11"/>
  <c r="CZ15" i="11" s="1"/>
  <c r="CZ11" i="11"/>
  <c r="CZ12" i="11"/>
  <c r="CZ13" i="11"/>
  <c r="CZ14" i="11"/>
  <c r="CZ17" i="11"/>
  <c r="CZ18" i="11"/>
  <c r="CZ19" i="11"/>
  <c r="CZ20" i="11"/>
  <c r="CZ21" i="11"/>
  <c r="CZ24" i="11"/>
  <c r="CZ25" i="11"/>
  <c r="CZ26" i="11"/>
  <c r="CZ27" i="11"/>
  <c r="CZ28" i="11"/>
  <c r="CZ31" i="11"/>
  <c r="CZ32" i="11"/>
  <c r="CZ33" i="11"/>
  <c r="CZ34" i="11"/>
  <c r="CZ35" i="11"/>
  <c r="CZ38" i="11"/>
  <c r="CZ39" i="11"/>
  <c r="CZ40" i="11"/>
  <c r="CZ41" i="11"/>
  <c r="CZ42" i="11"/>
  <c r="CZ45" i="11"/>
  <c r="CZ46" i="11"/>
  <c r="CZ47" i="11"/>
  <c r="CZ48" i="11"/>
  <c r="CZ49" i="11"/>
  <c r="CZ52" i="11"/>
  <c r="CZ57" i="11" s="1"/>
  <c r="CZ53" i="11"/>
  <c r="CZ54" i="11"/>
  <c r="CZ55" i="11"/>
  <c r="CZ56" i="11"/>
  <c r="CZ59" i="11"/>
  <c r="CZ60" i="11"/>
  <c r="CZ61" i="11"/>
  <c r="CZ62" i="11"/>
  <c r="CZ63" i="11"/>
  <c r="CZ66" i="11"/>
  <c r="CZ67" i="11"/>
  <c r="CZ68" i="11"/>
  <c r="CZ69" i="11"/>
  <c r="CZ70" i="11"/>
  <c r="CZ73" i="11"/>
  <c r="CZ74" i="11"/>
  <c r="CZ75" i="11"/>
  <c r="CZ76" i="11"/>
  <c r="CZ77" i="11"/>
  <c r="CZ87" i="11"/>
  <c r="CZ88" i="11"/>
  <c r="CZ89" i="11"/>
  <c r="CZ90" i="11"/>
  <c r="CZ91" i="11"/>
  <c r="CZ94" i="11"/>
  <c r="CZ95" i="11"/>
  <c r="CZ96" i="11"/>
  <c r="CZ97" i="11"/>
  <c r="CZ98" i="11"/>
  <c r="CZ101" i="11"/>
  <c r="CZ102" i="11"/>
  <c r="CZ103" i="11"/>
  <c r="CZ104" i="11"/>
  <c r="CZ105" i="11"/>
  <c r="CZ108" i="11"/>
  <c r="CZ109" i="11"/>
  <c r="CZ110" i="11"/>
  <c r="CZ111" i="11"/>
  <c r="CZ112" i="11"/>
  <c r="CZ115" i="11"/>
  <c r="CZ116" i="11"/>
  <c r="CZ117" i="11"/>
  <c r="CZ118" i="11"/>
  <c r="CZ119" i="11"/>
  <c r="CZ122" i="11"/>
  <c r="CZ123" i="11"/>
  <c r="CZ127" i="11" s="1"/>
  <c r="CZ124" i="11"/>
  <c r="CZ125" i="11"/>
  <c r="CZ126" i="11"/>
  <c r="CZ129" i="11"/>
  <c r="CZ130" i="11"/>
  <c r="CZ131" i="11"/>
  <c r="CZ132" i="11"/>
  <c r="CZ133" i="11"/>
  <c r="CZ143" i="11"/>
  <c r="CZ148" i="11" s="1"/>
  <c r="CZ144" i="11"/>
  <c r="CZ145" i="11"/>
  <c r="CZ146" i="11"/>
  <c r="CZ147" i="11"/>
  <c r="CZ150" i="11"/>
  <c r="CZ151" i="11"/>
  <c r="CZ152" i="11"/>
  <c r="CZ153" i="11"/>
  <c r="CZ154" i="11"/>
  <c r="BF80" i="13"/>
  <c r="BF81" i="13"/>
  <c r="BF82" i="13"/>
  <c r="BF83" i="13"/>
  <c r="BF84" i="13"/>
  <c r="BF92" i="13"/>
  <c r="BF78" i="13"/>
  <c r="BF92" i="11"/>
  <c r="BF78" i="11"/>
  <c r="Q8919" i="25"/>
  <c r="Q8920" i="25"/>
  <c r="Q8921" i="25"/>
  <c r="Q8922" i="25"/>
  <c r="Q8923" i="25"/>
  <c r="Q8924" i="25"/>
  <c r="Q8925" i="25"/>
  <c r="Q8926" i="25"/>
  <c r="Q8927" i="25"/>
  <c r="Q8928" i="25"/>
  <c r="Q8929" i="25"/>
  <c r="Q8930" i="25"/>
  <c r="Q8931" i="25"/>
  <c r="Q8932" i="25"/>
  <c r="Q8933" i="25"/>
  <c r="Q8934" i="25"/>
  <c r="Q8935" i="25"/>
  <c r="Q8936" i="25"/>
  <c r="Q8937" i="25"/>
  <c r="Q8938" i="25"/>
  <c r="Q8939" i="25"/>
  <c r="Q8940" i="25"/>
  <c r="Q8941" i="25"/>
  <c r="Q8942" i="25"/>
  <c r="Q8943" i="25"/>
  <c r="Q8944" i="25"/>
  <c r="Q8945" i="25"/>
  <c r="Q8946" i="25"/>
  <c r="Q8947" i="25"/>
  <c r="Q8948" i="25"/>
  <c r="Q8949" i="25"/>
  <c r="Q8950" i="25"/>
  <c r="Q8951" i="25"/>
  <c r="Q8952" i="25"/>
  <c r="Q8953" i="25"/>
  <c r="Q8954" i="25"/>
  <c r="Q8955" i="25"/>
  <c r="Q8956" i="25"/>
  <c r="Q8957" i="25"/>
  <c r="Q8958" i="25"/>
  <c r="Q8959" i="25"/>
  <c r="Q8960" i="25"/>
  <c r="Q8961" i="25"/>
  <c r="Q8962" i="25"/>
  <c r="Q8963" i="25"/>
  <c r="Q8964" i="25"/>
  <c r="Q8965" i="25"/>
  <c r="Q8966" i="25"/>
  <c r="Q8967" i="25"/>
  <c r="Q8968" i="25"/>
  <c r="Q8969" i="25"/>
  <c r="Q8970" i="25"/>
  <c r="Q8971" i="25"/>
  <c r="Q8972" i="25"/>
  <c r="Q8973" i="25"/>
  <c r="Q8974" i="25"/>
  <c r="Q8975" i="25"/>
  <c r="Q8976" i="25"/>
  <c r="Q8977" i="25"/>
  <c r="Q8978" i="25"/>
  <c r="Q8979" i="25"/>
  <c r="Q8980" i="25"/>
  <c r="Q8981" i="25"/>
  <c r="Q8982" i="25"/>
  <c r="Q8983" i="25"/>
  <c r="Q8984" i="25"/>
  <c r="Q8985" i="25"/>
  <c r="Q8986" i="25"/>
  <c r="Q8987" i="25"/>
  <c r="Q8988" i="25"/>
  <c r="Q8989" i="25"/>
  <c r="Q8990" i="25"/>
  <c r="Q8991" i="25"/>
  <c r="Q8992" i="25"/>
  <c r="Q8993" i="25"/>
  <c r="Q8994" i="25"/>
  <c r="Q8995" i="25"/>
  <c r="Q8996" i="25"/>
  <c r="Q8997" i="25"/>
  <c r="Q8998" i="25"/>
  <c r="Q8999" i="25"/>
  <c r="Q9000" i="25"/>
  <c r="Q9001" i="25"/>
  <c r="Q9002" i="25"/>
  <c r="Q9003" i="25"/>
  <c r="Q9004" i="25"/>
  <c r="Q9005" i="25"/>
  <c r="Q9006" i="25"/>
  <c r="Q9007" i="25"/>
  <c r="Q9008" i="25"/>
  <c r="Q9009" i="25"/>
  <c r="Q9010" i="25"/>
  <c r="Q9011" i="25"/>
  <c r="Q9012" i="25"/>
  <c r="Q9013" i="25"/>
  <c r="Q9014" i="25"/>
  <c r="Q9015" i="25"/>
  <c r="Q9016" i="25"/>
  <c r="Q9017" i="25"/>
  <c r="Q9018" i="25"/>
  <c r="Q9019" i="25"/>
  <c r="Q9020" i="25"/>
  <c r="Q9021" i="25"/>
  <c r="Q9022" i="25"/>
  <c r="Q9023" i="25"/>
  <c r="Q9024" i="25"/>
  <c r="Q9025" i="25"/>
  <c r="Q9026" i="25"/>
  <c r="Q9027" i="25"/>
  <c r="Q9028" i="25"/>
  <c r="Q9029" i="25"/>
  <c r="Q9030" i="25"/>
  <c r="Q9031" i="25"/>
  <c r="Q9032" i="25"/>
  <c r="Q9033" i="25"/>
  <c r="Q9034" i="25"/>
  <c r="Q9035" i="25"/>
  <c r="Q9036" i="25"/>
  <c r="Q9037" i="25"/>
  <c r="Q9038" i="25"/>
  <c r="Q9039" i="25"/>
  <c r="Q9040" i="25"/>
  <c r="Q9041" i="25"/>
  <c r="Q9042" i="25"/>
  <c r="Q9043" i="25"/>
  <c r="Q9044" i="25"/>
  <c r="Q9045" i="25"/>
  <c r="Q9046" i="25"/>
  <c r="Q9047" i="25"/>
  <c r="Q9048" i="25"/>
  <c r="Q9049" i="25"/>
  <c r="Q9050" i="25"/>
  <c r="Q9051" i="25"/>
  <c r="Q9052" i="25"/>
  <c r="Q9053" i="25"/>
  <c r="Q9054" i="25"/>
  <c r="Q9055" i="25"/>
  <c r="Q9056" i="25"/>
  <c r="Q9057" i="25"/>
  <c r="Q9058" i="25"/>
  <c r="Q9059" i="25"/>
  <c r="Q9060" i="25"/>
  <c r="Q9061" i="25"/>
  <c r="Q9062" i="25"/>
  <c r="Q9063" i="25"/>
  <c r="L2423" i="23"/>
  <c r="L2424" i="23"/>
  <c r="L2425" i="23"/>
  <c r="L2426" i="23"/>
  <c r="L2427" i="23"/>
  <c r="L2428" i="23"/>
  <c r="L2429" i="23"/>
  <c r="L2430" i="23"/>
  <c r="L2431" i="23"/>
  <c r="L2432" i="23"/>
  <c r="L2433" i="23"/>
  <c r="L2434" i="23"/>
  <c r="L2435" i="23"/>
  <c r="L2436" i="23"/>
  <c r="L2437" i="23"/>
  <c r="L2438" i="23"/>
  <c r="L2439" i="23"/>
  <c r="L2440" i="23"/>
  <c r="L2441" i="23"/>
  <c r="L2442" i="23"/>
  <c r="L2443" i="23"/>
  <c r="L2444" i="23"/>
  <c r="L2445" i="23"/>
  <c r="L2446" i="23"/>
  <c r="L2447" i="23"/>
  <c r="L2448" i="23"/>
  <c r="L2449" i="23"/>
  <c r="L2450" i="23"/>
  <c r="L2451" i="23"/>
  <c r="L2452" i="23"/>
  <c r="L2453" i="23"/>
  <c r="L2454" i="23"/>
  <c r="L2455" i="23"/>
  <c r="L2456" i="23"/>
  <c r="L2457" i="23"/>
  <c r="L2458" i="23"/>
  <c r="L2459" i="23"/>
  <c r="L2460" i="23"/>
  <c r="L2461" i="23"/>
  <c r="L2462" i="23"/>
  <c r="L2463" i="23"/>
  <c r="L2464" i="23"/>
  <c r="L2465" i="23"/>
  <c r="L2466" i="23"/>
  <c r="L2467" i="23"/>
  <c r="L2468" i="23"/>
  <c r="L2469" i="23"/>
  <c r="L2470" i="23"/>
  <c r="CY10" i="13"/>
  <c r="CY11" i="13"/>
  <c r="CY12" i="13"/>
  <c r="CY13" i="13"/>
  <c r="CY14" i="13"/>
  <c r="CY15" i="13"/>
  <c r="CY17" i="13"/>
  <c r="CY18" i="13"/>
  <c r="CY19" i="13"/>
  <c r="CY20" i="13"/>
  <c r="CY21" i="13"/>
  <c r="CY24" i="13"/>
  <c r="CY25" i="13"/>
  <c r="CY26" i="13"/>
  <c r="CY29" i="13" s="1"/>
  <c r="CY27" i="13"/>
  <c r="CY28" i="13"/>
  <c r="CY31" i="13"/>
  <c r="CY32" i="13"/>
  <c r="CY33" i="13"/>
  <c r="CY34" i="13"/>
  <c r="CY35" i="13"/>
  <c r="CY38" i="13"/>
  <c r="CY43" i="13" s="1"/>
  <c r="CY39" i="13"/>
  <c r="CY40" i="13"/>
  <c r="CY41" i="13"/>
  <c r="CY42" i="13"/>
  <c r="CY45" i="13"/>
  <c r="CY46" i="13"/>
  <c r="CY47" i="13"/>
  <c r="CY48" i="13"/>
  <c r="CY49" i="13"/>
  <c r="CY52" i="13"/>
  <c r="CY53" i="13"/>
  <c r="CY54" i="13"/>
  <c r="CY55" i="13"/>
  <c r="CY56" i="13"/>
  <c r="CY57" i="13" s="1"/>
  <c r="CY59" i="13"/>
  <c r="CY60" i="13"/>
  <c r="CY61" i="13"/>
  <c r="CY62" i="13"/>
  <c r="CY63" i="13"/>
  <c r="CY66" i="13"/>
  <c r="CY67" i="13"/>
  <c r="CY71" i="13" s="1"/>
  <c r="CY68" i="13"/>
  <c r="CY69" i="13"/>
  <c r="CY70" i="13"/>
  <c r="CY73" i="13"/>
  <c r="CY74" i="13"/>
  <c r="CY75" i="13"/>
  <c r="CY76" i="13"/>
  <c r="CY78" i="13" s="1"/>
  <c r="CY77" i="13"/>
  <c r="CY87" i="13"/>
  <c r="CY88" i="13"/>
  <c r="CY89" i="13"/>
  <c r="CY90" i="13"/>
  <c r="CY91" i="13"/>
  <c r="CY94" i="13"/>
  <c r="CY95" i="13"/>
  <c r="CY96" i="13"/>
  <c r="CY97" i="13"/>
  <c r="CY99" i="13" s="1"/>
  <c r="CY98" i="13"/>
  <c r="CY101" i="13"/>
  <c r="CY102" i="13"/>
  <c r="CY103" i="13"/>
  <c r="CY104" i="13"/>
  <c r="CY105" i="13"/>
  <c r="CY108" i="13"/>
  <c r="CY113" i="13" s="1"/>
  <c r="CY109" i="13"/>
  <c r="CY110" i="13"/>
  <c r="CY111" i="13"/>
  <c r="CY112" i="13"/>
  <c r="CY115" i="13"/>
  <c r="CY116" i="13"/>
  <c r="CY117" i="13"/>
  <c r="CY118" i="13"/>
  <c r="CY119" i="13"/>
  <c r="CY122" i="13"/>
  <c r="CY123" i="13"/>
  <c r="CY124" i="13"/>
  <c r="CY125" i="13"/>
  <c r="CY126" i="13"/>
  <c r="CY127" i="13"/>
  <c r="CY129" i="13"/>
  <c r="CY130" i="13"/>
  <c r="CY131" i="13"/>
  <c r="CY132" i="13"/>
  <c r="CY133" i="13"/>
  <c r="CY143" i="13"/>
  <c r="CY144" i="13"/>
  <c r="CY145" i="13"/>
  <c r="CY148" i="13" s="1"/>
  <c r="CY146" i="13"/>
  <c r="CY147" i="13"/>
  <c r="CY150" i="13"/>
  <c r="CY151" i="13"/>
  <c r="CY152" i="13"/>
  <c r="CY153" i="13"/>
  <c r="CY154" i="13"/>
  <c r="CY10" i="14"/>
  <c r="CY11" i="14"/>
  <c r="CY12" i="14"/>
  <c r="CY13" i="14"/>
  <c r="CY14" i="14"/>
  <c r="CY17" i="14"/>
  <c r="CY18" i="14"/>
  <c r="CY19" i="14"/>
  <c r="CY20" i="14"/>
  <c r="CY21" i="14"/>
  <c r="CY24" i="14"/>
  <c r="CY25" i="14"/>
  <c r="CY26" i="14"/>
  <c r="CY27" i="14"/>
  <c r="CY28" i="14"/>
  <c r="CY31" i="14"/>
  <c r="CY32" i="14"/>
  <c r="CY33" i="14"/>
  <c r="CY34" i="14"/>
  <c r="CY35" i="14"/>
  <c r="CY38" i="14"/>
  <c r="CY39" i="14"/>
  <c r="CY40" i="14"/>
  <c r="CY41" i="14"/>
  <c r="CY42" i="14"/>
  <c r="CY45" i="14"/>
  <c r="CY46" i="14"/>
  <c r="CY47" i="14"/>
  <c r="CY48" i="14"/>
  <c r="CY49" i="14"/>
  <c r="CY52" i="14"/>
  <c r="CY53" i="14"/>
  <c r="CY54" i="14"/>
  <c r="CY55" i="14"/>
  <c r="CY56" i="14"/>
  <c r="CY59" i="14"/>
  <c r="CY64" i="14" s="1"/>
  <c r="CY60" i="14"/>
  <c r="CY61" i="14"/>
  <c r="CY62" i="14"/>
  <c r="CY63" i="14"/>
  <c r="CY66" i="14"/>
  <c r="CY67" i="14"/>
  <c r="CY68" i="14"/>
  <c r="CY69" i="14"/>
  <c r="CY70" i="14"/>
  <c r="CY73" i="14"/>
  <c r="CY74" i="14"/>
  <c r="CY75" i="14"/>
  <c r="CY76" i="14"/>
  <c r="CY78" i="14" s="1"/>
  <c r="CY77" i="14"/>
  <c r="CY80" i="14"/>
  <c r="CY81" i="14"/>
  <c r="CY82" i="14"/>
  <c r="CY83" i="14"/>
  <c r="CY84" i="14"/>
  <c r="CY87" i="14"/>
  <c r="CY88" i="14"/>
  <c r="CY89" i="14"/>
  <c r="CY90" i="14"/>
  <c r="CY91" i="14"/>
  <c r="CY94" i="14"/>
  <c r="CY95" i="14"/>
  <c r="CY96" i="14"/>
  <c r="CY97" i="14"/>
  <c r="CY98" i="14"/>
  <c r="CY101" i="14"/>
  <c r="CY106" i="14" s="1"/>
  <c r="CY102" i="14"/>
  <c r="CY103" i="14"/>
  <c r="CY104" i="14"/>
  <c r="CY105" i="14"/>
  <c r="CY108" i="14"/>
  <c r="CY109" i="14"/>
  <c r="CY110" i="14"/>
  <c r="CY111" i="14"/>
  <c r="CY112" i="14"/>
  <c r="CY115" i="14"/>
  <c r="CY116" i="14"/>
  <c r="CY117" i="14"/>
  <c r="CY118" i="14"/>
  <c r="CY119" i="14"/>
  <c r="CY120" i="14" s="1"/>
  <c r="CY122" i="14"/>
  <c r="CY123" i="14"/>
  <c r="CY124" i="14"/>
  <c r="CY125" i="14"/>
  <c r="CY126" i="14"/>
  <c r="CY129" i="14"/>
  <c r="CY130" i="14"/>
  <c r="CY134" i="14" s="1"/>
  <c r="CY131" i="14"/>
  <c r="CY132" i="14"/>
  <c r="CY133" i="14"/>
  <c r="CY143" i="14"/>
  <c r="CY144" i="14"/>
  <c r="CY145" i="14"/>
  <c r="CY146" i="14"/>
  <c r="CY147" i="14"/>
  <c r="CY150" i="14"/>
  <c r="CY151" i="14"/>
  <c r="CY152" i="14"/>
  <c r="CY155" i="14" s="1"/>
  <c r="CY153" i="14"/>
  <c r="CY154" i="14"/>
  <c r="CY10" i="15"/>
  <c r="CY15" i="15" s="1"/>
  <c r="CY11" i="15"/>
  <c r="CY12" i="15"/>
  <c r="CY13" i="15"/>
  <c r="CY14" i="15"/>
  <c r="CY17" i="15"/>
  <c r="CY18" i="15"/>
  <c r="CY19" i="15"/>
  <c r="CY20" i="15"/>
  <c r="CY21" i="15"/>
  <c r="CY24" i="15"/>
  <c r="CY25" i="15"/>
  <c r="CY26" i="15"/>
  <c r="CY27" i="15"/>
  <c r="CY28" i="15"/>
  <c r="CY29" i="15"/>
  <c r="CY31" i="15"/>
  <c r="CY32" i="15"/>
  <c r="CY33" i="15"/>
  <c r="CY34" i="15"/>
  <c r="CY36" i="15" s="1"/>
  <c r="CY35" i="15"/>
  <c r="CY38" i="15"/>
  <c r="CY39" i="15"/>
  <c r="CY40" i="15"/>
  <c r="CY43" i="15" s="1"/>
  <c r="CY41" i="15"/>
  <c r="CY42" i="15"/>
  <c r="CY45" i="15"/>
  <c r="CY46" i="15"/>
  <c r="CY47" i="15"/>
  <c r="CY48" i="15"/>
  <c r="CY49" i="15"/>
  <c r="CY52" i="15"/>
  <c r="CY53" i="15"/>
  <c r="CY54" i="15"/>
  <c r="CY55" i="15"/>
  <c r="CY57" i="15" s="1"/>
  <c r="CY56" i="15"/>
  <c r="CY59" i="15"/>
  <c r="CY60" i="15"/>
  <c r="CY61" i="15"/>
  <c r="CY62" i="15"/>
  <c r="CY63" i="15"/>
  <c r="CY66" i="15"/>
  <c r="CY67" i="15"/>
  <c r="CY68" i="15"/>
  <c r="CY69" i="15"/>
  <c r="CY70" i="15"/>
  <c r="CY73" i="15"/>
  <c r="CY74" i="15"/>
  <c r="CY75" i="15"/>
  <c r="CY76" i="15"/>
  <c r="CY78" i="15" s="1"/>
  <c r="CY77" i="15"/>
  <c r="CY80" i="15"/>
  <c r="CY81" i="15"/>
  <c r="CY82" i="15"/>
  <c r="CY85" i="15" s="1"/>
  <c r="CY83" i="15"/>
  <c r="CY84" i="15"/>
  <c r="CY87" i="15"/>
  <c r="CY88" i="15"/>
  <c r="CY89" i="15"/>
  <c r="CY90" i="15"/>
  <c r="CY91" i="15"/>
  <c r="CY94" i="15"/>
  <c r="CY95" i="15"/>
  <c r="CY96" i="15"/>
  <c r="CY97" i="15"/>
  <c r="CY98" i="15"/>
  <c r="CY99" i="15"/>
  <c r="CY101" i="15"/>
  <c r="CY102" i="15"/>
  <c r="CY103" i="15"/>
  <c r="CY104" i="15"/>
  <c r="CY105" i="15"/>
  <c r="CY108" i="15"/>
  <c r="CY109" i="15"/>
  <c r="CY110" i="15"/>
  <c r="CY113" i="15" s="1"/>
  <c r="CY111" i="15"/>
  <c r="CY112" i="15"/>
  <c r="CY115" i="15"/>
  <c r="CY116" i="15"/>
  <c r="CY117" i="15"/>
  <c r="CY118" i="15"/>
  <c r="CY120" i="15" s="1"/>
  <c r="CY119" i="15"/>
  <c r="CY122" i="15"/>
  <c r="CY123" i="15"/>
  <c r="CY124" i="15"/>
  <c r="CY125" i="15"/>
  <c r="CY126" i="15"/>
  <c r="CY129" i="15"/>
  <c r="CY130" i="15"/>
  <c r="CY131" i="15"/>
  <c r="CY132" i="15"/>
  <c r="CY133" i="15"/>
  <c r="CY143" i="15"/>
  <c r="CY144" i="15"/>
  <c r="CY145" i="15"/>
  <c r="CY146" i="15"/>
  <c r="CY147" i="15"/>
  <c r="CY148" i="15"/>
  <c r="CY150" i="15"/>
  <c r="CY151" i="15"/>
  <c r="CY152" i="15"/>
  <c r="CY153" i="15"/>
  <c r="CY154" i="15"/>
  <c r="CY10" i="11"/>
  <c r="CY11" i="11"/>
  <c r="CY12" i="11"/>
  <c r="CY13" i="11"/>
  <c r="CY14" i="11"/>
  <c r="CY17" i="11"/>
  <c r="CY22" i="11" s="1"/>
  <c r="CY18" i="11"/>
  <c r="CY19" i="11"/>
  <c r="CY20" i="11"/>
  <c r="CY21" i="11"/>
  <c r="CY24" i="11"/>
  <c r="CY25" i="11"/>
  <c r="CY26" i="11"/>
  <c r="CY27" i="11"/>
  <c r="CY28" i="11"/>
  <c r="CY31" i="11"/>
  <c r="CY32" i="11"/>
  <c r="CY33" i="11"/>
  <c r="CY34" i="11"/>
  <c r="CY35" i="11"/>
  <c r="CY38" i="11"/>
  <c r="CY39" i="11"/>
  <c r="CY40" i="11"/>
  <c r="CY41" i="11"/>
  <c r="CY42" i="11"/>
  <c r="CY45" i="11"/>
  <c r="CY50" i="11" s="1"/>
  <c r="CY46" i="11"/>
  <c r="CY47" i="11"/>
  <c r="CY48" i="11"/>
  <c r="CY49" i="11"/>
  <c r="CY52" i="11"/>
  <c r="CY53" i="11"/>
  <c r="CY54" i="11"/>
  <c r="CY55" i="11"/>
  <c r="CY56" i="11"/>
  <c r="CY59" i="11"/>
  <c r="CY60" i="11"/>
  <c r="CY61" i="11"/>
  <c r="CY62" i="11"/>
  <c r="CY63" i="11"/>
  <c r="CY66" i="11"/>
  <c r="CY67" i="11"/>
  <c r="CY68" i="11"/>
  <c r="CY69" i="11"/>
  <c r="CY70" i="11"/>
  <c r="CY73" i="11"/>
  <c r="CY74" i="11"/>
  <c r="CY75" i="11"/>
  <c r="CY76" i="11"/>
  <c r="CY77" i="11"/>
  <c r="CY87" i="11"/>
  <c r="CY88" i="11"/>
  <c r="CY92" i="11" s="1"/>
  <c r="CY89" i="11"/>
  <c r="CY90" i="11"/>
  <c r="CY91" i="11"/>
  <c r="CY94" i="11"/>
  <c r="CY95" i="11"/>
  <c r="CY96" i="11"/>
  <c r="CY97" i="11"/>
  <c r="CY98" i="11"/>
  <c r="CY101" i="11"/>
  <c r="CY102" i="11"/>
  <c r="CY103" i="11"/>
  <c r="CY104" i="11"/>
  <c r="CY105" i="11"/>
  <c r="CY108" i="11"/>
  <c r="CY109" i="11"/>
  <c r="CY110" i="11"/>
  <c r="CY111" i="11"/>
  <c r="CY112" i="11"/>
  <c r="CY115" i="11"/>
  <c r="CY116" i="11"/>
  <c r="CY117" i="11"/>
  <c r="CY118" i="11"/>
  <c r="CY119" i="11"/>
  <c r="CY122" i="11"/>
  <c r="CY123" i="11"/>
  <c r="CY124" i="11"/>
  <c r="CY125" i="11"/>
  <c r="CY126" i="11"/>
  <c r="CY129" i="11"/>
  <c r="CY130" i="11"/>
  <c r="CY131" i="11"/>
  <c r="CY132" i="11"/>
  <c r="CY133" i="11"/>
  <c r="CY143" i="11"/>
  <c r="CY144" i="11"/>
  <c r="CY145" i="11"/>
  <c r="CY146" i="11"/>
  <c r="CY147" i="11"/>
  <c r="CY150" i="11"/>
  <c r="CY151" i="11"/>
  <c r="CY152" i="11"/>
  <c r="CY153" i="11"/>
  <c r="CY154" i="11"/>
  <c r="BE157" i="13"/>
  <c r="BE158" i="13"/>
  <c r="BE159" i="13"/>
  <c r="BE160" i="13"/>
  <c r="BE161" i="13"/>
  <c r="BE162" i="13"/>
  <c r="CY36" i="14" l="1"/>
  <c r="CY22" i="14"/>
  <c r="CZ148" i="14"/>
  <c r="CZ29" i="14"/>
  <c r="CY71" i="14"/>
  <c r="CY50" i="14"/>
  <c r="CY15" i="14"/>
  <c r="CZ22" i="14"/>
  <c r="CY92" i="14"/>
  <c r="CZ120" i="14"/>
  <c r="CZ64" i="14"/>
  <c r="DA85" i="13"/>
  <c r="BG85" i="13"/>
  <c r="CY127" i="11"/>
  <c r="CZ134" i="11"/>
  <c r="DA78" i="11"/>
  <c r="CZ71" i="11"/>
  <c r="DA127" i="11"/>
  <c r="BG85" i="11"/>
  <c r="CY120" i="11"/>
  <c r="CZ113" i="11"/>
  <c r="CZ29" i="11"/>
  <c r="DA36" i="11"/>
  <c r="CY36" i="11"/>
  <c r="CY106" i="11"/>
  <c r="CY78" i="11"/>
  <c r="DA148" i="11"/>
  <c r="DA22" i="11"/>
  <c r="DA106" i="11"/>
  <c r="DA29" i="11"/>
  <c r="CZ22" i="11"/>
  <c r="DA50" i="11"/>
  <c r="CZ43" i="11"/>
  <c r="DA99" i="11"/>
  <c r="BF85" i="11"/>
  <c r="CY64" i="11"/>
  <c r="DA134" i="11"/>
  <c r="DA113" i="11"/>
  <c r="DA57" i="11"/>
  <c r="BE85" i="11"/>
  <c r="CZ99" i="11"/>
  <c r="CY22" i="15"/>
  <c r="CZ148" i="15"/>
  <c r="CZ85" i="15"/>
  <c r="CZ29" i="15"/>
  <c r="CY134" i="15"/>
  <c r="CY92" i="15"/>
  <c r="CY50" i="15"/>
  <c r="CZ127" i="15"/>
  <c r="CZ120" i="15"/>
  <c r="CZ64" i="15"/>
  <c r="CZ57" i="15"/>
  <c r="CY71" i="15"/>
  <c r="CZ106" i="15"/>
  <c r="CZ50" i="15"/>
  <c r="CY127" i="15"/>
  <c r="CZ99" i="15"/>
  <c r="CZ43" i="15"/>
  <c r="CY155" i="15"/>
  <c r="CY106" i="15"/>
  <c r="CY64" i="15"/>
  <c r="CZ92" i="15"/>
  <c r="CY99" i="14"/>
  <c r="CZ113" i="14"/>
  <c r="CZ57" i="14"/>
  <c r="CY57" i="14"/>
  <c r="CZ106" i="14"/>
  <c r="CZ50" i="14"/>
  <c r="CY127" i="14"/>
  <c r="CZ99" i="14"/>
  <c r="CZ43" i="14"/>
  <c r="CY85" i="14"/>
  <c r="CZ155" i="14"/>
  <c r="CZ92" i="14"/>
  <c r="CZ36" i="14"/>
  <c r="CY148" i="14"/>
  <c r="CY43" i="14"/>
  <c r="CZ85" i="14"/>
  <c r="CY29" i="14"/>
  <c r="CY113" i="14"/>
  <c r="CZ134" i="14"/>
  <c r="CZ78" i="14"/>
  <c r="CY120" i="13"/>
  <c r="CZ148" i="13"/>
  <c r="CY155" i="13"/>
  <c r="CY36" i="13"/>
  <c r="CZ57" i="13"/>
  <c r="CY106" i="13"/>
  <c r="CZ127" i="13"/>
  <c r="CZ15" i="13"/>
  <c r="CY64" i="13"/>
  <c r="CY134" i="13"/>
  <c r="CY22" i="13"/>
  <c r="BF85" i="13"/>
  <c r="CZ43" i="13"/>
  <c r="CY92" i="13"/>
  <c r="CZ113" i="13"/>
  <c r="CY50" i="13"/>
  <c r="CZ71" i="13"/>
  <c r="CY113" i="11"/>
  <c r="CZ50" i="11"/>
  <c r="CY29" i="11"/>
  <c r="CY99" i="11"/>
  <c r="CZ155" i="11"/>
  <c r="CZ36" i="11"/>
  <c r="CZ92" i="11"/>
  <c r="CZ120" i="11"/>
  <c r="CY155" i="11"/>
  <c r="CY148" i="11"/>
  <c r="CY134" i="11"/>
  <c r="CY57" i="11"/>
  <c r="CZ106" i="11"/>
  <c r="CY43" i="11"/>
  <c r="CY71" i="11"/>
  <c r="CZ78" i="11"/>
  <c r="CY15" i="11"/>
  <c r="CZ64" i="11"/>
  <c r="BE157" i="14"/>
  <c r="BE158" i="14"/>
  <c r="BE159" i="14"/>
  <c r="BE160" i="14"/>
  <c r="BE161" i="14"/>
  <c r="BE162" i="14"/>
  <c r="BE157" i="15"/>
  <c r="BE158" i="15"/>
  <c r="BE159" i="15"/>
  <c r="BE160" i="15"/>
  <c r="BE161" i="15"/>
  <c r="BE162" i="15"/>
  <c r="BE80" i="13"/>
  <c r="BE81" i="13"/>
  <c r="BE82" i="13"/>
  <c r="BE83" i="13"/>
  <c r="BE84" i="13"/>
  <c r="BE78" i="13"/>
  <c r="BD80" i="11"/>
  <c r="BE78" i="11"/>
  <c r="Q8776" i="25"/>
  <c r="Q8777" i="25"/>
  <c r="Q8778" i="25"/>
  <c r="Q8779" i="25"/>
  <c r="Q8780" i="25"/>
  <c r="Q8781" i="25"/>
  <c r="Q8782" i="25"/>
  <c r="Q8783" i="25"/>
  <c r="Q8784" i="25"/>
  <c r="Q8785" i="25"/>
  <c r="Q8786" i="25"/>
  <c r="Q8787" i="25"/>
  <c r="Q8788" i="25"/>
  <c r="Q8789" i="25"/>
  <c r="Q8790" i="25"/>
  <c r="Q8791" i="25"/>
  <c r="Q8792" i="25"/>
  <c r="Q8793" i="25"/>
  <c r="Q8794" i="25"/>
  <c r="Q8795" i="25"/>
  <c r="Q8796" i="25"/>
  <c r="Q8797" i="25"/>
  <c r="Q8798" i="25"/>
  <c r="Q8799" i="25"/>
  <c r="Q8800" i="25"/>
  <c r="Q8801" i="25"/>
  <c r="Q8802" i="25"/>
  <c r="Q8803" i="25"/>
  <c r="Q8804" i="25"/>
  <c r="Q8805" i="25"/>
  <c r="Q8806" i="25"/>
  <c r="Q8807" i="25"/>
  <c r="Q8808" i="25"/>
  <c r="Q8809" i="25"/>
  <c r="Q8810" i="25"/>
  <c r="Q8811" i="25"/>
  <c r="Q8812" i="25"/>
  <c r="Q8813" i="25"/>
  <c r="Q8814" i="25"/>
  <c r="Q8815" i="25"/>
  <c r="Q8816" i="25"/>
  <c r="Q8817" i="25"/>
  <c r="Q8818" i="25"/>
  <c r="Q8819" i="25"/>
  <c r="Q8820" i="25"/>
  <c r="Q8821" i="25"/>
  <c r="Q8822" i="25"/>
  <c r="Q8823" i="25"/>
  <c r="Q8824" i="25"/>
  <c r="Q8825" i="25"/>
  <c r="Q8826" i="25"/>
  <c r="Q8827" i="25"/>
  <c r="Q8828" i="25"/>
  <c r="Q8829" i="25"/>
  <c r="Q8830" i="25"/>
  <c r="Q8831" i="25"/>
  <c r="Q8832" i="25"/>
  <c r="Q8833" i="25"/>
  <c r="Q8834" i="25"/>
  <c r="Q8835" i="25"/>
  <c r="Q8836" i="25"/>
  <c r="Q8837" i="25"/>
  <c r="Q8838" i="25"/>
  <c r="Q8839" i="25"/>
  <c r="Q8840" i="25"/>
  <c r="Q8841" i="25"/>
  <c r="Q8842" i="25"/>
  <c r="Q8843" i="25"/>
  <c r="Q8844" i="25"/>
  <c r="Q8845" i="25"/>
  <c r="Q8846" i="25"/>
  <c r="Q8847" i="25"/>
  <c r="Q8848" i="25"/>
  <c r="Q8849" i="25"/>
  <c r="Q8850" i="25"/>
  <c r="Q8851" i="25"/>
  <c r="Q8852" i="25"/>
  <c r="Q8853" i="25"/>
  <c r="Q8854" i="25"/>
  <c r="Q8855" i="25"/>
  <c r="Q8856" i="25"/>
  <c r="Q8857" i="25"/>
  <c r="Q8858" i="25"/>
  <c r="Q8859" i="25"/>
  <c r="Q8860" i="25"/>
  <c r="Q8861" i="25"/>
  <c r="Q8862" i="25"/>
  <c r="Q8863" i="25"/>
  <c r="Q8864" i="25"/>
  <c r="Q8865" i="25"/>
  <c r="Q8866" i="25"/>
  <c r="Q8867" i="25"/>
  <c r="Q8868" i="25"/>
  <c r="Q8869" i="25"/>
  <c r="Q8870" i="25"/>
  <c r="Q8871" i="25"/>
  <c r="Q8872" i="25"/>
  <c r="Q8873" i="25"/>
  <c r="Q8874" i="25"/>
  <c r="Q8875" i="25"/>
  <c r="Q8876" i="25"/>
  <c r="Q8877" i="25"/>
  <c r="Q8878" i="25"/>
  <c r="Q8879" i="25"/>
  <c r="Q8880" i="25"/>
  <c r="Q8881" i="25"/>
  <c r="Q8882" i="25"/>
  <c r="Q8883" i="25"/>
  <c r="Q8884" i="25"/>
  <c r="Q8885" i="25"/>
  <c r="Q8886" i="25"/>
  <c r="Q8887" i="25"/>
  <c r="Q8888" i="25"/>
  <c r="Q8889" i="25"/>
  <c r="Q8890" i="25"/>
  <c r="Q8891" i="25"/>
  <c r="Q8892" i="25"/>
  <c r="Q8893" i="25"/>
  <c r="Q8894" i="25"/>
  <c r="Q8895" i="25"/>
  <c r="Q8896" i="25"/>
  <c r="Q8897" i="25"/>
  <c r="Q8898" i="25"/>
  <c r="Q8899" i="25"/>
  <c r="Q8900" i="25"/>
  <c r="Q8901" i="25"/>
  <c r="Q8902" i="25"/>
  <c r="Q8903" i="25"/>
  <c r="Q8904" i="25"/>
  <c r="Q8905" i="25"/>
  <c r="Q8906" i="25"/>
  <c r="Q8907" i="25"/>
  <c r="Q8908" i="25"/>
  <c r="Q8909" i="25"/>
  <c r="Q8910" i="25"/>
  <c r="Q8911" i="25"/>
  <c r="Q8912" i="25"/>
  <c r="Q8913" i="25"/>
  <c r="Q8914" i="25"/>
  <c r="Q8915" i="25"/>
  <c r="Q8916" i="25"/>
  <c r="Q8917" i="25"/>
  <c r="Q8918" i="25"/>
  <c r="BE92" i="13"/>
  <c r="BE92" i="11"/>
  <c r="L2376" i="23"/>
  <c r="L2377" i="23"/>
  <c r="L2378" i="23"/>
  <c r="L2379" i="23"/>
  <c r="L2380" i="23"/>
  <c r="L2381" i="23"/>
  <c r="L2382" i="23"/>
  <c r="L2383" i="23"/>
  <c r="L2384" i="23"/>
  <c r="L2385" i="23"/>
  <c r="L2386" i="23"/>
  <c r="L2387" i="23"/>
  <c r="L2388" i="23"/>
  <c r="L2389" i="23"/>
  <c r="L2390" i="23"/>
  <c r="L2391" i="23"/>
  <c r="L2392" i="23"/>
  <c r="L2393" i="23"/>
  <c r="L2394" i="23"/>
  <c r="L2395" i="23"/>
  <c r="L2396" i="23"/>
  <c r="L2397" i="23"/>
  <c r="L2398" i="23"/>
  <c r="L2399" i="23"/>
  <c r="L2400" i="23"/>
  <c r="L2401" i="23"/>
  <c r="L2402" i="23"/>
  <c r="L2403" i="23"/>
  <c r="L2404" i="23"/>
  <c r="L2405" i="23"/>
  <c r="L2406" i="23"/>
  <c r="L2407" i="23"/>
  <c r="L2408" i="23"/>
  <c r="L2409" i="23"/>
  <c r="L2410" i="23"/>
  <c r="L2411" i="23"/>
  <c r="L2412" i="23"/>
  <c r="L2413" i="23"/>
  <c r="L2414" i="23"/>
  <c r="L2415" i="23"/>
  <c r="L2416" i="23"/>
  <c r="L2417" i="23"/>
  <c r="L2418" i="23"/>
  <c r="L2419" i="23"/>
  <c r="L2420" i="23"/>
  <c r="L2421" i="23"/>
  <c r="L2422" i="23"/>
  <c r="CX10" i="13"/>
  <c r="CX11" i="13"/>
  <c r="CX12" i="13"/>
  <c r="CX13" i="13"/>
  <c r="CX14" i="13"/>
  <c r="CX17" i="13"/>
  <c r="CX18" i="13"/>
  <c r="CX19" i="13"/>
  <c r="CX20" i="13"/>
  <c r="CX21" i="13"/>
  <c r="CX24" i="13"/>
  <c r="CX25" i="13"/>
  <c r="CX26" i="13"/>
  <c r="CX27" i="13"/>
  <c r="CX28" i="13"/>
  <c r="CX31" i="13"/>
  <c r="CX32" i="13"/>
  <c r="CX33" i="13"/>
  <c r="CX34" i="13"/>
  <c r="CX35" i="13"/>
  <c r="CX38" i="13"/>
  <c r="CX39" i="13"/>
  <c r="CX40" i="13"/>
  <c r="CX41" i="13"/>
  <c r="CX42" i="13"/>
  <c r="CX45" i="13"/>
  <c r="CX46" i="13"/>
  <c r="CX47" i="13"/>
  <c r="CX48" i="13"/>
  <c r="CX49" i="13"/>
  <c r="CX52" i="13"/>
  <c r="CX53" i="13"/>
  <c r="CX54" i="13"/>
  <c r="CX55" i="13"/>
  <c r="CX56" i="13"/>
  <c r="CX59" i="13"/>
  <c r="CX60" i="13"/>
  <c r="CX61" i="13"/>
  <c r="CX62" i="13"/>
  <c r="CX63" i="13"/>
  <c r="CX66" i="13"/>
  <c r="CX67" i="13"/>
  <c r="CX68" i="13"/>
  <c r="CX69" i="13"/>
  <c r="CX70" i="13"/>
  <c r="CX73" i="13"/>
  <c r="CX78" i="13" s="1"/>
  <c r="CX74" i="13"/>
  <c r="CX75" i="13"/>
  <c r="CX76" i="13"/>
  <c r="CX77" i="13"/>
  <c r="CX87" i="13"/>
  <c r="CX88" i="13"/>
  <c r="CX89" i="13"/>
  <c r="CX90" i="13"/>
  <c r="CX91" i="13"/>
  <c r="CX94" i="13"/>
  <c r="CX95" i="13"/>
  <c r="CX96" i="13"/>
  <c r="CX97" i="13"/>
  <c r="CX98" i="13"/>
  <c r="CX101" i="13"/>
  <c r="CX102" i="13"/>
  <c r="CX103" i="13"/>
  <c r="CX104" i="13"/>
  <c r="CX105" i="13"/>
  <c r="CX108" i="13"/>
  <c r="CX109" i="13"/>
  <c r="CX110" i="13"/>
  <c r="CX111" i="13"/>
  <c r="CX112" i="13"/>
  <c r="CX115" i="13"/>
  <c r="CX116" i="13"/>
  <c r="CX117" i="13"/>
  <c r="CX118" i="13"/>
  <c r="CX119" i="13"/>
  <c r="CX122" i="13"/>
  <c r="CX123" i="13"/>
  <c r="CX124" i="13"/>
  <c r="CX125" i="13"/>
  <c r="CX126" i="13"/>
  <c r="CX129" i="13"/>
  <c r="CX134" i="13" s="1"/>
  <c r="CX130" i="13"/>
  <c r="CX131" i="13"/>
  <c r="CX132" i="13"/>
  <c r="CX133" i="13"/>
  <c r="CX143" i="13"/>
  <c r="CX144" i="13"/>
  <c r="CX145" i="13"/>
  <c r="CX146" i="13"/>
  <c r="CX147" i="13"/>
  <c r="CX150" i="13"/>
  <c r="CX151" i="13"/>
  <c r="CX152" i="13"/>
  <c r="CX153" i="13"/>
  <c r="CX154" i="13"/>
  <c r="CX10" i="14"/>
  <c r="CX11" i="14"/>
  <c r="CX12" i="14"/>
  <c r="CX13" i="14"/>
  <c r="CX14" i="14"/>
  <c r="CX17" i="14"/>
  <c r="CX18" i="14"/>
  <c r="CX19" i="14"/>
  <c r="CX20" i="14"/>
  <c r="CX21" i="14"/>
  <c r="CX24" i="14"/>
  <c r="CX25" i="14"/>
  <c r="CX26" i="14"/>
  <c r="CX27" i="14"/>
  <c r="CX28" i="14"/>
  <c r="CX31" i="14"/>
  <c r="CX32" i="14"/>
  <c r="CX33" i="14"/>
  <c r="CX34" i="14"/>
  <c r="CX35" i="14"/>
  <c r="CX38" i="14"/>
  <c r="CX39" i="14"/>
  <c r="CX40" i="14"/>
  <c r="CX41" i="14"/>
  <c r="CX42" i="14"/>
  <c r="CX45" i="14"/>
  <c r="CX46" i="14"/>
  <c r="CX47" i="14"/>
  <c r="CX48" i="14"/>
  <c r="CX49" i="14"/>
  <c r="CX52" i="14"/>
  <c r="CX53" i="14"/>
  <c r="CX54" i="14"/>
  <c r="CX55" i="14"/>
  <c r="CX56" i="14"/>
  <c r="CX59" i="14"/>
  <c r="CX60" i="14"/>
  <c r="CX61" i="14"/>
  <c r="CX62" i="14"/>
  <c r="CX63" i="14"/>
  <c r="CX66" i="14"/>
  <c r="CX67" i="14"/>
  <c r="CX68" i="14"/>
  <c r="CX69" i="14"/>
  <c r="CX70" i="14"/>
  <c r="CX73" i="14"/>
  <c r="CX74" i="14"/>
  <c r="CX75" i="14"/>
  <c r="CX76" i="14"/>
  <c r="CX77" i="14"/>
  <c r="CX80" i="14"/>
  <c r="CX81" i="14"/>
  <c r="CX82" i="14"/>
  <c r="CX83" i="14"/>
  <c r="CX84" i="14"/>
  <c r="CX87" i="14"/>
  <c r="CX88" i="14"/>
  <c r="CX89" i="14"/>
  <c r="CX90" i="14"/>
  <c r="CX91" i="14"/>
  <c r="CX94" i="14"/>
  <c r="CX95" i="14"/>
  <c r="CX96" i="14"/>
  <c r="CX97" i="14"/>
  <c r="CX98" i="14"/>
  <c r="CX101" i="14"/>
  <c r="CX102" i="14"/>
  <c r="CX103" i="14"/>
  <c r="CX104" i="14"/>
  <c r="CX105" i="14"/>
  <c r="CX108" i="14"/>
  <c r="CX109" i="14"/>
  <c r="CX110" i="14"/>
  <c r="CX111" i="14"/>
  <c r="CX112" i="14"/>
  <c r="CX115" i="14"/>
  <c r="CX116" i="14"/>
  <c r="CX117" i="14"/>
  <c r="CX118" i="14"/>
  <c r="CX119" i="14"/>
  <c r="CX122" i="14"/>
  <c r="CX123" i="14"/>
  <c r="CX124" i="14"/>
  <c r="CX125" i="14"/>
  <c r="CX126" i="14"/>
  <c r="CX129" i="14"/>
  <c r="CX130" i="14"/>
  <c r="CX131" i="14"/>
  <c r="CX132" i="14"/>
  <c r="CX133" i="14"/>
  <c r="CX143" i="14"/>
  <c r="CX144" i="14"/>
  <c r="CX145" i="14"/>
  <c r="CX146" i="14"/>
  <c r="CX147" i="14"/>
  <c r="CX150" i="14"/>
  <c r="CX151" i="14"/>
  <c r="CX152" i="14"/>
  <c r="CX153" i="14"/>
  <c r="CX154" i="14"/>
  <c r="CX10" i="15"/>
  <c r="CX11" i="15"/>
  <c r="CX12" i="15"/>
  <c r="CX13" i="15"/>
  <c r="CX14" i="15"/>
  <c r="CX17" i="15"/>
  <c r="CX18" i="15"/>
  <c r="CX19" i="15"/>
  <c r="CX20" i="15"/>
  <c r="CX21" i="15"/>
  <c r="CX24" i="15"/>
  <c r="CX25" i="15"/>
  <c r="CX26" i="15"/>
  <c r="CX27" i="15"/>
  <c r="CX28" i="15"/>
  <c r="CX31" i="15"/>
  <c r="CX32" i="15"/>
  <c r="CX33" i="15"/>
  <c r="CX34" i="15"/>
  <c r="CX35" i="15"/>
  <c r="CX38" i="15"/>
  <c r="CX39" i="15"/>
  <c r="CX40" i="15"/>
  <c r="CX41" i="15"/>
  <c r="CX42" i="15"/>
  <c r="CX45" i="15"/>
  <c r="CX50" i="15" s="1"/>
  <c r="CX46" i="15"/>
  <c r="CX47" i="15"/>
  <c r="CX48" i="15"/>
  <c r="CX49" i="15"/>
  <c r="CX52" i="15"/>
  <c r="CX53" i="15"/>
  <c r="CX54" i="15"/>
  <c r="CX55" i="15"/>
  <c r="CX56" i="15"/>
  <c r="CX59" i="15"/>
  <c r="CX60" i="15"/>
  <c r="CX61" i="15"/>
  <c r="CX62" i="15"/>
  <c r="CX63" i="15"/>
  <c r="CX66" i="15"/>
  <c r="CX67" i="15"/>
  <c r="CX68" i="15"/>
  <c r="CX69" i="15"/>
  <c r="CX70" i="15"/>
  <c r="CX73" i="15"/>
  <c r="CX74" i="15"/>
  <c r="CX75" i="15"/>
  <c r="CX76" i="15"/>
  <c r="CX77" i="15"/>
  <c r="CX80" i="15"/>
  <c r="CX81" i="15"/>
  <c r="CX82" i="15"/>
  <c r="CX83" i="15"/>
  <c r="CX84" i="15"/>
  <c r="CX87" i="15"/>
  <c r="CX88" i="15"/>
  <c r="CX89" i="15"/>
  <c r="CX90" i="15"/>
  <c r="CX91" i="15"/>
  <c r="CX94" i="15"/>
  <c r="CX95" i="15"/>
  <c r="CX96" i="15"/>
  <c r="CX97" i="15"/>
  <c r="CX98" i="15"/>
  <c r="CX101" i="15"/>
  <c r="CX106" i="15" s="1"/>
  <c r="CX102" i="15"/>
  <c r="CX103" i="15"/>
  <c r="CX104" i="15"/>
  <c r="CX105" i="15"/>
  <c r="CX108" i="15"/>
  <c r="CX109" i="15"/>
  <c r="CX110" i="15"/>
  <c r="CX111" i="15"/>
  <c r="CX112" i="15"/>
  <c r="CX115" i="15"/>
  <c r="CX116" i="15"/>
  <c r="CX117" i="15"/>
  <c r="CX118" i="15"/>
  <c r="CX119" i="15"/>
  <c r="CX122" i="15"/>
  <c r="CX123" i="15"/>
  <c r="CX124" i="15"/>
  <c r="CX125" i="15"/>
  <c r="CX126" i="15"/>
  <c r="CX129" i="15"/>
  <c r="CX130" i="15"/>
  <c r="CX131" i="15"/>
  <c r="CX132" i="15"/>
  <c r="CX133" i="15"/>
  <c r="CX143" i="15"/>
  <c r="CX144" i="15"/>
  <c r="CX145" i="15"/>
  <c r="CX146" i="15"/>
  <c r="CX147" i="15"/>
  <c r="CX150" i="15"/>
  <c r="CX151" i="15"/>
  <c r="CX152" i="15"/>
  <c r="CX153" i="15"/>
  <c r="CX154" i="15"/>
  <c r="CX10" i="11"/>
  <c r="CX11" i="11"/>
  <c r="CX12" i="11"/>
  <c r="CX13" i="11"/>
  <c r="CX14" i="11"/>
  <c r="CX17" i="11"/>
  <c r="CX18" i="11"/>
  <c r="CX19" i="11"/>
  <c r="CX20" i="11"/>
  <c r="CX21" i="11"/>
  <c r="CX24" i="11"/>
  <c r="CX25" i="11"/>
  <c r="CX26" i="11"/>
  <c r="CX27" i="11"/>
  <c r="CX28" i="11"/>
  <c r="CX31" i="11"/>
  <c r="CX32" i="11"/>
  <c r="CX33" i="11"/>
  <c r="CX34" i="11"/>
  <c r="CX35" i="11"/>
  <c r="CX38" i="11"/>
  <c r="CX39" i="11"/>
  <c r="CX40" i="11"/>
  <c r="CX41" i="11"/>
  <c r="CX42" i="11"/>
  <c r="CX45" i="11"/>
  <c r="CX46" i="11"/>
  <c r="CX47" i="11"/>
  <c r="CX48" i="11"/>
  <c r="CX49" i="11"/>
  <c r="CX52" i="11"/>
  <c r="CX53" i="11"/>
  <c r="CX54" i="11"/>
  <c r="CX55" i="11"/>
  <c r="CX56" i="11"/>
  <c r="CX59" i="11"/>
  <c r="CX60" i="11"/>
  <c r="CX61" i="11"/>
  <c r="CX62" i="11"/>
  <c r="CX63" i="11"/>
  <c r="CX66" i="11"/>
  <c r="CX67" i="11"/>
  <c r="CX68" i="11"/>
  <c r="CX69" i="11"/>
  <c r="CX70" i="11"/>
  <c r="CX73" i="11"/>
  <c r="CX74" i="11"/>
  <c r="CX75" i="11"/>
  <c r="CX76" i="11"/>
  <c r="CX77" i="11"/>
  <c r="CX87" i="11"/>
  <c r="CX88" i="11"/>
  <c r="CX89" i="11"/>
  <c r="CX90" i="11"/>
  <c r="CX91" i="11"/>
  <c r="CX94" i="11"/>
  <c r="CX95" i="11"/>
  <c r="CX96" i="11"/>
  <c r="CX97" i="11"/>
  <c r="CX98" i="11"/>
  <c r="CX101" i="11"/>
  <c r="CX102" i="11"/>
  <c r="CX103" i="11"/>
  <c r="CX104" i="11"/>
  <c r="CX105" i="11"/>
  <c r="CX108" i="11"/>
  <c r="CX109" i="11"/>
  <c r="CX110" i="11"/>
  <c r="CX111" i="11"/>
  <c r="CX112" i="11"/>
  <c r="CX115" i="11"/>
  <c r="CX116" i="11"/>
  <c r="CX117" i="11"/>
  <c r="CX118" i="11"/>
  <c r="CX119" i="11"/>
  <c r="CX122" i="11"/>
  <c r="CX123" i="11"/>
  <c r="CX124" i="11"/>
  <c r="CX125" i="11"/>
  <c r="CX126" i="11"/>
  <c r="CX129" i="11"/>
  <c r="CX130" i="11"/>
  <c r="CX131" i="11"/>
  <c r="CX132" i="11"/>
  <c r="CX133" i="11"/>
  <c r="CX143" i="11"/>
  <c r="CX144" i="11"/>
  <c r="CX145" i="11"/>
  <c r="CX146" i="11"/>
  <c r="CX147" i="11"/>
  <c r="CX150" i="11"/>
  <c r="CX151" i="11"/>
  <c r="CX152" i="11"/>
  <c r="CX153" i="11"/>
  <c r="CX154" i="11"/>
  <c r="BD157" i="13"/>
  <c r="BD158" i="13"/>
  <c r="BD159" i="13"/>
  <c r="BD160" i="13"/>
  <c r="BD161" i="13"/>
  <c r="BD162" i="13"/>
  <c r="BD92" i="13"/>
  <c r="BD78" i="13"/>
  <c r="BD80" i="13"/>
  <c r="BD81" i="13"/>
  <c r="BD82" i="13"/>
  <c r="BD83" i="13"/>
  <c r="BD84" i="13"/>
  <c r="BC80" i="13"/>
  <c r="BD157" i="11"/>
  <c r="BD158" i="11"/>
  <c r="BD159" i="11"/>
  <c r="BD160" i="11"/>
  <c r="BD161" i="11"/>
  <c r="BD162" i="11"/>
  <c r="BD81" i="11"/>
  <c r="BD82" i="11"/>
  <c r="BD83" i="11"/>
  <c r="BD84" i="11"/>
  <c r="BD92" i="11"/>
  <c r="BD78" i="11"/>
  <c r="Q8629" i="25"/>
  <c r="Q8630" i="25"/>
  <c r="Q8631" i="25"/>
  <c r="Q8632" i="25"/>
  <c r="Q8633" i="25"/>
  <c r="Q8634" i="25"/>
  <c r="Q8635" i="25"/>
  <c r="Q8636" i="25"/>
  <c r="Q8637" i="25"/>
  <c r="Q8638" i="25"/>
  <c r="Q8639" i="25"/>
  <c r="Q8640" i="25"/>
  <c r="Q8641" i="25"/>
  <c r="Q8642" i="25"/>
  <c r="Q8643" i="25"/>
  <c r="Q8644" i="25"/>
  <c r="Q8645" i="25"/>
  <c r="Q8646" i="25"/>
  <c r="Q8647" i="25"/>
  <c r="Q8648" i="25"/>
  <c r="Q8649" i="25"/>
  <c r="Q8650" i="25"/>
  <c r="Q8651" i="25"/>
  <c r="Q8652" i="25"/>
  <c r="Q8653" i="25"/>
  <c r="Q8654" i="25"/>
  <c r="Q8655" i="25"/>
  <c r="Q8656" i="25"/>
  <c r="Q8657" i="25"/>
  <c r="Q8658" i="25"/>
  <c r="Q8659" i="25"/>
  <c r="Q8660" i="25"/>
  <c r="Q8661" i="25"/>
  <c r="Q8662" i="25"/>
  <c r="Q8663" i="25"/>
  <c r="Q8664" i="25"/>
  <c r="Q8665" i="25"/>
  <c r="Q8666" i="25"/>
  <c r="Q8667" i="25"/>
  <c r="Q8668" i="25"/>
  <c r="Q8669" i="25"/>
  <c r="Q8670" i="25"/>
  <c r="Q8671" i="25"/>
  <c r="Q8672" i="25"/>
  <c r="Q8673" i="25"/>
  <c r="Q8674" i="25"/>
  <c r="Q8675" i="25"/>
  <c r="Q8676" i="25"/>
  <c r="Q8677" i="25"/>
  <c r="Q8678" i="25"/>
  <c r="Q8679" i="25"/>
  <c r="Q8680" i="25"/>
  <c r="Q8681" i="25"/>
  <c r="Q8682" i="25"/>
  <c r="Q8683" i="25"/>
  <c r="Q8684" i="25"/>
  <c r="Q8685" i="25"/>
  <c r="Q8686" i="25"/>
  <c r="Q8687" i="25"/>
  <c r="Q8688" i="25"/>
  <c r="Q8689" i="25"/>
  <c r="Q8690" i="25"/>
  <c r="Q8691" i="25"/>
  <c r="Q8692" i="25"/>
  <c r="Q8693" i="25"/>
  <c r="Q8694" i="25"/>
  <c r="Q8695" i="25"/>
  <c r="Q8696" i="25"/>
  <c r="Q8697" i="25"/>
  <c r="Q8698" i="25"/>
  <c r="Q8699" i="25"/>
  <c r="Q8700" i="25"/>
  <c r="Q8701" i="25"/>
  <c r="Q8702" i="25"/>
  <c r="Q8703" i="25"/>
  <c r="Q8704" i="25"/>
  <c r="Q8705" i="25"/>
  <c r="Q8706" i="25"/>
  <c r="Q8707" i="25"/>
  <c r="Q8708" i="25"/>
  <c r="Q8709" i="25"/>
  <c r="Q8710" i="25"/>
  <c r="Q8711" i="25"/>
  <c r="Q8712" i="25"/>
  <c r="Q8713" i="25"/>
  <c r="Q8714" i="25"/>
  <c r="Q8715" i="25"/>
  <c r="Q8716" i="25"/>
  <c r="Q8717" i="25"/>
  <c r="Q8718" i="25"/>
  <c r="Q8719" i="25"/>
  <c r="Q8720" i="25"/>
  <c r="Q8721" i="25"/>
  <c r="Q8722" i="25"/>
  <c r="Q8723" i="25"/>
  <c r="Q8724" i="25"/>
  <c r="Q8725" i="25"/>
  <c r="Q8726" i="25"/>
  <c r="Q8727" i="25"/>
  <c r="Q8728" i="25"/>
  <c r="Q8729" i="25"/>
  <c r="Q8730" i="25"/>
  <c r="Q8731" i="25"/>
  <c r="Q8732" i="25"/>
  <c r="Q8733" i="25"/>
  <c r="Q8734" i="25"/>
  <c r="Q8735" i="25"/>
  <c r="Q8736" i="25"/>
  <c r="Q8737" i="25"/>
  <c r="Q8738" i="25"/>
  <c r="Q8739" i="25"/>
  <c r="Q8740" i="25"/>
  <c r="Q8741" i="25"/>
  <c r="Q8742" i="25"/>
  <c r="Q8743" i="25"/>
  <c r="Q8744" i="25"/>
  <c r="Q8745" i="25"/>
  <c r="Q8746" i="25"/>
  <c r="Q8747" i="25"/>
  <c r="Q8748" i="25"/>
  <c r="Q8749" i="25"/>
  <c r="Q8750" i="25"/>
  <c r="Q8751" i="25"/>
  <c r="Q8752" i="25"/>
  <c r="Q8753" i="25"/>
  <c r="Q8754" i="25"/>
  <c r="Q8755" i="25"/>
  <c r="Q8756" i="25"/>
  <c r="Q8757" i="25"/>
  <c r="Q8758" i="25"/>
  <c r="Q8759" i="25"/>
  <c r="Q8760" i="25"/>
  <c r="Q8761" i="25"/>
  <c r="Q8762" i="25"/>
  <c r="Q8763" i="25"/>
  <c r="Q8764" i="25"/>
  <c r="Q8765" i="25"/>
  <c r="Q8766" i="25"/>
  <c r="Q8767" i="25"/>
  <c r="Q8768" i="25"/>
  <c r="Q8769" i="25"/>
  <c r="Q8770" i="25"/>
  <c r="Q8771" i="25"/>
  <c r="Q8772" i="25"/>
  <c r="Q8773" i="25"/>
  <c r="Q8774" i="25"/>
  <c r="Q8775" i="25"/>
  <c r="L2329" i="23"/>
  <c r="L2330" i="23"/>
  <c r="L2331" i="23"/>
  <c r="L2332" i="23"/>
  <c r="L2333" i="23"/>
  <c r="L2334" i="23"/>
  <c r="L2335" i="23"/>
  <c r="L2336" i="23"/>
  <c r="L2337" i="23"/>
  <c r="L2338" i="23"/>
  <c r="L2339" i="23"/>
  <c r="L2340" i="23"/>
  <c r="L2341" i="23"/>
  <c r="L2342" i="23"/>
  <c r="L2343" i="23"/>
  <c r="L2344" i="23"/>
  <c r="L2345" i="23"/>
  <c r="L2346" i="23"/>
  <c r="L2347" i="23"/>
  <c r="L2348" i="23"/>
  <c r="L2349" i="23"/>
  <c r="L2350" i="23"/>
  <c r="L2351" i="23"/>
  <c r="L2352" i="23"/>
  <c r="L2353" i="23"/>
  <c r="L2354" i="23"/>
  <c r="L2355" i="23"/>
  <c r="L2356" i="23"/>
  <c r="L2357" i="23"/>
  <c r="L2358" i="23"/>
  <c r="L2359" i="23"/>
  <c r="L2360" i="23"/>
  <c r="L2361" i="23"/>
  <c r="L2362" i="23"/>
  <c r="L2363" i="23"/>
  <c r="L2364" i="23"/>
  <c r="L2365" i="23"/>
  <c r="L2366" i="23"/>
  <c r="L2367" i="23"/>
  <c r="L2368" i="23"/>
  <c r="L2369" i="23"/>
  <c r="L2370" i="23"/>
  <c r="L2371" i="23"/>
  <c r="L2372" i="23"/>
  <c r="L2373" i="23"/>
  <c r="L2374" i="23"/>
  <c r="L2375" i="23"/>
  <c r="BD157" i="15"/>
  <c r="BD158" i="15"/>
  <c r="BD159" i="15"/>
  <c r="BD160" i="15"/>
  <c r="BD161" i="15"/>
  <c r="BD162" i="15"/>
  <c r="BD157" i="14"/>
  <c r="BD158" i="14"/>
  <c r="BD159" i="14"/>
  <c r="BD160" i="14"/>
  <c r="BD161" i="14"/>
  <c r="BD162" i="14"/>
  <c r="CW10" i="13"/>
  <c r="CW11" i="13"/>
  <c r="CW12" i="13"/>
  <c r="CW13" i="13"/>
  <c r="CW14" i="13"/>
  <c r="CW17" i="13"/>
  <c r="CW18" i="13"/>
  <c r="CW19" i="13"/>
  <c r="CW20" i="13"/>
  <c r="CW21" i="13"/>
  <c r="CW24" i="13"/>
  <c r="CW25" i="13"/>
  <c r="CW26" i="13"/>
  <c r="CW27" i="13"/>
  <c r="CW28" i="13"/>
  <c r="CW31" i="13"/>
  <c r="CW32" i="13"/>
  <c r="CW33" i="13"/>
  <c r="CW34" i="13"/>
  <c r="CW35" i="13"/>
  <c r="CW38" i="13"/>
  <c r="CW39" i="13"/>
  <c r="CW40" i="13"/>
  <c r="CW41" i="13"/>
  <c r="CW42" i="13"/>
  <c r="CW45" i="13"/>
  <c r="CW46" i="13"/>
  <c r="CW47" i="13"/>
  <c r="CW48" i="13"/>
  <c r="CW49" i="13"/>
  <c r="CW52" i="13"/>
  <c r="CW53" i="13"/>
  <c r="CW54" i="13"/>
  <c r="CW55" i="13"/>
  <c r="CW56" i="13"/>
  <c r="CW59" i="13"/>
  <c r="CW60" i="13"/>
  <c r="CW61" i="13"/>
  <c r="CW62" i="13"/>
  <c r="CW63" i="13"/>
  <c r="CW66" i="13"/>
  <c r="CW67" i="13"/>
  <c r="CW68" i="13"/>
  <c r="CW69" i="13"/>
  <c r="CW70" i="13"/>
  <c r="CW73" i="13"/>
  <c r="CW74" i="13"/>
  <c r="CW75" i="13"/>
  <c r="CW76" i="13"/>
  <c r="CW77" i="13"/>
  <c r="CW87" i="13"/>
  <c r="CW88" i="13"/>
  <c r="CW89" i="13"/>
  <c r="CW90" i="13"/>
  <c r="CW91" i="13"/>
  <c r="CW94" i="13"/>
  <c r="CW95" i="13"/>
  <c r="CW96" i="13"/>
  <c r="CW97" i="13"/>
  <c r="CW98" i="13"/>
  <c r="CW101" i="13"/>
  <c r="CW102" i="13"/>
  <c r="CW103" i="13"/>
  <c r="CW104" i="13"/>
  <c r="CW105" i="13"/>
  <c r="CW108" i="13"/>
  <c r="CW109" i="13"/>
  <c r="CW110" i="13"/>
  <c r="CW111" i="13"/>
  <c r="CW112" i="13"/>
  <c r="CW115" i="13"/>
  <c r="CW116" i="13"/>
  <c r="CW117" i="13"/>
  <c r="CW118" i="13"/>
  <c r="CW119" i="13"/>
  <c r="CW122" i="13"/>
  <c r="CW123" i="13"/>
  <c r="CW124" i="13"/>
  <c r="CW125" i="13"/>
  <c r="CW126" i="13"/>
  <c r="CW129" i="13"/>
  <c r="CW130" i="13"/>
  <c r="CW131" i="13"/>
  <c r="CW132" i="13"/>
  <c r="CW133" i="13"/>
  <c r="CW143" i="13"/>
  <c r="CW144" i="13"/>
  <c r="CW145" i="13"/>
  <c r="CW146" i="13"/>
  <c r="CW147" i="13"/>
  <c r="CW150" i="13"/>
  <c r="CW151" i="13"/>
  <c r="CW152" i="13"/>
  <c r="CW153" i="13"/>
  <c r="CW154" i="13"/>
  <c r="CW10" i="14"/>
  <c r="CW11" i="14"/>
  <c r="CW12" i="14"/>
  <c r="CW13" i="14"/>
  <c r="CW14" i="14"/>
  <c r="CW17" i="14"/>
  <c r="CW18" i="14"/>
  <c r="CW19" i="14"/>
  <c r="CW20" i="14"/>
  <c r="CW21" i="14"/>
  <c r="CW24" i="14"/>
  <c r="CW25" i="14"/>
  <c r="CW26" i="14"/>
  <c r="CW27" i="14"/>
  <c r="CW28" i="14"/>
  <c r="CW31" i="14"/>
  <c r="CW32" i="14"/>
  <c r="CW33" i="14"/>
  <c r="CW34" i="14"/>
  <c r="CW35" i="14"/>
  <c r="CW38" i="14"/>
  <c r="CW39" i="14"/>
  <c r="CW40" i="14"/>
  <c r="CW41" i="14"/>
  <c r="CW42" i="14"/>
  <c r="CW45" i="14"/>
  <c r="CW46" i="14"/>
  <c r="CW47" i="14"/>
  <c r="CW48" i="14"/>
  <c r="CW49" i="14"/>
  <c r="CW52" i="14"/>
  <c r="CW53" i="14"/>
  <c r="CW54" i="14"/>
  <c r="CW55" i="14"/>
  <c r="CW56" i="14"/>
  <c r="CW59" i="14"/>
  <c r="CW60" i="14"/>
  <c r="CW61" i="14"/>
  <c r="CW62" i="14"/>
  <c r="CW63" i="14"/>
  <c r="CW66" i="14"/>
  <c r="CW67" i="14"/>
  <c r="CW68" i="14"/>
  <c r="CW69" i="14"/>
  <c r="CW70" i="14"/>
  <c r="CW73" i="14"/>
  <c r="CW74" i="14"/>
  <c r="CW75" i="14"/>
  <c r="CW76" i="14"/>
  <c r="CW77" i="14"/>
  <c r="CW80" i="14"/>
  <c r="CW81" i="14"/>
  <c r="CW82" i="14"/>
  <c r="CW83" i="14"/>
  <c r="CW84" i="14"/>
  <c r="CW87" i="14"/>
  <c r="CW88" i="14"/>
  <c r="CW89" i="14"/>
  <c r="CW90" i="14"/>
  <c r="CW91" i="14"/>
  <c r="CW94" i="14"/>
  <c r="CW95" i="14"/>
  <c r="CW96" i="14"/>
  <c r="CW97" i="14"/>
  <c r="CW98" i="14"/>
  <c r="CW101" i="14"/>
  <c r="CW102" i="14"/>
  <c r="CW103" i="14"/>
  <c r="CW104" i="14"/>
  <c r="CW105" i="14"/>
  <c r="CW108" i="14"/>
  <c r="CW109" i="14"/>
  <c r="CW110" i="14"/>
  <c r="CW111" i="14"/>
  <c r="CW112" i="14"/>
  <c r="CW115" i="14"/>
  <c r="CW116" i="14"/>
  <c r="CW117" i="14"/>
  <c r="CW118" i="14"/>
  <c r="CW119" i="14"/>
  <c r="CW122" i="14"/>
  <c r="CW123" i="14"/>
  <c r="CW124" i="14"/>
  <c r="CW125" i="14"/>
  <c r="CW126" i="14"/>
  <c r="CW129" i="14"/>
  <c r="CW130" i="14"/>
  <c r="CW131" i="14"/>
  <c r="CW132" i="14"/>
  <c r="CW133" i="14"/>
  <c r="CW143" i="14"/>
  <c r="CW144" i="14"/>
  <c r="CW145" i="14"/>
  <c r="CW146" i="14"/>
  <c r="CW147" i="14"/>
  <c r="CW150" i="14"/>
  <c r="CW151" i="14"/>
  <c r="CW152" i="14"/>
  <c r="CW153" i="14"/>
  <c r="CW154" i="14"/>
  <c r="CW10" i="15"/>
  <c r="CW11" i="15"/>
  <c r="CW12" i="15"/>
  <c r="CW13" i="15"/>
  <c r="CW14" i="15"/>
  <c r="CW17" i="15"/>
  <c r="CW18" i="15"/>
  <c r="CW19" i="15"/>
  <c r="CW20" i="15"/>
  <c r="CW21" i="15"/>
  <c r="CW24" i="15"/>
  <c r="CW25" i="15"/>
  <c r="CW26" i="15"/>
  <c r="CW27" i="15"/>
  <c r="CW28" i="15"/>
  <c r="CW31" i="15"/>
  <c r="CW32" i="15"/>
  <c r="CW33" i="15"/>
  <c r="CW34" i="15"/>
  <c r="CW35" i="15"/>
  <c r="CW38" i="15"/>
  <c r="CW43" i="15" s="1"/>
  <c r="CW39" i="15"/>
  <c r="CW40" i="15"/>
  <c r="CW41" i="15"/>
  <c r="CW42" i="15"/>
  <c r="CW45" i="15"/>
  <c r="CW46" i="15"/>
  <c r="CW47" i="15"/>
  <c r="CW48" i="15"/>
  <c r="CW49" i="15"/>
  <c r="CW52" i="15"/>
  <c r="CW53" i="15"/>
  <c r="CW54" i="15"/>
  <c r="CW55" i="15"/>
  <c r="CW56" i="15"/>
  <c r="CW59" i="15"/>
  <c r="CW60" i="15"/>
  <c r="CW61" i="15"/>
  <c r="CW62" i="15"/>
  <c r="CW63" i="15"/>
  <c r="CW66" i="15"/>
  <c r="CW67" i="15"/>
  <c r="CW68" i="15"/>
  <c r="CW69" i="15"/>
  <c r="CW70" i="15"/>
  <c r="CW73" i="15"/>
  <c r="CW74" i="15"/>
  <c r="CW78" i="15" s="1"/>
  <c r="CW75" i="15"/>
  <c r="CW76" i="15"/>
  <c r="CW77" i="15"/>
  <c r="CW80" i="15"/>
  <c r="CW85" i="15" s="1"/>
  <c r="CW81" i="15"/>
  <c r="CW82" i="15"/>
  <c r="CW83" i="15"/>
  <c r="CW84" i="15"/>
  <c r="CW87" i="15"/>
  <c r="CW88" i="15"/>
  <c r="CW89" i="15"/>
  <c r="CW90" i="15"/>
  <c r="CW91" i="15"/>
  <c r="CW94" i="15"/>
  <c r="CW95" i="15"/>
  <c r="CW96" i="15"/>
  <c r="CW97" i="15"/>
  <c r="CW98" i="15"/>
  <c r="CW101" i="15"/>
  <c r="CW102" i="15"/>
  <c r="CW103" i="15"/>
  <c r="CW104" i="15"/>
  <c r="CW105" i="15"/>
  <c r="CW108" i="15"/>
  <c r="CW109" i="15"/>
  <c r="CW110" i="15"/>
  <c r="CW111" i="15"/>
  <c r="CW112" i="15"/>
  <c r="CW115" i="15"/>
  <c r="CW116" i="15"/>
  <c r="CW117" i="15"/>
  <c r="CW118" i="15"/>
  <c r="CW119" i="15"/>
  <c r="CW122" i="15"/>
  <c r="CW123" i="15"/>
  <c r="CW124" i="15"/>
  <c r="CW125" i="15"/>
  <c r="CW126" i="15"/>
  <c r="CW129" i="15"/>
  <c r="CW130" i="15"/>
  <c r="CW131" i="15"/>
  <c r="CW132" i="15"/>
  <c r="CW133" i="15"/>
  <c r="CW143" i="15"/>
  <c r="CW144" i="15"/>
  <c r="CW145" i="15"/>
  <c r="CW146" i="15"/>
  <c r="CW147" i="15"/>
  <c r="CW150" i="15"/>
  <c r="CW151" i="15"/>
  <c r="CW152" i="15"/>
  <c r="CW153" i="15"/>
  <c r="CW154" i="15"/>
  <c r="CW10" i="11"/>
  <c r="CW11" i="11"/>
  <c r="CW12" i="11"/>
  <c r="CW13" i="11"/>
  <c r="CW14" i="11"/>
  <c r="CW17" i="11"/>
  <c r="CW18" i="11"/>
  <c r="CW19" i="11"/>
  <c r="CW20" i="11"/>
  <c r="CW21" i="11"/>
  <c r="CW24" i="11"/>
  <c r="CW25" i="11"/>
  <c r="CW26" i="11"/>
  <c r="CW27" i="11"/>
  <c r="CW28" i="11"/>
  <c r="CW31" i="11"/>
  <c r="CW32" i="11"/>
  <c r="CW33" i="11"/>
  <c r="CW34" i="11"/>
  <c r="CW35" i="11"/>
  <c r="CW38" i="11"/>
  <c r="CW39" i="11"/>
  <c r="CW40" i="11"/>
  <c r="CW41" i="11"/>
  <c r="CW42" i="11"/>
  <c r="CW45" i="11"/>
  <c r="CW46" i="11"/>
  <c r="CW47" i="11"/>
  <c r="CW48" i="11"/>
  <c r="CW49" i="11"/>
  <c r="CW52" i="11"/>
  <c r="CW53" i="11"/>
  <c r="CW54" i="11"/>
  <c r="CW55" i="11"/>
  <c r="CW56" i="11"/>
  <c r="CW59" i="11"/>
  <c r="CW60" i="11"/>
  <c r="CW61" i="11"/>
  <c r="CW62" i="11"/>
  <c r="CW63" i="11"/>
  <c r="CW66" i="11"/>
  <c r="CW67" i="11"/>
  <c r="CW68" i="11"/>
  <c r="CW69" i="11"/>
  <c r="CW70" i="11"/>
  <c r="CW73" i="11"/>
  <c r="CW74" i="11"/>
  <c r="CW75" i="11"/>
  <c r="CW76" i="11"/>
  <c r="CW77" i="11"/>
  <c r="CW87" i="11"/>
  <c r="CW88" i="11"/>
  <c r="CW89" i="11"/>
  <c r="CW90" i="11"/>
  <c r="CW91" i="11"/>
  <c r="CW94" i="11"/>
  <c r="CW95" i="11"/>
  <c r="CW96" i="11"/>
  <c r="CW97" i="11"/>
  <c r="CW98" i="11"/>
  <c r="CW101" i="11"/>
  <c r="CW102" i="11"/>
  <c r="CW103" i="11"/>
  <c r="CW104" i="11"/>
  <c r="CW105" i="11"/>
  <c r="CW108" i="11"/>
  <c r="CW109" i="11"/>
  <c r="CW110" i="11"/>
  <c r="CW111" i="11"/>
  <c r="CW112" i="11"/>
  <c r="CW115" i="11"/>
  <c r="CW116" i="11"/>
  <c r="CW117" i="11"/>
  <c r="CW118" i="11"/>
  <c r="CW119" i="11"/>
  <c r="CW122" i="11"/>
  <c r="CW123" i="11"/>
  <c r="CW124" i="11"/>
  <c r="CW125" i="11"/>
  <c r="CW126" i="11"/>
  <c r="CW129" i="11"/>
  <c r="CW130" i="11"/>
  <c r="CW131" i="11"/>
  <c r="CW132" i="11"/>
  <c r="CW133" i="11"/>
  <c r="CW143" i="11"/>
  <c r="CW144" i="11"/>
  <c r="CW145" i="11"/>
  <c r="CW146" i="11"/>
  <c r="CW147" i="11"/>
  <c r="CW150" i="11"/>
  <c r="CW151" i="11"/>
  <c r="CW152" i="11"/>
  <c r="CW153" i="11"/>
  <c r="CW154" i="11"/>
  <c r="BC157" i="13"/>
  <c r="BC158" i="13"/>
  <c r="BC159" i="13"/>
  <c r="BC160" i="13"/>
  <c r="BC161" i="13"/>
  <c r="BC162" i="13"/>
  <c r="BC157" i="14"/>
  <c r="BC158" i="14"/>
  <c r="BC159" i="14"/>
  <c r="BC160" i="14"/>
  <c r="BC161" i="14"/>
  <c r="BC162" i="14"/>
  <c r="BC157" i="15"/>
  <c r="BC158" i="15"/>
  <c r="BC159" i="15"/>
  <c r="BC160" i="15"/>
  <c r="BC161" i="15"/>
  <c r="BC162" i="15"/>
  <c r="BC157" i="11"/>
  <c r="BC158" i="11"/>
  <c r="BC159" i="11"/>
  <c r="BC160" i="11"/>
  <c r="BC161" i="11"/>
  <c r="BC162" i="11"/>
  <c r="BC81" i="13"/>
  <c r="BC82" i="13"/>
  <c r="BC83" i="13"/>
  <c r="BC84" i="13"/>
  <c r="BC92" i="13"/>
  <c r="BC80" i="11"/>
  <c r="BC81" i="11"/>
  <c r="BC82" i="11"/>
  <c r="BC83" i="11"/>
  <c r="BC84" i="11"/>
  <c r="BC92" i="11"/>
  <c r="L2285" i="23"/>
  <c r="L2286" i="23"/>
  <c r="L2287" i="23"/>
  <c r="L2288" i="23"/>
  <c r="L2289" i="23"/>
  <c r="L2290" i="23"/>
  <c r="L2291" i="23"/>
  <c r="L2292" i="23"/>
  <c r="L2293" i="23"/>
  <c r="L2294" i="23"/>
  <c r="L2295" i="23"/>
  <c r="L2296" i="23"/>
  <c r="L2297" i="23"/>
  <c r="L2298" i="23"/>
  <c r="L2299" i="23"/>
  <c r="L2300" i="23"/>
  <c r="L2301" i="23"/>
  <c r="L2302" i="23"/>
  <c r="L2303" i="23"/>
  <c r="L2304" i="23"/>
  <c r="L2305" i="23"/>
  <c r="L2306" i="23"/>
  <c r="L2307" i="23"/>
  <c r="L2308" i="23"/>
  <c r="L2309" i="23"/>
  <c r="L2310" i="23"/>
  <c r="L2311" i="23"/>
  <c r="L2312" i="23"/>
  <c r="L2313" i="23"/>
  <c r="L2314" i="23"/>
  <c r="L2315" i="23"/>
  <c r="L2316" i="23"/>
  <c r="L2317" i="23"/>
  <c r="L2318" i="23"/>
  <c r="L2319" i="23"/>
  <c r="L2320" i="23"/>
  <c r="L2321" i="23"/>
  <c r="L2322" i="23"/>
  <c r="L2323" i="23"/>
  <c r="L2324" i="23"/>
  <c r="L2325" i="23"/>
  <c r="L2326" i="23"/>
  <c r="L2327" i="23"/>
  <c r="L2328" i="23"/>
  <c r="BC78" i="13"/>
  <c r="BC78" i="11"/>
  <c r="Q8482" i="25"/>
  <c r="Q8483" i="25"/>
  <c r="Q8484" i="25"/>
  <c r="Q8485" i="25"/>
  <c r="Q8486" i="25"/>
  <c r="Q8487" i="25"/>
  <c r="Q8488" i="25"/>
  <c r="Q8489" i="25"/>
  <c r="Q8490" i="25"/>
  <c r="Q8491" i="25"/>
  <c r="Q8492" i="25"/>
  <c r="Q8493" i="25"/>
  <c r="Q8494" i="25"/>
  <c r="Q8495" i="25"/>
  <c r="Q8496" i="25"/>
  <c r="Q8497" i="25"/>
  <c r="Q8498" i="25"/>
  <c r="Q8499" i="25"/>
  <c r="Q8500" i="25"/>
  <c r="Q8501" i="25"/>
  <c r="Q8502" i="25"/>
  <c r="Q8503" i="25"/>
  <c r="Q8504" i="25"/>
  <c r="Q8505" i="25"/>
  <c r="Q8506" i="25"/>
  <c r="Q8507" i="25"/>
  <c r="Q8508" i="25"/>
  <c r="Q8509" i="25"/>
  <c r="Q8510" i="25"/>
  <c r="Q8511" i="25"/>
  <c r="Q8512" i="25"/>
  <c r="Q8513" i="25"/>
  <c r="Q8514" i="25"/>
  <c r="Q8515" i="25"/>
  <c r="Q8516" i="25"/>
  <c r="Q8517" i="25"/>
  <c r="Q8518" i="25"/>
  <c r="Q8519" i="25"/>
  <c r="Q8520" i="25"/>
  <c r="Q8521" i="25"/>
  <c r="Q8522" i="25"/>
  <c r="Q8523" i="25"/>
  <c r="Q8524" i="25"/>
  <c r="Q8525" i="25"/>
  <c r="Q8526" i="25"/>
  <c r="Q8527" i="25"/>
  <c r="Q8528" i="25"/>
  <c r="Q8529" i="25"/>
  <c r="Q8530" i="25"/>
  <c r="Q8531" i="25"/>
  <c r="Q8532" i="25"/>
  <c r="Q8533" i="25"/>
  <c r="Q8534" i="25"/>
  <c r="Q8535" i="25"/>
  <c r="Q8536" i="25"/>
  <c r="Q8537" i="25"/>
  <c r="Q8538" i="25"/>
  <c r="Q8539" i="25"/>
  <c r="Q8540" i="25"/>
  <c r="Q8541" i="25"/>
  <c r="Q8542" i="25"/>
  <c r="Q8543" i="25"/>
  <c r="Q8544" i="25"/>
  <c r="Q8545" i="25"/>
  <c r="Q8546" i="25"/>
  <c r="Q8547" i="25"/>
  <c r="Q8548" i="25"/>
  <c r="Q8549" i="25"/>
  <c r="Q8550" i="25"/>
  <c r="Q8551" i="25"/>
  <c r="Q8552" i="25"/>
  <c r="Q8553" i="25"/>
  <c r="Q8554" i="25"/>
  <c r="Q8555" i="25"/>
  <c r="Q8556" i="25"/>
  <c r="Q8557" i="25"/>
  <c r="Q8558" i="25"/>
  <c r="Q8559" i="25"/>
  <c r="Q8560" i="25"/>
  <c r="Q8561" i="25"/>
  <c r="Q8562" i="25"/>
  <c r="Q8563" i="25"/>
  <c r="Q8564" i="25"/>
  <c r="Q8565" i="25"/>
  <c r="Q8566" i="25"/>
  <c r="Q8567" i="25"/>
  <c r="Q8568" i="25"/>
  <c r="Q8569" i="25"/>
  <c r="Q8570" i="25"/>
  <c r="Q8571" i="25"/>
  <c r="Q8572" i="25"/>
  <c r="Q8573" i="25"/>
  <c r="Q8574" i="25"/>
  <c r="Q8575" i="25"/>
  <c r="Q8576" i="25"/>
  <c r="Q8577" i="25"/>
  <c r="Q8578" i="25"/>
  <c r="Q8579" i="25"/>
  <c r="Q8580" i="25"/>
  <c r="Q8581" i="25"/>
  <c r="Q8582" i="25"/>
  <c r="Q8583" i="25"/>
  <c r="Q8584" i="25"/>
  <c r="Q8585" i="25"/>
  <c r="Q8586" i="25"/>
  <c r="Q8587" i="25"/>
  <c r="Q8588" i="25"/>
  <c r="Q8589" i="25"/>
  <c r="Q8590" i="25"/>
  <c r="Q8591" i="25"/>
  <c r="Q8592" i="25"/>
  <c r="Q8593" i="25"/>
  <c r="Q8594" i="25"/>
  <c r="Q8595" i="25"/>
  <c r="Q8596" i="25"/>
  <c r="Q8597" i="25"/>
  <c r="Q8598" i="25"/>
  <c r="Q8599" i="25"/>
  <c r="Q8600" i="25"/>
  <c r="Q8601" i="25"/>
  <c r="Q8602" i="25"/>
  <c r="Q8603" i="25"/>
  <c r="Q8604" i="25"/>
  <c r="Q8605" i="25"/>
  <c r="Q8606" i="25"/>
  <c r="Q8607" i="25"/>
  <c r="Q8608" i="25"/>
  <c r="Q8609" i="25"/>
  <c r="Q8610" i="25"/>
  <c r="Q8611" i="25"/>
  <c r="Q8612" i="25"/>
  <c r="Q8613" i="25"/>
  <c r="Q8614" i="25"/>
  <c r="Q8615" i="25"/>
  <c r="Q8616" i="25"/>
  <c r="Q8617" i="25"/>
  <c r="Q8618" i="25"/>
  <c r="Q8619" i="25"/>
  <c r="Q8620" i="25"/>
  <c r="Q8621" i="25"/>
  <c r="Q8622" i="25"/>
  <c r="Q8623" i="25"/>
  <c r="Q8624" i="25"/>
  <c r="Q8625" i="25"/>
  <c r="Q8626" i="25"/>
  <c r="Q8627" i="25"/>
  <c r="Q8628" i="25"/>
  <c r="CV10" i="13"/>
  <c r="CV11" i="13"/>
  <c r="CV12" i="13"/>
  <c r="CV13" i="13"/>
  <c r="CV14" i="13"/>
  <c r="CV17" i="13"/>
  <c r="CV18" i="13"/>
  <c r="CV19" i="13"/>
  <c r="CV20" i="13"/>
  <c r="CV21" i="13"/>
  <c r="CV24" i="13"/>
  <c r="CV25" i="13"/>
  <c r="CV26" i="13"/>
  <c r="CV27" i="13"/>
  <c r="CV28" i="13"/>
  <c r="CV31" i="13"/>
  <c r="CV32" i="13"/>
  <c r="CV33" i="13"/>
  <c r="CV34" i="13"/>
  <c r="CV35" i="13"/>
  <c r="CV38" i="13"/>
  <c r="CV39" i="13"/>
  <c r="CV40" i="13"/>
  <c r="CV41" i="13"/>
  <c r="CV42" i="13"/>
  <c r="CV45" i="13"/>
  <c r="CV46" i="13"/>
  <c r="CV47" i="13"/>
  <c r="CV48" i="13"/>
  <c r="CV49" i="13"/>
  <c r="CV52" i="13"/>
  <c r="CV53" i="13"/>
  <c r="CV54" i="13"/>
  <c r="CV55" i="13"/>
  <c r="CV56" i="13"/>
  <c r="CV59" i="13"/>
  <c r="CV60" i="13"/>
  <c r="CV61" i="13"/>
  <c r="CV62" i="13"/>
  <c r="CV63" i="13"/>
  <c r="CV66" i="13"/>
  <c r="CV67" i="13"/>
  <c r="CV68" i="13"/>
  <c r="CV69" i="13"/>
  <c r="CV70" i="13"/>
  <c r="CV73" i="13"/>
  <c r="CV74" i="13"/>
  <c r="CV75" i="13"/>
  <c r="CV76" i="13"/>
  <c r="CV77" i="13"/>
  <c r="CV87" i="13"/>
  <c r="CV88" i="13"/>
  <c r="CV89" i="13"/>
  <c r="CV90" i="13"/>
  <c r="CV91" i="13"/>
  <c r="CV94" i="13"/>
  <c r="CV95" i="13"/>
  <c r="CV96" i="13"/>
  <c r="CV97" i="13"/>
  <c r="CV98" i="13"/>
  <c r="CV101" i="13"/>
  <c r="CV102" i="13"/>
  <c r="CV103" i="13"/>
  <c r="CV104" i="13"/>
  <c r="CV105" i="13"/>
  <c r="CV108" i="13"/>
  <c r="CV109" i="13"/>
  <c r="CV110" i="13"/>
  <c r="CV111" i="13"/>
  <c r="CV112" i="13"/>
  <c r="CV115" i="13"/>
  <c r="CV116" i="13"/>
  <c r="CV117" i="13"/>
  <c r="CV118" i="13"/>
  <c r="CV119" i="13"/>
  <c r="CV122" i="13"/>
  <c r="CV123" i="13"/>
  <c r="CV124" i="13"/>
  <c r="CV125" i="13"/>
  <c r="CV126" i="13"/>
  <c r="CV129" i="13"/>
  <c r="CV130" i="13"/>
  <c r="CV131" i="13"/>
  <c r="CV132" i="13"/>
  <c r="CV133" i="13"/>
  <c r="CV143" i="13"/>
  <c r="CV144" i="13"/>
  <c r="CV145" i="13"/>
  <c r="CV146" i="13"/>
  <c r="CV147" i="13"/>
  <c r="CV150" i="13"/>
  <c r="CV151" i="13"/>
  <c r="CV152" i="13"/>
  <c r="CV153" i="13"/>
  <c r="CV154" i="13"/>
  <c r="CV10" i="14"/>
  <c r="CV11" i="14"/>
  <c r="CV12" i="14"/>
  <c r="CV13" i="14"/>
  <c r="CV14" i="14"/>
  <c r="CV17" i="14"/>
  <c r="CV18" i="14"/>
  <c r="CV19" i="14"/>
  <c r="CV20" i="14"/>
  <c r="CV21" i="14"/>
  <c r="CV24" i="14"/>
  <c r="CV25" i="14"/>
  <c r="CV26" i="14"/>
  <c r="CV27" i="14"/>
  <c r="CV28" i="14"/>
  <c r="CV31" i="14"/>
  <c r="CV32" i="14"/>
  <c r="CV33" i="14"/>
  <c r="CV34" i="14"/>
  <c r="CV35" i="14"/>
  <c r="CV38" i="14"/>
  <c r="CV39" i="14"/>
  <c r="CV40" i="14"/>
  <c r="CV41" i="14"/>
  <c r="CV42" i="14"/>
  <c r="CV45" i="14"/>
  <c r="CV46" i="14"/>
  <c r="CV47" i="14"/>
  <c r="CV48" i="14"/>
  <c r="CV49" i="14"/>
  <c r="CV52" i="14"/>
  <c r="CV53" i="14"/>
  <c r="CV54" i="14"/>
  <c r="CV55" i="14"/>
  <c r="CV56" i="14"/>
  <c r="CV59" i="14"/>
  <c r="CV60" i="14"/>
  <c r="CV61" i="14"/>
  <c r="CV62" i="14"/>
  <c r="CV63" i="14"/>
  <c r="CV66" i="14"/>
  <c r="CV67" i="14"/>
  <c r="CV68" i="14"/>
  <c r="CV69" i="14"/>
  <c r="CV70" i="14"/>
  <c r="CV73" i="14"/>
  <c r="CV74" i="14"/>
  <c r="CV75" i="14"/>
  <c r="CV76" i="14"/>
  <c r="CV77" i="14"/>
  <c r="CV80" i="14"/>
  <c r="CV81" i="14"/>
  <c r="CV82" i="14"/>
  <c r="CV83" i="14"/>
  <c r="CV84" i="14"/>
  <c r="CV87" i="14"/>
  <c r="CV88" i="14"/>
  <c r="CV89" i="14"/>
  <c r="CV90" i="14"/>
  <c r="CV91" i="14"/>
  <c r="CV94" i="14"/>
  <c r="CV95" i="14"/>
  <c r="CV96" i="14"/>
  <c r="CV97" i="14"/>
  <c r="CV98" i="14"/>
  <c r="CV101" i="14"/>
  <c r="CV102" i="14"/>
  <c r="CV103" i="14"/>
  <c r="CV104" i="14"/>
  <c r="CV105" i="14"/>
  <c r="CV108" i="14"/>
  <c r="CV109" i="14"/>
  <c r="CV110" i="14"/>
  <c r="CV111" i="14"/>
  <c r="CV112" i="14"/>
  <c r="CV115" i="14"/>
  <c r="CV116" i="14"/>
  <c r="CV117" i="14"/>
  <c r="CV118" i="14"/>
  <c r="CV119" i="14"/>
  <c r="CV122" i="14"/>
  <c r="CV123" i="14"/>
  <c r="CV124" i="14"/>
  <c r="CV125" i="14"/>
  <c r="CV126" i="14"/>
  <c r="CV129" i="14"/>
  <c r="CV130" i="14"/>
  <c r="CV131" i="14"/>
  <c r="CV132" i="14"/>
  <c r="CV133" i="14"/>
  <c r="CV143" i="14"/>
  <c r="CV144" i="14"/>
  <c r="CV145" i="14"/>
  <c r="CV146" i="14"/>
  <c r="CV147" i="14"/>
  <c r="CV150" i="14"/>
  <c r="CV151" i="14"/>
  <c r="CV152" i="14"/>
  <c r="CV153" i="14"/>
  <c r="CV154" i="14"/>
  <c r="CV10" i="15"/>
  <c r="CV15" i="15" s="1"/>
  <c r="CV11" i="15"/>
  <c r="CV12" i="15"/>
  <c r="CV13" i="15"/>
  <c r="CV14" i="15"/>
  <c r="CV17" i="15"/>
  <c r="CV18" i="15"/>
  <c r="CV19" i="15"/>
  <c r="CV20" i="15"/>
  <c r="CV21" i="15"/>
  <c r="CV24" i="15"/>
  <c r="CV25" i="15"/>
  <c r="CV26" i="15"/>
  <c r="CV27" i="15"/>
  <c r="CV28" i="15"/>
  <c r="CV31" i="15"/>
  <c r="CV32" i="15"/>
  <c r="CV33" i="15"/>
  <c r="CV34" i="15"/>
  <c r="CV35" i="15"/>
  <c r="CV38" i="15"/>
  <c r="CV39" i="15"/>
  <c r="CV40" i="15"/>
  <c r="CV41" i="15"/>
  <c r="CV42" i="15"/>
  <c r="CV45" i="15"/>
  <c r="CV46" i="15"/>
  <c r="CV47" i="15"/>
  <c r="CV48" i="15"/>
  <c r="CV49" i="15"/>
  <c r="CV52" i="15"/>
  <c r="CV53" i="15"/>
  <c r="CV54" i="15"/>
  <c r="CV55" i="15"/>
  <c r="CV56" i="15"/>
  <c r="CV59" i="15"/>
  <c r="CV60" i="15"/>
  <c r="CV61" i="15"/>
  <c r="CV62" i="15"/>
  <c r="CV63" i="15"/>
  <c r="CV66" i="15"/>
  <c r="CV67" i="15"/>
  <c r="CV68" i="15"/>
  <c r="CV69" i="15"/>
  <c r="CV70" i="15"/>
  <c r="CV73" i="15"/>
  <c r="CV74" i="15"/>
  <c r="CV75" i="15"/>
  <c r="CV76" i="15"/>
  <c r="CV77" i="15"/>
  <c r="CV80" i="15"/>
  <c r="CV81" i="15"/>
  <c r="CV82" i="15"/>
  <c r="CV83" i="15"/>
  <c r="CV84" i="15"/>
  <c r="CV87" i="15"/>
  <c r="CV88" i="15"/>
  <c r="CV89" i="15"/>
  <c r="CV90" i="15"/>
  <c r="CV91" i="15"/>
  <c r="CV94" i="15"/>
  <c r="CV95" i="15"/>
  <c r="CV96" i="15"/>
  <c r="CV97" i="15"/>
  <c r="CV98" i="15"/>
  <c r="CV101" i="15"/>
  <c r="CV102" i="15"/>
  <c r="CV103" i="15"/>
  <c r="CV104" i="15"/>
  <c r="CV105" i="15"/>
  <c r="CV108" i="15"/>
  <c r="CV109" i="15"/>
  <c r="CV110" i="15"/>
  <c r="CV111" i="15"/>
  <c r="CV112" i="15"/>
  <c r="CV115" i="15"/>
  <c r="CV116" i="15"/>
  <c r="CV117" i="15"/>
  <c r="CV118" i="15"/>
  <c r="CV119" i="15"/>
  <c r="CV122" i="15"/>
  <c r="CV123" i="15"/>
  <c r="CV124" i="15"/>
  <c r="CV125" i="15"/>
  <c r="CV126" i="15"/>
  <c r="CV129" i="15"/>
  <c r="CV130" i="15"/>
  <c r="CV131" i="15"/>
  <c r="CV132" i="15"/>
  <c r="CV133" i="15"/>
  <c r="CV143" i="15"/>
  <c r="CV144" i="15"/>
  <c r="CV145" i="15"/>
  <c r="CV146" i="15"/>
  <c r="CV147" i="15"/>
  <c r="CV150" i="15"/>
  <c r="CV151" i="15"/>
  <c r="CV152" i="15"/>
  <c r="CV153" i="15"/>
  <c r="CV154" i="15"/>
  <c r="CV10" i="11"/>
  <c r="CV11" i="11"/>
  <c r="CV12" i="11"/>
  <c r="CV13" i="11"/>
  <c r="CV14" i="11"/>
  <c r="CV17" i="11"/>
  <c r="CV18" i="11"/>
  <c r="CV19" i="11"/>
  <c r="CV20" i="11"/>
  <c r="CV21" i="11"/>
  <c r="CV24" i="11"/>
  <c r="CV25" i="11"/>
  <c r="CV26" i="11"/>
  <c r="CV27" i="11"/>
  <c r="CV28" i="11"/>
  <c r="CV31" i="11"/>
  <c r="CV32" i="11"/>
  <c r="CV33" i="11"/>
  <c r="CV34" i="11"/>
  <c r="CV35" i="11"/>
  <c r="CV38" i="11"/>
  <c r="CV39" i="11"/>
  <c r="CV40" i="11"/>
  <c r="CV41" i="11"/>
  <c r="CV42" i="11"/>
  <c r="CV45" i="11"/>
  <c r="CV46" i="11"/>
  <c r="CV47" i="11"/>
  <c r="CV48" i="11"/>
  <c r="CV49" i="11"/>
  <c r="CV52" i="11"/>
  <c r="CV53" i="11"/>
  <c r="CV54" i="11"/>
  <c r="CV55" i="11"/>
  <c r="CV56" i="11"/>
  <c r="CV59" i="11"/>
  <c r="CV60" i="11"/>
  <c r="CV61" i="11"/>
  <c r="CV62" i="11"/>
  <c r="CV63" i="11"/>
  <c r="CV66" i="11"/>
  <c r="CV67" i="11"/>
  <c r="CV68" i="11"/>
  <c r="CV69" i="11"/>
  <c r="CV70" i="11"/>
  <c r="CV73" i="11"/>
  <c r="CV74" i="11"/>
  <c r="CV75" i="11"/>
  <c r="CV76" i="11"/>
  <c r="CV77" i="11"/>
  <c r="CV87" i="11"/>
  <c r="CV88" i="11"/>
  <c r="CV89" i="11"/>
  <c r="CV90" i="11"/>
  <c r="CV91" i="11"/>
  <c r="CV94" i="11"/>
  <c r="CV95" i="11"/>
  <c r="CV96" i="11"/>
  <c r="CV97" i="11"/>
  <c r="CV98" i="11"/>
  <c r="CV101" i="11"/>
  <c r="CV102" i="11"/>
  <c r="CV103" i="11"/>
  <c r="CV104" i="11"/>
  <c r="CV105" i="11"/>
  <c r="CV108" i="11"/>
  <c r="CV109" i="11"/>
  <c r="CV110" i="11"/>
  <c r="CV111" i="11"/>
  <c r="CV112" i="11"/>
  <c r="CV115" i="11"/>
  <c r="CV116" i="11"/>
  <c r="CV117" i="11"/>
  <c r="CV118" i="11"/>
  <c r="CV119" i="11"/>
  <c r="CV122" i="11"/>
  <c r="CV123" i="11"/>
  <c r="CV124" i="11"/>
  <c r="CV125" i="11"/>
  <c r="CV126" i="11"/>
  <c r="CV129" i="11"/>
  <c r="CV130" i="11"/>
  <c r="CV131" i="11"/>
  <c r="CV132" i="11"/>
  <c r="CV133" i="11"/>
  <c r="CV143" i="11"/>
  <c r="CV144" i="11"/>
  <c r="CV145" i="11"/>
  <c r="CV146" i="11"/>
  <c r="CV147" i="11"/>
  <c r="CV150" i="11"/>
  <c r="CV151" i="11"/>
  <c r="CV152" i="11"/>
  <c r="CV153" i="11"/>
  <c r="CV154" i="11"/>
  <c r="CX120" i="14" l="1"/>
  <c r="CX106" i="14"/>
  <c r="CW106" i="11"/>
  <c r="CW64" i="11"/>
  <c r="CW113" i="15"/>
  <c r="CX92" i="15"/>
  <c r="CV99" i="15"/>
  <c r="CX134" i="15"/>
  <c r="CX22" i="15"/>
  <c r="CW71" i="14"/>
  <c r="CX50" i="14"/>
  <c r="CW113" i="14"/>
  <c r="CW50" i="14"/>
  <c r="CX155" i="14"/>
  <c r="CX36" i="14"/>
  <c r="CX22" i="14"/>
  <c r="CX64" i="14"/>
  <c r="CW120" i="13"/>
  <c r="CX36" i="13"/>
  <c r="CX120" i="13"/>
  <c r="CX64" i="13"/>
  <c r="CX155" i="13"/>
  <c r="CV127" i="13"/>
  <c r="CX50" i="13"/>
  <c r="CV134" i="11"/>
  <c r="CW99" i="11"/>
  <c r="CW36" i="11"/>
  <c r="CX120" i="11"/>
  <c r="CX78" i="11"/>
  <c r="CX22" i="11"/>
  <c r="CX36" i="11"/>
  <c r="CW43" i="11"/>
  <c r="CW155" i="11"/>
  <c r="CX92" i="11"/>
  <c r="CX113" i="14"/>
  <c r="CX127" i="13"/>
  <c r="CX43" i="13"/>
  <c r="CV99" i="11"/>
  <c r="CV155" i="15"/>
  <c r="CV92" i="13"/>
  <c r="CW127" i="15"/>
  <c r="CW57" i="15"/>
  <c r="CW134" i="14"/>
  <c r="CW36" i="14"/>
  <c r="CW15" i="14"/>
  <c r="CW15" i="13"/>
  <c r="CX71" i="11"/>
  <c r="CX85" i="15"/>
  <c r="CX99" i="14"/>
  <c r="CX15" i="14"/>
  <c r="CX113" i="13"/>
  <c r="CX29" i="13"/>
  <c r="CW78" i="11"/>
  <c r="CW50" i="11"/>
  <c r="CW155" i="14"/>
  <c r="CW64" i="14"/>
  <c r="CX134" i="11"/>
  <c r="CX50" i="11"/>
  <c r="CX155" i="15"/>
  <c r="CX64" i="15"/>
  <c r="CX78" i="14"/>
  <c r="CX92" i="13"/>
  <c r="CX29" i="14"/>
  <c r="CV127" i="15"/>
  <c r="CV43" i="15"/>
  <c r="CV120" i="13"/>
  <c r="CW120" i="11"/>
  <c r="CW92" i="14"/>
  <c r="CW78" i="14"/>
  <c r="CX99" i="11"/>
  <c r="CX15" i="11"/>
  <c r="CX113" i="15"/>
  <c r="CX29" i="15"/>
  <c r="CX127" i="14"/>
  <c r="CX43" i="14"/>
  <c r="CX148" i="13"/>
  <c r="CX57" i="13"/>
  <c r="CX15" i="15"/>
  <c r="CW71" i="15"/>
  <c r="CX155" i="11"/>
  <c r="CX64" i="11"/>
  <c r="CX78" i="15"/>
  <c r="CX92" i="14"/>
  <c r="CX106" i="13"/>
  <c r="CX22" i="13"/>
  <c r="CW134" i="11"/>
  <c r="CX113" i="11"/>
  <c r="CX29" i="11"/>
  <c r="CX127" i="15"/>
  <c r="CX43" i="15"/>
  <c r="CX148" i="14"/>
  <c r="CX57" i="14"/>
  <c r="CX71" i="13"/>
  <c r="CW22" i="14"/>
  <c r="CX99" i="15"/>
  <c r="CW99" i="15"/>
  <c r="CW71" i="13"/>
  <c r="CW36" i="13"/>
  <c r="CX127" i="11"/>
  <c r="CX43" i="11"/>
  <c r="CX148" i="15"/>
  <c r="CX57" i="15"/>
  <c r="CX71" i="14"/>
  <c r="CW92" i="11"/>
  <c r="CW106" i="14"/>
  <c r="CW148" i="15"/>
  <c r="CW15" i="15"/>
  <c r="CX148" i="11"/>
  <c r="CX57" i="11"/>
  <c r="CX71" i="15"/>
  <c r="CX85" i="14"/>
  <c r="CX99" i="13"/>
  <c r="CX15" i="13"/>
  <c r="CW22" i="11"/>
  <c r="CW29" i="15"/>
  <c r="CW120" i="14"/>
  <c r="CX106" i="11"/>
  <c r="CX120" i="15"/>
  <c r="CX36" i="15"/>
  <c r="CX134" i="14"/>
  <c r="BE85" i="13"/>
  <c r="CV78" i="11"/>
  <c r="CV43" i="11"/>
  <c r="CV50" i="15"/>
  <c r="CV106" i="14"/>
  <c r="CV71" i="14"/>
  <c r="CV22" i="14"/>
  <c r="CV71" i="13"/>
  <c r="CV36" i="13"/>
  <c r="CW29" i="11"/>
  <c r="CW155" i="13"/>
  <c r="CW99" i="13"/>
  <c r="CW64" i="13"/>
  <c r="CV50" i="11"/>
  <c r="CV57" i="11"/>
  <c r="CV64" i="15"/>
  <c r="CV120" i="14"/>
  <c r="CV85" i="14"/>
  <c r="CV36" i="14"/>
  <c r="CV50" i="13"/>
  <c r="CW57" i="11"/>
  <c r="CW36" i="15"/>
  <c r="CW29" i="14"/>
  <c r="CW113" i="13"/>
  <c r="CW78" i="13"/>
  <c r="CW29" i="13"/>
  <c r="CV155" i="11"/>
  <c r="CV113" i="15"/>
  <c r="CV29" i="15"/>
  <c r="CV148" i="13"/>
  <c r="CV106" i="13"/>
  <c r="CW71" i="11"/>
  <c r="CW50" i="15"/>
  <c r="CW43" i="14"/>
  <c r="CV22" i="15"/>
  <c r="CV43" i="14"/>
  <c r="CV113" i="11"/>
  <c r="CV71" i="11"/>
  <c r="CV22" i="11"/>
  <c r="CV78" i="15"/>
  <c r="CV134" i="14"/>
  <c r="CV99" i="14"/>
  <c r="CV50" i="14"/>
  <c r="CV15" i="14"/>
  <c r="CV64" i="13"/>
  <c r="CV15" i="13"/>
  <c r="CW64" i="15"/>
  <c r="CW57" i="14"/>
  <c r="CW127" i="13"/>
  <c r="CW92" i="13"/>
  <c r="CW43" i="13"/>
  <c r="CV36" i="11"/>
  <c r="CV113" i="14"/>
  <c r="CV78" i="13"/>
  <c r="CW85" i="14"/>
  <c r="CW106" i="13"/>
  <c r="CW57" i="13"/>
  <c r="CV127" i="11"/>
  <c r="CV92" i="15"/>
  <c r="CV155" i="14"/>
  <c r="CV64" i="14"/>
  <c r="CV29" i="14"/>
  <c r="CV29" i="13"/>
  <c r="CW113" i="11"/>
  <c r="CW92" i="15"/>
  <c r="CW148" i="13"/>
  <c r="CW22" i="13"/>
  <c r="CV148" i="11"/>
  <c r="CV92" i="11"/>
  <c r="CV148" i="15"/>
  <c r="CV106" i="15"/>
  <c r="CV57" i="15"/>
  <c r="CV134" i="13"/>
  <c r="CW127" i="11"/>
  <c r="CW106" i="15"/>
  <c r="CW99" i="14"/>
  <c r="BD85" i="11"/>
  <c r="CV127" i="14"/>
  <c r="CV43" i="13"/>
  <c r="CW148" i="11"/>
  <c r="CV106" i="11"/>
  <c r="CV120" i="15"/>
  <c r="CV71" i="15"/>
  <c r="CV155" i="13"/>
  <c r="CV99" i="13"/>
  <c r="CW134" i="15"/>
  <c r="CW127" i="14"/>
  <c r="CW120" i="15"/>
  <c r="CV148" i="14"/>
  <c r="CV57" i="13"/>
  <c r="CV22" i="13"/>
  <c r="CW155" i="15"/>
  <c r="CW148" i="14"/>
  <c r="CW134" i="13"/>
  <c r="CW50" i="13"/>
  <c r="CV15" i="11"/>
  <c r="CV78" i="14"/>
  <c r="CV64" i="11"/>
  <c r="CV29" i="11"/>
  <c r="CV36" i="15"/>
  <c r="CV92" i="14"/>
  <c r="CV57" i="14"/>
  <c r="CV120" i="11"/>
  <c r="CV134" i="15"/>
  <c r="CV85" i="15"/>
  <c r="CV113" i="13"/>
  <c r="CW15" i="11"/>
  <c r="CW22" i="15"/>
  <c r="BD85" i="13"/>
  <c r="BC85" i="11"/>
  <c r="BC85" i="13"/>
  <c r="BB157" i="14"/>
  <c r="BB158" i="14"/>
  <c r="BB159" i="14"/>
  <c r="BB160" i="14"/>
  <c r="BB161" i="14"/>
  <c r="BB162" i="14"/>
  <c r="BB157" i="15"/>
  <c r="BB158" i="15"/>
  <c r="BB159" i="15"/>
  <c r="BB160" i="15"/>
  <c r="BB161" i="15"/>
  <c r="BB162" i="15"/>
  <c r="BB157" i="13"/>
  <c r="BB158" i="13"/>
  <c r="BB159" i="13"/>
  <c r="BB160" i="13"/>
  <c r="BB161" i="13"/>
  <c r="BB162" i="13"/>
  <c r="BB80" i="13"/>
  <c r="BB81" i="13"/>
  <c r="BB82" i="13"/>
  <c r="BB83" i="13"/>
  <c r="BB84" i="13"/>
  <c r="BB92" i="13"/>
  <c r="BB157" i="11"/>
  <c r="BB158" i="11"/>
  <c r="BB159" i="11"/>
  <c r="BB160" i="11"/>
  <c r="BB161" i="11"/>
  <c r="BB162" i="11"/>
  <c r="BB80" i="11"/>
  <c r="BB81" i="11"/>
  <c r="BB82" i="11"/>
  <c r="BB83" i="11"/>
  <c r="BB84" i="11"/>
  <c r="BB92" i="11"/>
  <c r="L2239" i="23"/>
  <c r="L2240" i="23"/>
  <c r="L2241" i="23"/>
  <c r="L2242" i="23"/>
  <c r="L2243" i="23"/>
  <c r="L2244" i="23"/>
  <c r="L2245" i="23"/>
  <c r="L2246" i="23"/>
  <c r="L2247" i="23"/>
  <c r="L2248" i="23"/>
  <c r="L2249" i="23"/>
  <c r="L2250" i="23"/>
  <c r="L2251" i="23"/>
  <c r="L2252" i="23"/>
  <c r="L2253" i="23"/>
  <c r="L2254" i="23"/>
  <c r="L2255" i="23"/>
  <c r="L2256" i="23"/>
  <c r="L2257" i="23"/>
  <c r="L2258" i="23"/>
  <c r="L2259" i="23"/>
  <c r="L2260" i="23"/>
  <c r="L2261" i="23"/>
  <c r="L2262" i="23"/>
  <c r="L2263" i="23"/>
  <c r="L2264" i="23"/>
  <c r="L2265" i="23"/>
  <c r="L2266" i="23"/>
  <c r="L2267" i="23"/>
  <c r="L2268" i="23"/>
  <c r="L2269" i="23"/>
  <c r="L2270" i="23"/>
  <c r="L2271" i="23"/>
  <c r="L2272" i="23"/>
  <c r="L2273" i="23"/>
  <c r="L2274" i="23"/>
  <c r="L2275" i="23"/>
  <c r="L2276" i="23"/>
  <c r="L2277" i="23"/>
  <c r="L2278" i="23"/>
  <c r="L2279" i="23"/>
  <c r="L2280" i="23"/>
  <c r="L2281" i="23"/>
  <c r="L2282" i="23"/>
  <c r="L2283" i="23"/>
  <c r="L2284" i="23"/>
  <c r="BB78" i="13"/>
  <c r="BB78" i="11"/>
  <c r="Q8338" i="25"/>
  <c r="Q8339" i="25"/>
  <c r="Q8340" i="25"/>
  <c r="Q8341" i="25"/>
  <c r="Q8342" i="25"/>
  <c r="Q8343" i="25"/>
  <c r="Q8344" i="25"/>
  <c r="Q8345" i="25"/>
  <c r="Q8346" i="25"/>
  <c r="Q8347" i="25"/>
  <c r="Q8348" i="25"/>
  <c r="Q8349" i="25"/>
  <c r="Q8350" i="25"/>
  <c r="Q8351" i="25"/>
  <c r="Q8352" i="25"/>
  <c r="Q8353" i="25"/>
  <c r="Q8354" i="25"/>
  <c r="Q8355" i="25"/>
  <c r="Q8356" i="25"/>
  <c r="Q8357" i="25"/>
  <c r="Q8358" i="25"/>
  <c r="Q8359" i="25"/>
  <c r="Q8360" i="25"/>
  <c r="Q8361" i="25"/>
  <c r="Q8362" i="25"/>
  <c r="Q8363" i="25"/>
  <c r="Q8364" i="25"/>
  <c r="Q8365" i="25"/>
  <c r="Q8366" i="25"/>
  <c r="Q8367" i="25"/>
  <c r="Q8368" i="25"/>
  <c r="Q8369" i="25"/>
  <c r="Q8370" i="25"/>
  <c r="Q8371" i="25"/>
  <c r="Q8372" i="25"/>
  <c r="Q8373" i="25"/>
  <c r="Q8374" i="25"/>
  <c r="Q8375" i="25"/>
  <c r="Q8376" i="25"/>
  <c r="Q8377" i="25"/>
  <c r="Q8378" i="25"/>
  <c r="Q8379" i="25"/>
  <c r="Q8380" i="25"/>
  <c r="Q8381" i="25"/>
  <c r="Q8382" i="25"/>
  <c r="Q8383" i="25"/>
  <c r="Q8384" i="25"/>
  <c r="Q8385" i="25"/>
  <c r="Q8386" i="25"/>
  <c r="Q8387" i="25"/>
  <c r="Q8388" i="25"/>
  <c r="Q8389" i="25"/>
  <c r="Q8390" i="25"/>
  <c r="Q8391" i="25"/>
  <c r="Q8392" i="25"/>
  <c r="Q8393" i="25"/>
  <c r="Q8394" i="25"/>
  <c r="Q8395" i="25"/>
  <c r="Q8396" i="25"/>
  <c r="Q8397" i="25"/>
  <c r="Q8398" i="25"/>
  <c r="Q8399" i="25"/>
  <c r="Q8400" i="25"/>
  <c r="Q8401" i="25"/>
  <c r="Q8402" i="25"/>
  <c r="Q8403" i="25"/>
  <c r="Q8404" i="25"/>
  <c r="Q8405" i="25"/>
  <c r="Q8406" i="25"/>
  <c r="Q8407" i="25"/>
  <c r="Q8408" i="25"/>
  <c r="Q8409" i="25"/>
  <c r="Q8410" i="25"/>
  <c r="Q8411" i="25"/>
  <c r="Q8412" i="25"/>
  <c r="Q8413" i="25"/>
  <c r="Q8414" i="25"/>
  <c r="Q8415" i="25"/>
  <c r="Q8416" i="25"/>
  <c r="Q8417" i="25"/>
  <c r="Q8418" i="25"/>
  <c r="Q8419" i="25"/>
  <c r="Q8420" i="25"/>
  <c r="Q8421" i="25"/>
  <c r="Q8422" i="25"/>
  <c r="Q8423" i="25"/>
  <c r="Q8424" i="25"/>
  <c r="Q8425" i="25"/>
  <c r="Q8426" i="25"/>
  <c r="Q8427" i="25"/>
  <c r="Q8428" i="25"/>
  <c r="Q8429" i="25"/>
  <c r="Q8430" i="25"/>
  <c r="Q8431" i="25"/>
  <c r="Q8432" i="25"/>
  <c r="Q8433" i="25"/>
  <c r="Q8434" i="25"/>
  <c r="Q8435" i="25"/>
  <c r="Q8436" i="25"/>
  <c r="Q8437" i="25"/>
  <c r="Q8438" i="25"/>
  <c r="Q8439" i="25"/>
  <c r="Q8440" i="25"/>
  <c r="Q8441" i="25"/>
  <c r="Q8442" i="25"/>
  <c r="Q8443" i="25"/>
  <c r="Q8444" i="25"/>
  <c r="Q8445" i="25"/>
  <c r="Q8446" i="25"/>
  <c r="Q8447" i="25"/>
  <c r="Q8448" i="25"/>
  <c r="Q8449" i="25"/>
  <c r="Q8450" i="25"/>
  <c r="Q8451" i="25"/>
  <c r="Q8452" i="25"/>
  <c r="Q8453" i="25"/>
  <c r="Q8454" i="25"/>
  <c r="Q8455" i="25"/>
  <c r="Q8456" i="25"/>
  <c r="Q8457" i="25"/>
  <c r="Q8458" i="25"/>
  <c r="Q8459" i="25"/>
  <c r="Q8460" i="25"/>
  <c r="Q8461" i="25"/>
  <c r="Q8462" i="25"/>
  <c r="Q8463" i="25"/>
  <c r="Q8464" i="25"/>
  <c r="Q8465" i="25"/>
  <c r="Q8466" i="25"/>
  <c r="Q8467" i="25"/>
  <c r="Q8468" i="25"/>
  <c r="Q8469" i="25"/>
  <c r="Q8470" i="25"/>
  <c r="Q8471" i="25"/>
  <c r="Q8472" i="25"/>
  <c r="Q8473" i="25"/>
  <c r="Q8474" i="25"/>
  <c r="Q8475" i="25"/>
  <c r="Q8476" i="25"/>
  <c r="Q8477" i="25"/>
  <c r="Q8478" i="25"/>
  <c r="Q8479" i="25"/>
  <c r="Q8480" i="25"/>
  <c r="Q8481" i="25"/>
  <c r="CU10" i="13"/>
  <c r="CU11" i="13"/>
  <c r="CU12" i="13"/>
  <c r="CU13" i="13"/>
  <c r="CU14" i="13"/>
  <c r="CU17" i="13"/>
  <c r="CU18" i="13"/>
  <c r="CU19" i="13"/>
  <c r="CU20" i="13"/>
  <c r="CU21" i="13"/>
  <c r="CU24" i="13"/>
  <c r="CU25" i="13"/>
  <c r="CU26" i="13"/>
  <c r="CU27" i="13"/>
  <c r="CU28" i="13"/>
  <c r="CU31" i="13"/>
  <c r="CU36" i="13" s="1"/>
  <c r="CU32" i="13"/>
  <c r="CU33" i="13"/>
  <c r="CU34" i="13"/>
  <c r="CU35" i="13"/>
  <c r="CU38" i="13"/>
  <c r="CU39" i="13"/>
  <c r="CU40" i="13"/>
  <c r="CU41" i="13"/>
  <c r="CU42" i="13"/>
  <c r="CU45" i="13"/>
  <c r="CU46" i="13"/>
  <c r="CU50" i="13" s="1"/>
  <c r="CU47" i="13"/>
  <c r="CU48" i="13"/>
  <c r="CU49" i="13"/>
  <c r="CU52" i="13"/>
  <c r="CU53" i="13"/>
  <c r="CU54" i="13"/>
  <c r="CU55" i="13"/>
  <c r="CU56" i="13"/>
  <c r="CU59" i="13"/>
  <c r="CU60" i="13"/>
  <c r="CU61" i="13"/>
  <c r="CU62" i="13"/>
  <c r="CU63" i="13"/>
  <c r="CU66" i="13"/>
  <c r="CU67" i="13"/>
  <c r="CU68" i="13"/>
  <c r="CU69" i="13"/>
  <c r="CU70" i="13"/>
  <c r="CU73" i="13"/>
  <c r="CU74" i="13"/>
  <c r="CU75" i="13"/>
  <c r="CU76" i="13"/>
  <c r="CU77" i="13"/>
  <c r="CU87" i="13"/>
  <c r="CU88" i="13"/>
  <c r="CU89" i="13"/>
  <c r="CU90" i="13"/>
  <c r="CU91" i="13"/>
  <c r="CU94" i="13"/>
  <c r="CU95" i="13"/>
  <c r="CU96" i="13"/>
  <c r="CU97" i="13"/>
  <c r="CU98" i="13"/>
  <c r="CU101" i="13"/>
  <c r="CU102" i="13"/>
  <c r="CU103" i="13"/>
  <c r="CU104" i="13"/>
  <c r="CU105" i="13"/>
  <c r="CU108" i="13"/>
  <c r="CU109" i="13"/>
  <c r="CU110" i="13"/>
  <c r="CU111" i="13"/>
  <c r="CU112" i="13"/>
  <c r="CU115" i="13"/>
  <c r="CU116" i="13"/>
  <c r="CU117" i="13"/>
  <c r="CU118" i="13"/>
  <c r="CU119" i="13"/>
  <c r="CU122" i="13"/>
  <c r="CU123" i="13"/>
  <c r="CU124" i="13"/>
  <c r="CU125" i="13"/>
  <c r="CU126" i="13"/>
  <c r="CU129" i="13"/>
  <c r="CU130" i="13"/>
  <c r="CU131" i="13"/>
  <c r="CU132" i="13"/>
  <c r="CU133" i="13"/>
  <c r="CU143" i="13"/>
  <c r="CU144" i="13"/>
  <c r="CU145" i="13"/>
  <c r="CU146" i="13"/>
  <c r="CU147" i="13"/>
  <c r="CU150" i="13"/>
  <c r="CU151" i="13"/>
  <c r="CU152" i="13"/>
  <c r="CU153" i="13"/>
  <c r="CU154" i="13"/>
  <c r="CU10" i="14"/>
  <c r="CU11" i="14"/>
  <c r="CU12" i="14"/>
  <c r="CU13" i="14"/>
  <c r="CU14" i="14"/>
  <c r="CU17" i="14"/>
  <c r="CU18" i="14"/>
  <c r="CU19" i="14"/>
  <c r="CU20" i="14"/>
  <c r="CU21" i="14"/>
  <c r="CU24" i="14"/>
  <c r="CU25" i="14"/>
  <c r="CU26" i="14"/>
  <c r="CU27" i="14"/>
  <c r="CU28" i="14"/>
  <c r="CU31" i="14"/>
  <c r="CU32" i="14"/>
  <c r="CU33" i="14"/>
  <c r="CU34" i="14"/>
  <c r="CU35" i="14"/>
  <c r="CU38" i="14"/>
  <c r="CU39" i="14"/>
  <c r="CU40" i="14"/>
  <c r="CU41" i="14"/>
  <c r="CU42" i="14"/>
  <c r="CU45" i="14"/>
  <c r="CU46" i="14"/>
  <c r="CU47" i="14"/>
  <c r="CU48" i="14"/>
  <c r="CU49" i="14"/>
  <c r="CU52" i="14"/>
  <c r="CU53" i="14"/>
  <c r="CU54" i="14"/>
  <c r="CU55" i="14"/>
  <c r="CU56" i="14"/>
  <c r="CU59" i="14"/>
  <c r="CU60" i="14"/>
  <c r="CU61" i="14"/>
  <c r="CU62" i="14"/>
  <c r="CU63" i="14"/>
  <c r="CU66" i="14"/>
  <c r="CU67" i="14"/>
  <c r="CU68" i="14"/>
  <c r="CU69" i="14"/>
  <c r="CU70" i="14"/>
  <c r="CU73" i="14"/>
  <c r="CU74" i="14"/>
  <c r="CU75" i="14"/>
  <c r="CU76" i="14"/>
  <c r="CU77" i="14"/>
  <c r="CU80" i="14"/>
  <c r="CU81" i="14"/>
  <c r="CU82" i="14"/>
  <c r="CU83" i="14"/>
  <c r="CU84" i="14"/>
  <c r="CU87" i="14"/>
  <c r="CU88" i="14"/>
  <c r="CU89" i="14"/>
  <c r="CU90" i="14"/>
  <c r="CU91" i="14"/>
  <c r="CU94" i="14"/>
  <c r="CU95" i="14"/>
  <c r="CU96" i="14"/>
  <c r="CU97" i="14"/>
  <c r="CU98" i="14"/>
  <c r="CU101" i="14"/>
  <c r="CU102" i="14"/>
  <c r="CU103" i="14"/>
  <c r="CU104" i="14"/>
  <c r="CU105" i="14"/>
  <c r="CU108" i="14"/>
  <c r="CU109" i="14"/>
  <c r="CU110" i="14"/>
  <c r="CU111" i="14"/>
  <c r="CU112" i="14"/>
  <c r="CU115" i="14"/>
  <c r="CU116" i="14"/>
  <c r="CU117" i="14"/>
  <c r="CU118" i="14"/>
  <c r="CU119" i="14"/>
  <c r="CU122" i="14"/>
  <c r="CU123" i="14"/>
  <c r="CU124" i="14"/>
  <c r="CU125" i="14"/>
  <c r="CU126" i="14"/>
  <c r="CU129" i="14"/>
  <c r="CU130" i="14"/>
  <c r="CU131" i="14"/>
  <c r="CU132" i="14"/>
  <c r="CU133" i="14"/>
  <c r="CU143" i="14"/>
  <c r="CU144" i="14"/>
  <c r="CU145" i="14"/>
  <c r="CU146" i="14"/>
  <c r="CU147" i="14"/>
  <c r="CU150" i="14"/>
  <c r="CU151" i="14"/>
  <c r="CU152" i="14"/>
  <c r="CU153" i="14"/>
  <c r="CU154" i="14"/>
  <c r="CU10" i="15"/>
  <c r="CU11" i="15"/>
  <c r="CU12" i="15"/>
  <c r="CU13" i="15"/>
  <c r="CU14" i="15"/>
  <c r="CU17" i="15"/>
  <c r="CU18" i="15"/>
  <c r="CU19" i="15"/>
  <c r="CU20" i="15"/>
  <c r="CU21" i="15"/>
  <c r="CU24" i="15"/>
  <c r="CU25" i="15"/>
  <c r="CU26" i="15"/>
  <c r="CU27" i="15"/>
  <c r="CU28" i="15"/>
  <c r="CU31" i="15"/>
  <c r="CU32" i="15"/>
  <c r="CU33" i="15"/>
  <c r="CU34" i="15"/>
  <c r="CU35" i="15"/>
  <c r="CU38" i="15"/>
  <c r="CU39" i="15"/>
  <c r="CU40" i="15"/>
  <c r="CU41" i="15"/>
  <c r="CU42" i="15"/>
  <c r="CU45" i="15"/>
  <c r="CU46" i="15"/>
  <c r="CU47" i="15"/>
  <c r="CU48" i="15"/>
  <c r="CU49" i="15"/>
  <c r="CU52" i="15"/>
  <c r="CU53" i="15"/>
  <c r="CU54" i="15"/>
  <c r="CU55" i="15"/>
  <c r="CU56" i="15"/>
  <c r="CU59" i="15"/>
  <c r="CU60" i="15"/>
  <c r="CU61" i="15"/>
  <c r="CU62" i="15"/>
  <c r="CU63" i="15"/>
  <c r="CU66" i="15"/>
  <c r="CU67" i="15"/>
  <c r="CU68" i="15"/>
  <c r="CU69" i="15"/>
  <c r="CU70" i="15"/>
  <c r="CU73" i="15"/>
  <c r="CU74" i="15"/>
  <c r="CU75" i="15"/>
  <c r="CU76" i="15"/>
  <c r="CU77" i="15"/>
  <c r="CU80" i="15"/>
  <c r="CU81" i="15"/>
  <c r="CU82" i="15"/>
  <c r="CU83" i="15"/>
  <c r="CU84" i="15"/>
  <c r="CU87" i="15"/>
  <c r="CU88" i="15"/>
  <c r="CU89" i="15"/>
  <c r="CU90" i="15"/>
  <c r="CU91" i="15"/>
  <c r="CU94" i="15"/>
  <c r="CU95" i="15"/>
  <c r="CU96" i="15"/>
  <c r="CU97" i="15"/>
  <c r="CU98" i="15"/>
  <c r="CU101" i="15"/>
  <c r="CU102" i="15"/>
  <c r="CU103" i="15"/>
  <c r="CU104" i="15"/>
  <c r="CU105" i="15"/>
  <c r="CU108" i="15"/>
  <c r="CU109" i="15"/>
  <c r="CU110" i="15"/>
  <c r="CU111" i="15"/>
  <c r="CU112" i="15"/>
  <c r="CU115" i="15"/>
  <c r="CU116" i="15"/>
  <c r="CU117" i="15"/>
  <c r="CU118" i="15"/>
  <c r="CU119" i="15"/>
  <c r="CU122" i="15"/>
  <c r="CU123" i="15"/>
  <c r="CU124" i="15"/>
  <c r="CU125" i="15"/>
  <c r="CU126" i="15"/>
  <c r="CU129" i="15"/>
  <c r="CU130" i="15"/>
  <c r="CU131" i="15"/>
  <c r="CU132" i="15"/>
  <c r="CU133" i="15"/>
  <c r="CU143" i="15"/>
  <c r="CU144" i="15"/>
  <c r="CU145" i="15"/>
  <c r="CU146" i="15"/>
  <c r="CU147" i="15"/>
  <c r="CU150" i="15"/>
  <c r="CU151" i="15"/>
  <c r="CU152" i="15"/>
  <c r="CU153" i="15"/>
  <c r="CU154" i="15"/>
  <c r="CU10" i="11"/>
  <c r="CU11" i="11"/>
  <c r="CU12" i="11"/>
  <c r="CU13" i="11"/>
  <c r="CU14" i="11"/>
  <c r="CU17" i="11"/>
  <c r="CU18" i="11"/>
  <c r="CU19" i="11"/>
  <c r="CU20" i="11"/>
  <c r="CU21" i="11"/>
  <c r="CU24" i="11"/>
  <c r="CU25" i="11"/>
  <c r="CU26" i="11"/>
  <c r="CU27" i="11"/>
  <c r="CU28" i="11"/>
  <c r="CU31" i="11"/>
  <c r="CU32" i="11"/>
  <c r="CU33" i="11"/>
  <c r="CU34" i="11"/>
  <c r="CU35" i="11"/>
  <c r="CU38" i="11"/>
  <c r="CU39" i="11"/>
  <c r="CU40" i="11"/>
  <c r="CU41" i="11"/>
  <c r="CU42" i="11"/>
  <c r="CU45" i="11"/>
  <c r="CU46" i="11"/>
  <c r="CU47" i="11"/>
  <c r="CU48" i="11"/>
  <c r="CU49" i="11"/>
  <c r="CU52" i="11"/>
  <c r="CU53" i="11"/>
  <c r="CU54" i="11"/>
  <c r="CU55" i="11"/>
  <c r="CU56" i="11"/>
  <c r="CU59" i="11"/>
  <c r="CU60" i="11"/>
  <c r="CU61" i="11"/>
  <c r="CU62" i="11"/>
  <c r="CU63" i="11"/>
  <c r="CU66" i="11"/>
  <c r="CU67" i="11"/>
  <c r="CU68" i="11"/>
  <c r="CU69" i="11"/>
  <c r="CU70" i="11"/>
  <c r="CU73" i="11"/>
  <c r="CU74" i="11"/>
  <c r="CU75" i="11"/>
  <c r="CU76" i="11"/>
  <c r="CU77" i="11"/>
  <c r="CU87" i="11"/>
  <c r="CU88" i="11"/>
  <c r="CU89" i="11"/>
  <c r="CU90" i="11"/>
  <c r="CU91" i="11"/>
  <c r="CU94" i="11"/>
  <c r="CU95" i="11"/>
  <c r="CU96" i="11"/>
  <c r="CU97" i="11"/>
  <c r="CU98" i="11"/>
  <c r="CU101" i="11"/>
  <c r="CU102" i="11"/>
  <c r="CU103" i="11"/>
  <c r="CU104" i="11"/>
  <c r="CU105" i="11"/>
  <c r="CU108" i="11"/>
  <c r="CU109" i="11"/>
  <c r="CU110" i="11"/>
  <c r="CU111" i="11"/>
  <c r="CU112" i="11"/>
  <c r="CU115" i="11"/>
  <c r="CU116" i="11"/>
  <c r="CU117" i="11"/>
  <c r="CU118" i="11"/>
  <c r="CU119" i="11"/>
  <c r="CU122" i="11"/>
  <c r="CU123" i="11"/>
  <c r="CU124" i="11"/>
  <c r="CU125" i="11"/>
  <c r="CU126" i="11"/>
  <c r="CU129" i="11"/>
  <c r="CU130" i="11"/>
  <c r="CU131" i="11"/>
  <c r="CU132" i="11"/>
  <c r="CU133" i="11"/>
  <c r="CU143" i="11"/>
  <c r="CU144" i="11"/>
  <c r="CU145" i="11"/>
  <c r="CU146" i="11"/>
  <c r="CU147" i="11"/>
  <c r="CU150" i="11"/>
  <c r="CU151" i="11"/>
  <c r="CU152" i="11"/>
  <c r="CU153" i="11"/>
  <c r="CU154" i="11"/>
  <c r="BA80" i="13"/>
  <c r="BA81" i="13"/>
  <c r="BA82" i="13"/>
  <c r="BA83" i="13"/>
  <c r="BA84" i="13"/>
  <c r="BA78" i="13"/>
  <c r="BA80" i="11"/>
  <c r="BA81" i="11"/>
  <c r="BA82" i="11"/>
  <c r="BA83" i="11"/>
  <c r="BA84" i="11"/>
  <c r="BA78" i="11"/>
  <c r="Q8191" i="25"/>
  <c r="Q8192" i="25"/>
  <c r="Q8193" i="25"/>
  <c r="Q8194" i="25"/>
  <c r="Q8195" i="25"/>
  <c r="Q8196" i="25"/>
  <c r="Q8197" i="25"/>
  <c r="Q8198" i="25"/>
  <c r="Q8199" i="25"/>
  <c r="Q8200" i="25"/>
  <c r="Q8201" i="25"/>
  <c r="Q8202" i="25"/>
  <c r="Q8203" i="25"/>
  <c r="Q8204" i="25"/>
  <c r="Q8205" i="25"/>
  <c r="Q8206" i="25"/>
  <c r="Q8207" i="25"/>
  <c r="Q8208" i="25"/>
  <c r="Q8209" i="25"/>
  <c r="Q8210" i="25"/>
  <c r="Q8211" i="25"/>
  <c r="Q8212" i="25"/>
  <c r="Q8213" i="25"/>
  <c r="Q8214" i="25"/>
  <c r="Q8215" i="25"/>
  <c r="Q8216" i="25"/>
  <c r="Q8217" i="25"/>
  <c r="Q8218" i="25"/>
  <c r="Q8219" i="25"/>
  <c r="Q8220" i="25"/>
  <c r="Q8221" i="25"/>
  <c r="Q8222" i="25"/>
  <c r="Q8223" i="25"/>
  <c r="Q8224" i="25"/>
  <c r="Q8225" i="25"/>
  <c r="Q8226" i="25"/>
  <c r="Q8227" i="25"/>
  <c r="Q8228" i="25"/>
  <c r="Q8229" i="25"/>
  <c r="Q8230" i="25"/>
  <c r="Q8231" i="25"/>
  <c r="Q8232" i="25"/>
  <c r="Q8233" i="25"/>
  <c r="Q8234" i="25"/>
  <c r="Q8235" i="25"/>
  <c r="Q8236" i="25"/>
  <c r="Q8237" i="25"/>
  <c r="Q8238" i="25"/>
  <c r="Q8239" i="25"/>
  <c r="Q8240" i="25"/>
  <c r="Q8241" i="25"/>
  <c r="Q8242" i="25"/>
  <c r="Q8243" i="25"/>
  <c r="Q8244" i="25"/>
  <c r="Q8245" i="25"/>
  <c r="Q8246" i="25"/>
  <c r="Q8247" i="25"/>
  <c r="Q8248" i="25"/>
  <c r="Q8249" i="25"/>
  <c r="Q8250" i="25"/>
  <c r="Q8251" i="25"/>
  <c r="Q8252" i="25"/>
  <c r="Q8253" i="25"/>
  <c r="Q8254" i="25"/>
  <c r="Q8255" i="25"/>
  <c r="Q8256" i="25"/>
  <c r="Q8257" i="25"/>
  <c r="Q8258" i="25"/>
  <c r="Q8259" i="25"/>
  <c r="Q8260" i="25"/>
  <c r="Q8261" i="25"/>
  <c r="Q8262" i="25"/>
  <c r="Q8263" i="25"/>
  <c r="Q8264" i="25"/>
  <c r="Q8265" i="25"/>
  <c r="Q8266" i="25"/>
  <c r="Q8267" i="25"/>
  <c r="Q8268" i="25"/>
  <c r="Q8269" i="25"/>
  <c r="Q8270" i="25"/>
  <c r="Q8271" i="25"/>
  <c r="Q8272" i="25"/>
  <c r="Q8273" i="25"/>
  <c r="Q8274" i="25"/>
  <c r="Q8275" i="25"/>
  <c r="Q8276" i="25"/>
  <c r="Q8277" i="25"/>
  <c r="Q8278" i="25"/>
  <c r="Q8279" i="25"/>
  <c r="Q8280" i="25"/>
  <c r="Q8281" i="25"/>
  <c r="Q8282" i="25"/>
  <c r="Q8283" i="25"/>
  <c r="Q8284" i="25"/>
  <c r="Q8285" i="25"/>
  <c r="Q8286" i="25"/>
  <c r="Q8287" i="25"/>
  <c r="Q8288" i="25"/>
  <c r="Q8289" i="25"/>
  <c r="Q8290" i="25"/>
  <c r="Q8291" i="25"/>
  <c r="Q8292" i="25"/>
  <c r="Q8293" i="25"/>
  <c r="Q8294" i="25"/>
  <c r="Q8295" i="25"/>
  <c r="Q8296" i="25"/>
  <c r="Q8297" i="25"/>
  <c r="Q8298" i="25"/>
  <c r="Q8299" i="25"/>
  <c r="Q8300" i="25"/>
  <c r="Q8301" i="25"/>
  <c r="Q8302" i="25"/>
  <c r="Q8303" i="25"/>
  <c r="Q8304" i="25"/>
  <c r="Q8305" i="25"/>
  <c r="Q8306" i="25"/>
  <c r="Q8307" i="25"/>
  <c r="Q8308" i="25"/>
  <c r="Q8309" i="25"/>
  <c r="Q8310" i="25"/>
  <c r="Q8311" i="25"/>
  <c r="Q8312" i="25"/>
  <c r="Q8313" i="25"/>
  <c r="Q8314" i="25"/>
  <c r="Q8315" i="25"/>
  <c r="Q8316" i="25"/>
  <c r="Q8317" i="25"/>
  <c r="Q8318" i="25"/>
  <c r="Q8319" i="25"/>
  <c r="Q8320" i="25"/>
  <c r="Q8321" i="25"/>
  <c r="Q8322" i="25"/>
  <c r="Q8323" i="25"/>
  <c r="Q8324" i="25"/>
  <c r="Q8325" i="25"/>
  <c r="Q8326" i="25"/>
  <c r="Q8327" i="25"/>
  <c r="Q8328" i="25"/>
  <c r="Q8329" i="25"/>
  <c r="Q8330" i="25"/>
  <c r="Q8331" i="25"/>
  <c r="Q8332" i="25"/>
  <c r="Q8333" i="25"/>
  <c r="Q8334" i="25"/>
  <c r="Q8335" i="25"/>
  <c r="Q8336" i="25"/>
  <c r="Q8337" i="25"/>
  <c r="BA157" i="13"/>
  <c r="BA158" i="13"/>
  <c r="BA159" i="13"/>
  <c r="BA160" i="13"/>
  <c r="BA161" i="13"/>
  <c r="BA162" i="13"/>
  <c r="BA157" i="14"/>
  <c r="BA158" i="14"/>
  <c r="BA159" i="14"/>
  <c r="BA160" i="14"/>
  <c r="BA161" i="14"/>
  <c r="BA162" i="14"/>
  <c r="BA157" i="15"/>
  <c r="BA158" i="15"/>
  <c r="BA159" i="15"/>
  <c r="BA160" i="15"/>
  <c r="BA161" i="15"/>
  <c r="BA162" i="15"/>
  <c r="BA157" i="11"/>
  <c r="BA158" i="11"/>
  <c r="BA159" i="11"/>
  <c r="BA160" i="11"/>
  <c r="BA161" i="11"/>
  <c r="BA162" i="11"/>
  <c r="BA92" i="13"/>
  <c r="BA92" i="11"/>
  <c r="L2196" i="23"/>
  <c r="L2197" i="23"/>
  <c r="L2198" i="23"/>
  <c r="L2199" i="23"/>
  <c r="L2200" i="23"/>
  <c r="L2201" i="23"/>
  <c r="L2202" i="23"/>
  <c r="L2203" i="23"/>
  <c r="L2204" i="23"/>
  <c r="L2205" i="23"/>
  <c r="L2206" i="23"/>
  <c r="L2207" i="23"/>
  <c r="L2208" i="23"/>
  <c r="L2209" i="23"/>
  <c r="L2210" i="23"/>
  <c r="L2211" i="23"/>
  <c r="L2212" i="23"/>
  <c r="L2213" i="23"/>
  <c r="L2214" i="23"/>
  <c r="L2215" i="23"/>
  <c r="L2216" i="23"/>
  <c r="L2217" i="23"/>
  <c r="L2218" i="23"/>
  <c r="L2219" i="23"/>
  <c r="L2220" i="23"/>
  <c r="L2221" i="23"/>
  <c r="L2222" i="23"/>
  <c r="L2223" i="23"/>
  <c r="L2224" i="23"/>
  <c r="L2225" i="23"/>
  <c r="L2226" i="23"/>
  <c r="L2227" i="23"/>
  <c r="L2228" i="23"/>
  <c r="L2229" i="23"/>
  <c r="L2230" i="23"/>
  <c r="L2231" i="23"/>
  <c r="L2232" i="23"/>
  <c r="L2233" i="23"/>
  <c r="L2234" i="23"/>
  <c r="L2235" i="23"/>
  <c r="L2236" i="23"/>
  <c r="L2237" i="23"/>
  <c r="L2238" i="23"/>
  <c r="F124" i="18"/>
  <c r="F125" i="18"/>
  <c r="F126" i="18"/>
  <c r="F127" i="18"/>
  <c r="F128" i="18"/>
  <c r="F129" i="18"/>
  <c r="F130" i="18"/>
  <c r="F131" i="18"/>
  <c r="F132" i="18"/>
  <c r="F133" i="18"/>
  <c r="F134" i="18"/>
  <c r="F135" i="18"/>
  <c r="F136" i="18"/>
  <c r="F137" i="18"/>
  <c r="F138" i="18"/>
  <c r="F139" i="18"/>
  <c r="F140" i="18"/>
  <c r="F141" i="18"/>
  <c r="F142" i="18"/>
  <c r="F143" i="18"/>
  <c r="F144" i="18"/>
  <c r="F145" i="18"/>
  <c r="F146" i="18"/>
  <c r="F147" i="18"/>
  <c r="F148" i="18"/>
  <c r="F149" i="18"/>
  <c r="F150" i="18"/>
  <c r="F151" i="18"/>
  <c r="F152" i="18"/>
  <c r="F153" i="18"/>
  <c r="F154" i="18"/>
  <c r="F155" i="18"/>
  <c r="F156" i="18"/>
  <c r="F157" i="18"/>
  <c r="F158" i="18"/>
  <c r="F159" i="18"/>
  <c r="F160" i="18"/>
  <c r="F161" i="18"/>
  <c r="F162" i="18"/>
  <c r="F163" i="18"/>
  <c r="F164" i="18"/>
  <c r="F165" i="18"/>
  <c r="F166" i="18"/>
  <c r="F167" i="18"/>
  <c r="F168" i="18"/>
  <c r="F169" i="18"/>
  <c r="F170" i="18"/>
  <c r="F171" i="18"/>
  <c r="F172" i="18"/>
  <c r="F173" i="18"/>
  <c r="F174" i="18"/>
  <c r="F175" i="18"/>
  <c r="F176" i="18"/>
  <c r="F177" i="18"/>
  <c r="F178" i="18"/>
  <c r="F179" i="18"/>
  <c r="F180" i="18"/>
  <c r="F78" i="18"/>
  <c r="F79" i="18"/>
  <c r="F80" i="18"/>
  <c r="F81" i="18"/>
  <c r="F82" i="18"/>
  <c r="F83" i="18"/>
  <c r="F84" i="18"/>
  <c r="F85" i="18"/>
  <c r="F86" i="18"/>
  <c r="F87" i="18"/>
  <c r="F88" i="18"/>
  <c r="F89" i="18"/>
  <c r="F90" i="18"/>
  <c r="F91" i="18"/>
  <c r="F92" i="18"/>
  <c r="F93" i="18"/>
  <c r="F94" i="18"/>
  <c r="F95" i="18"/>
  <c r="F96" i="18"/>
  <c r="F97" i="18"/>
  <c r="F98" i="18"/>
  <c r="F99" i="18"/>
  <c r="F100" i="18"/>
  <c r="F101" i="18"/>
  <c r="F102" i="18"/>
  <c r="F103" i="18"/>
  <c r="F104" i="18"/>
  <c r="F105" i="18"/>
  <c r="F106" i="18"/>
  <c r="F107" i="18"/>
  <c r="F108" i="18"/>
  <c r="F109" i="18"/>
  <c r="F110" i="18"/>
  <c r="F111" i="18"/>
  <c r="F112" i="18"/>
  <c r="F113" i="18"/>
  <c r="F114" i="18"/>
  <c r="F115" i="18"/>
  <c r="F116" i="18"/>
  <c r="F117" i="18"/>
  <c r="F118" i="18"/>
  <c r="F119" i="18"/>
  <c r="F120" i="18"/>
  <c r="F121" i="18"/>
  <c r="F122" i="18"/>
  <c r="F123" i="18"/>
  <c r="F2" i="18"/>
  <c r="G2" i="18"/>
  <c r="F3" i="18"/>
  <c r="G3" i="18"/>
  <c r="F4" i="18"/>
  <c r="G4" i="18"/>
  <c r="F5" i="18"/>
  <c r="G5" i="18"/>
  <c r="F6" i="18"/>
  <c r="G6" i="18"/>
  <c r="F7" i="18"/>
  <c r="G7" i="18"/>
  <c r="F8" i="18"/>
  <c r="G8" i="18"/>
  <c r="F9" i="18"/>
  <c r="G9" i="18"/>
  <c r="F10" i="18"/>
  <c r="G10" i="18"/>
  <c r="F11" i="18"/>
  <c r="G11" i="18"/>
  <c r="F12" i="18"/>
  <c r="G12" i="18"/>
  <c r="F13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F14" i="18"/>
  <c r="G124" i="18"/>
  <c r="F15" i="18"/>
  <c r="G125" i="18"/>
  <c r="F16" i="18"/>
  <c r="G126" i="18"/>
  <c r="F17" i="18"/>
  <c r="G127" i="18"/>
  <c r="F18" i="18"/>
  <c r="G128" i="18"/>
  <c r="F19" i="18"/>
  <c r="G129" i="18"/>
  <c r="F20" i="18"/>
  <c r="G130" i="18"/>
  <c r="F21" i="18"/>
  <c r="G131" i="18"/>
  <c r="F22" i="18"/>
  <c r="G132" i="18"/>
  <c r="F23" i="18"/>
  <c r="G133" i="18"/>
  <c r="F24" i="18"/>
  <c r="G134" i="18"/>
  <c r="F25" i="18"/>
  <c r="G135" i="18"/>
  <c r="F26" i="18"/>
  <c r="G136" i="18"/>
  <c r="F27" i="18"/>
  <c r="G137" i="18"/>
  <c r="F28" i="18"/>
  <c r="G138" i="18"/>
  <c r="F29" i="18"/>
  <c r="G139" i="18"/>
  <c r="F30" i="18"/>
  <c r="G140" i="18"/>
  <c r="F31" i="18"/>
  <c r="G141" i="18"/>
  <c r="F32" i="18"/>
  <c r="G142" i="18"/>
  <c r="F33" i="18"/>
  <c r="G143" i="18"/>
  <c r="F34" i="18"/>
  <c r="G144" i="18"/>
  <c r="F35" i="18"/>
  <c r="G145" i="18"/>
  <c r="F36" i="18"/>
  <c r="G146" i="18"/>
  <c r="F37" i="18"/>
  <c r="G147" i="18"/>
  <c r="F38" i="18"/>
  <c r="G148" i="18"/>
  <c r="F39" i="18"/>
  <c r="G149" i="18"/>
  <c r="F40" i="18"/>
  <c r="G150" i="18"/>
  <c r="F41" i="18"/>
  <c r="G151" i="18"/>
  <c r="F42" i="18"/>
  <c r="G152" i="18"/>
  <c r="F43" i="18"/>
  <c r="G153" i="18"/>
  <c r="F44" i="18"/>
  <c r="G154" i="18"/>
  <c r="F45" i="18"/>
  <c r="G155" i="18"/>
  <c r="F46" i="18"/>
  <c r="G156" i="18"/>
  <c r="F47" i="18"/>
  <c r="G157" i="18"/>
  <c r="F48" i="18"/>
  <c r="G158" i="18"/>
  <c r="F49" i="18"/>
  <c r="G159" i="18"/>
  <c r="F50" i="18"/>
  <c r="G160" i="18"/>
  <c r="F51" i="18"/>
  <c r="G161" i="18"/>
  <c r="F52" i="18"/>
  <c r="G162" i="18"/>
  <c r="F53" i="18"/>
  <c r="G163" i="18"/>
  <c r="F54" i="18"/>
  <c r="G164" i="18"/>
  <c r="F55" i="18"/>
  <c r="G165" i="18"/>
  <c r="F56" i="18"/>
  <c r="G166" i="18"/>
  <c r="F57" i="18"/>
  <c r="G167" i="18"/>
  <c r="F58" i="18"/>
  <c r="G168" i="18"/>
  <c r="F59" i="18"/>
  <c r="G169" i="18"/>
  <c r="F60" i="18"/>
  <c r="G170" i="18"/>
  <c r="F61" i="18"/>
  <c r="G171" i="18"/>
  <c r="F62" i="18"/>
  <c r="G172" i="18"/>
  <c r="F63" i="18"/>
  <c r="G173" i="18"/>
  <c r="F64" i="18"/>
  <c r="G174" i="18"/>
  <c r="F65" i="18"/>
  <c r="G175" i="18"/>
  <c r="F66" i="18"/>
  <c r="G176" i="18"/>
  <c r="F67" i="18"/>
  <c r="G177" i="18"/>
  <c r="F68" i="18"/>
  <c r="G178" i="18"/>
  <c r="F69" i="18"/>
  <c r="G179" i="18"/>
  <c r="F70" i="18"/>
  <c r="G180" i="18"/>
  <c r="F71" i="18"/>
  <c r="F72" i="18"/>
  <c r="F73" i="18"/>
  <c r="F74" i="18"/>
  <c r="F75" i="18"/>
  <c r="F76" i="18"/>
  <c r="F77" i="18"/>
  <c r="CT10" i="13"/>
  <c r="CT11" i="13"/>
  <c r="CT12" i="13"/>
  <c r="CT13" i="13"/>
  <c r="CT14" i="13"/>
  <c r="CT17" i="13"/>
  <c r="CT18" i="13"/>
  <c r="CT19" i="13"/>
  <c r="CT20" i="13"/>
  <c r="CT21" i="13"/>
  <c r="CT24" i="13"/>
  <c r="CT25" i="13"/>
  <c r="CT26" i="13"/>
  <c r="CT27" i="13"/>
  <c r="CT28" i="13"/>
  <c r="CT31" i="13"/>
  <c r="CT32" i="13"/>
  <c r="CT33" i="13"/>
  <c r="CT34" i="13"/>
  <c r="CT35" i="13"/>
  <c r="CT38" i="13"/>
  <c r="CT39" i="13"/>
  <c r="CT40" i="13"/>
  <c r="CT41" i="13"/>
  <c r="CT42" i="13"/>
  <c r="CT45" i="13"/>
  <c r="CT46" i="13"/>
  <c r="CT47" i="13"/>
  <c r="CT48" i="13"/>
  <c r="CT49" i="13"/>
  <c r="CT52" i="13"/>
  <c r="CT53" i="13"/>
  <c r="CT54" i="13"/>
  <c r="CT55" i="13"/>
  <c r="CT56" i="13"/>
  <c r="CT59" i="13"/>
  <c r="CT60" i="13"/>
  <c r="CT61" i="13"/>
  <c r="CT62" i="13"/>
  <c r="CT63" i="13"/>
  <c r="CT66" i="13"/>
  <c r="CT67" i="13"/>
  <c r="CT68" i="13"/>
  <c r="CT69" i="13"/>
  <c r="CT70" i="13"/>
  <c r="CT73" i="13"/>
  <c r="CT74" i="13"/>
  <c r="CT75" i="13"/>
  <c r="CT76" i="13"/>
  <c r="CT77" i="13"/>
  <c r="CT87" i="13"/>
  <c r="CT88" i="13"/>
  <c r="CT89" i="13"/>
  <c r="CT90" i="13"/>
  <c r="CT91" i="13"/>
  <c r="CT94" i="13"/>
  <c r="CT95" i="13"/>
  <c r="CT96" i="13"/>
  <c r="CT97" i="13"/>
  <c r="CT98" i="13"/>
  <c r="CT101" i="13"/>
  <c r="CT102" i="13"/>
  <c r="CT103" i="13"/>
  <c r="CT104" i="13"/>
  <c r="CT105" i="13"/>
  <c r="CT108" i="13"/>
  <c r="CT109" i="13"/>
  <c r="CT110" i="13"/>
  <c r="CT111" i="13"/>
  <c r="CT112" i="13"/>
  <c r="CT115" i="13"/>
  <c r="CT116" i="13"/>
  <c r="CT117" i="13"/>
  <c r="CT118" i="13"/>
  <c r="CT119" i="13"/>
  <c r="CT122" i="13"/>
  <c r="CT123" i="13"/>
  <c r="CT124" i="13"/>
  <c r="CT125" i="13"/>
  <c r="CT126" i="13"/>
  <c r="CT129" i="13"/>
  <c r="CT130" i="13"/>
  <c r="CT131" i="13"/>
  <c r="CT132" i="13"/>
  <c r="CT133" i="13"/>
  <c r="CT143" i="13"/>
  <c r="CT144" i="13"/>
  <c r="CT145" i="13"/>
  <c r="CT146" i="13"/>
  <c r="CT147" i="13"/>
  <c r="CT150" i="13"/>
  <c r="CT151" i="13"/>
  <c r="CT152" i="13"/>
  <c r="CT153" i="13"/>
  <c r="CT154" i="13"/>
  <c r="CT10" i="14"/>
  <c r="CT11" i="14"/>
  <c r="CT12" i="14"/>
  <c r="CT13" i="14"/>
  <c r="CT14" i="14"/>
  <c r="CT17" i="14"/>
  <c r="CT18" i="14"/>
  <c r="CT19" i="14"/>
  <c r="CT20" i="14"/>
  <c r="CT21" i="14"/>
  <c r="CT24" i="14"/>
  <c r="CT25" i="14"/>
  <c r="CT26" i="14"/>
  <c r="CT27" i="14"/>
  <c r="CT28" i="14"/>
  <c r="CT31" i="14"/>
  <c r="CT32" i="14"/>
  <c r="CT33" i="14"/>
  <c r="CT34" i="14"/>
  <c r="CT35" i="14"/>
  <c r="CT38" i="14"/>
  <c r="CT39" i="14"/>
  <c r="CT40" i="14"/>
  <c r="CT41" i="14"/>
  <c r="CT42" i="14"/>
  <c r="CT45" i="14"/>
  <c r="CT46" i="14"/>
  <c r="CT47" i="14"/>
  <c r="CT48" i="14"/>
  <c r="CT49" i="14"/>
  <c r="CT52" i="14"/>
  <c r="CT53" i="14"/>
  <c r="CT54" i="14"/>
  <c r="CT55" i="14"/>
  <c r="CT56" i="14"/>
  <c r="CT59" i="14"/>
  <c r="CT60" i="14"/>
  <c r="CT61" i="14"/>
  <c r="CT62" i="14"/>
  <c r="CT63" i="14"/>
  <c r="CT66" i="14"/>
  <c r="CT67" i="14"/>
  <c r="CT68" i="14"/>
  <c r="CT69" i="14"/>
  <c r="CT70" i="14"/>
  <c r="CT73" i="14"/>
  <c r="CT74" i="14"/>
  <c r="CT75" i="14"/>
  <c r="CT76" i="14"/>
  <c r="CT77" i="14"/>
  <c r="CT80" i="14"/>
  <c r="CT81" i="14"/>
  <c r="CT82" i="14"/>
  <c r="CT83" i="14"/>
  <c r="CT84" i="14"/>
  <c r="CT87" i="14"/>
  <c r="CT88" i="14"/>
  <c r="CT89" i="14"/>
  <c r="CT90" i="14"/>
  <c r="CT91" i="14"/>
  <c r="CT94" i="14"/>
  <c r="CT95" i="14"/>
  <c r="CT96" i="14"/>
  <c r="CT97" i="14"/>
  <c r="CT98" i="14"/>
  <c r="CT101" i="14"/>
  <c r="CT102" i="14"/>
  <c r="CT103" i="14"/>
  <c r="CT104" i="14"/>
  <c r="CT105" i="14"/>
  <c r="CT108" i="14"/>
  <c r="CT109" i="14"/>
  <c r="CT110" i="14"/>
  <c r="CT111" i="14"/>
  <c r="CT112" i="14"/>
  <c r="CT115" i="14"/>
  <c r="CT116" i="14"/>
  <c r="CT117" i="14"/>
  <c r="CT118" i="14"/>
  <c r="CT119" i="14"/>
  <c r="CT122" i="14"/>
  <c r="CT123" i="14"/>
  <c r="CT124" i="14"/>
  <c r="CT125" i="14"/>
  <c r="CT126" i="14"/>
  <c r="CT129" i="14"/>
  <c r="CT130" i="14"/>
  <c r="CT131" i="14"/>
  <c r="CT132" i="14"/>
  <c r="CT133" i="14"/>
  <c r="CT143" i="14"/>
  <c r="CT144" i="14"/>
  <c r="CT145" i="14"/>
  <c r="CT146" i="14"/>
  <c r="CT147" i="14"/>
  <c r="CT150" i="14"/>
  <c r="CT151" i="14"/>
  <c r="CT152" i="14"/>
  <c r="CT153" i="14"/>
  <c r="CT154" i="14"/>
  <c r="CT10" i="15"/>
  <c r="CT11" i="15"/>
  <c r="CT12" i="15"/>
  <c r="CT13" i="15"/>
  <c r="CT14" i="15"/>
  <c r="CT17" i="15"/>
  <c r="CT18" i="15"/>
  <c r="CT19" i="15"/>
  <c r="CT20" i="15"/>
  <c r="CT21" i="15"/>
  <c r="CT24" i="15"/>
  <c r="CT25" i="15"/>
  <c r="CT26" i="15"/>
  <c r="CT27" i="15"/>
  <c r="CT28" i="15"/>
  <c r="CT31" i="15"/>
  <c r="CT32" i="15"/>
  <c r="CT33" i="15"/>
  <c r="CT34" i="15"/>
  <c r="CT35" i="15"/>
  <c r="CT38" i="15"/>
  <c r="CT39" i="15"/>
  <c r="CT40" i="15"/>
  <c r="CT41" i="15"/>
  <c r="CT42" i="15"/>
  <c r="CT45" i="15"/>
  <c r="CT46" i="15"/>
  <c r="CT47" i="15"/>
  <c r="CT48" i="15"/>
  <c r="CT49" i="15"/>
  <c r="CT52" i="15"/>
  <c r="CT53" i="15"/>
  <c r="CT54" i="15"/>
  <c r="CT55" i="15"/>
  <c r="CT56" i="15"/>
  <c r="CT59" i="15"/>
  <c r="CT60" i="15"/>
  <c r="CT61" i="15"/>
  <c r="CT62" i="15"/>
  <c r="CT63" i="15"/>
  <c r="CT66" i="15"/>
  <c r="CT67" i="15"/>
  <c r="CT68" i="15"/>
  <c r="CT69" i="15"/>
  <c r="CT70" i="15"/>
  <c r="CT73" i="15"/>
  <c r="CT74" i="15"/>
  <c r="CT75" i="15"/>
  <c r="CT76" i="15"/>
  <c r="CT77" i="15"/>
  <c r="CT80" i="15"/>
  <c r="CT81" i="15"/>
  <c r="CT82" i="15"/>
  <c r="CT83" i="15"/>
  <c r="CT84" i="15"/>
  <c r="CT87" i="15"/>
  <c r="CT88" i="15"/>
  <c r="CT89" i="15"/>
  <c r="CT90" i="15"/>
  <c r="CT91" i="15"/>
  <c r="CT94" i="15"/>
  <c r="CT95" i="15"/>
  <c r="CT96" i="15"/>
  <c r="CT97" i="15"/>
  <c r="CT98" i="15"/>
  <c r="CT101" i="15"/>
  <c r="CT102" i="15"/>
  <c r="CT103" i="15"/>
  <c r="CT104" i="15"/>
  <c r="CT105" i="15"/>
  <c r="CT108" i="15"/>
  <c r="CT109" i="15"/>
  <c r="CT110" i="15"/>
  <c r="CT111" i="15"/>
  <c r="CT112" i="15"/>
  <c r="CT115" i="15"/>
  <c r="CT116" i="15"/>
  <c r="CT117" i="15"/>
  <c r="CT118" i="15"/>
  <c r="CT119" i="15"/>
  <c r="CT122" i="15"/>
  <c r="CT123" i="15"/>
  <c r="CT124" i="15"/>
  <c r="CT125" i="15"/>
  <c r="CT126" i="15"/>
  <c r="CT129" i="15"/>
  <c r="CT130" i="15"/>
  <c r="CT131" i="15"/>
  <c r="CT132" i="15"/>
  <c r="CT133" i="15"/>
  <c r="CT143" i="15"/>
  <c r="CT144" i="15"/>
  <c r="CT145" i="15"/>
  <c r="CT146" i="15"/>
  <c r="CT147" i="15"/>
  <c r="CT150" i="15"/>
  <c r="CT151" i="15"/>
  <c r="CT152" i="15"/>
  <c r="CT153" i="15"/>
  <c r="CT154" i="15"/>
  <c r="CT10" i="11"/>
  <c r="CT11" i="11"/>
  <c r="CT12" i="11"/>
  <c r="CT13" i="11"/>
  <c r="CT14" i="11"/>
  <c r="CT17" i="11"/>
  <c r="CT18" i="11"/>
  <c r="CT19" i="11"/>
  <c r="CT20" i="11"/>
  <c r="CT21" i="11"/>
  <c r="CT24" i="11"/>
  <c r="CT25" i="11"/>
  <c r="CT26" i="11"/>
  <c r="CT27" i="11"/>
  <c r="CT28" i="11"/>
  <c r="CT31" i="11"/>
  <c r="CT32" i="11"/>
  <c r="CT33" i="11"/>
  <c r="CT34" i="11"/>
  <c r="CT35" i="11"/>
  <c r="CT38" i="11"/>
  <c r="CT39" i="11"/>
  <c r="CT40" i="11"/>
  <c r="CT41" i="11"/>
  <c r="CT42" i="11"/>
  <c r="CT45" i="11"/>
  <c r="CT46" i="11"/>
  <c r="CT47" i="11"/>
  <c r="CT48" i="11"/>
  <c r="CT49" i="11"/>
  <c r="CT52" i="11"/>
  <c r="CT53" i="11"/>
  <c r="CT54" i="11"/>
  <c r="CT55" i="11"/>
  <c r="CT56" i="11"/>
  <c r="CT59" i="11"/>
  <c r="CT60" i="11"/>
  <c r="CT61" i="11"/>
  <c r="CT62" i="11"/>
  <c r="CT63" i="11"/>
  <c r="CT66" i="11"/>
  <c r="CT67" i="11"/>
  <c r="CT68" i="11"/>
  <c r="CT69" i="11"/>
  <c r="CT70" i="11"/>
  <c r="CT73" i="11"/>
  <c r="CT74" i="11"/>
  <c r="CT75" i="11"/>
  <c r="CT76" i="11"/>
  <c r="CT77" i="11"/>
  <c r="CT87" i="11"/>
  <c r="CT88" i="11"/>
  <c r="CT89" i="11"/>
  <c r="CT90" i="11"/>
  <c r="CT91" i="11"/>
  <c r="CT94" i="11"/>
  <c r="CT95" i="11"/>
  <c r="CT96" i="11"/>
  <c r="CT97" i="11"/>
  <c r="CT98" i="11"/>
  <c r="CT101" i="11"/>
  <c r="CT102" i="11"/>
  <c r="CT103" i="11"/>
  <c r="CT104" i="11"/>
  <c r="CT105" i="11"/>
  <c r="CT108" i="11"/>
  <c r="CT109" i="11"/>
  <c r="CT110" i="11"/>
  <c r="CT111" i="11"/>
  <c r="CT112" i="11"/>
  <c r="CT115" i="11"/>
  <c r="CT116" i="11"/>
  <c r="CT117" i="11"/>
  <c r="CT118" i="11"/>
  <c r="CT119" i="11"/>
  <c r="CT122" i="11"/>
  <c r="CT123" i="11"/>
  <c r="CT124" i="11"/>
  <c r="CT125" i="11"/>
  <c r="CT126" i="11"/>
  <c r="CT129" i="11"/>
  <c r="CT130" i="11"/>
  <c r="CT131" i="11"/>
  <c r="CT132" i="11"/>
  <c r="CT133" i="11"/>
  <c r="CT143" i="11"/>
  <c r="CT144" i="11"/>
  <c r="CT145" i="11"/>
  <c r="CT146" i="11"/>
  <c r="CT147" i="11"/>
  <c r="CT150" i="11"/>
  <c r="CT151" i="11"/>
  <c r="CT152" i="11"/>
  <c r="CT153" i="11"/>
  <c r="CT154" i="11"/>
  <c r="AZ80" i="13"/>
  <c r="AZ81" i="13"/>
  <c r="AZ82" i="13"/>
  <c r="AZ83" i="13"/>
  <c r="AZ84" i="13"/>
  <c r="AZ78" i="13"/>
  <c r="AZ80" i="11"/>
  <c r="AZ81" i="11"/>
  <c r="AZ82" i="11"/>
  <c r="AZ83" i="11"/>
  <c r="AZ84" i="11"/>
  <c r="AZ78" i="11"/>
  <c r="Q8157" i="25"/>
  <c r="Q8158" i="25"/>
  <c r="Q8159" i="25"/>
  <c r="Q8160" i="25"/>
  <c r="Q8161" i="25"/>
  <c r="Q8162" i="25"/>
  <c r="Q8163" i="25"/>
  <c r="Q8164" i="25"/>
  <c r="Q8165" i="25"/>
  <c r="Q8166" i="25"/>
  <c r="Q8167" i="25"/>
  <c r="Q8168" i="25"/>
  <c r="Q8169" i="25"/>
  <c r="Q8170" i="25"/>
  <c r="Q8171" i="25"/>
  <c r="Q8172" i="25"/>
  <c r="Q8173" i="25"/>
  <c r="Q8174" i="25"/>
  <c r="Q8175" i="25"/>
  <c r="Q8176" i="25"/>
  <c r="Q8177" i="25"/>
  <c r="Q8178" i="25"/>
  <c r="Q8179" i="25"/>
  <c r="Q8180" i="25"/>
  <c r="Q8181" i="25"/>
  <c r="Q8182" i="25"/>
  <c r="Q8183" i="25"/>
  <c r="Q8184" i="25"/>
  <c r="Q8185" i="25"/>
  <c r="Q8186" i="25"/>
  <c r="Q8187" i="25"/>
  <c r="Q8188" i="25"/>
  <c r="Q8189" i="25"/>
  <c r="Q8190" i="25"/>
  <c r="Q8046" i="25"/>
  <c r="Q8047" i="25"/>
  <c r="Q8048" i="25"/>
  <c r="Q8049" i="25"/>
  <c r="Q8050" i="25"/>
  <c r="Q8051" i="25"/>
  <c r="Q8052" i="25"/>
  <c r="Q8053" i="25"/>
  <c r="Q8054" i="25"/>
  <c r="Q8055" i="25"/>
  <c r="Q8056" i="25"/>
  <c r="Q8057" i="25"/>
  <c r="Q8058" i="25"/>
  <c r="Q8059" i="25"/>
  <c r="Q8060" i="25"/>
  <c r="Q8061" i="25"/>
  <c r="Q8062" i="25"/>
  <c r="Q8063" i="25"/>
  <c r="Q8064" i="25"/>
  <c r="Q8065" i="25"/>
  <c r="Q8066" i="25"/>
  <c r="Q8067" i="25"/>
  <c r="Q8068" i="25"/>
  <c r="Q8069" i="25"/>
  <c r="Q8070" i="25"/>
  <c r="Q8071" i="25"/>
  <c r="Q8072" i="25"/>
  <c r="Q8073" i="25"/>
  <c r="Q8074" i="25"/>
  <c r="Q8075" i="25"/>
  <c r="Q8076" i="25"/>
  <c r="Q8077" i="25"/>
  <c r="Q8078" i="25"/>
  <c r="Q8079" i="25"/>
  <c r="Q8080" i="25"/>
  <c r="Q8081" i="25"/>
  <c r="Q8082" i="25"/>
  <c r="Q8083" i="25"/>
  <c r="Q8084" i="25"/>
  <c r="Q8085" i="25"/>
  <c r="Q8086" i="25"/>
  <c r="Q8087" i="25"/>
  <c r="Q8088" i="25"/>
  <c r="Q8089" i="25"/>
  <c r="Q8090" i="25"/>
  <c r="Q8091" i="25"/>
  <c r="Q8092" i="25"/>
  <c r="Q8093" i="25"/>
  <c r="Q8094" i="25"/>
  <c r="Q8095" i="25"/>
  <c r="Q8096" i="25"/>
  <c r="Q8097" i="25"/>
  <c r="Q8098" i="25"/>
  <c r="Q8099" i="25"/>
  <c r="Q8100" i="25"/>
  <c r="Q8101" i="25"/>
  <c r="Q8102" i="25"/>
  <c r="Q8103" i="25"/>
  <c r="Q8104" i="25"/>
  <c r="Q8105" i="25"/>
  <c r="Q8106" i="25"/>
  <c r="Q8107" i="25"/>
  <c r="Q8108" i="25"/>
  <c r="Q8109" i="25"/>
  <c r="Q8110" i="25"/>
  <c r="Q8111" i="25"/>
  <c r="Q8112" i="25"/>
  <c r="Q8113" i="25"/>
  <c r="Q8114" i="25"/>
  <c r="Q8115" i="25"/>
  <c r="Q8116" i="25"/>
  <c r="Q8117" i="25"/>
  <c r="Q8118" i="25"/>
  <c r="Q8119" i="25"/>
  <c r="Q8120" i="25"/>
  <c r="Q8121" i="25"/>
  <c r="Q8122" i="25"/>
  <c r="Q8123" i="25"/>
  <c r="Q8124" i="25"/>
  <c r="Q8125" i="25"/>
  <c r="Q8126" i="25"/>
  <c r="Q8127" i="25"/>
  <c r="Q8128" i="25"/>
  <c r="Q8129" i="25"/>
  <c r="Q8130" i="25"/>
  <c r="Q8131" i="25"/>
  <c r="Q8132" i="25"/>
  <c r="Q8133" i="25"/>
  <c r="Q8134" i="25"/>
  <c r="Q8135" i="25"/>
  <c r="Q8136" i="25"/>
  <c r="Q8137" i="25"/>
  <c r="Q8138" i="25"/>
  <c r="Q8139" i="25"/>
  <c r="Q8140" i="25"/>
  <c r="Q8141" i="25"/>
  <c r="Q8142" i="25"/>
  <c r="Q8143" i="25"/>
  <c r="Q8144" i="25"/>
  <c r="Q8145" i="25"/>
  <c r="Q8146" i="25"/>
  <c r="Q8147" i="25"/>
  <c r="Q8148" i="25"/>
  <c r="Q8149" i="25"/>
  <c r="Q8150" i="25"/>
  <c r="Q8151" i="25"/>
  <c r="Q8152" i="25"/>
  <c r="Q8153" i="25"/>
  <c r="Q8154" i="25"/>
  <c r="Q8155" i="25"/>
  <c r="Q8156" i="25"/>
  <c r="AZ92" i="13"/>
  <c r="AZ92" i="11"/>
  <c r="L2150" i="23"/>
  <c r="L2151" i="23"/>
  <c r="L2152" i="23"/>
  <c r="L2153" i="23"/>
  <c r="L2154" i="23"/>
  <c r="L2155" i="23"/>
  <c r="L2156" i="23"/>
  <c r="L2157" i="23"/>
  <c r="L2158" i="23"/>
  <c r="L2159" i="23"/>
  <c r="L2160" i="23"/>
  <c r="L2161" i="23"/>
  <c r="L2162" i="23"/>
  <c r="L2163" i="23"/>
  <c r="L2164" i="23"/>
  <c r="L2165" i="23"/>
  <c r="L2166" i="23"/>
  <c r="L2167" i="23"/>
  <c r="L2168" i="23"/>
  <c r="L2169" i="23"/>
  <c r="L2170" i="23"/>
  <c r="L2171" i="23"/>
  <c r="L2172" i="23"/>
  <c r="L2173" i="23"/>
  <c r="L2174" i="23"/>
  <c r="L2175" i="23"/>
  <c r="L2176" i="23"/>
  <c r="L2177" i="23"/>
  <c r="L2178" i="23"/>
  <c r="L2179" i="23"/>
  <c r="L2180" i="23"/>
  <c r="L2181" i="23"/>
  <c r="L2182" i="23"/>
  <c r="L2183" i="23"/>
  <c r="L2184" i="23"/>
  <c r="L2185" i="23"/>
  <c r="L2186" i="23"/>
  <c r="L2187" i="23"/>
  <c r="L2188" i="23"/>
  <c r="L2189" i="23"/>
  <c r="L2190" i="23"/>
  <c r="L2191" i="23"/>
  <c r="L2192" i="23"/>
  <c r="L2193" i="23"/>
  <c r="L2194" i="23"/>
  <c r="L2195" i="23"/>
  <c r="AZ157" i="11"/>
  <c r="AZ158" i="11"/>
  <c r="AZ159" i="11"/>
  <c r="AZ160" i="11"/>
  <c r="AZ161" i="11"/>
  <c r="AZ162" i="11"/>
  <c r="AZ157" i="13"/>
  <c r="AZ158" i="13"/>
  <c r="AZ159" i="13"/>
  <c r="AZ160" i="13"/>
  <c r="AZ161" i="13"/>
  <c r="AZ162" i="13"/>
  <c r="AZ157" i="14"/>
  <c r="AZ158" i="14"/>
  <c r="AZ159" i="14"/>
  <c r="AZ160" i="14"/>
  <c r="AZ161" i="14"/>
  <c r="AZ162" i="14"/>
  <c r="AZ157" i="15"/>
  <c r="AZ158" i="15"/>
  <c r="AZ159" i="15"/>
  <c r="AZ160" i="15"/>
  <c r="AZ161" i="15"/>
  <c r="AZ162" i="15"/>
  <c r="F184" i="21"/>
  <c r="G184" i="21"/>
  <c r="F185" i="21"/>
  <c r="G185" i="21"/>
  <c r="F186" i="21"/>
  <c r="G186" i="21"/>
  <c r="F187" i="21"/>
  <c r="G187" i="21"/>
  <c r="F188" i="21"/>
  <c r="G188" i="21"/>
  <c r="F189" i="21"/>
  <c r="G189" i="21"/>
  <c r="F190" i="21"/>
  <c r="G190" i="21"/>
  <c r="CS10" i="13"/>
  <c r="CS11" i="13"/>
  <c r="CS12" i="13"/>
  <c r="CS13" i="13"/>
  <c r="CS14" i="13"/>
  <c r="CS17" i="13"/>
  <c r="CS18" i="13"/>
  <c r="CS19" i="13"/>
  <c r="CS20" i="13"/>
  <c r="CS21" i="13"/>
  <c r="CS24" i="13"/>
  <c r="CS25" i="13"/>
  <c r="CS26" i="13"/>
  <c r="CS27" i="13"/>
  <c r="CS28" i="13"/>
  <c r="CS31" i="13"/>
  <c r="CS32" i="13"/>
  <c r="CS33" i="13"/>
  <c r="CS34" i="13"/>
  <c r="CS35" i="13"/>
  <c r="CS38" i="13"/>
  <c r="CS39" i="13"/>
  <c r="CS40" i="13"/>
  <c r="CS41" i="13"/>
  <c r="CS42" i="13"/>
  <c r="CS45" i="13"/>
  <c r="CS46" i="13"/>
  <c r="CS47" i="13"/>
  <c r="CS48" i="13"/>
  <c r="CS49" i="13"/>
  <c r="CS52" i="13"/>
  <c r="CS53" i="13"/>
  <c r="CS54" i="13"/>
  <c r="CS55" i="13"/>
  <c r="CS56" i="13"/>
  <c r="CS59" i="13"/>
  <c r="CS60" i="13"/>
  <c r="CS61" i="13"/>
  <c r="CS62" i="13"/>
  <c r="CS63" i="13"/>
  <c r="CS66" i="13"/>
  <c r="CS67" i="13"/>
  <c r="CS68" i="13"/>
  <c r="CS69" i="13"/>
  <c r="CS70" i="13"/>
  <c r="CS73" i="13"/>
  <c r="CS74" i="13"/>
  <c r="CS75" i="13"/>
  <c r="CS76" i="13"/>
  <c r="CS77" i="13"/>
  <c r="CS87" i="13"/>
  <c r="CS88" i="13"/>
  <c r="CS89" i="13"/>
  <c r="CS90" i="13"/>
  <c r="CS91" i="13"/>
  <c r="CS94" i="13"/>
  <c r="CS95" i="13"/>
  <c r="CS96" i="13"/>
  <c r="CS97" i="13"/>
  <c r="CS98" i="13"/>
  <c r="CS101" i="13"/>
  <c r="CS102" i="13"/>
  <c r="CS103" i="13"/>
  <c r="CS104" i="13"/>
  <c r="CS105" i="13"/>
  <c r="CS108" i="13"/>
  <c r="CS109" i="13"/>
  <c r="CS110" i="13"/>
  <c r="CS111" i="13"/>
  <c r="CS112" i="13"/>
  <c r="CS115" i="13"/>
  <c r="CS116" i="13"/>
  <c r="CS117" i="13"/>
  <c r="CS118" i="13"/>
  <c r="CS119" i="13"/>
  <c r="CS122" i="13"/>
  <c r="CS123" i="13"/>
  <c r="CS124" i="13"/>
  <c r="CS125" i="13"/>
  <c r="CS126" i="13"/>
  <c r="CS129" i="13"/>
  <c r="CS130" i="13"/>
  <c r="CS131" i="13"/>
  <c r="CS132" i="13"/>
  <c r="CS133" i="13"/>
  <c r="CS143" i="13"/>
  <c r="CS144" i="13"/>
  <c r="CS145" i="13"/>
  <c r="CS146" i="13"/>
  <c r="CS147" i="13"/>
  <c r="CS150" i="13"/>
  <c r="CS151" i="13"/>
  <c r="CS152" i="13"/>
  <c r="CS153" i="13"/>
  <c r="CS154" i="13"/>
  <c r="CS10" i="14"/>
  <c r="CS11" i="14"/>
  <c r="CS12" i="14"/>
  <c r="CS13" i="14"/>
  <c r="CS14" i="14"/>
  <c r="CS17" i="14"/>
  <c r="CS18" i="14"/>
  <c r="CS19" i="14"/>
  <c r="CS20" i="14"/>
  <c r="CS21" i="14"/>
  <c r="CS24" i="14"/>
  <c r="CS25" i="14"/>
  <c r="CS26" i="14"/>
  <c r="CS27" i="14"/>
  <c r="CS28" i="14"/>
  <c r="CS31" i="14"/>
  <c r="CS32" i="14"/>
  <c r="CS33" i="14"/>
  <c r="CS34" i="14"/>
  <c r="CS35" i="14"/>
  <c r="CS38" i="14"/>
  <c r="CS39" i="14"/>
  <c r="CS40" i="14"/>
  <c r="CS41" i="14"/>
  <c r="CS42" i="14"/>
  <c r="CS45" i="14"/>
  <c r="CS46" i="14"/>
  <c r="CS47" i="14"/>
  <c r="CS48" i="14"/>
  <c r="CS49" i="14"/>
  <c r="CS52" i="14"/>
  <c r="CS53" i="14"/>
  <c r="CS54" i="14"/>
  <c r="CS55" i="14"/>
  <c r="CS56" i="14"/>
  <c r="CS59" i="14"/>
  <c r="CS60" i="14"/>
  <c r="CS61" i="14"/>
  <c r="CS62" i="14"/>
  <c r="CS63" i="14"/>
  <c r="CS66" i="14"/>
  <c r="CS67" i="14"/>
  <c r="CS68" i="14"/>
  <c r="CS69" i="14"/>
  <c r="CS70" i="14"/>
  <c r="CS73" i="14"/>
  <c r="CS74" i="14"/>
  <c r="CS75" i="14"/>
  <c r="CS76" i="14"/>
  <c r="CS77" i="14"/>
  <c r="CS80" i="14"/>
  <c r="CS81" i="14"/>
  <c r="CS82" i="14"/>
  <c r="CS83" i="14"/>
  <c r="CS84" i="14"/>
  <c r="CS87" i="14"/>
  <c r="CS88" i="14"/>
  <c r="CS89" i="14"/>
  <c r="CS90" i="14"/>
  <c r="CS91" i="14"/>
  <c r="CS94" i="14"/>
  <c r="CS95" i="14"/>
  <c r="CS96" i="14"/>
  <c r="CS97" i="14"/>
  <c r="CS98" i="14"/>
  <c r="CS101" i="14"/>
  <c r="CS102" i="14"/>
  <c r="CS103" i="14"/>
  <c r="CS104" i="14"/>
  <c r="CS105" i="14"/>
  <c r="CS108" i="14"/>
  <c r="CS109" i="14"/>
  <c r="CS110" i="14"/>
  <c r="CS111" i="14"/>
  <c r="CS112" i="14"/>
  <c r="CS115" i="14"/>
  <c r="CS116" i="14"/>
  <c r="CS117" i="14"/>
  <c r="CS118" i="14"/>
  <c r="CS119" i="14"/>
  <c r="CS122" i="14"/>
  <c r="CS123" i="14"/>
  <c r="CS124" i="14"/>
  <c r="CS125" i="14"/>
  <c r="CS126" i="14"/>
  <c r="CS129" i="14"/>
  <c r="CS130" i="14"/>
  <c r="CS131" i="14"/>
  <c r="CS132" i="14"/>
  <c r="CS133" i="14"/>
  <c r="CS143" i="14"/>
  <c r="CS144" i="14"/>
  <c r="CS145" i="14"/>
  <c r="CS146" i="14"/>
  <c r="CS147" i="14"/>
  <c r="CS150" i="14"/>
  <c r="CS151" i="14"/>
  <c r="CS152" i="14"/>
  <c r="CS153" i="14"/>
  <c r="CS154" i="14"/>
  <c r="CS10" i="15"/>
  <c r="CS11" i="15"/>
  <c r="CS12" i="15"/>
  <c r="CS13" i="15"/>
  <c r="CS14" i="15"/>
  <c r="CS17" i="15"/>
  <c r="CS18" i="15"/>
  <c r="CS19" i="15"/>
  <c r="CS20" i="15"/>
  <c r="CS21" i="15"/>
  <c r="CS24" i="15"/>
  <c r="CS25" i="15"/>
  <c r="CS26" i="15"/>
  <c r="CS27" i="15"/>
  <c r="CS28" i="15"/>
  <c r="CS31" i="15"/>
  <c r="CS32" i="15"/>
  <c r="CS33" i="15"/>
  <c r="CS34" i="15"/>
  <c r="CS35" i="15"/>
  <c r="CS38" i="15"/>
  <c r="CS39" i="15"/>
  <c r="CS40" i="15"/>
  <c r="CS41" i="15"/>
  <c r="CS42" i="15"/>
  <c r="CS45" i="15"/>
  <c r="CS46" i="15"/>
  <c r="CS47" i="15"/>
  <c r="CS48" i="15"/>
  <c r="CS49" i="15"/>
  <c r="CS52" i="15"/>
  <c r="CS53" i="15"/>
  <c r="CS54" i="15"/>
  <c r="CS55" i="15"/>
  <c r="CS56" i="15"/>
  <c r="CS59" i="15"/>
  <c r="CS60" i="15"/>
  <c r="CS61" i="15"/>
  <c r="CS62" i="15"/>
  <c r="CS63" i="15"/>
  <c r="CS66" i="15"/>
  <c r="CS67" i="15"/>
  <c r="CS68" i="15"/>
  <c r="CS69" i="15"/>
  <c r="CS70" i="15"/>
  <c r="CS73" i="15"/>
  <c r="CS74" i="15"/>
  <c r="CS75" i="15"/>
  <c r="CS76" i="15"/>
  <c r="CS77" i="15"/>
  <c r="CS80" i="15"/>
  <c r="CS81" i="15"/>
  <c r="CS82" i="15"/>
  <c r="CS83" i="15"/>
  <c r="CS84" i="15"/>
  <c r="CS87" i="15"/>
  <c r="CS88" i="15"/>
  <c r="CS89" i="15"/>
  <c r="CS90" i="15"/>
  <c r="CS91" i="15"/>
  <c r="CS94" i="15"/>
  <c r="CS95" i="15"/>
  <c r="CS96" i="15"/>
  <c r="CS97" i="15"/>
  <c r="CS98" i="15"/>
  <c r="CS101" i="15"/>
  <c r="CS102" i="15"/>
  <c r="CS103" i="15"/>
  <c r="CS104" i="15"/>
  <c r="CS105" i="15"/>
  <c r="CS108" i="15"/>
  <c r="CS109" i="15"/>
  <c r="CS110" i="15"/>
  <c r="CS111" i="15"/>
  <c r="CS112" i="15"/>
  <c r="CS115" i="15"/>
  <c r="CS116" i="15"/>
  <c r="CS117" i="15"/>
  <c r="CS118" i="15"/>
  <c r="CS119" i="15"/>
  <c r="CS122" i="15"/>
  <c r="CS123" i="15"/>
  <c r="CS124" i="15"/>
  <c r="CS125" i="15"/>
  <c r="CS126" i="15"/>
  <c r="CS129" i="15"/>
  <c r="CS130" i="15"/>
  <c r="CS131" i="15"/>
  <c r="CS132" i="15"/>
  <c r="CS133" i="15"/>
  <c r="CS143" i="15"/>
  <c r="CS144" i="15"/>
  <c r="CS145" i="15"/>
  <c r="CS146" i="15"/>
  <c r="CS147" i="15"/>
  <c r="CS150" i="15"/>
  <c r="CS151" i="15"/>
  <c r="CS152" i="15"/>
  <c r="CS153" i="15"/>
  <c r="CS154" i="15"/>
  <c r="CS10" i="11"/>
  <c r="CS11" i="11"/>
  <c r="CS12" i="11"/>
  <c r="CS13" i="11"/>
  <c r="CS14" i="11"/>
  <c r="CS17" i="11"/>
  <c r="CS18" i="11"/>
  <c r="CS19" i="11"/>
  <c r="CS20" i="11"/>
  <c r="CS21" i="11"/>
  <c r="CS24" i="11"/>
  <c r="CS25" i="11"/>
  <c r="CS26" i="11"/>
  <c r="CS27" i="11"/>
  <c r="CS28" i="11"/>
  <c r="CS31" i="11"/>
  <c r="CS32" i="11"/>
  <c r="CS33" i="11"/>
  <c r="CS34" i="11"/>
  <c r="CS35" i="11"/>
  <c r="CS38" i="11"/>
  <c r="CS39" i="11"/>
  <c r="CS40" i="11"/>
  <c r="CS41" i="11"/>
  <c r="CS42" i="11"/>
  <c r="CS45" i="11"/>
  <c r="CS46" i="11"/>
  <c r="CS47" i="11"/>
  <c r="CS48" i="11"/>
  <c r="CS49" i="11"/>
  <c r="CS52" i="11"/>
  <c r="CS53" i="11"/>
  <c r="CS54" i="11"/>
  <c r="CS55" i="11"/>
  <c r="CS56" i="11"/>
  <c r="CS59" i="11"/>
  <c r="CS60" i="11"/>
  <c r="CS61" i="11"/>
  <c r="CS62" i="11"/>
  <c r="CS63" i="11"/>
  <c r="CS66" i="11"/>
  <c r="CS67" i="11"/>
  <c r="CS68" i="11"/>
  <c r="CS69" i="11"/>
  <c r="CS70" i="11"/>
  <c r="CS73" i="11"/>
  <c r="CS74" i="11"/>
  <c r="CS75" i="11"/>
  <c r="CS76" i="11"/>
  <c r="CS77" i="11"/>
  <c r="CS87" i="11"/>
  <c r="CS88" i="11"/>
  <c r="CS89" i="11"/>
  <c r="CS90" i="11"/>
  <c r="CS91" i="11"/>
  <c r="CS94" i="11"/>
  <c r="CS95" i="11"/>
  <c r="CS96" i="11"/>
  <c r="CS97" i="11"/>
  <c r="CS98" i="11"/>
  <c r="CS101" i="11"/>
  <c r="CS102" i="11"/>
  <c r="CS103" i="11"/>
  <c r="CS104" i="11"/>
  <c r="CS105" i="11"/>
  <c r="CS108" i="11"/>
  <c r="CS109" i="11"/>
  <c r="CS110" i="11"/>
  <c r="CS111" i="11"/>
  <c r="CS112" i="11"/>
  <c r="CS115" i="11"/>
  <c r="CS116" i="11"/>
  <c r="CS117" i="11"/>
  <c r="CS118" i="11"/>
  <c r="CS119" i="11"/>
  <c r="CS122" i="11"/>
  <c r="CS123" i="11"/>
  <c r="CS124" i="11"/>
  <c r="CS125" i="11"/>
  <c r="CS126" i="11"/>
  <c r="CS129" i="11"/>
  <c r="CS130" i="11"/>
  <c r="CS131" i="11"/>
  <c r="CS132" i="11"/>
  <c r="CS133" i="11"/>
  <c r="CS143" i="11"/>
  <c r="CS144" i="11"/>
  <c r="CS145" i="11"/>
  <c r="CS146" i="11"/>
  <c r="CS147" i="11"/>
  <c r="CS150" i="11"/>
  <c r="CS151" i="11"/>
  <c r="CS152" i="11"/>
  <c r="CS153" i="11"/>
  <c r="CS154" i="11"/>
  <c r="AY157" i="13"/>
  <c r="AY158" i="13"/>
  <c r="AY159" i="13"/>
  <c r="AY160" i="13"/>
  <c r="AY161" i="13"/>
  <c r="AY162" i="13"/>
  <c r="AY80" i="13"/>
  <c r="AY81" i="13"/>
  <c r="AY82" i="13"/>
  <c r="AY83" i="13"/>
  <c r="AY84" i="13"/>
  <c r="AY92" i="13"/>
  <c r="AY157" i="11"/>
  <c r="AY158" i="11"/>
  <c r="AY159" i="11"/>
  <c r="AY160" i="11"/>
  <c r="AY161" i="11"/>
  <c r="AY162" i="11"/>
  <c r="AY80" i="11"/>
  <c r="AY81" i="11"/>
  <c r="AY82" i="11"/>
  <c r="AY83" i="11"/>
  <c r="AY84" i="11"/>
  <c r="AY92" i="11"/>
  <c r="L2104" i="23"/>
  <c r="L2105" i="23"/>
  <c r="L2106" i="23"/>
  <c r="L2107" i="23"/>
  <c r="L2108" i="23"/>
  <c r="L2109" i="23"/>
  <c r="L2110" i="23"/>
  <c r="L2111" i="23"/>
  <c r="L2112" i="23"/>
  <c r="L2113" i="23"/>
  <c r="L2114" i="23"/>
  <c r="L2115" i="23"/>
  <c r="L2116" i="23"/>
  <c r="L2117" i="23"/>
  <c r="L2118" i="23"/>
  <c r="L2119" i="23"/>
  <c r="L2120" i="23"/>
  <c r="L2121" i="23"/>
  <c r="L2122" i="23"/>
  <c r="L2123" i="23"/>
  <c r="L2124" i="23"/>
  <c r="L2125" i="23"/>
  <c r="L2126" i="23"/>
  <c r="L2127" i="23"/>
  <c r="L2128" i="23"/>
  <c r="L2129" i="23"/>
  <c r="L2130" i="23"/>
  <c r="L2131" i="23"/>
  <c r="L2132" i="23"/>
  <c r="L2133" i="23"/>
  <c r="L2134" i="23"/>
  <c r="L2135" i="23"/>
  <c r="L2136" i="23"/>
  <c r="L2137" i="23"/>
  <c r="L2138" i="23"/>
  <c r="L2139" i="23"/>
  <c r="L2140" i="23"/>
  <c r="L2141" i="23"/>
  <c r="L2142" i="23"/>
  <c r="L2143" i="23"/>
  <c r="L2144" i="23"/>
  <c r="L2145" i="23"/>
  <c r="L2146" i="23"/>
  <c r="L2147" i="23"/>
  <c r="L2148" i="23"/>
  <c r="L2149" i="23"/>
  <c r="AY78" i="13"/>
  <c r="AY78" i="11"/>
  <c r="Q7899" i="25"/>
  <c r="Q7900" i="25"/>
  <c r="Q7901" i="25"/>
  <c r="Q7902" i="25"/>
  <c r="Q7903" i="25"/>
  <c r="Q7904" i="25"/>
  <c r="Q7905" i="25"/>
  <c r="Q7906" i="25"/>
  <c r="Q7907" i="25"/>
  <c r="Q7908" i="25"/>
  <c r="Q7909" i="25"/>
  <c r="Q7910" i="25"/>
  <c r="Q7911" i="25"/>
  <c r="Q7912" i="25"/>
  <c r="Q7913" i="25"/>
  <c r="Q7914" i="25"/>
  <c r="Q7915" i="25"/>
  <c r="Q7916" i="25"/>
  <c r="Q7917" i="25"/>
  <c r="Q7918" i="25"/>
  <c r="Q7919" i="25"/>
  <c r="Q7920" i="25"/>
  <c r="Q7921" i="25"/>
  <c r="Q7922" i="25"/>
  <c r="Q7923" i="25"/>
  <c r="Q7924" i="25"/>
  <c r="Q7925" i="25"/>
  <c r="Q7926" i="25"/>
  <c r="Q7927" i="25"/>
  <c r="Q7928" i="25"/>
  <c r="Q7929" i="25"/>
  <c r="Q7930" i="25"/>
  <c r="Q7931" i="25"/>
  <c r="Q7932" i="25"/>
  <c r="Q7933" i="25"/>
  <c r="Q7934" i="25"/>
  <c r="Q7935" i="25"/>
  <c r="Q7936" i="25"/>
  <c r="Q7937" i="25"/>
  <c r="Q7938" i="25"/>
  <c r="Q7939" i="25"/>
  <c r="Q7940" i="25"/>
  <c r="Q7941" i="25"/>
  <c r="Q7942" i="25"/>
  <c r="Q7943" i="25"/>
  <c r="Q7944" i="25"/>
  <c r="Q7945" i="25"/>
  <c r="Q7946" i="25"/>
  <c r="Q7947" i="25"/>
  <c r="Q7948" i="25"/>
  <c r="Q7949" i="25"/>
  <c r="Q7950" i="25"/>
  <c r="Q7951" i="25"/>
  <c r="Q7952" i="25"/>
  <c r="Q7953" i="25"/>
  <c r="Q7954" i="25"/>
  <c r="Q7955" i="25"/>
  <c r="Q7956" i="25"/>
  <c r="Q7957" i="25"/>
  <c r="Q7958" i="25"/>
  <c r="Q7959" i="25"/>
  <c r="Q7960" i="25"/>
  <c r="Q7961" i="25"/>
  <c r="Q7962" i="25"/>
  <c r="Q7963" i="25"/>
  <c r="Q7964" i="25"/>
  <c r="Q7965" i="25"/>
  <c r="Q7966" i="25"/>
  <c r="Q7967" i="25"/>
  <c r="Q7968" i="25"/>
  <c r="Q7969" i="25"/>
  <c r="Q7970" i="25"/>
  <c r="Q7971" i="25"/>
  <c r="Q7972" i="25"/>
  <c r="Q7973" i="25"/>
  <c r="Q7974" i="25"/>
  <c r="Q7975" i="25"/>
  <c r="Q7976" i="25"/>
  <c r="Q7977" i="25"/>
  <c r="Q7978" i="25"/>
  <c r="Q7979" i="25"/>
  <c r="Q7980" i="25"/>
  <c r="Q7981" i="25"/>
  <c r="Q7982" i="25"/>
  <c r="Q7983" i="25"/>
  <c r="Q7984" i="25"/>
  <c r="Q7985" i="25"/>
  <c r="Q7986" i="25"/>
  <c r="Q7987" i="25"/>
  <c r="Q7988" i="25"/>
  <c r="Q7989" i="25"/>
  <c r="Q7990" i="25"/>
  <c r="Q7991" i="25"/>
  <c r="Q7992" i="25"/>
  <c r="Q7993" i="25"/>
  <c r="Q7994" i="25"/>
  <c r="Q7995" i="25"/>
  <c r="Q7996" i="25"/>
  <c r="Q7997" i="25"/>
  <c r="Q7998" i="25"/>
  <c r="Q7999" i="25"/>
  <c r="Q8000" i="25"/>
  <c r="Q8001" i="25"/>
  <c r="Q8002" i="25"/>
  <c r="Q8003" i="25"/>
  <c r="Q8004" i="25"/>
  <c r="Q8005" i="25"/>
  <c r="Q8006" i="25"/>
  <c r="Q8007" i="25"/>
  <c r="Q8008" i="25"/>
  <c r="Q8009" i="25"/>
  <c r="Q8010" i="25"/>
  <c r="Q8011" i="25"/>
  <c r="Q8012" i="25"/>
  <c r="Q8013" i="25"/>
  <c r="Q8014" i="25"/>
  <c r="Q8015" i="25"/>
  <c r="Q8016" i="25"/>
  <c r="Q8017" i="25"/>
  <c r="Q8018" i="25"/>
  <c r="Q8019" i="25"/>
  <c r="Q8020" i="25"/>
  <c r="Q8021" i="25"/>
  <c r="Q8022" i="25"/>
  <c r="Q8023" i="25"/>
  <c r="Q8024" i="25"/>
  <c r="Q8025" i="25"/>
  <c r="Q8026" i="25"/>
  <c r="Q8027" i="25"/>
  <c r="Q8028" i="25"/>
  <c r="Q8029" i="25"/>
  <c r="Q8030" i="25"/>
  <c r="Q8031" i="25"/>
  <c r="Q8032" i="25"/>
  <c r="Q8033" i="25"/>
  <c r="Q8034" i="25"/>
  <c r="Q8035" i="25"/>
  <c r="Q8036" i="25"/>
  <c r="Q8037" i="25"/>
  <c r="Q8038" i="25"/>
  <c r="Q8039" i="25"/>
  <c r="Q8040" i="25"/>
  <c r="Q8041" i="25"/>
  <c r="Q8042" i="25"/>
  <c r="Q8043" i="25"/>
  <c r="Q8044" i="25"/>
  <c r="Q8045" i="25"/>
  <c r="AY157" i="15"/>
  <c r="AY158" i="15"/>
  <c r="AY159" i="15"/>
  <c r="AY160" i="15"/>
  <c r="AY161" i="15"/>
  <c r="AY162" i="15"/>
  <c r="AY157" i="14"/>
  <c r="AY158" i="14"/>
  <c r="AY159" i="14"/>
  <c r="AY160" i="14"/>
  <c r="AY161" i="14"/>
  <c r="AY162" i="14"/>
  <c r="AX157" i="15"/>
  <c r="AX158" i="15"/>
  <c r="AX159" i="15"/>
  <c r="AX160" i="15"/>
  <c r="AX161" i="15"/>
  <c r="AX162" i="15"/>
  <c r="AX157" i="14"/>
  <c r="AX158" i="14"/>
  <c r="AX159" i="14"/>
  <c r="AX160" i="14"/>
  <c r="AX161" i="14"/>
  <c r="AX162" i="14"/>
  <c r="CR10" i="13"/>
  <c r="CR11" i="13"/>
  <c r="CR12" i="13"/>
  <c r="CR13" i="13"/>
  <c r="CR14" i="13"/>
  <c r="CR17" i="13"/>
  <c r="CR18" i="13"/>
  <c r="CR19" i="13"/>
  <c r="CR20" i="13"/>
  <c r="CR21" i="13"/>
  <c r="CR24" i="13"/>
  <c r="CR25" i="13"/>
  <c r="CR26" i="13"/>
  <c r="CR27" i="13"/>
  <c r="CR28" i="13"/>
  <c r="CR31" i="13"/>
  <c r="CR32" i="13"/>
  <c r="CR33" i="13"/>
  <c r="CR34" i="13"/>
  <c r="CR35" i="13"/>
  <c r="CR38" i="13"/>
  <c r="CR39" i="13"/>
  <c r="CR40" i="13"/>
  <c r="CR41" i="13"/>
  <c r="CR42" i="13"/>
  <c r="CR45" i="13"/>
  <c r="CR46" i="13"/>
  <c r="CR47" i="13"/>
  <c r="CR48" i="13"/>
  <c r="CR49" i="13"/>
  <c r="CR52" i="13"/>
  <c r="CR53" i="13"/>
  <c r="CR54" i="13"/>
  <c r="CR55" i="13"/>
  <c r="CR56" i="13"/>
  <c r="CR59" i="13"/>
  <c r="CR60" i="13"/>
  <c r="CR61" i="13"/>
  <c r="CR62" i="13"/>
  <c r="CR63" i="13"/>
  <c r="CR66" i="13"/>
  <c r="CR67" i="13"/>
  <c r="CR68" i="13"/>
  <c r="CR69" i="13"/>
  <c r="CR70" i="13"/>
  <c r="CR73" i="13"/>
  <c r="CR74" i="13"/>
  <c r="CR75" i="13"/>
  <c r="CR76" i="13"/>
  <c r="CR77" i="13"/>
  <c r="CR87" i="13"/>
  <c r="CR88" i="13"/>
  <c r="CR89" i="13"/>
  <c r="CR90" i="13"/>
  <c r="CR91" i="13"/>
  <c r="CR94" i="13"/>
  <c r="CR95" i="13"/>
  <c r="CR96" i="13"/>
  <c r="CR97" i="13"/>
  <c r="CR98" i="13"/>
  <c r="CR101" i="13"/>
  <c r="CR102" i="13"/>
  <c r="CR103" i="13"/>
  <c r="CR104" i="13"/>
  <c r="CR105" i="13"/>
  <c r="CR108" i="13"/>
  <c r="CR109" i="13"/>
  <c r="CR110" i="13"/>
  <c r="CR111" i="13"/>
  <c r="CR112" i="13"/>
  <c r="CR115" i="13"/>
  <c r="CR116" i="13"/>
  <c r="CR117" i="13"/>
  <c r="CR118" i="13"/>
  <c r="CR119" i="13"/>
  <c r="CR122" i="13"/>
  <c r="CR123" i="13"/>
  <c r="CR124" i="13"/>
  <c r="CR125" i="13"/>
  <c r="CR126" i="13"/>
  <c r="CR129" i="13"/>
  <c r="CR130" i="13"/>
  <c r="CR131" i="13"/>
  <c r="CR132" i="13"/>
  <c r="CR133" i="13"/>
  <c r="CR143" i="13"/>
  <c r="CR144" i="13"/>
  <c r="CR145" i="13"/>
  <c r="CR146" i="13"/>
  <c r="CR147" i="13"/>
  <c r="CR150" i="13"/>
  <c r="CR151" i="13"/>
  <c r="CR152" i="13"/>
  <c r="CR153" i="13"/>
  <c r="CR154" i="13"/>
  <c r="CR10" i="14"/>
  <c r="CR11" i="14"/>
  <c r="CR12" i="14"/>
  <c r="CR13" i="14"/>
  <c r="CR14" i="14"/>
  <c r="CR17" i="14"/>
  <c r="CR18" i="14"/>
  <c r="CR19" i="14"/>
  <c r="CR20" i="14"/>
  <c r="CR21" i="14"/>
  <c r="CR24" i="14"/>
  <c r="CR25" i="14"/>
  <c r="CR26" i="14"/>
  <c r="CR27" i="14"/>
  <c r="CR28" i="14"/>
  <c r="CR31" i="14"/>
  <c r="CR32" i="14"/>
  <c r="CR33" i="14"/>
  <c r="CR34" i="14"/>
  <c r="CR35" i="14"/>
  <c r="CR38" i="14"/>
  <c r="CR39" i="14"/>
  <c r="CR40" i="14"/>
  <c r="CR41" i="14"/>
  <c r="CR42" i="14"/>
  <c r="CR45" i="14"/>
  <c r="CR46" i="14"/>
  <c r="CR47" i="14"/>
  <c r="CR48" i="14"/>
  <c r="CR49" i="14"/>
  <c r="CR52" i="14"/>
  <c r="CR53" i="14"/>
  <c r="CR54" i="14"/>
  <c r="CR55" i="14"/>
  <c r="CR56" i="14"/>
  <c r="CR59" i="14"/>
  <c r="CR60" i="14"/>
  <c r="CR61" i="14"/>
  <c r="CR62" i="14"/>
  <c r="CR63" i="14"/>
  <c r="CR66" i="14"/>
  <c r="CR67" i="14"/>
  <c r="CR68" i="14"/>
  <c r="CR69" i="14"/>
  <c r="CR70" i="14"/>
  <c r="CR73" i="14"/>
  <c r="CR74" i="14"/>
  <c r="CR75" i="14"/>
  <c r="CR76" i="14"/>
  <c r="CR77" i="14"/>
  <c r="CR80" i="14"/>
  <c r="CR81" i="14"/>
  <c r="CR82" i="14"/>
  <c r="CR83" i="14"/>
  <c r="CR84" i="14"/>
  <c r="CR87" i="14"/>
  <c r="CR88" i="14"/>
  <c r="CR89" i="14"/>
  <c r="CR90" i="14"/>
  <c r="CR91" i="14"/>
  <c r="CR94" i="14"/>
  <c r="CR95" i="14"/>
  <c r="CR96" i="14"/>
  <c r="CR97" i="14"/>
  <c r="CR98" i="14"/>
  <c r="CR101" i="14"/>
  <c r="CR102" i="14"/>
  <c r="CR103" i="14"/>
  <c r="CR104" i="14"/>
  <c r="CR105" i="14"/>
  <c r="CR108" i="14"/>
  <c r="CR109" i="14"/>
  <c r="CR110" i="14"/>
  <c r="CR111" i="14"/>
  <c r="CR112" i="14"/>
  <c r="CR115" i="14"/>
  <c r="CR116" i="14"/>
  <c r="CR117" i="14"/>
  <c r="CR118" i="14"/>
  <c r="CR119" i="14"/>
  <c r="CR122" i="14"/>
  <c r="CR123" i="14"/>
  <c r="CR124" i="14"/>
  <c r="CR125" i="14"/>
  <c r="CR126" i="14"/>
  <c r="CR129" i="14"/>
  <c r="CR130" i="14"/>
  <c r="CR131" i="14"/>
  <c r="CR132" i="14"/>
  <c r="CR133" i="14"/>
  <c r="CR143" i="14"/>
  <c r="CR144" i="14"/>
  <c r="CR145" i="14"/>
  <c r="CR146" i="14"/>
  <c r="CR147" i="14"/>
  <c r="CR150" i="14"/>
  <c r="CR151" i="14"/>
  <c r="CR152" i="14"/>
  <c r="CR153" i="14"/>
  <c r="CR154" i="14"/>
  <c r="CR10" i="15"/>
  <c r="CR11" i="15"/>
  <c r="CR12" i="15"/>
  <c r="CR13" i="15"/>
  <c r="CR14" i="15"/>
  <c r="CR17" i="15"/>
  <c r="CR18" i="15"/>
  <c r="CR19" i="15"/>
  <c r="CR20" i="15"/>
  <c r="CR21" i="15"/>
  <c r="CR24" i="15"/>
  <c r="CR25" i="15"/>
  <c r="CR26" i="15"/>
  <c r="CR27" i="15"/>
  <c r="CR28" i="15"/>
  <c r="CR31" i="15"/>
  <c r="CR32" i="15"/>
  <c r="CR33" i="15"/>
  <c r="CR34" i="15"/>
  <c r="CR35" i="15"/>
  <c r="CR38" i="15"/>
  <c r="CR39" i="15"/>
  <c r="CR40" i="15"/>
  <c r="CR41" i="15"/>
  <c r="CR42" i="15"/>
  <c r="CR45" i="15"/>
  <c r="CR46" i="15"/>
  <c r="CR47" i="15"/>
  <c r="CR48" i="15"/>
  <c r="CR49" i="15"/>
  <c r="CR52" i="15"/>
  <c r="CR53" i="15"/>
  <c r="CR54" i="15"/>
  <c r="CR55" i="15"/>
  <c r="CR56" i="15"/>
  <c r="CR59" i="15"/>
  <c r="CR60" i="15"/>
  <c r="CR61" i="15"/>
  <c r="CR62" i="15"/>
  <c r="CR63" i="15"/>
  <c r="CR66" i="15"/>
  <c r="CR67" i="15"/>
  <c r="CR68" i="15"/>
  <c r="CR69" i="15"/>
  <c r="CR70" i="15"/>
  <c r="CR73" i="15"/>
  <c r="CR74" i="15"/>
  <c r="CR75" i="15"/>
  <c r="CR76" i="15"/>
  <c r="CR77" i="15"/>
  <c r="CR80" i="15"/>
  <c r="CR81" i="15"/>
  <c r="CR82" i="15"/>
  <c r="CR83" i="15"/>
  <c r="CR84" i="15"/>
  <c r="CR87" i="15"/>
  <c r="CR88" i="15"/>
  <c r="CR89" i="15"/>
  <c r="CR90" i="15"/>
  <c r="CR91" i="15"/>
  <c r="CR94" i="15"/>
  <c r="CR95" i="15"/>
  <c r="CR96" i="15"/>
  <c r="CR97" i="15"/>
  <c r="CR98" i="15"/>
  <c r="CR101" i="15"/>
  <c r="CR102" i="15"/>
  <c r="CR103" i="15"/>
  <c r="CR104" i="15"/>
  <c r="CR105" i="15"/>
  <c r="CR108" i="15"/>
  <c r="CR109" i="15"/>
  <c r="CR110" i="15"/>
  <c r="CR111" i="15"/>
  <c r="CR112" i="15"/>
  <c r="CR115" i="15"/>
  <c r="CR116" i="15"/>
  <c r="CR117" i="15"/>
  <c r="CR118" i="15"/>
  <c r="CR119" i="15"/>
  <c r="CR122" i="15"/>
  <c r="CR123" i="15"/>
  <c r="CR124" i="15"/>
  <c r="CR125" i="15"/>
  <c r="CR126" i="15"/>
  <c r="CR129" i="15"/>
  <c r="CR130" i="15"/>
  <c r="CR131" i="15"/>
  <c r="CR132" i="15"/>
  <c r="CR133" i="15"/>
  <c r="CR143" i="15"/>
  <c r="CR144" i="15"/>
  <c r="CR145" i="15"/>
  <c r="CR146" i="15"/>
  <c r="CR147" i="15"/>
  <c r="CR150" i="15"/>
  <c r="CR151" i="15"/>
  <c r="CR152" i="15"/>
  <c r="CR153" i="15"/>
  <c r="CR154" i="15"/>
  <c r="CR10" i="11"/>
  <c r="CR11" i="11"/>
  <c r="CR12" i="11"/>
  <c r="CR13" i="11"/>
  <c r="CR14" i="11"/>
  <c r="CR17" i="11"/>
  <c r="CR18" i="11"/>
  <c r="CR19" i="11"/>
  <c r="CR20" i="11"/>
  <c r="CR21" i="11"/>
  <c r="CR24" i="11"/>
  <c r="CR25" i="11"/>
  <c r="CR26" i="11"/>
  <c r="CR27" i="11"/>
  <c r="CR28" i="11"/>
  <c r="CR31" i="11"/>
  <c r="CR32" i="11"/>
  <c r="CR33" i="11"/>
  <c r="CR34" i="11"/>
  <c r="CR35" i="11"/>
  <c r="CR38" i="11"/>
  <c r="CR39" i="11"/>
  <c r="CR40" i="11"/>
  <c r="CR41" i="11"/>
  <c r="CR42" i="11"/>
  <c r="CR45" i="11"/>
  <c r="CR46" i="11"/>
  <c r="CR47" i="11"/>
  <c r="CR48" i="11"/>
  <c r="CR49" i="11"/>
  <c r="CR52" i="11"/>
  <c r="CR53" i="11"/>
  <c r="CR54" i="11"/>
  <c r="CR55" i="11"/>
  <c r="CR56" i="11"/>
  <c r="CR59" i="11"/>
  <c r="CR60" i="11"/>
  <c r="CR61" i="11"/>
  <c r="CR62" i="11"/>
  <c r="CR63" i="11"/>
  <c r="CR66" i="11"/>
  <c r="CR67" i="11"/>
  <c r="CR68" i="11"/>
  <c r="CR69" i="11"/>
  <c r="CR70" i="11"/>
  <c r="CR73" i="11"/>
  <c r="CR74" i="11"/>
  <c r="CR75" i="11"/>
  <c r="CR76" i="11"/>
  <c r="CR77" i="11"/>
  <c r="CR87" i="11"/>
  <c r="CR88" i="11"/>
  <c r="CR89" i="11"/>
  <c r="CR90" i="11"/>
  <c r="CR91" i="11"/>
  <c r="CR94" i="11"/>
  <c r="CR95" i="11"/>
  <c r="CR96" i="11"/>
  <c r="CR97" i="11"/>
  <c r="CR98" i="11"/>
  <c r="CR101" i="11"/>
  <c r="CR102" i="11"/>
  <c r="CR103" i="11"/>
  <c r="CR104" i="11"/>
  <c r="CR105" i="11"/>
  <c r="CR108" i="11"/>
  <c r="CR109" i="11"/>
  <c r="CR110" i="11"/>
  <c r="CR111" i="11"/>
  <c r="CR112" i="11"/>
  <c r="CR115" i="11"/>
  <c r="CR116" i="11"/>
  <c r="CR117" i="11"/>
  <c r="CR118" i="11"/>
  <c r="CR119" i="11"/>
  <c r="CR122" i="11"/>
  <c r="CR123" i="11"/>
  <c r="CR124" i="11"/>
  <c r="CR125" i="11"/>
  <c r="CR126" i="11"/>
  <c r="CR129" i="11"/>
  <c r="CR130" i="11"/>
  <c r="CR131" i="11"/>
  <c r="CR132" i="11"/>
  <c r="CR133" i="11"/>
  <c r="CR143" i="11"/>
  <c r="CR144" i="11"/>
  <c r="CR145" i="11"/>
  <c r="CR146" i="11"/>
  <c r="CR147" i="11"/>
  <c r="CR150" i="11"/>
  <c r="CR151" i="11"/>
  <c r="CR152" i="11"/>
  <c r="CR153" i="11"/>
  <c r="CR154" i="11"/>
  <c r="AX78" i="13"/>
  <c r="AX80" i="13"/>
  <c r="AX81" i="13"/>
  <c r="AX82" i="13"/>
  <c r="AX83" i="13"/>
  <c r="AX84" i="13"/>
  <c r="AX92" i="13"/>
  <c r="AX157" i="13"/>
  <c r="AX158" i="13"/>
  <c r="AX159" i="13"/>
  <c r="AX160" i="13"/>
  <c r="AX161" i="13"/>
  <c r="AX162" i="13"/>
  <c r="AX157" i="11"/>
  <c r="AX158" i="11"/>
  <c r="AX159" i="11"/>
  <c r="AX160" i="11"/>
  <c r="AX161" i="11"/>
  <c r="AX162" i="11"/>
  <c r="AX80" i="11"/>
  <c r="AX81" i="11"/>
  <c r="AX82" i="11"/>
  <c r="AX83" i="11"/>
  <c r="AX84" i="11"/>
  <c r="AX92" i="11"/>
  <c r="L2060" i="23"/>
  <c r="L2061" i="23"/>
  <c r="L2062" i="23"/>
  <c r="L2063" i="23"/>
  <c r="L2064" i="23"/>
  <c r="L2065" i="23"/>
  <c r="L2066" i="23"/>
  <c r="L2067" i="23"/>
  <c r="L2068" i="23"/>
  <c r="L2069" i="23"/>
  <c r="L2070" i="23"/>
  <c r="L2071" i="23"/>
  <c r="L2072" i="23"/>
  <c r="L2073" i="23"/>
  <c r="L2074" i="23"/>
  <c r="L2075" i="23"/>
  <c r="L2076" i="23"/>
  <c r="L2077" i="23"/>
  <c r="L2078" i="23"/>
  <c r="L2079" i="23"/>
  <c r="L2080" i="23"/>
  <c r="L2081" i="23"/>
  <c r="L2082" i="23"/>
  <c r="L2083" i="23"/>
  <c r="L2084" i="23"/>
  <c r="L2085" i="23"/>
  <c r="L2086" i="23"/>
  <c r="L2087" i="23"/>
  <c r="L2088" i="23"/>
  <c r="L2089" i="23"/>
  <c r="L2090" i="23"/>
  <c r="L2091" i="23"/>
  <c r="L2092" i="23"/>
  <c r="L2093" i="23"/>
  <c r="L2094" i="23"/>
  <c r="L2095" i="23"/>
  <c r="L2096" i="23"/>
  <c r="L2097" i="23"/>
  <c r="L2098" i="23"/>
  <c r="L2099" i="23"/>
  <c r="L2100" i="23"/>
  <c r="L2101" i="23"/>
  <c r="L2102" i="23"/>
  <c r="L2103" i="23"/>
  <c r="DC140" i="14"/>
  <c r="DC13" i="14"/>
  <c r="DC10" i="14"/>
  <c r="DC137" i="14"/>
  <c r="DC11" i="14"/>
  <c r="DC138" i="14"/>
  <c r="DC136" i="14"/>
  <c r="DC14" i="14"/>
  <c r="DC12" i="14"/>
  <c r="DC139" i="14"/>
  <c r="CU92" i="15" l="1"/>
  <c r="CU71" i="14"/>
  <c r="CU148" i="11"/>
  <c r="CU127" i="11"/>
  <c r="CT148" i="11"/>
  <c r="CT15" i="11"/>
  <c r="CT43" i="14"/>
  <c r="CU85" i="14"/>
  <c r="CT134" i="15"/>
  <c r="CT99" i="15"/>
  <c r="CT127" i="11"/>
  <c r="CT43" i="13"/>
  <c r="CU106" i="15"/>
  <c r="CT57" i="13"/>
  <c r="CU64" i="11"/>
  <c r="CU127" i="14"/>
  <c r="CU78" i="13"/>
  <c r="CU36" i="15"/>
  <c r="CU92" i="14"/>
  <c r="CU134" i="13"/>
  <c r="CT64" i="14"/>
  <c r="CT15" i="13"/>
  <c r="CU155" i="11"/>
  <c r="CU43" i="11"/>
  <c r="CU29" i="11"/>
  <c r="CU134" i="15"/>
  <c r="CT29" i="13"/>
  <c r="CU85" i="15"/>
  <c r="CU148" i="14"/>
  <c r="CU43" i="14"/>
  <c r="CT113" i="11"/>
  <c r="BA85" i="11"/>
  <c r="CU99" i="11"/>
  <c r="CU155" i="15"/>
  <c r="CU64" i="15"/>
  <c r="CU50" i="15"/>
  <c r="CU57" i="14"/>
  <c r="CU155" i="13"/>
  <c r="CU57" i="13"/>
  <c r="CU113" i="11"/>
  <c r="CU57" i="11"/>
  <c r="CU113" i="15"/>
  <c r="CT155" i="14"/>
  <c r="CU71" i="11"/>
  <c r="CU78" i="15"/>
  <c r="CU22" i="13"/>
  <c r="CU92" i="13"/>
  <c r="CU22" i="11"/>
  <c r="CT127" i="14"/>
  <c r="BA85" i="13"/>
  <c r="CU92" i="11"/>
  <c r="CU43" i="15"/>
  <c r="CU99" i="14"/>
  <c r="CU148" i="13"/>
  <c r="CU113" i="14"/>
  <c r="CU106" i="13"/>
  <c r="CU15" i="11"/>
  <c r="CU15" i="14"/>
  <c r="CU120" i="13"/>
  <c r="CU64" i="13"/>
  <c r="CT50" i="15"/>
  <c r="CT71" i="13"/>
  <c r="CU120" i="15"/>
  <c r="CU22" i="15"/>
  <c r="CU29" i="14"/>
  <c r="CT43" i="11"/>
  <c r="CT155" i="15"/>
  <c r="CT64" i="15"/>
  <c r="CU148" i="15"/>
  <c r="CU120" i="14"/>
  <c r="CU127" i="15"/>
  <c r="CS57" i="11"/>
  <c r="CS85" i="14"/>
  <c r="CT57" i="11"/>
  <c r="CT148" i="13"/>
  <c r="CU134" i="14"/>
  <c r="CU99" i="13"/>
  <c r="BB85" i="11"/>
  <c r="CU106" i="14"/>
  <c r="CU71" i="13"/>
  <c r="CT71" i="11"/>
  <c r="CU36" i="11"/>
  <c r="CU155" i="14"/>
  <c r="CU113" i="13"/>
  <c r="CT127" i="13"/>
  <c r="CT78" i="13"/>
  <c r="CU50" i="11"/>
  <c r="CU15" i="15"/>
  <c r="CU127" i="13"/>
  <c r="CU29" i="15"/>
  <c r="CT92" i="11"/>
  <c r="CU78" i="11"/>
  <c r="CU22" i="14"/>
  <c r="CU57" i="15"/>
  <c r="CU36" i="14"/>
  <c r="CT106" i="11"/>
  <c r="CT106" i="14"/>
  <c r="CT22" i="14"/>
  <c r="CT99" i="13"/>
  <c r="CU106" i="11"/>
  <c r="CU71" i="15"/>
  <c r="CU50" i="14"/>
  <c r="CU15" i="13"/>
  <c r="CT64" i="11"/>
  <c r="CU120" i="11"/>
  <c r="CU64" i="14"/>
  <c r="CU29" i="13"/>
  <c r="BB85" i="13"/>
  <c r="CT99" i="11"/>
  <c r="CT29" i="11"/>
  <c r="CT120" i="14"/>
  <c r="CT36" i="14"/>
  <c r="CT113" i="13"/>
  <c r="CU134" i="11"/>
  <c r="CU99" i="15"/>
  <c r="CU78" i="14"/>
  <c r="CU43" i="13"/>
  <c r="DC15" i="14"/>
  <c r="DC141" i="14"/>
  <c r="CT134" i="11"/>
  <c r="CT148" i="14"/>
  <c r="CT57" i="14"/>
  <c r="CT106" i="13"/>
  <c r="CR50" i="13"/>
  <c r="CT155" i="11"/>
  <c r="CT148" i="15"/>
  <c r="CT92" i="15"/>
  <c r="CT57" i="15"/>
  <c r="CT120" i="13"/>
  <c r="CR99" i="14"/>
  <c r="CS113" i="14"/>
  <c r="CS29" i="14"/>
  <c r="AZ85" i="13"/>
  <c r="CT134" i="14"/>
  <c r="CT71" i="14"/>
  <c r="CT50" i="14"/>
  <c r="CR113" i="14"/>
  <c r="CS148" i="11"/>
  <c r="CS43" i="13"/>
  <c r="CT106" i="15"/>
  <c r="CT71" i="15"/>
  <c r="CT22" i="15"/>
  <c r="CR71" i="11"/>
  <c r="CR106" i="15"/>
  <c r="CS71" i="15"/>
  <c r="CS99" i="13"/>
  <c r="CT22" i="11"/>
  <c r="CT85" i="14"/>
  <c r="CT134" i="13"/>
  <c r="CT36" i="11"/>
  <c r="CT120" i="15"/>
  <c r="CT85" i="15"/>
  <c r="CT36" i="15"/>
  <c r="CT155" i="13"/>
  <c r="CR85" i="14"/>
  <c r="CR148" i="11"/>
  <c r="CT50" i="11"/>
  <c r="CT99" i="14"/>
  <c r="CT78" i="14"/>
  <c r="CT15" i="14"/>
  <c r="CT15" i="15"/>
  <c r="CT36" i="13"/>
  <c r="CS99" i="15"/>
  <c r="CS15" i="15"/>
  <c r="CS127" i="13"/>
  <c r="AZ85" i="11"/>
  <c r="CT78" i="11"/>
  <c r="CT113" i="14"/>
  <c r="CT92" i="14"/>
  <c r="CT29" i="14"/>
  <c r="CT50" i="13"/>
  <c r="CT22" i="13"/>
  <c r="CR71" i="13"/>
  <c r="CT113" i="15"/>
  <c r="CT29" i="15"/>
  <c r="CT64" i="13"/>
  <c r="CS15" i="13"/>
  <c r="CT120" i="11"/>
  <c r="CT127" i="15"/>
  <c r="CT78" i="15"/>
  <c r="CT43" i="15"/>
  <c r="CT92" i="13"/>
  <c r="CR64" i="11"/>
  <c r="CR99" i="11"/>
  <c r="CR36" i="15"/>
  <c r="CS113" i="11"/>
  <c r="CS29" i="11"/>
  <c r="CS127" i="15"/>
  <c r="CS43" i="15"/>
  <c r="CS148" i="14"/>
  <c r="CS57" i="14"/>
  <c r="CS71" i="13"/>
  <c r="CR43" i="11"/>
  <c r="CR134" i="15"/>
  <c r="CR50" i="15"/>
  <c r="CS78" i="11"/>
  <c r="CS92" i="15"/>
  <c r="CS106" i="14"/>
  <c r="CS22" i="14"/>
  <c r="CS120" i="13"/>
  <c r="CS36" i="13"/>
  <c r="CR64" i="15"/>
  <c r="CR71" i="14"/>
  <c r="CR36" i="13"/>
  <c r="CR22" i="13"/>
  <c r="CS127" i="11"/>
  <c r="CS43" i="11"/>
  <c r="CS148" i="15"/>
  <c r="CS57" i="15"/>
  <c r="CS71" i="14"/>
  <c r="CR15" i="15"/>
  <c r="CR155" i="13"/>
  <c r="CS92" i="11"/>
  <c r="CS106" i="15"/>
  <c r="CS22" i="15"/>
  <c r="CS120" i="14"/>
  <c r="CS36" i="14"/>
  <c r="CS134" i="13"/>
  <c r="CS50" i="13"/>
  <c r="CR127" i="11"/>
  <c r="CS106" i="11"/>
  <c r="CS22" i="11"/>
  <c r="CS120" i="15"/>
  <c r="CS36" i="15"/>
  <c r="CS134" i="14"/>
  <c r="CS50" i="14"/>
  <c r="CS155" i="13"/>
  <c r="CS64" i="13"/>
  <c r="CS71" i="11"/>
  <c r="CS85" i="15"/>
  <c r="CS99" i="14"/>
  <c r="CS15" i="14"/>
  <c r="CS113" i="13"/>
  <c r="CS29" i="13"/>
  <c r="CR106" i="13"/>
  <c r="CS120" i="11"/>
  <c r="CS36" i="11"/>
  <c r="CS134" i="15"/>
  <c r="CS50" i="15"/>
  <c r="CS155" i="14"/>
  <c r="CS64" i="14"/>
  <c r="CS78" i="13"/>
  <c r="CR22" i="15"/>
  <c r="CS134" i="11"/>
  <c r="CS50" i="11"/>
  <c r="CS155" i="15"/>
  <c r="CS64" i="15"/>
  <c r="CS78" i="14"/>
  <c r="CR15" i="11"/>
  <c r="CR148" i="14"/>
  <c r="CR127" i="14"/>
  <c r="CR64" i="13"/>
  <c r="CS99" i="11"/>
  <c r="CS15" i="11"/>
  <c r="CS113" i="15"/>
  <c r="CS29" i="15"/>
  <c r="CS127" i="14"/>
  <c r="CS43" i="14"/>
  <c r="CS148" i="13"/>
  <c r="CS57" i="13"/>
  <c r="CR120" i="15"/>
  <c r="CR120" i="13"/>
  <c r="CS155" i="11"/>
  <c r="CS64" i="11"/>
  <c r="CS78" i="15"/>
  <c r="CS92" i="14"/>
  <c r="CS106" i="13"/>
  <c r="CS22" i="13"/>
  <c r="CS92" i="13"/>
  <c r="CR155" i="15"/>
  <c r="CR78" i="15"/>
  <c r="CR78" i="14"/>
  <c r="CR113" i="11"/>
  <c r="CR92" i="15"/>
  <c r="CR29" i="14"/>
  <c r="CR106" i="14"/>
  <c r="CR43" i="14"/>
  <c r="CR134" i="13"/>
  <c r="CR78" i="13"/>
  <c r="CR57" i="14"/>
  <c r="CR92" i="11"/>
  <c r="CR22" i="14"/>
  <c r="CR57" i="15"/>
  <c r="CR29" i="11"/>
  <c r="CR92" i="13"/>
  <c r="CR57" i="11"/>
  <c r="CR15" i="14"/>
  <c r="AX85" i="13"/>
  <c r="CR78" i="11"/>
  <c r="CR43" i="15"/>
  <c r="CR92" i="14"/>
  <c r="CR57" i="13"/>
  <c r="CR71" i="15"/>
  <c r="CR120" i="14"/>
  <c r="CR120" i="11"/>
  <c r="CR85" i="15"/>
  <c r="CR134" i="14"/>
  <c r="CR99" i="13"/>
  <c r="CR134" i="11"/>
  <c r="CR99" i="15"/>
  <c r="CR155" i="14"/>
  <c r="CR113" i="13"/>
  <c r="AY85" i="11"/>
  <c r="CR155" i="11"/>
  <c r="CR113" i="15"/>
  <c r="CR127" i="13"/>
  <c r="AY85" i="13"/>
  <c r="CR148" i="13"/>
  <c r="CR148" i="15"/>
  <c r="CR106" i="11"/>
  <c r="CR22" i="11"/>
  <c r="CR36" i="14"/>
  <c r="CR36" i="11"/>
  <c r="CR50" i="14"/>
  <c r="CR127" i="15"/>
  <c r="CR50" i="11"/>
  <c r="CR64" i="14"/>
  <c r="CR29" i="13"/>
  <c r="CR15" i="13"/>
  <c r="CR29" i="15"/>
  <c r="CR43" i="13"/>
  <c r="AX85" i="11"/>
  <c r="AX78" i="11"/>
  <c r="Q7750" i="25"/>
  <c r="Q7751" i="25"/>
  <c r="Q7752" i="25"/>
  <c r="Q7753" i="25"/>
  <c r="Q7754" i="25"/>
  <c r="Q7755" i="25"/>
  <c r="Q7756" i="25"/>
  <c r="Q7757" i="25"/>
  <c r="Q7758" i="25"/>
  <c r="Q7759" i="25"/>
  <c r="Q7760" i="25"/>
  <c r="Q7761" i="25"/>
  <c r="Q7762" i="25"/>
  <c r="Q7763" i="25"/>
  <c r="Q7764" i="25"/>
  <c r="Q7765" i="25"/>
  <c r="Q7766" i="25"/>
  <c r="Q7767" i="25"/>
  <c r="Q7768" i="25"/>
  <c r="Q7769" i="25"/>
  <c r="Q7770" i="25"/>
  <c r="Q7771" i="25"/>
  <c r="Q7772" i="25"/>
  <c r="Q7773" i="25"/>
  <c r="Q7774" i="25"/>
  <c r="Q7775" i="25"/>
  <c r="Q7776" i="25"/>
  <c r="Q7777" i="25"/>
  <c r="Q7778" i="25"/>
  <c r="Q7779" i="25"/>
  <c r="Q7780" i="25"/>
  <c r="Q7781" i="25"/>
  <c r="Q7782" i="25"/>
  <c r="Q7783" i="25"/>
  <c r="Q7784" i="25"/>
  <c r="Q7785" i="25"/>
  <c r="Q7786" i="25"/>
  <c r="Q7787" i="25"/>
  <c r="Q7788" i="25"/>
  <c r="Q7789" i="25"/>
  <c r="Q7790" i="25"/>
  <c r="Q7791" i="25"/>
  <c r="Q7792" i="25"/>
  <c r="Q7793" i="25"/>
  <c r="Q7794" i="25"/>
  <c r="Q7795" i="25"/>
  <c r="Q7796" i="25"/>
  <c r="Q7797" i="25"/>
  <c r="Q7798" i="25"/>
  <c r="Q7799" i="25"/>
  <c r="Q7800" i="25"/>
  <c r="Q7801" i="25"/>
  <c r="Q7802" i="25"/>
  <c r="Q7803" i="25"/>
  <c r="Q7804" i="25"/>
  <c r="Q7805" i="25"/>
  <c r="Q7806" i="25"/>
  <c r="Q7807" i="25"/>
  <c r="Q7808" i="25"/>
  <c r="Q7809" i="25"/>
  <c r="Q7810" i="25"/>
  <c r="Q7811" i="25"/>
  <c r="Q7812" i="25"/>
  <c r="Q7813" i="25"/>
  <c r="Q7814" i="25"/>
  <c r="Q7815" i="25"/>
  <c r="Q7816" i="25"/>
  <c r="Q7817" i="25"/>
  <c r="Q7818" i="25"/>
  <c r="Q7819" i="25"/>
  <c r="Q7820" i="25"/>
  <c r="Q7821" i="25"/>
  <c r="Q7822" i="25"/>
  <c r="Q7823" i="25"/>
  <c r="Q7824" i="25"/>
  <c r="Q7825" i="25"/>
  <c r="Q7826" i="25"/>
  <c r="Q7827" i="25"/>
  <c r="Q7828" i="25"/>
  <c r="Q7829" i="25"/>
  <c r="Q7830" i="25"/>
  <c r="Q7831" i="25"/>
  <c r="Q7832" i="25"/>
  <c r="Q7833" i="25"/>
  <c r="Q7834" i="25"/>
  <c r="Q7835" i="25"/>
  <c r="Q7836" i="25"/>
  <c r="Q7837" i="25"/>
  <c r="Q7838" i="25"/>
  <c r="Q7839" i="25"/>
  <c r="Q7840" i="25"/>
  <c r="Q7841" i="25"/>
  <c r="Q7842" i="25"/>
  <c r="Q7843" i="25"/>
  <c r="Q7844" i="25"/>
  <c r="Q7845" i="25"/>
  <c r="Q7846" i="25"/>
  <c r="Q7847" i="25"/>
  <c r="Q7848" i="25"/>
  <c r="Q7849" i="25"/>
  <c r="Q7850" i="25"/>
  <c r="Q7851" i="25"/>
  <c r="Q7852" i="25"/>
  <c r="Q7853" i="25"/>
  <c r="Q7854" i="25"/>
  <c r="Q7855" i="25"/>
  <c r="Q7856" i="25"/>
  <c r="Q7857" i="25"/>
  <c r="Q7858" i="25"/>
  <c r="Q7859" i="25"/>
  <c r="Q7860" i="25"/>
  <c r="Q7861" i="25"/>
  <c r="Q7862" i="25"/>
  <c r="Q7863" i="25"/>
  <c r="Q7864" i="25"/>
  <c r="Q7865" i="25"/>
  <c r="Q7866" i="25"/>
  <c r="Q7867" i="25"/>
  <c r="Q7868" i="25"/>
  <c r="Q7869" i="25"/>
  <c r="Q7870" i="25"/>
  <c r="Q7871" i="25"/>
  <c r="Q7872" i="25"/>
  <c r="Q7873" i="25"/>
  <c r="Q7874" i="25"/>
  <c r="Q7875" i="25"/>
  <c r="Q7876" i="25"/>
  <c r="Q7877" i="25"/>
  <c r="Q7878" i="25"/>
  <c r="Q7879" i="25"/>
  <c r="Q7880" i="25"/>
  <c r="Q7881" i="25"/>
  <c r="Q7882" i="25"/>
  <c r="Q7883" i="25"/>
  <c r="Q7884" i="25"/>
  <c r="Q7885" i="25"/>
  <c r="Q7886" i="25"/>
  <c r="Q7887" i="25"/>
  <c r="Q7888" i="25"/>
  <c r="Q7889" i="25"/>
  <c r="Q7890" i="25"/>
  <c r="Q7891" i="25"/>
  <c r="Q7892" i="25"/>
  <c r="Q7893" i="25"/>
  <c r="Q7894" i="25"/>
  <c r="Q7895" i="25"/>
  <c r="Q7896" i="25"/>
  <c r="Q7897" i="25"/>
  <c r="Q7898" i="25"/>
  <c r="CQ10" i="13"/>
  <c r="CQ11" i="13"/>
  <c r="CQ12" i="13"/>
  <c r="CQ13" i="13"/>
  <c r="CQ14" i="13"/>
  <c r="CQ17" i="13"/>
  <c r="CQ18" i="13"/>
  <c r="CQ19" i="13"/>
  <c r="CQ20" i="13"/>
  <c r="CQ21" i="13"/>
  <c r="CQ24" i="13"/>
  <c r="CQ25" i="13"/>
  <c r="CQ26" i="13"/>
  <c r="CQ27" i="13"/>
  <c r="CQ28" i="13"/>
  <c r="CQ31" i="13"/>
  <c r="CQ32" i="13"/>
  <c r="CQ33" i="13"/>
  <c r="CQ34" i="13"/>
  <c r="CQ35" i="13"/>
  <c r="CQ38" i="13"/>
  <c r="CQ39" i="13"/>
  <c r="CQ40" i="13"/>
  <c r="CQ41" i="13"/>
  <c r="CQ42" i="13"/>
  <c r="CQ45" i="13"/>
  <c r="CQ46" i="13"/>
  <c r="CQ47" i="13"/>
  <c r="CQ48" i="13"/>
  <c r="CQ49" i="13"/>
  <c r="CQ52" i="13"/>
  <c r="CQ53" i="13"/>
  <c r="CQ54" i="13"/>
  <c r="CQ55" i="13"/>
  <c r="CQ56" i="13"/>
  <c r="CQ59" i="13"/>
  <c r="CQ60" i="13"/>
  <c r="CQ61" i="13"/>
  <c r="CQ62" i="13"/>
  <c r="CQ63" i="13"/>
  <c r="CQ66" i="13"/>
  <c r="CQ67" i="13"/>
  <c r="CQ68" i="13"/>
  <c r="CQ69" i="13"/>
  <c r="CQ70" i="13"/>
  <c r="CQ73" i="13"/>
  <c r="CQ74" i="13"/>
  <c r="CQ75" i="13"/>
  <c r="CQ76" i="13"/>
  <c r="CQ77" i="13"/>
  <c r="CQ87" i="13"/>
  <c r="CQ88" i="13"/>
  <c r="CQ89" i="13"/>
  <c r="CQ90" i="13"/>
  <c r="CQ91" i="13"/>
  <c r="CQ94" i="13"/>
  <c r="CQ95" i="13"/>
  <c r="CQ96" i="13"/>
  <c r="CQ97" i="13"/>
  <c r="CQ98" i="13"/>
  <c r="CQ101" i="13"/>
  <c r="CQ102" i="13"/>
  <c r="CQ103" i="13"/>
  <c r="CQ104" i="13"/>
  <c r="CQ105" i="13"/>
  <c r="CQ108" i="13"/>
  <c r="CQ109" i="13"/>
  <c r="CQ110" i="13"/>
  <c r="CQ111" i="13"/>
  <c r="CQ112" i="13"/>
  <c r="CQ115" i="13"/>
  <c r="CQ116" i="13"/>
  <c r="CQ117" i="13"/>
  <c r="CQ118" i="13"/>
  <c r="CQ119" i="13"/>
  <c r="CQ122" i="13"/>
  <c r="CQ123" i="13"/>
  <c r="CQ124" i="13"/>
  <c r="CQ125" i="13"/>
  <c r="CQ126" i="13"/>
  <c r="CQ129" i="13"/>
  <c r="CQ130" i="13"/>
  <c r="CQ131" i="13"/>
  <c r="CQ132" i="13"/>
  <c r="CQ133" i="13"/>
  <c r="CQ143" i="13"/>
  <c r="CQ144" i="13"/>
  <c r="CQ145" i="13"/>
  <c r="CQ146" i="13"/>
  <c r="CQ147" i="13"/>
  <c r="CQ150" i="13"/>
  <c r="CQ151" i="13"/>
  <c r="CQ152" i="13"/>
  <c r="CQ153" i="13"/>
  <c r="CQ154" i="13"/>
  <c r="CQ10" i="14"/>
  <c r="CQ11" i="14"/>
  <c r="CQ12" i="14"/>
  <c r="CQ13" i="14"/>
  <c r="CQ14" i="14"/>
  <c r="CQ17" i="14"/>
  <c r="CQ18" i="14"/>
  <c r="CQ19" i="14"/>
  <c r="CQ20" i="14"/>
  <c r="CQ21" i="14"/>
  <c r="CQ24" i="14"/>
  <c r="CQ25" i="14"/>
  <c r="CQ26" i="14"/>
  <c r="CQ27" i="14"/>
  <c r="CQ28" i="14"/>
  <c r="CQ31" i="14"/>
  <c r="CQ32" i="14"/>
  <c r="CQ33" i="14"/>
  <c r="CQ34" i="14"/>
  <c r="CQ35" i="14"/>
  <c r="CQ38" i="14"/>
  <c r="CQ39" i="14"/>
  <c r="CQ40" i="14"/>
  <c r="CQ41" i="14"/>
  <c r="CQ42" i="14"/>
  <c r="CQ45" i="14"/>
  <c r="CQ46" i="14"/>
  <c r="CQ47" i="14"/>
  <c r="CQ48" i="14"/>
  <c r="CQ49" i="14"/>
  <c r="CQ52" i="14"/>
  <c r="CQ53" i="14"/>
  <c r="CQ54" i="14"/>
  <c r="CQ55" i="14"/>
  <c r="CQ56" i="14"/>
  <c r="CQ59" i="14"/>
  <c r="CQ60" i="14"/>
  <c r="CQ61" i="14"/>
  <c r="CQ62" i="14"/>
  <c r="CQ63" i="14"/>
  <c r="CQ66" i="14"/>
  <c r="CQ67" i="14"/>
  <c r="CQ68" i="14"/>
  <c r="CQ69" i="14"/>
  <c r="CQ70" i="14"/>
  <c r="CQ73" i="14"/>
  <c r="CQ74" i="14"/>
  <c r="CQ75" i="14"/>
  <c r="CQ76" i="14"/>
  <c r="CQ77" i="14"/>
  <c r="CQ80" i="14"/>
  <c r="CQ81" i="14"/>
  <c r="CQ82" i="14"/>
  <c r="CQ83" i="14"/>
  <c r="CQ84" i="14"/>
  <c r="CQ87" i="14"/>
  <c r="CQ88" i="14"/>
  <c r="CQ89" i="14"/>
  <c r="CQ90" i="14"/>
  <c r="CQ91" i="14"/>
  <c r="CQ94" i="14"/>
  <c r="CQ95" i="14"/>
  <c r="CQ96" i="14"/>
  <c r="CQ97" i="14"/>
  <c r="CQ98" i="14"/>
  <c r="CQ101" i="14"/>
  <c r="CQ102" i="14"/>
  <c r="CQ103" i="14"/>
  <c r="CQ104" i="14"/>
  <c r="CQ105" i="14"/>
  <c r="CQ108" i="14"/>
  <c r="CQ109" i="14"/>
  <c r="CQ110" i="14"/>
  <c r="CQ111" i="14"/>
  <c r="CQ112" i="14"/>
  <c r="CQ115" i="14"/>
  <c r="CQ116" i="14"/>
  <c r="CQ117" i="14"/>
  <c r="CQ118" i="14"/>
  <c r="CQ119" i="14"/>
  <c r="CQ122" i="14"/>
  <c r="CQ123" i="14"/>
  <c r="CQ124" i="14"/>
  <c r="CQ125" i="14"/>
  <c r="CQ126" i="14"/>
  <c r="CQ129" i="14"/>
  <c r="CQ130" i="14"/>
  <c r="CQ131" i="14"/>
  <c r="CQ132" i="14"/>
  <c r="CQ133" i="14"/>
  <c r="CQ143" i="14"/>
  <c r="CQ144" i="14"/>
  <c r="CQ145" i="14"/>
  <c r="CQ146" i="14"/>
  <c r="CQ147" i="14"/>
  <c r="CQ150" i="14"/>
  <c r="CQ151" i="14"/>
  <c r="CQ152" i="14"/>
  <c r="CQ153" i="14"/>
  <c r="CQ154" i="14"/>
  <c r="CQ10" i="15"/>
  <c r="CQ11" i="15"/>
  <c r="CQ12" i="15"/>
  <c r="CQ13" i="15"/>
  <c r="CQ14" i="15"/>
  <c r="CQ17" i="15"/>
  <c r="CQ18" i="15"/>
  <c r="CQ19" i="15"/>
  <c r="CQ20" i="15"/>
  <c r="CQ21" i="15"/>
  <c r="CQ24" i="15"/>
  <c r="CQ25" i="15"/>
  <c r="CQ26" i="15"/>
  <c r="CQ27" i="15"/>
  <c r="CQ28" i="15"/>
  <c r="CQ31" i="15"/>
  <c r="CQ32" i="15"/>
  <c r="CQ33" i="15"/>
  <c r="CQ34" i="15"/>
  <c r="CQ35" i="15"/>
  <c r="CQ38" i="15"/>
  <c r="CQ39" i="15"/>
  <c r="CQ40" i="15"/>
  <c r="CQ41" i="15"/>
  <c r="CQ42" i="15"/>
  <c r="CQ45" i="15"/>
  <c r="CQ46" i="15"/>
  <c r="CQ47" i="15"/>
  <c r="CQ48" i="15"/>
  <c r="CQ49" i="15"/>
  <c r="CQ52" i="15"/>
  <c r="CQ53" i="15"/>
  <c r="CQ54" i="15"/>
  <c r="CQ55" i="15"/>
  <c r="CQ56" i="15"/>
  <c r="CQ59" i="15"/>
  <c r="CQ60" i="15"/>
  <c r="CQ61" i="15"/>
  <c r="CQ62" i="15"/>
  <c r="CQ63" i="15"/>
  <c r="CQ66" i="15"/>
  <c r="CQ67" i="15"/>
  <c r="CQ68" i="15"/>
  <c r="CQ69" i="15"/>
  <c r="CQ70" i="15"/>
  <c r="CQ73" i="15"/>
  <c r="CQ74" i="15"/>
  <c r="CQ75" i="15"/>
  <c r="CQ76" i="15"/>
  <c r="CQ77" i="15"/>
  <c r="CQ80" i="15"/>
  <c r="CQ81" i="15"/>
  <c r="CQ82" i="15"/>
  <c r="CQ83" i="15"/>
  <c r="CQ84" i="15"/>
  <c r="CQ87" i="15"/>
  <c r="CQ88" i="15"/>
  <c r="CQ89" i="15"/>
  <c r="CQ90" i="15"/>
  <c r="CQ91" i="15"/>
  <c r="CQ94" i="15"/>
  <c r="CQ95" i="15"/>
  <c r="CQ96" i="15"/>
  <c r="CQ97" i="15"/>
  <c r="CQ98" i="15"/>
  <c r="CQ101" i="15"/>
  <c r="CQ102" i="15"/>
  <c r="CQ103" i="15"/>
  <c r="CQ104" i="15"/>
  <c r="CQ105" i="15"/>
  <c r="CQ108" i="15"/>
  <c r="CQ109" i="15"/>
  <c r="CQ110" i="15"/>
  <c r="CQ111" i="15"/>
  <c r="CQ112" i="15"/>
  <c r="CQ115" i="15"/>
  <c r="CQ116" i="15"/>
  <c r="CQ117" i="15"/>
  <c r="CQ118" i="15"/>
  <c r="CQ119" i="15"/>
  <c r="CQ122" i="15"/>
  <c r="CQ123" i="15"/>
  <c r="CQ124" i="15"/>
  <c r="CQ125" i="15"/>
  <c r="CQ126" i="15"/>
  <c r="CQ129" i="15"/>
  <c r="CQ130" i="15"/>
  <c r="CQ131" i="15"/>
  <c r="CQ132" i="15"/>
  <c r="CQ133" i="15"/>
  <c r="CQ143" i="15"/>
  <c r="CQ144" i="15"/>
  <c r="CQ145" i="15"/>
  <c r="CQ146" i="15"/>
  <c r="CQ147" i="15"/>
  <c r="CQ150" i="15"/>
  <c r="CQ151" i="15"/>
  <c r="CQ152" i="15"/>
  <c r="CQ153" i="15"/>
  <c r="CQ154" i="15"/>
  <c r="CQ10" i="11"/>
  <c r="CQ11" i="11"/>
  <c r="CQ12" i="11"/>
  <c r="CQ13" i="11"/>
  <c r="CQ14" i="11"/>
  <c r="CQ17" i="11"/>
  <c r="CQ18" i="11"/>
  <c r="CQ19" i="11"/>
  <c r="CQ20" i="11"/>
  <c r="CQ21" i="11"/>
  <c r="CQ24" i="11"/>
  <c r="CQ25" i="11"/>
  <c r="CQ26" i="11"/>
  <c r="CQ27" i="11"/>
  <c r="CQ28" i="11"/>
  <c r="CQ31" i="11"/>
  <c r="CQ32" i="11"/>
  <c r="CQ33" i="11"/>
  <c r="CQ34" i="11"/>
  <c r="CQ35" i="11"/>
  <c r="CQ38" i="11"/>
  <c r="CQ39" i="11"/>
  <c r="CQ40" i="11"/>
  <c r="CQ41" i="11"/>
  <c r="CQ42" i="11"/>
  <c r="CQ45" i="11"/>
  <c r="CQ46" i="11"/>
  <c r="CQ47" i="11"/>
  <c r="CQ48" i="11"/>
  <c r="CQ49" i="11"/>
  <c r="CQ52" i="11"/>
  <c r="CQ53" i="11"/>
  <c r="CQ54" i="11"/>
  <c r="CQ55" i="11"/>
  <c r="CQ56" i="11"/>
  <c r="CQ59" i="11"/>
  <c r="CQ60" i="11"/>
  <c r="CQ61" i="11"/>
  <c r="CQ62" i="11"/>
  <c r="CQ63" i="11"/>
  <c r="CQ66" i="11"/>
  <c r="CQ67" i="11"/>
  <c r="CQ68" i="11"/>
  <c r="CQ69" i="11"/>
  <c r="CQ70" i="11"/>
  <c r="CQ73" i="11"/>
  <c r="CQ74" i="11"/>
  <c r="CQ75" i="11"/>
  <c r="CQ76" i="11"/>
  <c r="CQ77" i="11"/>
  <c r="CQ87" i="11"/>
  <c r="CQ88" i="11"/>
  <c r="CQ89" i="11"/>
  <c r="CQ90" i="11"/>
  <c r="CQ91" i="11"/>
  <c r="CQ94" i="11"/>
  <c r="CQ95" i="11"/>
  <c r="CQ96" i="11"/>
  <c r="CQ97" i="11"/>
  <c r="CQ98" i="11"/>
  <c r="CQ101" i="11"/>
  <c r="CQ102" i="11"/>
  <c r="CQ103" i="11"/>
  <c r="CQ104" i="11"/>
  <c r="CQ105" i="11"/>
  <c r="CQ108" i="11"/>
  <c r="CQ109" i="11"/>
  <c r="CQ110" i="11"/>
  <c r="CQ111" i="11"/>
  <c r="CQ112" i="11"/>
  <c r="CQ115" i="11"/>
  <c r="CQ116" i="11"/>
  <c r="CQ117" i="11"/>
  <c r="CQ118" i="11"/>
  <c r="CQ119" i="11"/>
  <c r="CQ122" i="11"/>
  <c r="CQ123" i="11"/>
  <c r="CQ124" i="11"/>
  <c r="CQ125" i="11"/>
  <c r="CQ126" i="11"/>
  <c r="CQ129" i="11"/>
  <c r="CQ130" i="11"/>
  <c r="CQ131" i="11"/>
  <c r="CQ132" i="11"/>
  <c r="CQ133" i="11"/>
  <c r="CQ143" i="11"/>
  <c r="CQ144" i="11"/>
  <c r="CQ145" i="11"/>
  <c r="CQ146" i="11"/>
  <c r="CQ147" i="11"/>
  <c r="CQ150" i="11"/>
  <c r="CQ151" i="11"/>
  <c r="CQ152" i="11"/>
  <c r="CQ153" i="11"/>
  <c r="CQ154" i="11"/>
  <c r="AW157" i="13"/>
  <c r="AW158" i="13"/>
  <c r="AW159" i="13"/>
  <c r="AW160" i="13"/>
  <c r="AW161" i="13"/>
  <c r="AW162" i="13"/>
  <c r="AW157" i="14"/>
  <c r="AW158" i="14"/>
  <c r="AW159" i="14"/>
  <c r="AW160" i="14"/>
  <c r="AW161" i="14"/>
  <c r="AW162" i="14"/>
  <c r="AW157" i="15"/>
  <c r="AW158" i="15"/>
  <c r="AW159" i="15"/>
  <c r="AW160" i="15"/>
  <c r="AW161" i="15"/>
  <c r="AW162" i="15"/>
  <c r="AW157" i="11"/>
  <c r="AW158" i="11"/>
  <c r="AW159" i="11"/>
  <c r="AW160" i="11"/>
  <c r="AW161" i="11"/>
  <c r="AW162" i="11"/>
  <c r="AW80" i="13"/>
  <c r="AW78" i="13"/>
  <c r="AW81" i="13"/>
  <c r="AW82" i="13"/>
  <c r="AW83" i="13"/>
  <c r="AW84" i="13"/>
  <c r="AW78" i="11"/>
  <c r="Q7601" i="25"/>
  <c r="Q7602" i="25"/>
  <c r="Q7603" i="25"/>
  <c r="Q7604" i="25"/>
  <c r="Q7605" i="25"/>
  <c r="Q7606" i="25"/>
  <c r="Q7607" i="25"/>
  <c r="Q7608" i="25"/>
  <c r="Q7609" i="25"/>
  <c r="Q7610" i="25"/>
  <c r="Q7611" i="25"/>
  <c r="Q7612" i="25"/>
  <c r="Q7613" i="25"/>
  <c r="Q7614" i="25"/>
  <c r="Q7615" i="25"/>
  <c r="Q7616" i="25"/>
  <c r="Q7617" i="25"/>
  <c r="Q7618" i="25"/>
  <c r="Q7619" i="25"/>
  <c r="Q7620" i="25"/>
  <c r="Q7621" i="25"/>
  <c r="Q7622" i="25"/>
  <c r="Q7623" i="25"/>
  <c r="Q7624" i="25"/>
  <c r="Q7625" i="25"/>
  <c r="Q7626" i="25"/>
  <c r="Q7627" i="25"/>
  <c r="Q7628" i="25"/>
  <c r="Q7629" i="25"/>
  <c r="Q7630" i="25"/>
  <c r="Q7631" i="25"/>
  <c r="Q7632" i="25"/>
  <c r="Q7633" i="25"/>
  <c r="Q7634" i="25"/>
  <c r="Q7635" i="25"/>
  <c r="Q7636" i="25"/>
  <c r="Q7637" i="25"/>
  <c r="Q7638" i="25"/>
  <c r="Q7639" i="25"/>
  <c r="Q7640" i="25"/>
  <c r="Q7641" i="25"/>
  <c r="Q7642" i="25"/>
  <c r="Q7643" i="25"/>
  <c r="Q7644" i="25"/>
  <c r="Q7645" i="25"/>
  <c r="Q7646" i="25"/>
  <c r="Q7647" i="25"/>
  <c r="Q7648" i="25"/>
  <c r="Q7649" i="25"/>
  <c r="Q7650" i="25"/>
  <c r="Q7651" i="25"/>
  <c r="Q7652" i="25"/>
  <c r="Q7653" i="25"/>
  <c r="Q7654" i="25"/>
  <c r="Q7655" i="25"/>
  <c r="Q7656" i="25"/>
  <c r="Q7657" i="25"/>
  <c r="Q7658" i="25"/>
  <c r="Q7659" i="25"/>
  <c r="Q7660" i="25"/>
  <c r="Q7661" i="25"/>
  <c r="Q7662" i="25"/>
  <c r="Q7663" i="25"/>
  <c r="Q7664" i="25"/>
  <c r="Q7665" i="25"/>
  <c r="Q7666" i="25"/>
  <c r="Q7667" i="25"/>
  <c r="Q7668" i="25"/>
  <c r="Q7669" i="25"/>
  <c r="Q7670" i="25"/>
  <c r="Q7671" i="25"/>
  <c r="Q7672" i="25"/>
  <c r="Q7673" i="25"/>
  <c r="Q7674" i="25"/>
  <c r="Q7675" i="25"/>
  <c r="Q7676" i="25"/>
  <c r="Q7677" i="25"/>
  <c r="Q7678" i="25"/>
  <c r="Q7679" i="25"/>
  <c r="Q7680" i="25"/>
  <c r="Q7681" i="25"/>
  <c r="Q7682" i="25"/>
  <c r="Q7683" i="25"/>
  <c r="Q7684" i="25"/>
  <c r="Q7685" i="25"/>
  <c r="Q7686" i="25"/>
  <c r="Q7687" i="25"/>
  <c r="Q7688" i="25"/>
  <c r="Q7689" i="25"/>
  <c r="Q7690" i="25"/>
  <c r="Q7691" i="25"/>
  <c r="Q7692" i="25"/>
  <c r="Q7693" i="25"/>
  <c r="Q7694" i="25"/>
  <c r="Q7695" i="25"/>
  <c r="Q7696" i="25"/>
  <c r="Q7697" i="25"/>
  <c r="Q7698" i="25"/>
  <c r="Q7699" i="25"/>
  <c r="Q7700" i="25"/>
  <c r="Q7701" i="25"/>
  <c r="Q7702" i="25"/>
  <c r="Q7703" i="25"/>
  <c r="Q7704" i="25"/>
  <c r="Q7705" i="25"/>
  <c r="Q7706" i="25"/>
  <c r="Q7707" i="25"/>
  <c r="Q7708" i="25"/>
  <c r="Q7709" i="25"/>
  <c r="Q7710" i="25"/>
  <c r="Q7711" i="25"/>
  <c r="Q7712" i="25"/>
  <c r="Q7713" i="25"/>
  <c r="Q7714" i="25"/>
  <c r="Q7715" i="25"/>
  <c r="Q7716" i="25"/>
  <c r="Q7717" i="25"/>
  <c r="Q7718" i="25"/>
  <c r="Q7719" i="25"/>
  <c r="Q7720" i="25"/>
  <c r="Q7721" i="25"/>
  <c r="Q7722" i="25"/>
  <c r="Q7723" i="25"/>
  <c r="Q7724" i="25"/>
  <c r="Q7725" i="25"/>
  <c r="Q7726" i="25"/>
  <c r="Q7727" i="25"/>
  <c r="Q7728" i="25"/>
  <c r="Q7729" i="25"/>
  <c r="Q7730" i="25"/>
  <c r="Q7731" i="25"/>
  <c r="Q7732" i="25"/>
  <c r="Q7733" i="25"/>
  <c r="Q7734" i="25"/>
  <c r="Q7735" i="25"/>
  <c r="Q7736" i="25"/>
  <c r="Q7737" i="25"/>
  <c r="Q7738" i="25"/>
  <c r="Q7739" i="25"/>
  <c r="Q7740" i="25"/>
  <c r="Q7741" i="25"/>
  <c r="Q7742" i="25"/>
  <c r="Q7743" i="25"/>
  <c r="Q7744" i="25"/>
  <c r="Q7745" i="25"/>
  <c r="Q7746" i="25"/>
  <c r="Q7747" i="25"/>
  <c r="Q7748" i="25"/>
  <c r="Q7749" i="25"/>
  <c r="AW92" i="13"/>
  <c r="AW80" i="11"/>
  <c r="AW81" i="11"/>
  <c r="AW82" i="11"/>
  <c r="AW83" i="11"/>
  <c r="AW84" i="11"/>
  <c r="AW92" i="11"/>
  <c r="L2012" i="23"/>
  <c r="L2013" i="23"/>
  <c r="L2014" i="23"/>
  <c r="L2015" i="23"/>
  <c r="L2016" i="23"/>
  <c r="L2017" i="23"/>
  <c r="L2018" i="23"/>
  <c r="L2019" i="23"/>
  <c r="L2020" i="23"/>
  <c r="L2021" i="23"/>
  <c r="L2022" i="23"/>
  <c r="L2023" i="23"/>
  <c r="L2024" i="23"/>
  <c r="L2025" i="23"/>
  <c r="L2026" i="23"/>
  <c r="L2027" i="23"/>
  <c r="L2028" i="23"/>
  <c r="L2029" i="23"/>
  <c r="L2030" i="23"/>
  <c r="L2031" i="23"/>
  <c r="L2032" i="23"/>
  <c r="L2033" i="23"/>
  <c r="L2034" i="23"/>
  <c r="L2035" i="23"/>
  <c r="L2036" i="23"/>
  <c r="L2037" i="23"/>
  <c r="L2038" i="23"/>
  <c r="L2039" i="23"/>
  <c r="L2040" i="23"/>
  <c r="L2041" i="23"/>
  <c r="L2042" i="23"/>
  <c r="L2043" i="23"/>
  <c r="L2044" i="23"/>
  <c r="L2045" i="23"/>
  <c r="L2046" i="23"/>
  <c r="L2047" i="23"/>
  <c r="L2048" i="23"/>
  <c r="L2049" i="23"/>
  <c r="L2050" i="23"/>
  <c r="L2051" i="23"/>
  <c r="L2052" i="23"/>
  <c r="L2053" i="23"/>
  <c r="L2054" i="23"/>
  <c r="L2055" i="23"/>
  <c r="L2056" i="23"/>
  <c r="L2057" i="23"/>
  <c r="L2058" i="23"/>
  <c r="L2059" i="23"/>
  <c r="CP10" i="13"/>
  <c r="CP11" i="13"/>
  <c r="CP12" i="13"/>
  <c r="CP13" i="13"/>
  <c r="CP14" i="13"/>
  <c r="CP17" i="13"/>
  <c r="CP18" i="13"/>
  <c r="CP19" i="13"/>
  <c r="CP20" i="13"/>
  <c r="CP21" i="13"/>
  <c r="CP24" i="13"/>
  <c r="CP25" i="13"/>
  <c r="CP26" i="13"/>
  <c r="CP27" i="13"/>
  <c r="CP28" i="13"/>
  <c r="CP31" i="13"/>
  <c r="CP32" i="13"/>
  <c r="CP33" i="13"/>
  <c r="CP34" i="13"/>
  <c r="CP35" i="13"/>
  <c r="CP38" i="13"/>
  <c r="CP39" i="13"/>
  <c r="CP40" i="13"/>
  <c r="CP41" i="13"/>
  <c r="CP42" i="13"/>
  <c r="CP45" i="13"/>
  <c r="CP46" i="13"/>
  <c r="CP47" i="13"/>
  <c r="CP48" i="13"/>
  <c r="CP49" i="13"/>
  <c r="CP52" i="13"/>
  <c r="CP53" i="13"/>
  <c r="CP54" i="13"/>
  <c r="CP55" i="13"/>
  <c r="CP56" i="13"/>
  <c r="CP59" i="13"/>
  <c r="CP60" i="13"/>
  <c r="CP61" i="13"/>
  <c r="CP62" i="13"/>
  <c r="CP63" i="13"/>
  <c r="CP66" i="13"/>
  <c r="CP67" i="13"/>
  <c r="CP68" i="13"/>
  <c r="CP69" i="13"/>
  <c r="CP70" i="13"/>
  <c r="CP73" i="13"/>
  <c r="CP74" i="13"/>
  <c r="CP75" i="13"/>
  <c r="CP76" i="13"/>
  <c r="CP77" i="13"/>
  <c r="CP87" i="13"/>
  <c r="CP88" i="13"/>
  <c r="CP89" i="13"/>
  <c r="CP90" i="13"/>
  <c r="CP91" i="13"/>
  <c r="CP94" i="13"/>
  <c r="CP95" i="13"/>
  <c r="CP96" i="13"/>
  <c r="CP97" i="13"/>
  <c r="CP98" i="13"/>
  <c r="CP101" i="13"/>
  <c r="CP102" i="13"/>
  <c r="CP103" i="13"/>
  <c r="CP104" i="13"/>
  <c r="CP105" i="13"/>
  <c r="CP108" i="13"/>
  <c r="CP109" i="13"/>
  <c r="CP110" i="13"/>
  <c r="CP111" i="13"/>
  <c r="CP112" i="13"/>
  <c r="CP115" i="13"/>
  <c r="CP116" i="13"/>
  <c r="CP117" i="13"/>
  <c r="CP118" i="13"/>
  <c r="CP119" i="13"/>
  <c r="CP122" i="13"/>
  <c r="CP123" i="13"/>
  <c r="CP124" i="13"/>
  <c r="CP125" i="13"/>
  <c r="CP126" i="13"/>
  <c r="CP129" i="13"/>
  <c r="CP130" i="13"/>
  <c r="CP131" i="13"/>
  <c r="CP132" i="13"/>
  <c r="CP133" i="13"/>
  <c r="CP143" i="13"/>
  <c r="CP144" i="13"/>
  <c r="CP145" i="13"/>
  <c r="CP146" i="13"/>
  <c r="CP147" i="13"/>
  <c r="CP150" i="13"/>
  <c r="CP151" i="13"/>
  <c r="CP152" i="13"/>
  <c r="CP153" i="13"/>
  <c r="CP154" i="13"/>
  <c r="CP10" i="14"/>
  <c r="CP11" i="14"/>
  <c r="CP12" i="14"/>
  <c r="CP13" i="14"/>
  <c r="CP14" i="14"/>
  <c r="CP17" i="14"/>
  <c r="CP18" i="14"/>
  <c r="CP19" i="14"/>
  <c r="CP20" i="14"/>
  <c r="CP21" i="14"/>
  <c r="CP24" i="14"/>
  <c r="CP25" i="14"/>
  <c r="CP26" i="14"/>
  <c r="CP27" i="14"/>
  <c r="CP28" i="14"/>
  <c r="CP31" i="14"/>
  <c r="CP32" i="14"/>
  <c r="CP33" i="14"/>
  <c r="CP34" i="14"/>
  <c r="CP35" i="14"/>
  <c r="CP38" i="14"/>
  <c r="CP39" i="14"/>
  <c r="CP40" i="14"/>
  <c r="CP41" i="14"/>
  <c r="CP42" i="14"/>
  <c r="CP45" i="14"/>
  <c r="CP46" i="14"/>
  <c r="CP47" i="14"/>
  <c r="CP48" i="14"/>
  <c r="CP49" i="14"/>
  <c r="CP52" i="14"/>
  <c r="CP53" i="14"/>
  <c r="CP54" i="14"/>
  <c r="CP55" i="14"/>
  <c r="CP56" i="14"/>
  <c r="CP59" i="14"/>
  <c r="CP60" i="14"/>
  <c r="CP61" i="14"/>
  <c r="CP62" i="14"/>
  <c r="CP63" i="14"/>
  <c r="CP66" i="14"/>
  <c r="CP67" i="14"/>
  <c r="CP68" i="14"/>
  <c r="CP69" i="14"/>
  <c r="CP70" i="14"/>
  <c r="CP73" i="14"/>
  <c r="CP74" i="14"/>
  <c r="CP75" i="14"/>
  <c r="CP76" i="14"/>
  <c r="CP77" i="14"/>
  <c r="CP80" i="14"/>
  <c r="CP81" i="14"/>
  <c r="CP82" i="14"/>
  <c r="CP83" i="14"/>
  <c r="CP84" i="14"/>
  <c r="CP87" i="14"/>
  <c r="CP88" i="14"/>
  <c r="CP89" i="14"/>
  <c r="CP90" i="14"/>
  <c r="CP91" i="14"/>
  <c r="CP94" i="14"/>
  <c r="CP95" i="14"/>
  <c r="CP96" i="14"/>
  <c r="CP97" i="14"/>
  <c r="CP98" i="14"/>
  <c r="CP101" i="14"/>
  <c r="CP102" i="14"/>
  <c r="CP103" i="14"/>
  <c r="CP104" i="14"/>
  <c r="CP105" i="14"/>
  <c r="CP108" i="14"/>
  <c r="CP109" i="14"/>
  <c r="CP110" i="14"/>
  <c r="CP111" i="14"/>
  <c r="CP112" i="14"/>
  <c r="CP115" i="14"/>
  <c r="CP116" i="14"/>
  <c r="CP117" i="14"/>
  <c r="CP118" i="14"/>
  <c r="CP119" i="14"/>
  <c r="CP122" i="14"/>
  <c r="CP123" i="14"/>
  <c r="CP124" i="14"/>
  <c r="CP125" i="14"/>
  <c r="CP126" i="14"/>
  <c r="CP129" i="14"/>
  <c r="CP130" i="14"/>
  <c r="CP131" i="14"/>
  <c r="CP132" i="14"/>
  <c r="CP133" i="14"/>
  <c r="CP143" i="14"/>
  <c r="CP144" i="14"/>
  <c r="CP145" i="14"/>
  <c r="CP146" i="14"/>
  <c r="CP147" i="14"/>
  <c r="CP150" i="14"/>
  <c r="CP151" i="14"/>
  <c r="CP152" i="14"/>
  <c r="CP153" i="14"/>
  <c r="CP154" i="14"/>
  <c r="CP10" i="15"/>
  <c r="CP11" i="15"/>
  <c r="CP12" i="15"/>
  <c r="CP13" i="15"/>
  <c r="CP14" i="15"/>
  <c r="CP17" i="15"/>
  <c r="CP18" i="15"/>
  <c r="CP19" i="15"/>
  <c r="CP20" i="15"/>
  <c r="CP21" i="15"/>
  <c r="CP24" i="15"/>
  <c r="CP25" i="15"/>
  <c r="CP26" i="15"/>
  <c r="CP27" i="15"/>
  <c r="CP28" i="15"/>
  <c r="CP31" i="15"/>
  <c r="CP32" i="15"/>
  <c r="CP33" i="15"/>
  <c r="CP34" i="15"/>
  <c r="CP35" i="15"/>
  <c r="CP38" i="15"/>
  <c r="CP39" i="15"/>
  <c r="CP40" i="15"/>
  <c r="CP41" i="15"/>
  <c r="CP42" i="15"/>
  <c r="CP45" i="15"/>
  <c r="CP46" i="15"/>
  <c r="CP47" i="15"/>
  <c r="CP48" i="15"/>
  <c r="CP49" i="15"/>
  <c r="CP52" i="15"/>
  <c r="CP53" i="15"/>
  <c r="CP54" i="15"/>
  <c r="CP55" i="15"/>
  <c r="CP56" i="15"/>
  <c r="CP59" i="15"/>
  <c r="CP60" i="15"/>
  <c r="CP61" i="15"/>
  <c r="CP62" i="15"/>
  <c r="CP63" i="15"/>
  <c r="CP66" i="15"/>
  <c r="CP67" i="15"/>
  <c r="CP68" i="15"/>
  <c r="CP69" i="15"/>
  <c r="CP70" i="15"/>
  <c r="CP73" i="15"/>
  <c r="CP74" i="15"/>
  <c r="CP75" i="15"/>
  <c r="CP76" i="15"/>
  <c r="CP77" i="15"/>
  <c r="CP80" i="15"/>
  <c r="CP81" i="15"/>
  <c r="CP82" i="15"/>
  <c r="CP83" i="15"/>
  <c r="CP84" i="15"/>
  <c r="CP87" i="15"/>
  <c r="CP88" i="15"/>
  <c r="CP89" i="15"/>
  <c r="CP90" i="15"/>
  <c r="CP91" i="15"/>
  <c r="CP94" i="15"/>
  <c r="CP95" i="15"/>
  <c r="CP96" i="15"/>
  <c r="CP97" i="15"/>
  <c r="CP98" i="15"/>
  <c r="CP101" i="15"/>
  <c r="CP102" i="15"/>
  <c r="CP103" i="15"/>
  <c r="CP104" i="15"/>
  <c r="CP105" i="15"/>
  <c r="CP108" i="15"/>
  <c r="CP109" i="15"/>
  <c r="CP110" i="15"/>
  <c r="CP111" i="15"/>
  <c r="CP112" i="15"/>
  <c r="CP115" i="15"/>
  <c r="CP116" i="15"/>
  <c r="CP117" i="15"/>
  <c r="CP118" i="15"/>
  <c r="CP119" i="15"/>
  <c r="CP122" i="15"/>
  <c r="CP123" i="15"/>
  <c r="CP124" i="15"/>
  <c r="CP125" i="15"/>
  <c r="CP126" i="15"/>
  <c r="CP129" i="15"/>
  <c r="CP130" i="15"/>
  <c r="CP131" i="15"/>
  <c r="CP132" i="15"/>
  <c r="CP133" i="15"/>
  <c r="CP143" i="15"/>
  <c r="CP144" i="15"/>
  <c r="CP145" i="15"/>
  <c r="CP146" i="15"/>
  <c r="CP147" i="15"/>
  <c r="CP150" i="15"/>
  <c r="CP151" i="15"/>
  <c r="CP152" i="15"/>
  <c r="CP153" i="15"/>
  <c r="CP154" i="15"/>
  <c r="CP10" i="11"/>
  <c r="CP11" i="11"/>
  <c r="CP12" i="11"/>
  <c r="CP13" i="11"/>
  <c r="CP14" i="11"/>
  <c r="CP17" i="11"/>
  <c r="CP18" i="11"/>
  <c r="CP19" i="11"/>
  <c r="CP20" i="11"/>
  <c r="CP21" i="11"/>
  <c r="CP24" i="11"/>
  <c r="CP25" i="11"/>
  <c r="CP26" i="11"/>
  <c r="CP27" i="11"/>
  <c r="CP28" i="11"/>
  <c r="CP31" i="11"/>
  <c r="CP32" i="11"/>
  <c r="CP33" i="11"/>
  <c r="CP34" i="11"/>
  <c r="CP35" i="11"/>
  <c r="CP38" i="11"/>
  <c r="CP39" i="11"/>
  <c r="CP40" i="11"/>
  <c r="CP41" i="11"/>
  <c r="CP42" i="11"/>
  <c r="CP45" i="11"/>
  <c r="CP46" i="11"/>
  <c r="CP47" i="11"/>
  <c r="CP48" i="11"/>
  <c r="CP49" i="11"/>
  <c r="CP52" i="11"/>
  <c r="CP53" i="11"/>
  <c r="CP54" i="11"/>
  <c r="CP55" i="11"/>
  <c r="CP56" i="11"/>
  <c r="CP59" i="11"/>
  <c r="CP60" i="11"/>
  <c r="CP61" i="11"/>
  <c r="CP62" i="11"/>
  <c r="CP63" i="11"/>
  <c r="CP66" i="11"/>
  <c r="CP67" i="11"/>
  <c r="CP68" i="11"/>
  <c r="CP69" i="11"/>
  <c r="CP70" i="11"/>
  <c r="CP73" i="11"/>
  <c r="CP74" i="11"/>
  <c r="CP75" i="11"/>
  <c r="CP76" i="11"/>
  <c r="CP77" i="11"/>
  <c r="CP87" i="11"/>
  <c r="CP88" i="11"/>
  <c r="CP89" i="11"/>
  <c r="CP90" i="11"/>
  <c r="CP91" i="11"/>
  <c r="CP94" i="11"/>
  <c r="CP95" i="11"/>
  <c r="CP96" i="11"/>
  <c r="CP97" i="11"/>
  <c r="CP98" i="11"/>
  <c r="CP101" i="11"/>
  <c r="CP102" i="11"/>
  <c r="CP103" i="11"/>
  <c r="CP104" i="11"/>
  <c r="CP105" i="11"/>
  <c r="CP108" i="11"/>
  <c r="CP109" i="11"/>
  <c r="CP110" i="11"/>
  <c r="CP111" i="11"/>
  <c r="CP112" i="11"/>
  <c r="CP115" i="11"/>
  <c r="CP116" i="11"/>
  <c r="CP117" i="11"/>
  <c r="CP118" i="11"/>
  <c r="CP119" i="11"/>
  <c r="CP122" i="11"/>
  <c r="CP123" i="11"/>
  <c r="CP124" i="11"/>
  <c r="CP125" i="11"/>
  <c r="CP126" i="11"/>
  <c r="CP129" i="11"/>
  <c r="CP130" i="11"/>
  <c r="CP131" i="11"/>
  <c r="CP132" i="11"/>
  <c r="CP133" i="11"/>
  <c r="CP143" i="11"/>
  <c r="CP144" i="11"/>
  <c r="CP145" i="11"/>
  <c r="CP146" i="11"/>
  <c r="CP147" i="11"/>
  <c r="CP150" i="11"/>
  <c r="CP151" i="11"/>
  <c r="CP152" i="11"/>
  <c r="CP153" i="11"/>
  <c r="CP154" i="11"/>
  <c r="AV157" i="13"/>
  <c r="AV158" i="13"/>
  <c r="AV159" i="13"/>
  <c r="AV160" i="13"/>
  <c r="AV161" i="13"/>
  <c r="AV162" i="13"/>
  <c r="AV157" i="14"/>
  <c r="AV158" i="14"/>
  <c r="AV159" i="14"/>
  <c r="AV160" i="14"/>
  <c r="AV161" i="14"/>
  <c r="AV162" i="14"/>
  <c r="AV157" i="15"/>
  <c r="AV158" i="15"/>
  <c r="AV159" i="15"/>
  <c r="AV160" i="15"/>
  <c r="AV161" i="15"/>
  <c r="AV162" i="15"/>
  <c r="AV157" i="11"/>
  <c r="AV158" i="11"/>
  <c r="AV159" i="11"/>
  <c r="AV160" i="11"/>
  <c r="AV161" i="11"/>
  <c r="AV162" i="11"/>
  <c r="AV80" i="13"/>
  <c r="AV81" i="13"/>
  <c r="AV82" i="13"/>
  <c r="AV83" i="13"/>
  <c r="AV84" i="13"/>
  <c r="AV92" i="13"/>
  <c r="AV80" i="11"/>
  <c r="AV81" i="11"/>
  <c r="AV82" i="11"/>
  <c r="AV83" i="11"/>
  <c r="AV84" i="11"/>
  <c r="AV92" i="11"/>
  <c r="L1966" i="23"/>
  <c r="L1967" i="23"/>
  <c r="L1968" i="23"/>
  <c r="L1969" i="23"/>
  <c r="L1970" i="23"/>
  <c r="L1971" i="23"/>
  <c r="L1972" i="23"/>
  <c r="L1973" i="23"/>
  <c r="L1974" i="23"/>
  <c r="L1975" i="23"/>
  <c r="L1976" i="23"/>
  <c r="L1977" i="23"/>
  <c r="L1978" i="23"/>
  <c r="L1979" i="23"/>
  <c r="L1980" i="23"/>
  <c r="L1981" i="23"/>
  <c r="L1982" i="23"/>
  <c r="L1983" i="23"/>
  <c r="L1984" i="23"/>
  <c r="L1985" i="23"/>
  <c r="L1986" i="23"/>
  <c r="L1987" i="23"/>
  <c r="L1988" i="23"/>
  <c r="L1989" i="23"/>
  <c r="L1990" i="23"/>
  <c r="L1991" i="23"/>
  <c r="L1992" i="23"/>
  <c r="L1993" i="23"/>
  <c r="L1994" i="23"/>
  <c r="L1995" i="23"/>
  <c r="L1996" i="23"/>
  <c r="L1997" i="23"/>
  <c r="L1998" i="23"/>
  <c r="L1999" i="23"/>
  <c r="L2000" i="23"/>
  <c r="L2001" i="23"/>
  <c r="L2002" i="23"/>
  <c r="L2003" i="23"/>
  <c r="L2004" i="23"/>
  <c r="L2005" i="23"/>
  <c r="L2006" i="23"/>
  <c r="L2007" i="23"/>
  <c r="L2008" i="23"/>
  <c r="L2009" i="23"/>
  <c r="L2010" i="23"/>
  <c r="L2011" i="23"/>
  <c r="Q7455" i="25"/>
  <c r="Q7456" i="25"/>
  <c r="Q7457" i="25"/>
  <c r="Q7458" i="25"/>
  <c r="Q7459" i="25"/>
  <c r="Q7460" i="25"/>
  <c r="Q7461" i="25"/>
  <c r="Q7462" i="25"/>
  <c r="Q7463" i="25"/>
  <c r="Q7464" i="25"/>
  <c r="Q7465" i="25"/>
  <c r="Q7466" i="25"/>
  <c r="Q7467" i="25"/>
  <c r="Q7468" i="25"/>
  <c r="Q7469" i="25"/>
  <c r="Q7470" i="25"/>
  <c r="Q7471" i="25"/>
  <c r="Q7472" i="25"/>
  <c r="Q7473" i="25"/>
  <c r="Q7474" i="25"/>
  <c r="Q7475" i="25"/>
  <c r="Q7476" i="25"/>
  <c r="Q7477" i="25"/>
  <c r="Q7478" i="25"/>
  <c r="Q7479" i="25"/>
  <c r="Q7480" i="25"/>
  <c r="Q7481" i="25"/>
  <c r="Q7482" i="25"/>
  <c r="Q7483" i="25"/>
  <c r="Q7484" i="25"/>
  <c r="Q7485" i="25"/>
  <c r="Q7486" i="25"/>
  <c r="Q7487" i="25"/>
  <c r="Q7488" i="25"/>
  <c r="Q7489" i="25"/>
  <c r="Q7490" i="25"/>
  <c r="Q7491" i="25"/>
  <c r="Q7492" i="25"/>
  <c r="Q7493" i="25"/>
  <c r="Q7494" i="25"/>
  <c r="Q7495" i="25"/>
  <c r="Q7496" i="25"/>
  <c r="Q7497" i="25"/>
  <c r="Q7498" i="25"/>
  <c r="Q7499" i="25"/>
  <c r="Q7500" i="25"/>
  <c r="Q7501" i="25"/>
  <c r="Q7502" i="25"/>
  <c r="Q7503" i="25"/>
  <c r="Q7504" i="25"/>
  <c r="Q7505" i="25"/>
  <c r="Q7506" i="25"/>
  <c r="Q7507" i="25"/>
  <c r="Q7508" i="25"/>
  <c r="Q7509" i="25"/>
  <c r="Q7510" i="25"/>
  <c r="Q7511" i="25"/>
  <c r="Q7512" i="25"/>
  <c r="Q7513" i="25"/>
  <c r="Q7514" i="25"/>
  <c r="Q7515" i="25"/>
  <c r="Q7516" i="25"/>
  <c r="Q7517" i="25"/>
  <c r="Q7518" i="25"/>
  <c r="Q7519" i="25"/>
  <c r="Q7520" i="25"/>
  <c r="Q7521" i="25"/>
  <c r="Q7522" i="25"/>
  <c r="Q7523" i="25"/>
  <c r="Q7524" i="25"/>
  <c r="Q7525" i="25"/>
  <c r="Q7526" i="25"/>
  <c r="Q7527" i="25"/>
  <c r="Q7528" i="25"/>
  <c r="Q7529" i="25"/>
  <c r="Q7530" i="25"/>
  <c r="Q7531" i="25"/>
  <c r="Q7532" i="25"/>
  <c r="Q7533" i="25"/>
  <c r="Q7534" i="25"/>
  <c r="Q7535" i="25"/>
  <c r="Q7536" i="25"/>
  <c r="Q7537" i="25"/>
  <c r="Q7538" i="25"/>
  <c r="Q7539" i="25"/>
  <c r="Q7540" i="25"/>
  <c r="Q7541" i="25"/>
  <c r="Q7542" i="25"/>
  <c r="Q7543" i="25"/>
  <c r="Q7544" i="25"/>
  <c r="Q7545" i="25"/>
  <c r="Q7546" i="25"/>
  <c r="Q7547" i="25"/>
  <c r="Q7548" i="25"/>
  <c r="Q7549" i="25"/>
  <c r="Q7550" i="25"/>
  <c r="Q7551" i="25"/>
  <c r="Q7552" i="25"/>
  <c r="Q7553" i="25"/>
  <c r="Q7554" i="25"/>
  <c r="Q7555" i="25"/>
  <c r="Q7556" i="25"/>
  <c r="Q7557" i="25"/>
  <c r="Q7558" i="25"/>
  <c r="Q7559" i="25"/>
  <c r="Q7560" i="25"/>
  <c r="Q7561" i="25"/>
  <c r="Q7562" i="25"/>
  <c r="Q7563" i="25"/>
  <c r="Q7564" i="25"/>
  <c r="Q7565" i="25"/>
  <c r="Q7566" i="25"/>
  <c r="Q7567" i="25"/>
  <c r="Q7568" i="25"/>
  <c r="Q7569" i="25"/>
  <c r="Q7570" i="25"/>
  <c r="Q7571" i="25"/>
  <c r="Q7572" i="25"/>
  <c r="Q7573" i="25"/>
  <c r="Q7574" i="25"/>
  <c r="Q7575" i="25"/>
  <c r="Q7576" i="25"/>
  <c r="Q7577" i="25"/>
  <c r="Q7578" i="25"/>
  <c r="Q7579" i="25"/>
  <c r="Q7580" i="25"/>
  <c r="Q7581" i="25"/>
  <c r="Q7582" i="25"/>
  <c r="Q7583" i="25"/>
  <c r="Q7584" i="25"/>
  <c r="Q7585" i="25"/>
  <c r="Q7586" i="25"/>
  <c r="Q7587" i="25"/>
  <c r="Q7588" i="25"/>
  <c r="Q7589" i="25"/>
  <c r="Q7590" i="25"/>
  <c r="Q7591" i="25"/>
  <c r="Q7592" i="25"/>
  <c r="Q7593" i="25"/>
  <c r="Q7594" i="25"/>
  <c r="Q7595" i="25"/>
  <c r="Q7596" i="25"/>
  <c r="Q7597" i="25"/>
  <c r="Q7598" i="25"/>
  <c r="Q7599" i="25"/>
  <c r="Q7600" i="25"/>
  <c r="Q7419" i="25"/>
  <c r="Q7420" i="25"/>
  <c r="Q7421" i="25"/>
  <c r="Q7422" i="25"/>
  <c r="Q7423" i="25"/>
  <c r="Q7424" i="25"/>
  <c r="Q7425" i="25"/>
  <c r="Q7426" i="25"/>
  <c r="Q7427" i="25"/>
  <c r="Q7428" i="25"/>
  <c r="Q7429" i="25"/>
  <c r="Q7430" i="25"/>
  <c r="Q7431" i="25"/>
  <c r="Q7432" i="25"/>
  <c r="Q7433" i="25"/>
  <c r="Q7434" i="25"/>
  <c r="Q7435" i="25"/>
  <c r="Q7436" i="25"/>
  <c r="Q7437" i="25"/>
  <c r="Q7438" i="25"/>
  <c r="Q7439" i="25"/>
  <c r="Q7440" i="25"/>
  <c r="Q7441" i="25"/>
  <c r="Q7442" i="25"/>
  <c r="Q7443" i="25"/>
  <c r="Q7444" i="25"/>
  <c r="Q7445" i="25"/>
  <c r="Q7446" i="25"/>
  <c r="Q7447" i="25"/>
  <c r="Q7448" i="25"/>
  <c r="Q7449" i="25"/>
  <c r="Q7450" i="25"/>
  <c r="Q7451" i="25"/>
  <c r="Q7452" i="25"/>
  <c r="Q7453" i="25"/>
  <c r="Q7454" i="25"/>
  <c r="Q7418" i="25"/>
  <c r="AV78" i="13"/>
  <c r="AV78" i="11"/>
  <c r="F183" i="21"/>
  <c r="G183" i="21"/>
  <c r="CO10" i="13"/>
  <c r="CO11" i="13"/>
  <c r="CO12" i="13"/>
  <c r="CO13" i="13"/>
  <c r="CO14" i="13"/>
  <c r="CO17" i="13"/>
  <c r="CO18" i="13"/>
  <c r="CO19" i="13"/>
  <c r="CO20" i="13"/>
  <c r="CO21" i="13"/>
  <c r="CO24" i="13"/>
  <c r="CO25" i="13"/>
  <c r="CO26" i="13"/>
  <c r="CO27" i="13"/>
  <c r="CO28" i="13"/>
  <c r="CO31" i="13"/>
  <c r="CO32" i="13"/>
  <c r="CO33" i="13"/>
  <c r="CO34" i="13"/>
  <c r="CO35" i="13"/>
  <c r="CO38" i="13"/>
  <c r="CO39" i="13"/>
  <c r="CO40" i="13"/>
  <c r="CO41" i="13"/>
  <c r="CO42" i="13"/>
  <c r="CO45" i="13"/>
  <c r="CO46" i="13"/>
  <c r="CO47" i="13"/>
  <c r="CO48" i="13"/>
  <c r="CO49" i="13"/>
  <c r="CO52" i="13"/>
  <c r="CO53" i="13"/>
  <c r="CO54" i="13"/>
  <c r="CO55" i="13"/>
  <c r="CO56" i="13"/>
  <c r="CO59" i="13"/>
  <c r="CO60" i="13"/>
  <c r="CO61" i="13"/>
  <c r="CO62" i="13"/>
  <c r="CO63" i="13"/>
  <c r="CO66" i="13"/>
  <c r="CO67" i="13"/>
  <c r="CO68" i="13"/>
  <c r="CO69" i="13"/>
  <c r="CO70" i="13"/>
  <c r="CO73" i="13"/>
  <c r="CO74" i="13"/>
  <c r="CO75" i="13"/>
  <c r="CO76" i="13"/>
  <c r="CO77" i="13"/>
  <c r="CO87" i="13"/>
  <c r="CO88" i="13"/>
  <c r="CO89" i="13"/>
  <c r="CO90" i="13"/>
  <c r="CO91" i="13"/>
  <c r="CO94" i="13"/>
  <c r="CO95" i="13"/>
  <c r="CO96" i="13"/>
  <c r="CO97" i="13"/>
  <c r="CO98" i="13"/>
  <c r="CO101" i="13"/>
  <c r="CO102" i="13"/>
  <c r="CO103" i="13"/>
  <c r="CO104" i="13"/>
  <c r="CO105" i="13"/>
  <c r="CO108" i="13"/>
  <c r="CO109" i="13"/>
  <c r="CO110" i="13"/>
  <c r="CO111" i="13"/>
  <c r="CO112" i="13"/>
  <c r="CO115" i="13"/>
  <c r="CO116" i="13"/>
  <c r="CO117" i="13"/>
  <c r="CO118" i="13"/>
  <c r="CO119" i="13"/>
  <c r="CO122" i="13"/>
  <c r="CO123" i="13"/>
  <c r="CO124" i="13"/>
  <c r="CO125" i="13"/>
  <c r="CO126" i="13"/>
  <c r="CO129" i="13"/>
  <c r="CO130" i="13"/>
  <c r="CO131" i="13"/>
  <c r="CO132" i="13"/>
  <c r="CO133" i="13"/>
  <c r="CO143" i="13"/>
  <c r="CO144" i="13"/>
  <c r="CO145" i="13"/>
  <c r="CO146" i="13"/>
  <c r="CO147" i="13"/>
  <c r="CO150" i="13"/>
  <c r="CO151" i="13"/>
  <c r="CO152" i="13"/>
  <c r="CO153" i="13"/>
  <c r="CO154" i="13"/>
  <c r="CO10" i="14"/>
  <c r="CO11" i="14"/>
  <c r="CO12" i="14"/>
  <c r="CO13" i="14"/>
  <c r="CO14" i="14"/>
  <c r="CO17" i="14"/>
  <c r="CO18" i="14"/>
  <c r="CO19" i="14"/>
  <c r="CO20" i="14"/>
  <c r="CO21" i="14"/>
  <c r="CO24" i="14"/>
  <c r="CO25" i="14"/>
  <c r="CO26" i="14"/>
  <c r="CO27" i="14"/>
  <c r="CO28" i="14"/>
  <c r="CO31" i="14"/>
  <c r="CO32" i="14"/>
  <c r="CO33" i="14"/>
  <c r="CO34" i="14"/>
  <c r="CO35" i="14"/>
  <c r="CO38" i="14"/>
  <c r="CO39" i="14"/>
  <c r="CO40" i="14"/>
  <c r="CO41" i="14"/>
  <c r="CO42" i="14"/>
  <c r="CO45" i="14"/>
  <c r="CO46" i="14"/>
  <c r="CO47" i="14"/>
  <c r="CO48" i="14"/>
  <c r="CO49" i="14"/>
  <c r="CO52" i="14"/>
  <c r="CO53" i="14"/>
  <c r="CO54" i="14"/>
  <c r="CO55" i="14"/>
  <c r="CO56" i="14"/>
  <c r="CO59" i="14"/>
  <c r="CO60" i="14"/>
  <c r="CO61" i="14"/>
  <c r="CO62" i="14"/>
  <c r="CO63" i="14"/>
  <c r="CO66" i="14"/>
  <c r="CO67" i="14"/>
  <c r="CO68" i="14"/>
  <c r="CO69" i="14"/>
  <c r="CO70" i="14"/>
  <c r="CO73" i="14"/>
  <c r="CO74" i="14"/>
  <c r="CO75" i="14"/>
  <c r="CO76" i="14"/>
  <c r="CO77" i="14"/>
  <c r="CO80" i="14"/>
  <c r="CO81" i="14"/>
  <c r="CO82" i="14"/>
  <c r="CO83" i="14"/>
  <c r="CO84" i="14"/>
  <c r="CO87" i="14"/>
  <c r="CO88" i="14"/>
  <c r="CO89" i="14"/>
  <c r="CO90" i="14"/>
  <c r="CO91" i="14"/>
  <c r="CO94" i="14"/>
  <c r="CO95" i="14"/>
  <c r="CO96" i="14"/>
  <c r="CO97" i="14"/>
  <c r="CO98" i="14"/>
  <c r="CO101" i="14"/>
  <c r="CO102" i="14"/>
  <c r="CO103" i="14"/>
  <c r="CO104" i="14"/>
  <c r="CO105" i="14"/>
  <c r="CO108" i="14"/>
  <c r="CO109" i="14"/>
  <c r="CO110" i="14"/>
  <c r="CO111" i="14"/>
  <c r="CO112" i="14"/>
  <c r="CO115" i="14"/>
  <c r="CO116" i="14"/>
  <c r="CO117" i="14"/>
  <c r="CO118" i="14"/>
  <c r="CO119" i="14"/>
  <c r="CO122" i="14"/>
  <c r="CO123" i="14"/>
  <c r="CO124" i="14"/>
  <c r="CO125" i="14"/>
  <c r="CO126" i="14"/>
  <c r="CO129" i="14"/>
  <c r="CO130" i="14"/>
  <c r="CO131" i="14"/>
  <c r="CO132" i="14"/>
  <c r="CO133" i="14"/>
  <c r="CO143" i="14"/>
  <c r="CO144" i="14"/>
  <c r="CO145" i="14"/>
  <c r="CO146" i="14"/>
  <c r="CO147" i="14"/>
  <c r="CO150" i="14"/>
  <c r="CO151" i="14"/>
  <c r="CO152" i="14"/>
  <c r="CO153" i="14"/>
  <c r="CO154" i="14"/>
  <c r="CO10" i="15"/>
  <c r="CO11" i="15"/>
  <c r="CO12" i="15"/>
  <c r="CO13" i="15"/>
  <c r="CO14" i="15"/>
  <c r="CO17" i="15"/>
  <c r="CO18" i="15"/>
  <c r="CO19" i="15"/>
  <c r="CO20" i="15"/>
  <c r="CO21" i="15"/>
  <c r="CO24" i="15"/>
  <c r="CO25" i="15"/>
  <c r="CO26" i="15"/>
  <c r="CO27" i="15"/>
  <c r="CO28" i="15"/>
  <c r="CO31" i="15"/>
  <c r="CO32" i="15"/>
  <c r="CO33" i="15"/>
  <c r="CO34" i="15"/>
  <c r="CO35" i="15"/>
  <c r="CO38" i="15"/>
  <c r="CO39" i="15"/>
  <c r="CO40" i="15"/>
  <c r="CO41" i="15"/>
  <c r="CO42" i="15"/>
  <c r="CO45" i="15"/>
  <c r="CO46" i="15"/>
  <c r="CO47" i="15"/>
  <c r="CO48" i="15"/>
  <c r="CO49" i="15"/>
  <c r="CO52" i="15"/>
  <c r="CO53" i="15"/>
  <c r="CO54" i="15"/>
  <c r="CO55" i="15"/>
  <c r="CO56" i="15"/>
  <c r="CO59" i="15"/>
  <c r="CO60" i="15"/>
  <c r="CO61" i="15"/>
  <c r="CO62" i="15"/>
  <c r="CO63" i="15"/>
  <c r="CO66" i="15"/>
  <c r="CO67" i="15"/>
  <c r="CO68" i="15"/>
  <c r="CO69" i="15"/>
  <c r="CO70" i="15"/>
  <c r="CO73" i="15"/>
  <c r="CO74" i="15"/>
  <c r="CO75" i="15"/>
  <c r="CO76" i="15"/>
  <c r="CO77" i="15"/>
  <c r="CO80" i="15"/>
  <c r="CO81" i="15"/>
  <c r="CO82" i="15"/>
  <c r="CO83" i="15"/>
  <c r="CO84" i="15"/>
  <c r="CO87" i="15"/>
  <c r="CO88" i="15"/>
  <c r="CO89" i="15"/>
  <c r="CO90" i="15"/>
  <c r="CO91" i="15"/>
  <c r="CO94" i="15"/>
  <c r="CO95" i="15"/>
  <c r="CO96" i="15"/>
  <c r="CO97" i="15"/>
  <c r="CO98" i="15"/>
  <c r="CO101" i="15"/>
  <c r="CO102" i="15"/>
  <c r="CO103" i="15"/>
  <c r="CO104" i="15"/>
  <c r="CO105" i="15"/>
  <c r="CO108" i="15"/>
  <c r="CO109" i="15"/>
  <c r="CO110" i="15"/>
  <c r="CO111" i="15"/>
  <c r="CO112" i="15"/>
  <c r="CO115" i="15"/>
  <c r="CO116" i="15"/>
  <c r="CO117" i="15"/>
  <c r="CO118" i="15"/>
  <c r="CO119" i="15"/>
  <c r="CO122" i="15"/>
  <c r="CO123" i="15"/>
  <c r="CO124" i="15"/>
  <c r="CO125" i="15"/>
  <c r="CO126" i="15"/>
  <c r="CO129" i="15"/>
  <c r="CO130" i="15"/>
  <c r="CO131" i="15"/>
  <c r="CO132" i="15"/>
  <c r="CO133" i="15"/>
  <c r="CO143" i="15"/>
  <c r="CO144" i="15"/>
  <c r="CO145" i="15"/>
  <c r="CO146" i="15"/>
  <c r="CO147" i="15"/>
  <c r="CO150" i="15"/>
  <c r="CO151" i="15"/>
  <c r="CO152" i="15"/>
  <c r="CO153" i="15"/>
  <c r="CO154" i="15"/>
  <c r="CO10" i="11"/>
  <c r="CO11" i="11"/>
  <c r="CO12" i="11"/>
  <c r="CO13" i="11"/>
  <c r="CO14" i="11"/>
  <c r="CO17" i="11"/>
  <c r="CO18" i="11"/>
  <c r="CO19" i="11"/>
  <c r="CO20" i="11"/>
  <c r="CO21" i="11"/>
  <c r="CO24" i="11"/>
  <c r="CO25" i="11"/>
  <c r="CO26" i="11"/>
  <c r="CO27" i="11"/>
  <c r="CO28" i="11"/>
  <c r="CO31" i="11"/>
  <c r="CO32" i="11"/>
  <c r="CO33" i="11"/>
  <c r="CO34" i="11"/>
  <c r="CO35" i="11"/>
  <c r="CO38" i="11"/>
  <c r="CO39" i="11"/>
  <c r="CO40" i="11"/>
  <c r="CO41" i="11"/>
  <c r="CO42" i="11"/>
  <c r="CO45" i="11"/>
  <c r="CO46" i="11"/>
  <c r="CO47" i="11"/>
  <c r="CO48" i="11"/>
  <c r="CO49" i="11"/>
  <c r="CO52" i="11"/>
  <c r="CO53" i="11"/>
  <c r="CO54" i="11"/>
  <c r="CO55" i="11"/>
  <c r="CO56" i="11"/>
  <c r="CO59" i="11"/>
  <c r="CO60" i="11"/>
  <c r="CO61" i="11"/>
  <c r="CO62" i="11"/>
  <c r="CO63" i="11"/>
  <c r="CO66" i="11"/>
  <c r="CO67" i="11"/>
  <c r="CO68" i="11"/>
  <c r="CO69" i="11"/>
  <c r="CO70" i="11"/>
  <c r="CO73" i="11"/>
  <c r="CO74" i="11"/>
  <c r="CO75" i="11"/>
  <c r="CO76" i="11"/>
  <c r="CO77" i="11"/>
  <c r="CO87" i="11"/>
  <c r="CO88" i="11"/>
  <c r="CO89" i="11"/>
  <c r="CO90" i="11"/>
  <c r="CO91" i="11"/>
  <c r="CO94" i="11"/>
  <c r="CO95" i="11"/>
  <c r="CO96" i="11"/>
  <c r="CO97" i="11"/>
  <c r="CO98" i="11"/>
  <c r="CO101" i="11"/>
  <c r="CO102" i="11"/>
  <c r="CO103" i="11"/>
  <c r="CO104" i="11"/>
  <c r="CO105" i="11"/>
  <c r="CO108" i="11"/>
  <c r="CO109" i="11"/>
  <c r="CO110" i="11"/>
  <c r="CO111" i="11"/>
  <c r="CO112" i="11"/>
  <c r="CO115" i="11"/>
  <c r="CO116" i="11"/>
  <c r="CO117" i="11"/>
  <c r="CO118" i="11"/>
  <c r="CO119" i="11"/>
  <c r="CO122" i="11"/>
  <c r="CO123" i="11"/>
  <c r="CO124" i="11"/>
  <c r="CO125" i="11"/>
  <c r="CO126" i="11"/>
  <c r="CO129" i="11"/>
  <c r="CO130" i="11"/>
  <c r="CO131" i="11"/>
  <c r="CO132" i="11"/>
  <c r="CO133" i="11"/>
  <c r="CO143" i="11"/>
  <c r="CO144" i="11"/>
  <c r="CO145" i="11"/>
  <c r="CO146" i="11"/>
  <c r="CO147" i="11"/>
  <c r="CO150" i="11"/>
  <c r="CO151" i="11"/>
  <c r="CO152" i="11"/>
  <c r="CO153" i="11"/>
  <c r="CO154" i="11"/>
  <c r="AU80" i="13"/>
  <c r="AU81" i="13"/>
  <c r="AU82" i="13"/>
  <c r="AU83" i="13"/>
  <c r="AU84" i="13"/>
  <c r="AU92" i="13"/>
  <c r="AU80" i="11"/>
  <c r="DA80" i="11" s="1"/>
  <c r="AU81" i="11"/>
  <c r="DA81" i="11" s="1"/>
  <c r="AU82" i="11"/>
  <c r="DA82" i="11" s="1"/>
  <c r="AU83" i="11"/>
  <c r="DA83" i="11" s="1"/>
  <c r="AU84" i="11"/>
  <c r="DA84" i="11" s="1"/>
  <c r="AU92" i="11"/>
  <c r="L1923" i="23"/>
  <c r="L1924" i="23"/>
  <c r="L1925" i="23"/>
  <c r="L1926" i="23"/>
  <c r="L1927" i="23"/>
  <c r="L1928" i="23"/>
  <c r="L1929" i="23"/>
  <c r="L1930" i="23"/>
  <c r="L1931" i="23"/>
  <c r="L1932" i="23"/>
  <c r="L1933" i="23"/>
  <c r="L1934" i="23"/>
  <c r="L1935" i="23"/>
  <c r="L1936" i="23"/>
  <c r="L1937" i="23"/>
  <c r="L1938" i="23"/>
  <c r="L1939" i="23"/>
  <c r="L1940" i="23"/>
  <c r="L1941" i="23"/>
  <c r="L1942" i="23"/>
  <c r="L1943" i="23"/>
  <c r="L1944" i="23"/>
  <c r="L1945" i="23"/>
  <c r="L1946" i="23"/>
  <c r="L1947" i="23"/>
  <c r="L1948" i="23"/>
  <c r="L1949" i="23"/>
  <c r="L1950" i="23"/>
  <c r="L1951" i="23"/>
  <c r="L1952" i="23"/>
  <c r="L1953" i="23"/>
  <c r="L1954" i="23"/>
  <c r="L1955" i="23"/>
  <c r="L1956" i="23"/>
  <c r="L1957" i="23"/>
  <c r="L1958" i="23"/>
  <c r="L1959" i="23"/>
  <c r="L1960" i="23"/>
  <c r="L1961" i="23"/>
  <c r="L1962" i="23"/>
  <c r="L1963" i="23"/>
  <c r="L1964" i="23"/>
  <c r="L1965" i="23"/>
  <c r="AU78" i="13"/>
  <c r="AU78" i="11"/>
  <c r="Q7305" i="25"/>
  <c r="Q7306" i="25"/>
  <c r="Q7307" i="25"/>
  <c r="Q7308" i="25"/>
  <c r="Q7309" i="25"/>
  <c r="Q7310" i="25"/>
  <c r="Q7311" i="25"/>
  <c r="Q7312" i="25"/>
  <c r="Q7313" i="25"/>
  <c r="Q7314" i="25"/>
  <c r="Q7315" i="25"/>
  <c r="Q7316" i="25"/>
  <c r="Q7317" i="25"/>
  <c r="Q7318" i="25"/>
  <c r="Q7319" i="25"/>
  <c r="Q7320" i="25"/>
  <c r="Q7321" i="25"/>
  <c r="Q7322" i="25"/>
  <c r="Q7323" i="25"/>
  <c r="Q7324" i="25"/>
  <c r="Q7325" i="25"/>
  <c r="Q7326" i="25"/>
  <c r="Q7327" i="25"/>
  <c r="Q7328" i="25"/>
  <c r="Q7329" i="25"/>
  <c r="Q7330" i="25"/>
  <c r="Q7331" i="25"/>
  <c r="Q7332" i="25"/>
  <c r="Q7333" i="25"/>
  <c r="Q7334" i="25"/>
  <c r="Q7335" i="25"/>
  <c r="Q7336" i="25"/>
  <c r="Q7337" i="25"/>
  <c r="Q7338" i="25"/>
  <c r="Q7339" i="25"/>
  <c r="Q7340" i="25"/>
  <c r="Q7341" i="25"/>
  <c r="Q7342" i="25"/>
  <c r="Q7343" i="25"/>
  <c r="Q7344" i="25"/>
  <c r="Q7345" i="25"/>
  <c r="Q7346" i="25"/>
  <c r="Q7347" i="25"/>
  <c r="Q7348" i="25"/>
  <c r="Q7349" i="25"/>
  <c r="Q7350" i="25"/>
  <c r="Q7351" i="25"/>
  <c r="Q7352" i="25"/>
  <c r="Q7353" i="25"/>
  <c r="Q7354" i="25"/>
  <c r="Q7355" i="25"/>
  <c r="Q7356" i="25"/>
  <c r="Q7357" i="25"/>
  <c r="Q7358" i="25"/>
  <c r="Q7359" i="25"/>
  <c r="Q7360" i="25"/>
  <c r="Q7361" i="25"/>
  <c r="Q7362" i="25"/>
  <c r="Q7363" i="25"/>
  <c r="Q7364" i="25"/>
  <c r="Q7365" i="25"/>
  <c r="Q7366" i="25"/>
  <c r="Q7367" i="25"/>
  <c r="Q7368" i="25"/>
  <c r="Q7369" i="25"/>
  <c r="Q7370" i="25"/>
  <c r="Q7371" i="25"/>
  <c r="Q7372" i="25"/>
  <c r="Q7373" i="25"/>
  <c r="Q7374" i="25"/>
  <c r="Q7375" i="25"/>
  <c r="Q7376" i="25"/>
  <c r="Q7377" i="25"/>
  <c r="Q7378" i="25"/>
  <c r="Q7379" i="25"/>
  <c r="Q7380" i="25"/>
  <c r="Q7381" i="25"/>
  <c r="Q7382" i="25"/>
  <c r="Q7383" i="25"/>
  <c r="Q7384" i="25"/>
  <c r="Q7385" i="25"/>
  <c r="Q7386" i="25"/>
  <c r="Q7387" i="25"/>
  <c r="Q7388" i="25"/>
  <c r="Q7389" i="25"/>
  <c r="Q7390" i="25"/>
  <c r="Q7391" i="25"/>
  <c r="Q7392" i="25"/>
  <c r="Q7393" i="25"/>
  <c r="Q7394" i="25"/>
  <c r="Q7395" i="25"/>
  <c r="Q7396" i="25"/>
  <c r="Q7397" i="25"/>
  <c r="Q7398" i="25"/>
  <c r="Q7399" i="25"/>
  <c r="Q7400" i="25"/>
  <c r="Q7401" i="25"/>
  <c r="Q7402" i="25"/>
  <c r="Q7403" i="25"/>
  <c r="Q7404" i="25"/>
  <c r="Q7405" i="25"/>
  <c r="Q7406" i="25"/>
  <c r="Q7407" i="25"/>
  <c r="Q7408" i="25"/>
  <c r="Q7409" i="25"/>
  <c r="Q7410" i="25"/>
  <c r="Q7411" i="25"/>
  <c r="Q7412" i="25"/>
  <c r="Q7413" i="25"/>
  <c r="Q7414" i="25"/>
  <c r="Q7415" i="25"/>
  <c r="Q7416" i="25"/>
  <c r="Q7417" i="25"/>
  <c r="AU157" i="13"/>
  <c r="AU158" i="13"/>
  <c r="AU159" i="13"/>
  <c r="AU160" i="13"/>
  <c r="AU161" i="13"/>
  <c r="AU162" i="13"/>
  <c r="AU157" i="14"/>
  <c r="AU158" i="14"/>
  <c r="AU159" i="14"/>
  <c r="AU160" i="14"/>
  <c r="AU161" i="14"/>
  <c r="AU162" i="14"/>
  <c r="AU157" i="15"/>
  <c r="AU158" i="15"/>
  <c r="AU159" i="15"/>
  <c r="AU160" i="15"/>
  <c r="AU161" i="15"/>
  <c r="AU162" i="15"/>
  <c r="AU157" i="11"/>
  <c r="DA157" i="11" s="1"/>
  <c r="AU158" i="11"/>
  <c r="DA158" i="11" s="1"/>
  <c r="AU159" i="11"/>
  <c r="DA159" i="11" s="1"/>
  <c r="AU160" i="11"/>
  <c r="DA160" i="11" s="1"/>
  <c r="AU161" i="11"/>
  <c r="AU162" i="11"/>
  <c r="DA162" i="11" s="1"/>
  <c r="CN10" i="13"/>
  <c r="CN11" i="13"/>
  <c r="CN12" i="13"/>
  <c r="CN13" i="13"/>
  <c r="CN14" i="13"/>
  <c r="CN17" i="13"/>
  <c r="CN18" i="13"/>
  <c r="CN19" i="13"/>
  <c r="CN20" i="13"/>
  <c r="CN21" i="13"/>
  <c r="CN24" i="13"/>
  <c r="CN25" i="13"/>
  <c r="CN26" i="13"/>
  <c r="CN27" i="13"/>
  <c r="CN28" i="13"/>
  <c r="CN31" i="13"/>
  <c r="CN32" i="13"/>
  <c r="CN33" i="13"/>
  <c r="CN34" i="13"/>
  <c r="CN35" i="13"/>
  <c r="CN38" i="13"/>
  <c r="CN39" i="13"/>
  <c r="CN40" i="13"/>
  <c r="CN41" i="13"/>
  <c r="CN42" i="13"/>
  <c r="CN45" i="13"/>
  <c r="CN46" i="13"/>
  <c r="CN47" i="13"/>
  <c r="CN48" i="13"/>
  <c r="CN49" i="13"/>
  <c r="CN52" i="13"/>
  <c r="CN53" i="13"/>
  <c r="CN54" i="13"/>
  <c r="CN55" i="13"/>
  <c r="CN56" i="13"/>
  <c r="CN59" i="13"/>
  <c r="CN60" i="13"/>
  <c r="CN61" i="13"/>
  <c r="CN62" i="13"/>
  <c r="CN63" i="13"/>
  <c r="CN66" i="13"/>
  <c r="CN67" i="13"/>
  <c r="CN68" i="13"/>
  <c r="CN69" i="13"/>
  <c r="CN70" i="13"/>
  <c r="CN73" i="13"/>
  <c r="CN74" i="13"/>
  <c r="CN75" i="13"/>
  <c r="CN76" i="13"/>
  <c r="CN77" i="13"/>
  <c r="CN87" i="13"/>
  <c r="CN88" i="13"/>
  <c r="CN89" i="13"/>
  <c r="CN90" i="13"/>
  <c r="CN91" i="13"/>
  <c r="CN94" i="13"/>
  <c r="CN95" i="13"/>
  <c r="CN96" i="13"/>
  <c r="CN97" i="13"/>
  <c r="CN98" i="13"/>
  <c r="CN101" i="13"/>
  <c r="CN102" i="13"/>
  <c r="CN103" i="13"/>
  <c r="CN104" i="13"/>
  <c r="CN105" i="13"/>
  <c r="CN108" i="13"/>
  <c r="CN109" i="13"/>
  <c r="CN110" i="13"/>
  <c r="CN111" i="13"/>
  <c r="CN112" i="13"/>
  <c r="CN115" i="13"/>
  <c r="CN116" i="13"/>
  <c r="CN117" i="13"/>
  <c r="CN118" i="13"/>
  <c r="CN119" i="13"/>
  <c r="CN122" i="13"/>
  <c r="CN123" i="13"/>
  <c r="CN124" i="13"/>
  <c r="CN125" i="13"/>
  <c r="CN126" i="13"/>
  <c r="CN129" i="13"/>
  <c r="CN130" i="13"/>
  <c r="CN131" i="13"/>
  <c r="CN132" i="13"/>
  <c r="CN133" i="13"/>
  <c r="CN143" i="13"/>
  <c r="CN144" i="13"/>
  <c r="CN145" i="13"/>
  <c r="CN146" i="13"/>
  <c r="CN147" i="13"/>
  <c r="CN150" i="13"/>
  <c r="CN151" i="13"/>
  <c r="CN152" i="13"/>
  <c r="CN153" i="13"/>
  <c r="CN154" i="13"/>
  <c r="CN10" i="14"/>
  <c r="CN11" i="14"/>
  <c r="CN12" i="14"/>
  <c r="CN13" i="14"/>
  <c r="CN14" i="14"/>
  <c r="CN17" i="14"/>
  <c r="CN18" i="14"/>
  <c r="CN19" i="14"/>
  <c r="CN20" i="14"/>
  <c r="CN21" i="14"/>
  <c r="CN24" i="14"/>
  <c r="CN25" i="14"/>
  <c r="CN26" i="14"/>
  <c r="CN27" i="14"/>
  <c r="CN28" i="14"/>
  <c r="CN31" i="14"/>
  <c r="CN32" i="14"/>
  <c r="CN33" i="14"/>
  <c r="CN34" i="14"/>
  <c r="CN35" i="14"/>
  <c r="CN38" i="14"/>
  <c r="CN39" i="14"/>
  <c r="CN40" i="14"/>
  <c r="CN41" i="14"/>
  <c r="CN42" i="14"/>
  <c r="CN45" i="14"/>
  <c r="CN46" i="14"/>
  <c r="CN47" i="14"/>
  <c r="CN48" i="14"/>
  <c r="CN49" i="14"/>
  <c r="CN52" i="14"/>
  <c r="CN53" i="14"/>
  <c r="CN54" i="14"/>
  <c r="CN55" i="14"/>
  <c r="CN56" i="14"/>
  <c r="CN59" i="14"/>
  <c r="CN60" i="14"/>
  <c r="CN61" i="14"/>
  <c r="CN62" i="14"/>
  <c r="CN63" i="14"/>
  <c r="CN66" i="14"/>
  <c r="CN67" i="14"/>
  <c r="CN68" i="14"/>
  <c r="CN69" i="14"/>
  <c r="CN70" i="14"/>
  <c r="CN73" i="14"/>
  <c r="CN74" i="14"/>
  <c r="CN75" i="14"/>
  <c r="CN76" i="14"/>
  <c r="CN77" i="14"/>
  <c r="CN80" i="14"/>
  <c r="CN81" i="14"/>
  <c r="CN82" i="14"/>
  <c r="CN83" i="14"/>
  <c r="CN84" i="14"/>
  <c r="CN87" i="14"/>
  <c r="CN88" i="14"/>
  <c r="CN89" i="14"/>
  <c r="CN90" i="14"/>
  <c r="CN91" i="14"/>
  <c r="CN94" i="14"/>
  <c r="CN95" i="14"/>
  <c r="CN96" i="14"/>
  <c r="CN97" i="14"/>
  <c r="CN98" i="14"/>
  <c r="CN101" i="14"/>
  <c r="CN102" i="14"/>
  <c r="CN103" i="14"/>
  <c r="CN104" i="14"/>
  <c r="CN105" i="14"/>
  <c r="CN108" i="14"/>
  <c r="CN109" i="14"/>
  <c r="CN110" i="14"/>
  <c r="CN111" i="14"/>
  <c r="CN112" i="14"/>
  <c r="CN115" i="14"/>
  <c r="CN116" i="14"/>
  <c r="CN117" i="14"/>
  <c r="CN118" i="14"/>
  <c r="CN119" i="14"/>
  <c r="CN122" i="14"/>
  <c r="CN123" i="14"/>
  <c r="CN124" i="14"/>
  <c r="CN125" i="14"/>
  <c r="CN126" i="14"/>
  <c r="CN129" i="14"/>
  <c r="CN130" i="14"/>
  <c r="CN131" i="14"/>
  <c r="CN132" i="14"/>
  <c r="CN133" i="14"/>
  <c r="CN143" i="14"/>
  <c r="CN144" i="14"/>
  <c r="CN145" i="14"/>
  <c r="CN146" i="14"/>
  <c r="CN147" i="14"/>
  <c r="CN150" i="14"/>
  <c r="CN151" i="14"/>
  <c r="CN152" i="14"/>
  <c r="CN153" i="14"/>
  <c r="CN154" i="14"/>
  <c r="CN10" i="15"/>
  <c r="CN11" i="15"/>
  <c r="CN12" i="15"/>
  <c r="CN13" i="15"/>
  <c r="CN14" i="15"/>
  <c r="CN17" i="15"/>
  <c r="CN18" i="15"/>
  <c r="CN19" i="15"/>
  <c r="CN20" i="15"/>
  <c r="CN21" i="15"/>
  <c r="CN24" i="15"/>
  <c r="CN25" i="15"/>
  <c r="CN26" i="15"/>
  <c r="CN27" i="15"/>
  <c r="CN28" i="15"/>
  <c r="CN31" i="15"/>
  <c r="CN32" i="15"/>
  <c r="CN33" i="15"/>
  <c r="CN34" i="15"/>
  <c r="CN35" i="15"/>
  <c r="CN38" i="15"/>
  <c r="CN39" i="15"/>
  <c r="CN40" i="15"/>
  <c r="CN41" i="15"/>
  <c r="CN42" i="15"/>
  <c r="CN45" i="15"/>
  <c r="CN46" i="15"/>
  <c r="CN47" i="15"/>
  <c r="CN48" i="15"/>
  <c r="CN49" i="15"/>
  <c r="CN52" i="15"/>
  <c r="CN53" i="15"/>
  <c r="CN54" i="15"/>
  <c r="CN55" i="15"/>
  <c r="CN56" i="15"/>
  <c r="CN59" i="15"/>
  <c r="CN60" i="15"/>
  <c r="CN61" i="15"/>
  <c r="CN62" i="15"/>
  <c r="CN63" i="15"/>
  <c r="CN66" i="15"/>
  <c r="CN67" i="15"/>
  <c r="CN68" i="15"/>
  <c r="CN69" i="15"/>
  <c r="CN70" i="15"/>
  <c r="CN73" i="15"/>
  <c r="CN74" i="15"/>
  <c r="CN75" i="15"/>
  <c r="CN76" i="15"/>
  <c r="CN77" i="15"/>
  <c r="CN80" i="15"/>
  <c r="CN81" i="15"/>
  <c r="CN82" i="15"/>
  <c r="CN83" i="15"/>
  <c r="CN84" i="15"/>
  <c r="CN87" i="15"/>
  <c r="CN88" i="15"/>
  <c r="CN89" i="15"/>
  <c r="CN90" i="15"/>
  <c r="CN91" i="15"/>
  <c r="CN94" i="15"/>
  <c r="CN95" i="15"/>
  <c r="CN96" i="15"/>
  <c r="CN97" i="15"/>
  <c r="CN98" i="15"/>
  <c r="CN101" i="15"/>
  <c r="CN102" i="15"/>
  <c r="CN103" i="15"/>
  <c r="CN104" i="15"/>
  <c r="CN105" i="15"/>
  <c r="CN108" i="15"/>
  <c r="CN109" i="15"/>
  <c r="CN110" i="15"/>
  <c r="CN111" i="15"/>
  <c r="CN112" i="15"/>
  <c r="CN115" i="15"/>
  <c r="CN116" i="15"/>
  <c r="CN117" i="15"/>
  <c r="CN118" i="15"/>
  <c r="CN119" i="15"/>
  <c r="CN122" i="15"/>
  <c r="CN123" i="15"/>
  <c r="CN124" i="15"/>
  <c r="CN125" i="15"/>
  <c r="CN126" i="15"/>
  <c r="CN129" i="15"/>
  <c r="CN130" i="15"/>
  <c r="CN131" i="15"/>
  <c r="CN132" i="15"/>
  <c r="CN133" i="15"/>
  <c r="CN143" i="15"/>
  <c r="CN144" i="15"/>
  <c r="CN145" i="15"/>
  <c r="CN146" i="15"/>
  <c r="CN147" i="15"/>
  <c r="CN150" i="15"/>
  <c r="CN151" i="15"/>
  <c r="CN152" i="15"/>
  <c r="CN153" i="15"/>
  <c r="CN154" i="15"/>
  <c r="CN10" i="11"/>
  <c r="CN11" i="11"/>
  <c r="CN12" i="11"/>
  <c r="CN13" i="11"/>
  <c r="CN14" i="11"/>
  <c r="CN17" i="11"/>
  <c r="CN18" i="11"/>
  <c r="CN19" i="11"/>
  <c r="CN20" i="11"/>
  <c r="CN21" i="11"/>
  <c r="CN24" i="11"/>
  <c r="CN25" i="11"/>
  <c r="CN26" i="11"/>
  <c r="CN27" i="11"/>
  <c r="CN28" i="11"/>
  <c r="CN31" i="11"/>
  <c r="CN32" i="11"/>
  <c r="CN33" i="11"/>
  <c r="CN34" i="11"/>
  <c r="CN35" i="11"/>
  <c r="CN38" i="11"/>
  <c r="CN39" i="11"/>
  <c r="CN40" i="11"/>
  <c r="CN41" i="11"/>
  <c r="CN42" i="11"/>
  <c r="CN45" i="11"/>
  <c r="CN46" i="11"/>
  <c r="CN47" i="11"/>
  <c r="CN48" i="11"/>
  <c r="CN49" i="11"/>
  <c r="CN52" i="11"/>
  <c r="CN53" i="11"/>
  <c r="CN54" i="11"/>
  <c r="CN55" i="11"/>
  <c r="CN56" i="11"/>
  <c r="CN59" i="11"/>
  <c r="CN60" i="11"/>
  <c r="CN61" i="11"/>
  <c r="CN62" i="11"/>
  <c r="CN63" i="11"/>
  <c r="CN66" i="11"/>
  <c r="CN67" i="11"/>
  <c r="CN68" i="11"/>
  <c r="CN69" i="11"/>
  <c r="CN70" i="11"/>
  <c r="CN73" i="11"/>
  <c r="CN74" i="11"/>
  <c r="CN75" i="11"/>
  <c r="CN76" i="11"/>
  <c r="CN77" i="11"/>
  <c r="CN87" i="11"/>
  <c r="CN88" i="11"/>
  <c r="CN89" i="11"/>
  <c r="CN90" i="11"/>
  <c r="CN91" i="11"/>
  <c r="CN94" i="11"/>
  <c r="CN95" i="11"/>
  <c r="CN96" i="11"/>
  <c r="CN97" i="11"/>
  <c r="CN98" i="11"/>
  <c r="CN101" i="11"/>
  <c r="CN102" i="11"/>
  <c r="CN103" i="11"/>
  <c r="CN104" i="11"/>
  <c r="CN105" i="11"/>
  <c r="CN108" i="11"/>
  <c r="CN109" i="11"/>
  <c r="CN110" i="11"/>
  <c r="CN111" i="11"/>
  <c r="CN112" i="11"/>
  <c r="CN115" i="11"/>
  <c r="CN116" i="11"/>
  <c r="CN117" i="11"/>
  <c r="CN118" i="11"/>
  <c r="CN119" i="11"/>
  <c r="CN122" i="11"/>
  <c r="CN123" i="11"/>
  <c r="CN124" i="11"/>
  <c r="CN125" i="11"/>
  <c r="CN126" i="11"/>
  <c r="CN129" i="11"/>
  <c r="CN130" i="11"/>
  <c r="CN131" i="11"/>
  <c r="CN132" i="11"/>
  <c r="CN133" i="11"/>
  <c r="CN143" i="11"/>
  <c r="CN144" i="11"/>
  <c r="CN145" i="11"/>
  <c r="CN146" i="11"/>
  <c r="CN147" i="11"/>
  <c r="CN150" i="11"/>
  <c r="CN151" i="11"/>
  <c r="CN152" i="11"/>
  <c r="CN153" i="11"/>
  <c r="CN154" i="11"/>
  <c r="AT80" i="13"/>
  <c r="CZ80" i="13" s="1"/>
  <c r="AT81" i="13"/>
  <c r="CZ81" i="13" s="1"/>
  <c r="AT82" i="13"/>
  <c r="CZ82" i="13" s="1"/>
  <c r="AT83" i="13"/>
  <c r="CZ83" i="13" s="1"/>
  <c r="AT84" i="13"/>
  <c r="CZ84" i="13" s="1"/>
  <c r="AT92" i="13"/>
  <c r="AT80" i="11"/>
  <c r="CZ80" i="11" s="1"/>
  <c r="AT81" i="11"/>
  <c r="CZ81" i="11" s="1"/>
  <c r="AT82" i="11"/>
  <c r="CZ82" i="11" s="1"/>
  <c r="AT83" i="11"/>
  <c r="CZ83" i="11" s="1"/>
  <c r="AT84" i="11"/>
  <c r="CZ84" i="11" s="1"/>
  <c r="AT92" i="11"/>
  <c r="L1875" i="23"/>
  <c r="L1876" i="23"/>
  <c r="L1877" i="23"/>
  <c r="L1878" i="23"/>
  <c r="L1879" i="23"/>
  <c r="L1880" i="23"/>
  <c r="L1881" i="23"/>
  <c r="L1882" i="23"/>
  <c r="L1883" i="23"/>
  <c r="L1884" i="23"/>
  <c r="L1885" i="23"/>
  <c r="L1886" i="23"/>
  <c r="L1887" i="23"/>
  <c r="L1888" i="23"/>
  <c r="L1889" i="23"/>
  <c r="L1890" i="23"/>
  <c r="L1891" i="23"/>
  <c r="L1892" i="23"/>
  <c r="L1893" i="23"/>
  <c r="L1894" i="23"/>
  <c r="L1895" i="23"/>
  <c r="L1896" i="23"/>
  <c r="L1897" i="23"/>
  <c r="L1898" i="23"/>
  <c r="L1899" i="23"/>
  <c r="L1900" i="23"/>
  <c r="L1901" i="23"/>
  <c r="L1902" i="23"/>
  <c r="L1903" i="23"/>
  <c r="L1904" i="23"/>
  <c r="L1905" i="23"/>
  <c r="L1906" i="23"/>
  <c r="L1907" i="23"/>
  <c r="L1908" i="23"/>
  <c r="L1909" i="23"/>
  <c r="L1910" i="23"/>
  <c r="L1911" i="23"/>
  <c r="L1912" i="23"/>
  <c r="L1913" i="23"/>
  <c r="L1914" i="23"/>
  <c r="L1915" i="23"/>
  <c r="L1916" i="23"/>
  <c r="L1917" i="23"/>
  <c r="L1918" i="23"/>
  <c r="L1919" i="23"/>
  <c r="L1920" i="23"/>
  <c r="L1921" i="23"/>
  <c r="L1922" i="23"/>
  <c r="AT78" i="13"/>
  <c r="AT78" i="11"/>
  <c r="Q7154" i="25"/>
  <c r="Q7155" i="25"/>
  <c r="Q7156" i="25"/>
  <c r="Q7157" i="25"/>
  <c r="Q7158" i="25"/>
  <c r="Q7159" i="25"/>
  <c r="Q7160" i="25"/>
  <c r="Q7161" i="25"/>
  <c r="Q7162" i="25"/>
  <c r="Q7163" i="25"/>
  <c r="Q7164" i="25"/>
  <c r="Q7165" i="25"/>
  <c r="Q7166" i="25"/>
  <c r="Q7167" i="25"/>
  <c r="Q7168" i="25"/>
  <c r="Q7169" i="25"/>
  <c r="Q7170" i="25"/>
  <c r="Q7171" i="25"/>
  <c r="Q7172" i="25"/>
  <c r="Q7173" i="25"/>
  <c r="Q7174" i="25"/>
  <c r="Q7175" i="25"/>
  <c r="Q7176" i="25"/>
  <c r="Q7177" i="25"/>
  <c r="Q7178" i="25"/>
  <c r="Q7179" i="25"/>
  <c r="Q7180" i="25"/>
  <c r="Q7181" i="25"/>
  <c r="Q7182" i="25"/>
  <c r="Q7183" i="25"/>
  <c r="Q7184" i="25"/>
  <c r="Q7185" i="25"/>
  <c r="Q7186" i="25"/>
  <c r="Q7187" i="25"/>
  <c r="Q7188" i="25"/>
  <c r="Q7189" i="25"/>
  <c r="Q7190" i="25"/>
  <c r="Q7191" i="25"/>
  <c r="Q7192" i="25"/>
  <c r="Q7193" i="25"/>
  <c r="Q7194" i="25"/>
  <c r="Q7195" i="25"/>
  <c r="Q7196" i="25"/>
  <c r="Q7197" i="25"/>
  <c r="Q7198" i="25"/>
  <c r="Q7199" i="25"/>
  <c r="Q7200" i="25"/>
  <c r="Q7201" i="25"/>
  <c r="Q7202" i="25"/>
  <c r="Q7203" i="25"/>
  <c r="Q7204" i="25"/>
  <c r="Q7205" i="25"/>
  <c r="Q7206" i="25"/>
  <c r="Q7207" i="25"/>
  <c r="Q7208" i="25"/>
  <c r="Q7209" i="25"/>
  <c r="Q7210" i="25"/>
  <c r="Q7211" i="25"/>
  <c r="Q7212" i="25"/>
  <c r="Q7213" i="25"/>
  <c r="Q7214" i="25"/>
  <c r="Q7215" i="25"/>
  <c r="Q7216" i="25"/>
  <c r="Q7217" i="25"/>
  <c r="Q7218" i="25"/>
  <c r="Q7219" i="25"/>
  <c r="Q7220" i="25"/>
  <c r="Q7221" i="25"/>
  <c r="Q7222" i="25"/>
  <c r="Q7223" i="25"/>
  <c r="Q7224" i="25"/>
  <c r="Q7225" i="25"/>
  <c r="Q7226" i="25"/>
  <c r="Q7227" i="25"/>
  <c r="Q7228" i="25"/>
  <c r="Q7229" i="25"/>
  <c r="Q7230" i="25"/>
  <c r="Q7231" i="25"/>
  <c r="Q7232" i="25"/>
  <c r="Q7233" i="25"/>
  <c r="Q7234" i="25"/>
  <c r="Q7235" i="25"/>
  <c r="Q7236" i="25"/>
  <c r="Q7237" i="25"/>
  <c r="Q7238" i="25"/>
  <c r="Q7239" i="25"/>
  <c r="Q7240" i="25"/>
  <c r="Q7241" i="25"/>
  <c r="Q7242" i="25"/>
  <c r="Q7243" i="25"/>
  <c r="Q7244" i="25"/>
  <c r="Q7245" i="25"/>
  <c r="Q7246" i="25"/>
  <c r="Q7247" i="25"/>
  <c r="Q7248" i="25"/>
  <c r="Q7249" i="25"/>
  <c r="Q7250" i="25"/>
  <c r="Q7251" i="25"/>
  <c r="Q7252" i="25"/>
  <c r="Q7253" i="25"/>
  <c r="Q7254" i="25"/>
  <c r="Q7255" i="25"/>
  <c r="Q7256" i="25"/>
  <c r="Q7257" i="25"/>
  <c r="Q7258" i="25"/>
  <c r="Q7259" i="25"/>
  <c r="Q7260" i="25"/>
  <c r="Q7261" i="25"/>
  <c r="Q7262" i="25"/>
  <c r="Q7263" i="25"/>
  <c r="Q7264" i="25"/>
  <c r="Q7265" i="25"/>
  <c r="Q7266" i="25"/>
  <c r="Q7267" i="25"/>
  <c r="Q7268" i="25"/>
  <c r="Q7269" i="25"/>
  <c r="Q7270" i="25"/>
  <c r="Q7271" i="25"/>
  <c r="Q7272" i="25"/>
  <c r="Q7273" i="25"/>
  <c r="Q7274" i="25"/>
  <c r="Q7275" i="25"/>
  <c r="Q7276" i="25"/>
  <c r="Q7277" i="25"/>
  <c r="Q7278" i="25"/>
  <c r="Q7279" i="25"/>
  <c r="Q7280" i="25"/>
  <c r="Q7281" i="25"/>
  <c r="Q7282" i="25"/>
  <c r="Q7283" i="25"/>
  <c r="Q7284" i="25"/>
  <c r="Q7285" i="25"/>
  <c r="Q7286" i="25"/>
  <c r="Q7287" i="25"/>
  <c r="Q7288" i="25"/>
  <c r="Q7289" i="25"/>
  <c r="Q7290" i="25"/>
  <c r="Q7291" i="25"/>
  <c r="Q7292" i="25"/>
  <c r="Q7293" i="25"/>
  <c r="Q7294" i="25"/>
  <c r="Q7295" i="25"/>
  <c r="Q7296" i="25"/>
  <c r="Q7297" i="25"/>
  <c r="Q7298" i="25"/>
  <c r="Q7299" i="25"/>
  <c r="Q7300" i="25"/>
  <c r="Q7301" i="25"/>
  <c r="Q7302" i="25"/>
  <c r="Q7303" i="25"/>
  <c r="Q7304" i="25"/>
  <c r="AT157" i="14"/>
  <c r="CZ157" i="14" s="1"/>
  <c r="AT158" i="14"/>
  <c r="CZ158" i="14" s="1"/>
  <c r="AT159" i="14"/>
  <c r="CZ159" i="14" s="1"/>
  <c r="AT160" i="14"/>
  <c r="CZ160" i="14" s="1"/>
  <c r="AT161" i="14"/>
  <c r="CZ161" i="14" s="1"/>
  <c r="AT162" i="14"/>
  <c r="CZ162" i="14" s="1"/>
  <c r="AT157" i="15"/>
  <c r="CZ157" i="15" s="1"/>
  <c r="AT158" i="15"/>
  <c r="CZ158" i="15" s="1"/>
  <c r="AT159" i="15"/>
  <c r="CZ159" i="15" s="1"/>
  <c r="AT160" i="15"/>
  <c r="CZ160" i="15" s="1"/>
  <c r="AT161" i="15"/>
  <c r="CZ161" i="15" s="1"/>
  <c r="AT162" i="15"/>
  <c r="CZ162" i="15" s="1"/>
  <c r="AT157" i="13"/>
  <c r="CZ157" i="13" s="1"/>
  <c r="AT158" i="13"/>
  <c r="CZ158" i="13" s="1"/>
  <c r="AT159" i="13"/>
  <c r="CZ159" i="13" s="1"/>
  <c r="AT160" i="13"/>
  <c r="CZ160" i="13" s="1"/>
  <c r="AT161" i="13"/>
  <c r="CZ161" i="13" s="1"/>
  <c r="AT162" i="13"/>
  <c r="CZ162" i="13" s="1"/>
  <c r="AT157" i="11"/>
  <c r="CZ157" i="11" s="1"/>
  <c r="AT158" i="11"/>
  <c r="CZ158" i="11" s="1"/>
  <c r="AT159" i="11"/>
  <c r="CZ159" i="11" s="1"/>
  <c r="AT160" i="11"/>
  <c r="CZ160" i="11" s="1"/>
  <c r="AT161" i="11"/>
  <c r="CZ161" i="11" s="1"/>
  <c r="AT162" i="11"/>
  <c r="CZ162" i="11" s="1"/>
  <c r="CM10" i="13"/>
  <c r="CM11" i="13"/>
  <c r="CM12" i="13"/>
  <c r="CM13" i="13"/>
  <c r="CM14" i="13"/>
  <c r="CM17" i="13"/>
  <c r="CM18" i="13"/>
  <c r="CM19" i="13"/>
  <c r="CM20" i="13"/>
  <c r="CM21" i="13"/>
  <c r="CM24" i="13"/>
  <c r="CM25" i="13"/>
  <c r="CM26" i="13"/>
  <c r="CM27" i="13"/>
  <c r="CM28" i="13"/>
  <c r="CM31" i="13"/>
  <c r="CM32" i="13"/>
  <c r="CM33" i="13"/>
  <c r="CM34" i="13"/>
  <c r="CM35" i="13"/>
  <c r="CM38" i="13"/>
  <c r="CM39" i="13"/>
  <c r="CM40" i="13"/>
  <c r="CM41" i="13"/>
  <c r="CM42" i="13"/>
  <c r="CM45" i="13"/>
  <c r="CM46" i="13"/>
  <c r="CM47" i="13"/>
  <c r="CM48" i="13"/>
  <c r="CM49" i="13"/>
  <c r="CM52" i="13"/>
  <c r="CM53" i="13"/>
  <c r="CM54" i="13"/>
  <c r="CM55" i="13"/>
  <c r="CM56" i="13"/>
  <c r="CM59" i="13"/>
  <c r="CM60" i="13"/>
  <c r="CM61" i="13"/>
  <c r="CM62" i="13"/>
  <c r="CM63" i="13"/>
  <c r="CM66" i="13"/>
  <c r="CM67" i="13"/>
  <c r="CM68" i="13"/>
  <c r="CM69" i="13"/>
  <c r="CM70" i="13"/>
  <c r="CM73" i="13"/>
  <c r="CM74" i="13"/>
  <c r="CM75" i="13"/>
  <c r="CM76" i="13"/>
  <c r="CM77" i="13"/>
  <c r="CM87" i="13"/>
  <c r="CM88" i="13"/>
  <c r="CM89" i="13"/>
  <c r="CM90" i="13"/>
  <c r="CM91" i="13"/>
  <c r="CM94" i="13"/>
  <c r="CM95" i="13"/>
  <c r="CM96" i="13"/>
  <c r="CM97" i="13"/>
  <c r="CM98" i="13"/>
  <c r="CM101" i="13"/>
  <c r="CM102" i="13"/>
  <c r="CM103" i="13"/>
  <c r="CM104" i="13"/>
  <c r="CM105" i="13"/>
  <c r="CM108" i="13"/>
  <c r="CM109" i="13"/>
  <c r="CM110" i="13"/>
  <c r="CM111" i="13"/>
  <c r="CM112" i="13"/>
  <c r="CM115" i="13"/>
  <c r="CM116" i="13"/>
  <c r="CM117" i="13"/>
  <c r="CM118" i="13"/>
  <c r="CM119" i="13"/>
  <c r="CM122" i="13"/>
  <c r="CM123" i="13"/>
  <c r="CM124" i="13"/>
  <c r="CM125" i="13"/>
  <c r="CM126" i="13"/>
  <c r="CM129" i="13"/>
  <c r="CM130" i="13"/>
  <c r="CM131" i="13"/>
  <c r="CM132" i="13"/>
  <c r="CM133" i="13"/>
  <c r="CM143" i="13"/>
  <c r="CM144" i="13"/>
  <c r="CM145" i="13"/>
  <c r="CM146" i="13"/>
  <c r="CM147" i="13"/>
  <c r="CM150" i="13"/>
  <c r="CM151" i="13"/>
  <c r="CM152" i="13"/>
  <c r="CM153" i="13"/>
  <c r="CM154" i="13"/>
  <c r="CM10" i="14"/>
  <c r="CM11" i="14"/>
  <c r="CM12" i="14"/>
  <c r="CM13" i="14"/>
  <c r="CM14" i="14"/>
  <c r="CM17" i="14"/>
  <c r="CM18" i="14"/>
  <c r="CM19" i="14"/>
  <c r="CM20" i="14"/>
  <c r="CM21" i="14"/>
  <c r="CM24" i="14"/>
  <c r="CM25" i="14"/>
  <c r="CM26" i="14"/>
  <c r="CM27" i="14"/>
  <c r="CM28" i="14"/>
  <c r="CM31" i="14"/>
  <c r="CM32" i="14"/>
  <c r="CM33" i="14"/>
  <c r="CM34" i="14"/>
  <c r="CM35" i="14"/>
  <c r="CM38" i="14"/>
  <c r="CM39" i="14"/>
  <c r="CM40" i="14"/>
  <c r="CM41" i="14"/>
  <c r="CM42" i="14"/>
  <c r="CM45" i="14"/>
  <c r="CM46" i="14"/>
  <c r="CM47" i="14"/>
  <c r="CM48" i="14"/>
  <c r="CM49" i="14"/>
  <c r="CM52" i="14"/>
  <c r="CM53" i="14"/>
  <c r="CM54" i="14"/>
  <c r="CM55" i="14"/>
  <c r="CM56" i="14"/>
  <c r="CM59" i="14"/>
  <c r="CM60" i="14"/>
  <c r="CM61" i="14"/>
  <c r="CM62" i="14"/>
  <c r="CM63" i="14"/>
  <c r="CM66" i="14"/>
  <c r="CM67" i="14"/>
  <c r="CM68" i="14"/>
  <c r="CM69" i="14"/>
  <c r="CM70" i="14"/>
  <c r="CM73" i="14"/>
  <c r="CM74" i="14"/>
  <c r="CM75" i="14"/>
  <c r="CM76" i="14"/>
  <c r="CM77" i="14"/>
  <c r="CM80" i="14"/>
  <c r="CM81" i="14"/>
  <c r="CM82" i="14"/>
  <c r="CM83" i="14"/>
  <c r="CM84" i="14"/>
  <c r="CM87" i="14"/>
  <c r="CM88" i="14"/>
  <c r="CM89" i="14"/>
  <c r="CM90" i="14"/>
  <c r="CM91" i="14"/>
  <c r="CM94" i="14"/>
  <c r="CM95" i="14"/>
  <c r="CM96" i="14"/>
  <c r="CM97" i="14"/>
  <c r="CM98" i="14"/>
  <c r="CM101" i="14"/>
  <c r="CM102" i="14"/>
  <c r="CM103" i="14"/>
  <c r="CM104" i="14"/>
  <c r="CM105" i="14"/>
  <c r="CM108" i="14"/>
  <c r="CM109" i="14"/>
  <c r="CM110" i="14"/>
  <c r="CM111" i="14"/>
  <c r="CM112" i="14"/>
  <c r="CM115" i="14"/>
  <c r="CM116" i="14"/>
  <c r="CM117" i="14"/>
  <c r="CM118" i="14"/>
  <c r="CM119" i="14"/>
  <c r="CM122" i="14"/>
  <c r="CM123" i="14"/>
  <c r="CM124" i="14"/>
  <c r="CM125" i="14"/>
  <c r="CM126" i="14"/>
  <c r="CM129" i="14"/>
  <c r="CM130" i="14"/>
  <c r="CM131" i="14"/>
  <c r="CM132" i="14"/>
  <c r="CM133" i="14"/>
  <c r="CM143" i="14"/>
  <c r="CM144" i="14"/>
  <c r="CM145" i="14"/>
  <c r="CM146" i="14"/>
  <c r="CM147" i="14"/>
  <c r="CM150" i="14"/>
  <c r="CM151" i="14"/>
  <c r="CM152" i="14"/>
  <c r="CM153" i="14"/>
  <c r="CM154" i="14"/>
  <c r="CM10" i="15"/>
  <c r="CM11" i="15"/>
  <c r="CM12" i="15"/>
  <c r="CM13" i="15"/>
  <c r="CM14" i="15"/>
  <c r="CM17" i="15"/>
  <c r="CM18" i="15"/>
  <c r="CM19" i="15"/>
  <c r="CM20" i="15"/>
  <c r="CM21" i="15"/>
  <c r="CM24" i="15"/>
  <c r="CM25" i="15"/>
  <c r="CM26" i="15"/>
  <c r="CM27" i="15"/>
  <c r="CM28" i="15"/>
  <c r="CM31" i="15"/>
  <c r="CM32" i="15"/>
  <c r="CM33" i="15"/>
  <c r="CM34" i="15"/>
  <c r="CM35" i="15"/>
  <c r="CM38" i="15"/>
  <c r="CM39" i="15"/>
  <c r="CM40" i="15"/>
  <c r="CM41" i="15"/>
  <c r="CM42" i="15"/>
  <c r="CM45" i="15"/>
  <c r="CM46" i="15"/>
  <c r="CM47" i="15"/>
  <c r="CM48" i="15"/>
  <c r="CM49" i="15"/>
  <c r="CM52" i="15"/>
  <c r="CM53" i="15"/>
  <c r="CM54" i="15"/>
  <c r="CM55" i="15"/>
  <c r="CM56" i="15"/>
  <c r="CM59" i="15"/>
  <c r="CM60" i="15"/>
  <c r="CM61" i="15"/>
  <c r="CM62" i="15"/>
  <c r="CM63" i="15"/>
  <c r="CM66" i="15"/>
  <c r="CM67" i="15"/>
  <c r="CM68" i="15"/>
  <c r="CM69" i="15"/>
  <c r="CM70" i="15"/>
  <c r="CM73" i="15"/>
  <c r="CM74" i="15"/>
  <c r="CM75" i="15"/>
  <c r="CM76" i="15"/>
  <c r="CM77" i="15"/>
  <c r="CM80" i="15"/>
  <c r="CM81" i="15"/>
  <c r="CM82" i="15"/>
  <c r="CM83" i="15"/>
  <c r="CM84" i="15"/>
  <c r="CM87" i="15"/>
  <c r="CM88" i="15"/>
  <c r="CM89" i="15"/>
  <c r="CM90" i="15"/>
  <c r="CM91" i="15"/>
  <c r="CM94" i="15"/>
  <c r="CM95" i="15"/>
  <c r="CM96" i="15"/>
  <c r="CM97" i="15"/>
  <c r="CM98" i="15"/>
  <c r="CM101" i="15"/>
  <c r="CM102" i="15"/>
  <c r="CM103" i="15"/>
  <c r="CM104" i="15"/>
  <c r="CM105" i="15"/>
  <c r="CM108" i="15"/>
  <c r="CM109" i="15"/>
  <c r="CM110" i="15"/>
  <c r="CM111" i="15"/>
  <c r="CM112" i="15"/>
  <c r="CM115" i="15"/>
  <c r="CM116" i="15"/>
  <c r="CM117" i="15"/>
  <c r="CM118" i="15"/>
  <c r="CM119" i="15"/>
  <c r="CM122" i="15"/>
  <c r="CM123" i="15"/>
  <c r="CM124" i="15"/>
  <c r="CM125" i="15"/>
  <c r="CM126" i="15"/>
  <c r="CM129" i="15"/>
  <c r="CM130" i="15"/>
  <c r="CM131" i="15"/>
  <c r="CM132" i="15"/>
  <c r="CM133" i="15"/>
  <c r="CM143" i="15"/>
  <c r="CM144" i="15"/>
  <c r="CM145" i="15"/>
  <c r="CM146" i="15"/>
  <c r="CM147" i="15"/>
  <c r="CM150" i="15"/>
  <c r="CM151" i="15"/>
  <c r="CM152" i="15"/>
  <c r="CM153" i="15"/>
  <c r="CM154" i="15"/>
  <c r="CM10" i="11"/>
  <c r="CM11" i="11"/>
  <c r="CM12" i="11"/>
  <c r="CM13" i="11"/>
  <c r="CM14" i="11"/>
  <c r="CM17" i="11"/>
  <c r="CM18" i="11"/>
  <c r="CM19" i="11"/>
  <c r="CM20" i="11"/>
  <c r="CM21" i="11"/>
  <c r="CM24" i="11"/>
  <c r="CM25" i="11"/>
  <c r="CM26" i="11"/>
  <c r="CM27" i="11"/>
  <c r="CM28" i="11"/>
  <c r="CM31" i="11"/>
  <c r="CM32" i="11"/>
  <c r="CM33" i="11"/>
  <c r="CM34" i="11"/>
  <c r="CM35" i="11"/>
  <c r="CM38" i="11"/>
  <c r="CM39" i="11"/>
  <c r="CM40" i="11"/>
  <c r="CM41" i="11"/>
  <c r="CM42" i="11"/>
  <c r="CM45" i="11"/>
  <c r="CM46" i="11"/>
  <c r="CM47" i="11"/>
  <c r="CM48" i="11"/>
  <c r="CM49" i="11"/>
  <c r="CM52" i="11"/>
  <c r="CM53" i="11"/>
  <c r="CM54" i="11"/>
  <c r="CM55" i="11"/>
  <c r="CM56" i="11"/>
  <c r="CM59" i="11"/>
  <c r="CM60" i="11"/>
  <c r="CM61" i="11"/>
  <c r="CM62" i="11"/>
  <c r="CM63" i="11"/>
  <c r="CM66" i="11"/>
  <c r="CM67" i="11"/>
  <c r="CM68" i="11"/>
  <c r="CM69" i="11"/>
  <c r="CM70" i="11"/>
  <c r="CM73" i="11"/>
  <c r="CM74" i="11"/>
  <c r="CM75" i="11"/>
  <c r="CM76" i="11"/>
  <c r="CM77" i="11"/>
  <c r="CM87" i="11"/>
  <c r="CM88" i="11"/>
  <c r="CM89" i="11"/>
  <c r="CM90" i="11"/>
  <c r="CM91" i="11"/>
  <c r="CM94" i="11"/>
  <c r="CM95" i="11"/>
  <c r="CM96" i="11"/>
  <c r="CM97" i="11"/>
  <c r="CM98" i="11"/>
  <c r="CM101" i="11"/>
  <c r="CM102" i="11"/>
  <c r="CM103" i="11"/>
  <c r="CM104" i="11"/>
  <c r="CM105" i="11"/>
  <c r="CM108" i="11"/>
  <c r="CM109" i="11"/>
  <c r="CM110" i="11"/>
  <c r="CM111" i="11"/>
  <c r="CM112" i="11"/>
  <c r="CM115" i="11"/>
  <c r="CM116" i="11"/>
  <c r="CM117" i="11"/>
  <c r="CM118" i="11"/>
  <c r="CM119" i="11"/>
  <c r="CM122" i="11"/>
  <c r="CM123" i="11"/>
  <c r="CM124" i="11"/>
  <c r="CM125" i="11"/>
  <c r="CM126" i="11"/>
  <c r="CM129" i="11"/>
  <c r="CM130" i="11"/>
  <c r="CM131" i="11"/>
  <c r="CM132" i="11"/>
  <c r="CM133" i="11"/>
  <c r="CM143" i="11"/>
  <c r="CM144" i="11"/>
  <c r="CM145" i="11"/>
  <c r="CM146" i="11"/>
  <c r="CM147" i="11"/>
  <c r="CM150" i="11"/>
  <c r="CM151" i="11"/>
  <c r="CM152" i="11"/>
  <c r="CM153" i="11"/>
  <c r="CM154" i="11"/>
  <c r="AS157" i="11"/>
  <c r="CY157" i="11" s="1"/>
  <c r="AS158" i="11"/>
  <c r="CY158" i="11" s="1"/>
  <c r="AS159" i="11"/>
  <c r="CY159" i="11" s="1"/>
  <c r="AS160" i="11"/>
  <c r="CY160" i="11" s="1"/>
  <c r="AS161" i="11"/>
  <c r="CY161" i="11" s="1"/>
  <c r="AS162" i="11"/>
  <c r="CY162" i="11" s="1"/>
  <c r="AS157" i="13"/>
  <c r="CY157" i="13" s="1"/>
  <c r="AS158" i="13"/>
  <c r="CY158" i="13" s="1"/>
  <c r="AS159" i="13"/>
  <c r="CY159" i="13" s="1"/>
  <c r="AS160" i="13"/>
  <c r="CY160" i="13" s="1"/>
  <c r="AS161" i="13"/>
  <c r="CY161" i="13" s="1"/>
  <c r="AS162" i="13"/>
  <c r="CY162" i="13" s="1"/>
  <c r="AS157" i="15"/>
  <c r="CY157" i="15" s="1"/>
  <c r="AS158" i="15"/>
  <c r="CY158" i="15" s="1"/>
  <c r="AS159" i="15"/>
  <c r="CY159" i="15" s="1"/>
  <c r="AS160" i="15"/>
  <c r="CY160" i="15" s="1"/>
  <c r="AS161" i="15"/>
  <c r="CY161" i="15" s="1"/>
  <c r="AS162" i="15"/>
  <c r="CY162" i="15" s="1"/>
  <c r="AS157" i="14"/>
  <c r="CY157" i="14" s="1"/>
  <c r="AS158" i="14"/>
  <c r="CY158" i="14" s="1"/>
  <c r="AS159" i="14"/>
  <c r="CY159" i="14" s="1"/>
  <c r="AS160" i="14"/>
  <c r="CY160" i="14" s="1"/>
  <c r="AS161" i="14"/>
  <c r="CY161" i="14" s="1"/>
  <c r="AS162" i="14"/>
  <c r="CY162" i="14" s="1"/>
  <c r="F146" i="21"/>
  <c r="G146" i="21"/>
  <c r="F147" i="21"/>
  <c r="G147" i="21"/>
  <c r="F148" i="21"/>
  <c r="G148" i="21"/>
  <c r="F149" i="21"/>
  <c r="G149" i="21"/>
  <c r="F150" i="21"/>
  <c r="G150" i="21"/>
  <c r="F151" i="21"/>
  <c r="G151" i="21"/>
  <c r="F152" i="21"/>
  <c r="G152" i="21"/>
  <c r="F153" i="21"/>
  <c r="G153" i="21"/>
  <c r="F154" i="21"/>
  <c r="G154" i="21"/>
  <c r="F155" i="21"/>
  <c r="G155" i="21"/>
  <c r="F156" i="21"/>
  <c r="G156" i="21"/>
  <c r="F157" i="21"/>
  <c r="G157" i="21"/>
  <c r="F158" i="21"/>
  <c r="G158" i="21"/>
  <c r="F159" i="21"/>
  <c r="G159" i="21"/>
  <c r="F160" i="21"/>
  <c r="G160" i="21"/>
  <c r="F161" i="21"/>
  <c r="G161" i="21"/>
  <c r="F162" i="21"/>
  <c r="G162" i="21"/>
  <c r="F163" i="21"/>
  <c r="G163" i="21"/>
  <c r="F164" i="21"/>
  <c r="G164" i="21"/>
  <c r="F165" i="21"/>
  <c r="G165" i="21"/>
  <c r="F166" i="21"/>
  <c r="G166" i="21"/>
  <c r="F167" i="21"/>
  <c r="G167" i="21"/>
  <c r="F168" i="21"/>
  <c r="G168" i="21"/>
  <c r="F169" i="21"/>
  <c r="G169" i="21"/>
  <c r="F170" i="21"/>
  <c r="G170" i="21"/>
  <c r="F171" i="21"/>
  <c r="G171" i="21"/>
  <c r="F172" i="21"/>
  <c r="G172" i="21"/>
  <c r="F173" i="21"/>
  <c r="G173" i="21"/>
  <c r="F174" i="21"/>
  <c r="G174" i="21"/>
  <c r="F175" i="21"/>
  <c r="G175" i="21"/>
  <c r="F176" i="21"/>
  <c r="G176" i="21"/>
  <c r="F177" i="21"/>
  <c r="G177" i="21"/>
  <c r="F178" i="21"/>
  <c r="G178" i="21"/>
  <c r="F179" i="21"/>
  <c r="G179" i="21"/>
  <c r="F180" i="21"/>
  <c r="G180" i="21"/>
  <c r="F181" i="21"/>
  <c r="G181" i="21"/>
  <c r="F182" i="21"/>
  <c r="G182" i="21"/>
  <c r="AS80" i="13"/>
  <c r="CY80" i="13" s="1"/>
  <c r="AS81" i="13"/>
  <c r="CY81" i="13" s="1"/>
  <c r="AS82" i="13"/>
  <c r="CY82" i="13" s="1"/>
  <c r="AS83" i="13"/>
  <c r="CY83" i="13" s="1"/>
  <c r="AS84" i="13"/>
  <c r="CY84" i="13" s="1"/>
  <c r="AS92" i="13"/>
  <c r="AS78" i="13"/>
  <c r="AS80" i="11"/>
  <c r="CY80" i="11" s="1"/>
  <c r="AS81" i="11"/>
  <c r="CY81" i="11" s="1"/>
  <c r="AS82" i="11"/>
  <c r="CY82" i="11" s="1"/>
  <c r="AS83" i="11"/>
  <c r="CY83" i="11" s="1"/>
  <c r="AS84" i="11"/>
  <c r="CY84" i="11" s="1"/>
  <c r="AS78" i="11"/>
  <c r="AS92" i="11"/>
  <c r="AR80" i="13"/>
  <c r="CX80" i="13" s="1"/>
  <c r="L1825" i="23"/>
  <c r="L1826" i="23"/>
  <c r="L1827" i="23"/>
  <c r="L1828" i="23"/>
  <c r="L1829" i="23"/>
  <c r="L1830" i="23"/>
  <c r="L1831" i="23"/>
  <c r="L1832" i="23"/>
  <c r="L1833" i="23"/>
  <c r="L1834" i="23"/>
  <c r="L1835" i="23"/>
  <c r="L1836" i="23"/>
  <c r="L1837" i="23"/>
  <c r="L1838" i="23"/>
  <c r="L1839" i="23"/>
  <c r="L1840" i="23"/>
  <c r="L1841" i="23"/>
  <c r="L1842" i="23"/>
  <c r="L1843" i="23"/>
  <c r="L1844" i="23"/>
  <c r="L1845" i="23"/>
  <c r="L1846" i="23"/>
  <c r="L1847" i="23"/>
  <c r="L1848" i="23"/>
  <c r="L1849" i="23"/>
  <c r="L1850" i="23"/>
  <c r="L1851" i="23"/>
  <c r="L1852" i="23"/>
  <c r="L1853" i="23"/>
  <c r="L1854" i="23"/>
  <c r="L1855" i="23"/>
  <c r="L1856" i="23"/>
  <c r="L1857" i="23"/>
  <c r="L1858" i="23"/>
  <c r="L1859" i="23"/>
  <c r="L1860" i="23"/>
  <c r="L1861" i="23"/>
  <c r="L1862" i="23"/>
  <c r="L1863" i="23"/>
  <c r="L1864" i="23"/>
  <c r="L1865" i="23"/>
  <c r="L1866" i="23"/>
  <c r="L1867" i="23"/>
  <c r="L1868" i="23"/>
  <c r="L1869" i="23"/>
  <c r="L1870" i="23"/>
  <c r="L1871" i="23"/>
  <c r="L1872" i="23"/>
  <c r="L1873" i="23"/>
  <c r="L1874" i="23"/>
  <c r="Q7009" i="25"/>
  <c r="Q7010" i="25"/>
  <c r="Q7011" i="25"/>
  <c r="Q7012" i="25"/>
  <c r="Q7013" i="25"/>
  <c r="Q7014" i="25"/>
  <c r="Q7015" i="25"/>
  <c r="Q7016" i="25"/>
  <c r="Q7017" i="25"/>
  <c r="Q7018" i="25"/>
  <c r="Q7019" i="25"/>
  <c r="Q7020" i="25"/>
  <c r="Q7021" i="25"/>
  <c r="Q7022" i="25"/>
  <c r="Q7023" i="25"/>
  <c r="Q7024" i="25"/>
  <c r="Q7025" i="25"/>
  <c r="Q7026" i="25"/>
  <c r="Q7027" i="25"/>
  <c r="Q7028" i="25"/>
  <c r="Q7029" i="25"/>
  <c r="Q7030" i="25"/>
  <c r="Q7031" i="25"/>
  <c r="Q7032" i="25"/>
  <c r="Q7033" i="25"/>
  <c r="Q7034" i="25"/>
  <c r="Q7035" i="25"/>
  <c r="Q7036" i="25"/>
  <c r="Q7037" i="25"/>
  <c r="Q7038" i="25"/>
  <c r="Q7039" i="25"/>
  <c r="Q7040" i="25"/>
  <c r="Q7041" i="25"/>
  <c r="Q7042" i="25"/>
  <c r="Q7043" i="25"/>
  <c r="Q7044" i="25"/>
  <c r="Q7045" i="25"/>
  <c r="Q7046" i="25"/>
  <c r="Q7047" i="25"/>
  <c r="Q7048" i="25"/>
  <c r="Q7049" i="25"/>
  <c r="Q7050" i="25"/>
  <c r="Q7051" i="25"/>
  <c r="Q7052" i="25"/>
  <c r="Q7053" i="25"/>
  <c r="Q7054" i="25"/>
  <c r="Q7055" i="25"/>
  <c r="Q7056" i="25"/>
  <c r="Q7057" i="25"/>
  <c r="Q7058" i="25"/>
  <c r="Q7059" i="25"/>
  <c r="Q7060" i="25"/>
  <c r="Q7061" i="25"/>
  <c r="Q7062" i="25"/>
  <c r="Q7063" i="25"/>
  <c r="Q7064" i="25"/>
  <c r="Q7065" i="25"/>
  <c r="Q7066" i="25"/>
  <c r="Q7067" i="25"/>
  <c r="Q7068" i="25"/>
  <c r="Q7069" i="25"/>
  <c r="Q7070" i="25"/>
  <c r="Q7071" i="25"/>
  <c r="Q7072" i="25"/>
  <c r="Q7073" i="25"/>
  <c r="Q7074" i="25"/>
  <c r="Q7075" i="25"/>
  <c r="Q7076" i="25"/>
  <c r="Q7077" i="25"/>
  <c r="Q7078" i="25"/>
  <c r="Q7079" i="25"/>
  <c r="Q7080" i="25"/>
  <c r="Q7081" i="25"/>
  <c r="Q7082" i="25"/>
  <c r="Q7083" i="25"/>
  <c r="Q7084" i="25"/>
  <c r="Q7085" i="25"/>
  <c r="Q7086" i="25"/>
  <c r="Q7087" i="25"/>
  <c r="Q7088" i="25"/>
  <c r="Q7089" i="25"/>
  <c r="Q7090" i="25"/>
  <c r="Q7091" i="25"/>
  <c r="Q7092" i="25"/>
  <c r="Q7093" i="25"/>
  <c r="Q7094" i="25"/>
  <c r="Q7095" i="25"/>
  <c r="Q7096" i="25"/>
  <c r="Q7097" i="25"/>
  <c r="Q7098" i="25"/>
  <c r="Q7099" i="25"/>
  <c r="Q7100" i="25"/>
  <c r="Q7101" i="25"/>
  <c r="Q7102" i="25"/>
  <c r="Q7103" i="25"/>
  <c r="Q7104" i="25"/>
  <c r="Q7105" i="25"/>
  <c r="Q7106" i="25"/>
  <c r="Q7107" i="25"/>
  <c r="Q7108" i="25"/>
  <c r="Q7109" i="25"/>
  <c r="Q7110" i="25"/>
  <c r="Q7111" i="25"/>
  <c r="Q7112" i="25"/>
  <c r="Q7113" i="25"/>
  <c r="Q7114" i="25"/>
  <c r="Q7115" i="25"/>
  <c r="Q7116" i="25"/>
  <c r="Q7117" i="25"/>
  <c r="Q7118" i="25"/>
  <c r="Q7119" i="25"/>
  <c r="Q7120" i="25"/>
  <c r="Q7121" i="25"/>
  <c r="Q7122" i="25"/>
  <c r="Q7123" i="25"/>
  <c r="Q7124" i="25"/>
  <c r="Q7125" i="25"/>
  <c r="Q7126" i="25"/>
  <c r="Q7127" i="25"/>
  <c r="Q7128" i="25"/>
  <c r="Q7129" i="25"/>
  <c r="Q7130" i="25"/>
  <c r="Q7131" i="25"/>
  <c r="Q7132" i="25"/>
  <c r="Q7133" i="25"/>
  <c r="Q7134" i="25"/>
  <c r="Q7135" i="25"/>
  <c r="Q7136" i="25"/>
  <c r="Q7137" i="25"/>
  <c r="Q7138" i="25"/>
  <c r="Q7139" i="25"/>
  <c r="Q7140" i="25"/>
  <c r="Q7141" i="25"/>
  <c r="Q7142" i="25"/>
  <c r="Q7143" i="25"/>
  <c r="Q7144" i="25"/>
  <c r="Q7145" i="25"/>
  <c r="Q7146" i="25"/>
  <c r="Q7147" i="25"/>
  <c r="Q7148" i="25"/>
  <c r="Q7149" i="25"/>
  <c r="Q7150" i="25"/>
  <c r="Q7151" i="25"/>
  <c r="Q7152" i="25"/>
  <c r="Q7153" i="25"/>
  <c r="CL10" i="13"/>
  <c r="CL11" i="13"/>
  <c r="CL12" i="13"/>
  <c r="CL13" i="13"/>
  <c r="CL14" i="13"/>
  <c r="CL17" i="13"/>
  <c r="CL18" i="13"/>
  <c r="CL19" i="13"/>
  <c r="CL20" i="13"/>
  <c r="CL21" i="13"/>
  <c r="CL24" i="13"/>
  <c r="CL25" i="13"/>
  <c r="CL26" i="13"/>
  <c r="CL27" i="13"/>
  <c r="CL28" i="13"/>
  <c r="CL31" i="13"/>
  <c r="CL32" i="13"/>
  <c r="CL33" i="13"/>
  <c r="CL34" i="13"/>
  <c r="CL35" i="13"/>
  <c r="CL38" i="13"/>
  <c r="CL39" i="13"/>
  <c r="CL40" i="13"/>
  <c r="CL41" i="13"/>
  <c r="CL42" i="13"/>
  <c r="CL45" i="13"/>
  <c r="CL46" i="13"/>
  <c r="CL47" i="13"/>
  <c r="CL48" i="13"/>
  <c r="CL49" i="13"/>
  <c r="CL52" i="13"/>
  <c r="CL53" i="13"/>
  <c r="CL54" i="13"/>
  <c r="CL55" i="13"/>
  <c r="CL56" i="13"/>
  <c r="CL59" i="13"/>
  <c r="CL60" i="13"/>
  <c r="CL61" i="13"/>
  <c r="CL62" i="13"/>
  <c r="CL63" i="13"/>
  <c r="CL66" i="13"/>
  <c r="CL67" i="13"/>
  <c r="CL68" i="13"/>
  <c r="CL69" i="13"/>
  <c r="CL70" i="13"/>
  <c r="CL73" i="13"/>
  <c r="CL74" i="13"/>
  <c r="CL75" i="13"/>
  <c r="CL76" i="13"/>
  <c r="CL77" i="13"/>
  <c r="CL87" i="13"/>
  <c r="CL88" i="13"/>
  <c r="CL89" i="13"/>
  <c r="CL90" i="13"/>
  <c r="CL91" i="13"/>
  <c r="CL94" i="13"/>
  <c r="CL95" i="13"/>
  <c r="CL96" i="13"/>
  <c r="CL97" i="13"/>
  <c r="CL98" i="13"/>
  <c r="CL101" i="13"/>
  <c r="CL102" i="13"/>
  <c r="CL103" i="13"/>
  <c r="CL104" i="13"/>
  <c r="CL105" i="13"/>
  <c r="CL108" i="13"/>
  <c r="CL109" i="13"/>
  <c r="CL110" i="13"/>
  <c r="CL111" i="13"/>
  <c r="CL112" i="13"/>
  <c r="CL122" i="13"/>
  <c r="CL123" i="13"/>
  <c r="CL124" i="13"/>
  <c r="CL125" i="13"/>
  <c r="CL126" i="13"/>
  <c r="CL129" i="13"/>
  <c r="CL130" i="13"/>
  <c r="CL131" i="13"/>
  <c r="CL132" i="13"/>
  <c r="CL133" i="13"/>
  <c r="CL143" i="13"/>
  <c r="CL144" i="13"/>
  <c r="CL145" i="13"/>
  <c r="CL146" i="13"/>
  <c r="CL147" i="13"/>
  <c r="CL150" i="13"/>
  <c r="CL151" i="13"/>
  <c r="CL152" i="13"/>
  <c r="CL153" i="13"/>
  <c r="CL154" i="13"/>
  <c r="CL10" i="14"/>
  <c r="CL11" i="14"/>
  <c r="CL12" i="14"/>
  <c r="CL13" i="14"/>
  <c r="CL14" i="14"/>
  <c r="CL17" i="14"/>
  <c r="CL18" i="14"/>
  <c r="CL19" i="14"/>
  <c r="CL20" i="14"/>
  <c r="CL21" i="14"/>
  <c r="CL24" i="14"/>
  <c r="CL25" i="14"/>
  <c r="CL26" i="14"/>
  <c r="CL27" i="14"/>
  <c r="CL28" i="14"/>
  <c r="CL31" i="14"/>
  <c r="CL32" i="14"/>
  <c r="CL33" i="14"/>
  <c r="CL34" i="14"/>
  <c r="CL35" i="14"/>
  <c r="CL38" i="14"/>
  <c r="CL39" i="14"/>
  <c r="CL40" i="14"/>
  <c r="CL41" i="14"/>
  <c r="CL42" i="14"/>
  <c r="CL45" i="14"/>
  <c r="CL46" i="14"/>
  <c r="CL47" i="14"/>
  <c r="CL48" i="14"/>
  <c r="CL49" i="14"/>
  <c r="CL52" i="14"/>
  <c r="CL53" i="14"/>
  <c r="CL54" i="14"/>
  <c r="CL55" i="14"/>
  <c r="CL56" i="14"/>
  <c r="CL59" i="14"/>
  <c r="CL60" i="14"/>
  <c r="CL61" i="14"/>
  <c r="CL62" i="14"/>
  <c r="CL63" i="14"/>
  <c r="CL66" i="14"/>
  <c r="CL67" i="14"/>
  <c r="CL68" i="14"/>
  <c r="CL69" i="14"/>
  <c r="CL70" i="14"/>
  <c r="CL73" i="14"/>
  <c r="CL74" i="14"/>
  <c r="CL75" i="14"/>
  <c r="CL76" i="14"/>
  <c r="CL77" i="14"/>
  <c r="CL80" i="14"/>
  <c r="CL81" i="14"/>
  <c r="CL82" i="14"/>
  <c r="CL83" i="14"/>
  <c r="CL84" i="14"/>
  <c r="CL87" i="14"/>
  <c r="CL88" i="14"/>
  <c r="CL89" i="14"/>
  <c r="CL90" i="14"/>
  <c r="CL91" i="14"/>
  <c r="CL101" i="14"/>
  <c r="CL102" i="14"/>
  <c r="CL103" i="14"/>
  <c r="CL104" i="14"/>
  <c r="CL105" i="14"/>
  <c r="CL108" i="14"/>
  <c r="CL109" i="14"/>
  <c r="CL110" i="14"/>
  <c r="CL111" i="14"/>
  <c r="CL112" i="14"/>
  <c r="CL122" i="14"/>
  <c r="CL123" i="14"/>
  <c r="CL124" i="14"/>
  <c r="CL125" i="14"/>
  <c r="CL126" i="14"/>
  <c r="CL129" i="14"/>
  <c r="CL130" i="14"/>
  <c r="CL131" i="14"/>
  <c r="CL132" i="14"/>
  <c r="CL133" i="14"/>
  <c r="CL143" i="14"/>
  <c r="CL144" i="14"/>
  <c r="CL145" i="14"/>
  <c r="CL146" i="14"/>
  <c r="CL147" i="14"/>
  <c r="CL150" i="14"/>
  <c r="CL151" i="14"/>
  <c r="CL152" i="14"/>
  <c r="CL153" i="14"/>
  <c r="CL154" i="14"/>
  <c r="CL10" i="15"/>
  <c r="CL11" i="15"/>
  <c r="CL12" i="15"/>
  <c r="CL13" i="15"/>
  <c r="CL14" i="15"/>
  <c r="CL17" i="15"/>
  <c r="CL18" i="15"/>
  <c r="CL19" i="15"/>
  <c r="CL20" i="15"/>
  <c r="CL21" i="15"/>
  <c r="CL24" i="15"/>
  <c r="CL25" i="15"/>
  <c r="CL26" i="15"/>
  <c r="CL27" i="15"/>
  <c r="CL28" i="15"/>
  <c r="CL31" i="15"/>
  <c r="CL32" i="15"/>
  <c r="CL33" i="15"/>
  <c r="CL34" i="15"/>
  <c r="CL35" i="15"/>
  <c r="CL38" i="15"/>
  <c r="CL39" i="15"/>
  <c r="CL40" i="15"/>
  <c r="CL41" i="15"/>
  <c r="CL42" i="15"/>
  <c r="CL45" i="15"/>
  <c r="CL46" i="15"/>
  <c r="CL47" i="15"/>
  <c r="CL48" i="15"/>
  <c r="CL49" i="15"/>
  <c r="CL52" i="15"/>
  <c r="CL53" i="15"/>
  <c r="CL54" i="15"/>
  <c r="CL55" i="15"/>
  <c r="CL56" i="15"/>
  <c r="CL59" i="15"/>
  <c r="CL60" i="15"/>
  <c r="CL61" i="15"/>
  <c r="CL62" i="15"/>
  <c r="CL63" i="15"/>
  <c r="CL66" i="15"/>
  <c r="CL67" i="15"/>
  <c r="CL68" i="15"/>
  <c r="CL69" i="15"/>
  <c r="CL70" i="15"/>
  <c r="CL73" i="15"/>
  <c r="CL74" i="15"/>
  <c r="CL75" i="15"/>
  <c r="CL76" i="15"/>
  <c r="CL77" i="15"/>
  <c r="CL80" i="15"/>
  <c r="CL81" i="15"/>
  <c r="CL82" i="15"/>
  <c r="CL83" i="15"/>
  <c r="CL84" i="15"/>
  <c r="CL87" i="15"/>
  <c r="CL88" i="15"/>
  <c r="CL89" i="15"/>
  <c r="CL90" i="15"/>
  <c r="CL91" i="15"/>
  <c r="CL101" i="15"/>
  <c r="CL102" i="15"/>
  <c r="CL103" i="15"/>
  <c r="CL104" i="15"/>
  <c r="CL105" i="15"/>
  <c r="CL108" i="15"/>
  <c r="CL109" i="15"/>
  <c r="CL110" i="15"/>
  <c r="CL111" i="15"/>
  <c r="CL112" i="15"/>
  <c r="CL122" i="15"/>
  <c r="CL123" i="15"/>
  <c r="CL124" i="15"/>
  <c r="CL125" i="15"/>
  <c r="CL126" i="15"/>
  <c r="CL129" i="15"/>
  <c r="CL130" i="15"/>
  <c r="CL131" i="15"/>
  <c r="CL132" i="15"/>
  <c r="CL133" i="15"/>
  <c r="CL143" i="15"/>
  <c r="CL144" i="15"/>
  <c r="CL145" i="15"/>
  <c r="CL146" i="15"/>
  <c r="CL147" i="15"/>
  <c r="CL150" i="15"/>
  <c r="CL151" i="15"/>
  <c r="CL152" i="15"/>
  <c r="CL153" i="15"/>
  <c r="CL154" i="15"/>
  <c r="CL10" i="11"/>
  <c r="CL11" i="11"/>
  <c r="CL12" i="11"/>
  <c r="CL13" i="11"/>
  <c r="CL14" i="11"/>
  <c r="CL17" i="11"/>
  <c r="CL18" i="11"/>
  <c r="CL19" i="11"/>
  <c r="CL20" i="11"/>
  <c r="CL21" i="11"/>
  <c r="CL24" i="11"/>
  <c r="CL25" i="11"/>
  <c r="CL26" i="11"/>
  <c r="CL27" i="11"/>
  <c r="CL28" i="11"/>
  <c r="CL31" i="11"/>
  <c r="CL32" i="11"/>
  <c r="CL33" i="11"/>
  <c r="CL34" i="11"/>
  <c r="CL35" i="11"/>
  <c r="CL38" i="11"/>
  <c r="CL39" i="11"/>
  <c r="CL40" i="11"/>
  <c r="CL41" i="11"/>
  <c r="CL42" i="11"/>
  <c r="CL45" i="11"/>
  <c r="CL46" i="11"/>
  <c r="CL47" i="11"/>
  <c r="CL48" i="11"/>
  <c r="CL49" i="11"/>
  <c r="CL52" i="11"/>
  <c r="CL53" i="11"/>
  <c r="CL54" i="11"/>
  <c r="CL55" i="11"/>
  <c r="CL56" i="11"/>
  <c r="CL59" i="11"/>
  <c r="CL60" i="11"/>
  <c r="CL61" i="11"/>
  <c r="CL62" i="11"/>
  <c r="CL63" i="11"/>
  <c r="CL66" i="11"/>
  <c r="CL67" i="11"/>
  <c r="CL68" i="11"/>
  <c r="CL69" i="11"/>
  <c r="CL70" i="11"/>
  <c r="CL73" i="11"/>
  <c r="CL74" i="11"/>
  <c r="CL75" i="11"/>
  <c r="CL76" i="11"/>
  <c r="CL77" i="11"/>
  <c r="CL87" i="11"/>
  <c r="CL88" i="11"/>
  <c r="CL89" i="11"/>
  <c r="CL90" i="11"/>
  <c r="CL91" i="11"/>
  <c r="CL94" i="11"/>
  <c r="CL95" i="11"/>
  <c r="CL96" i="11"/>
  <c r="CL97" i="11"/>
  <c r="CL98" i="11"/>
  <c r="CL101" i="11"/>
  <c r="CL102" i="11"/>
  <c r="CL103" i="11"/>
  <c r="CL104" i="11"/>
  <c r="CL105" i="11"/>
  <c r="CL108" i="11"/>
  <c r="CL109" i="11"/>
  <c r="CL110" i="11"/>
  <c r="CL111" i="11"/>
  <c r="CL112" i="11"/>
  <c r="CL122" i="11"/>
  <c r="CL123" i="11"/>
  <c r="CL124" i="11"/>
  <c r="CL125" i="11"/>
  <c r="CL126" i="11"/>
  <c r="CL129" i="11"/>
  <c r="CL130" i="11"/>
  <c r="CL131" i="11"/>
  <c r="CL132" i="11"/>
  <c r="CL133" i="11"/>
  <c r="CL143" i="11"/>
  <c r="CL144" i="11"/>
  <c r="CL145" i="11"/>
  <c r="CL146" i="11"/>
  <c r="CL147" i="11"/>
  <c r="CL150" i="11"/>
  <c r="CL151" i="11"/>
  <c r="CL152" i="11"/>
  <c r="CL153" i="11"/>
  <c r="CL154" i="11"/>
  <c r="AR157" i="13"/>
  <c r="CX157" i="13" s="1"/>
  <c r="AR158" i="13"/>
  <c r="CX158" i="13" s="1"/>
  <c r="AR159" i="13"/>
  <c r="CX159" i="13" s="1"/>
  <c r="AR160" i="13"/>
  <c r="CX160" i="13" s="1"/>
  <c r="AR161" i="13"/>
  <c r="CX161" i="13" s="1"/>
  <c r="AR162" i="13"/>
  <c r="CX162" i="13" s="1"/>
  <c r="AR157" i="14"/>
  <c r="CX157" i="14" s="1"/>
  <c r="AR158" i="14"/>
  <c r="CX158" i="14" s="1"/>
  <c r="AR159" i="14"/>
  <c r="CX159" i="14" s="1"/>
  <c r="AR160" i="14"/>
  <c r="CX160" i="14" s="1"/>
  <c r="AR161" i="14"/>
  <c r="CX161" i="14" s="1"/>
  <c r="AR162" i="14"/>
  <c r="CX162" i="14" s="1"/>
  <c r="AR157" i="15"/>
  <c r="CX157" i="15" s="1"/>
  <c r="AR158" i="15"/>
  <c r="CX158" i="15" s="1"/>
  <c r="AR159" i="15"/>
  <c r="CX159" i="15" s="1"/>
  <c r="AR160" i="15"/>
  <c r="CX160" i="15" s="1"/>
  <c r="AR161" i="15"/>
  <c r="CX161" i="15" s="1"/>
  <c r="AR162" i="15"/>
  <c r="CX162" i="15" s="1"/>
  <c r="AR157" i="11"/>
  <c r="CX157" i="11" s="1"/>
  <c r="AR158" i="11"/>
  <c r="CX158" i="11" s="1"/>
  <c r="AR159" i="11"/>
  <c r="CX159" i="11" s="1"/>
  <c r="AR160" i="11"/>
  <c r="CX160" i="11" s="1"/>
  <c r="AR161" i="11"/>
  <c r="CX161" i="11" s="1"/>
  <c r="AR162" i="11"/>
  <c r="CX162" i="11" s="1"/>
  <c r="AR81" i="13"/>
  <c r="CX81" i="13" s="1"/>
  <c r="AR82" i="13"/>
  <c r="CX82" i="13" s="1"/>
  <c r="AR83" i="13"/>
  <c r="CX83" i="13" s="1"/>
  <c r="AR84" i="13"/>
  <c r="CX84" i="13" s="1"/>
  <c r="AR92" i="13"/>
  <c r="AR80" i="11"/>
  <c r="CX80" i="11" s="1"/>
  <c r="AR81" i="11"/>
  <c r="CX81" i="11" s="1"/>
  <c r="AR82" i="11"/>
  <c r="CX82" i="11" s="1"/>
  <c r="AR83" i="11"/>
  <c r="CX83" i="11" s="1"/>
  <c r="AR84" i="11"/>
  <c r="CX84" i="11" s="1"/>
  <c r="AR92" i="11"/>
  <c r="L1777" i="23"/>
  <c r="L1778" i="23"/>
  <c r="L1779" i="23"/>
  <c r="L1780" i="23"/>
  <c r="L1781" i="23"/>
  <c r="L1782" i="23"/>
  <c r="L1783" i="23"/>
  <c r="L1784" i="23"/>
  <c r="L1785" i="23"/>
  <c r="L1786" i="23"/>
  <c r="L1787" i="23"/>
  <c r="L1788" i="23"/>
  <c r="L1789" i="23"/>
  <c r="L1790" i="23"/>
  <c r="L1791" i="23"/>
  <c r="L1792" i="23"/>
  <c r="L1793" i="23"/>
  <c r="L1794" i="23"/>
  <c r="L1795" i="23"/>
  <c r="L1796" i="23"/>
  <c r="L1797" i="23"/>
  <c r="L1798" i="23"/>
  <c r="L1799" i="23"/>
  <c r="L1800" i="23"/>
  <c r="L1801" i="23"/>
  <c r="L1802" i="23"/>
  <c r="L1803" i="23"/>
  <c r="L1804" i="23"/>
  <c r="L1805" i="23"/>
  <c r="L1806" i="23"/>
  <c r="L1807" i="23"/>
  <c r="L1808" i="23"/>
  <c r="L1809" i="23"/>
  <c r="L1810" i="23"/>
  <c r="L1811" i="23"/>
  <c r="L1812" i="23"/>
  <c r="L1813" i="23"/>
  <c r="L1814" i="23"/>
  <c r="L1815" i="23"/>
  <c r="L1816" i="23"/>
  <c r="L1817" i="23"/>
  <c r="L1818" i="23"/>
  <c r="L1819" i="23"/>
  <c r="L1820" i="23"/>
  <c r="L1821" i="23"/>
  <c r="L1822" i="23"/>
  <c r="L1823" i="23"/>
  <c r="L1824" i="23"/>
  <c r="AR78" i="13"/>
  <c r="AR78" i="11"/>
  <c r="Q6861" i="25"/>
  <c r="Q6862" i="25"/>
  <c r="Q6863" i="25"/>
  <c r="Q6864" i="25"/>
  <c r="Q6865" i="25"/>
  <c r="Q6866" i="25"/>
  <c r="Q6867" i="25"/>
  <c r="Q6868" i="25"/>
  <c r="Q6869" i="25"/>
  <c r="Q6870" i="25"/>
  <c r="Q6871" i="25"/>
  <c r="Q6872" i="25"/>
  <c r="Q6873" i="25"/>
  <c r="Q6874" i="25"/>
  <c r="Q6875" i="25"/>
  <c r="Q6876" i="25"/>
  <c r="Q6877" i="25"/>
  <c r="Q6878" i="25"/>
  <c r="Q6879" i="25"/>
  <c r="Q6880" i="25"/>
  <c r="Q6881" i="25"/>
  <c r="Q6882" i="25"/>
  <c r="Q6883" i="25"/>
  <c r="Q6884" i="25"/>
  <c r="Q6885" i="25"/>
  <c r="Q6886" i="25"/>
  <c r="Q6887" i="25"/>
  <c r="Q6888" i="25"/>
  <c r="Q6889" i="25"/>
  <c r="Q6890" i="25"/>
  <c r="Q6891" i="25"/>
  <c r="Q6892" i="25"/>
  <c r="Q6893" i="25"/>
  <c r="Q6894" i="25"/>
  <c r="Q6895" i="25"/>
  <c r="Q6896" i="25"/>
  <c r="Q6897" i="25"/>
  <c r="Q6898" i="25"/>
  <c r="Q6899" i="25"/>
  <c r="Q6900" i="25"/>
  <c r="Q6901" i="25"/>
  <c r="Q6902" i="25"/>
  <c r="Q6903" i="25"/>
  <c r="Q6904" i="25"/>
  <c r="Q6905" i="25"/>
  <c r="Q6906" i="25"/>
  <c r="Q6907" i="25"/>
  <c r="Q6908" i="25"/>
  <c r="Q6909" i="25"/>
  <c r="Q6910" i="25"/>
  <c r="Q6911" i="25"/>
  <c r="Q6912" i="25"/>
  <c r="Q6913" i="25"/>
  <c r="Q6914" i="25"/>
  <c r="Q6915" i="25"/>
  <c r="Q6916" i="25"/>
  <c r="Q6917" i="25"/>
  <c r="Q6918" i="25"/>
  <c r="Q6919" i="25"/>
  <c r="Q6920" i="25"/>
  <c r="Q6921" i="25"/>
  <c r="Q6922" i="25"/>
  <c r="Q6923" i="25"/>
  <c r="Q6924" i="25"/>
  <c r="Q6925" i="25"/>
  <c r="Q6926" i="25"/>
  <c r="Q6927" i="25"/>
  <c r="Q6928" i="25"/>
  <c r="Q6929" i="25"/>
  <c r="Q6930" i="25"/>
  <c r="Q6931" i="25"/>
  <c r="Q6932" i="25"/>
  <c r="Q6933" i="25"/>
  <c r="Q6934" i="25"/>
  <c r="Q6935" i="25"/>
  <c r="Q6936" i="25"/>
  <c r="Q6937" i="25"/>
  <c r="Q6938" i="25"/>
  <c r="Q6939" i="25"/>
  <c r="Q6940" i="25"/>
  <c r="Q6941" i="25"/>
  <c r="Q6942" i="25"/>
  <c r="Q6943" i="25"/>
  <c r="Q6944" i="25"/>
  <c r="Q6945" i="25"/>
  <c r="Q6946" i="25"/>
  <c r="Q6947" i="25"/>
  <c r="Q6948" i="25"/>
  <c r="Q6949" i="25"/>
  <c r="Q6950" i="25"/>
  <c r="Q6951" i="25"/>
  <c r="Q6952" i="25"/>
  <c r="Q6953" i="25"/>
  <c r="Q6954" i="25"/>
  <c r="Q6955" i="25"/>
  <c r="Q6956" i="25"/>
  <c r="Q6957" i="25"/>
  <c r="Q6958" i="25"/>
  <c r="Q6959" i="25"/>
  <c r="Q6960" i="25"/>
  <c r="Q6961" i="25"/>
  <c r="Q6962" i="25"/>
  <c r="Q6963" i="25"/>
  <c r="Q6964" i="25"/>
  <c r="Q6965" i="25"/>
  <c r="Q6966" i="25"/>
  <c r="Q6967" i="25"/>
  <c r="Q6968" i="25"/>
  <c r="Q6969" i="25"/>
  <c r="Q6970" i="25"/>
  <c r="Q6971" i="25"/>
  <c r="Q6972" i="25"/>
  <c r="Q6973" i="25"/>
  <c r="Q6974" i="25"/>
  <c r="Q6975" i="25"/>
  <c r="Q6976" i="25"/>
  <c r="Q6977" i="25"/>
  <c r="Q6978" i="25"/>
  <c r="Q6979" i="25"/>
  <c r="Q6980" i="25"/>
  <c r="Q6981" i="25"/>
  <c r="Q6982" i="25"/>
  <c r="Q6983" i="25"/>
  <c r="Q6984" i="25"/>
  <c r="Q6985" i="25"/>
  <c r="Q6986" i="25"/>
  <c r="Q6987" i="25"/>
  <c r="Q6988" i="25"/>
  <c r="Q6989" i="25"/>
  <c r="Q6990" i="25"/>
  <c r="Q6991" i="25"/>
  <c r="Q6992" i="25"/>
  <c r="Q6993" i="25"/>
  <c r="Q6994" i="25"/>
  <c r="Q6995" i="25"/>
  <c r="Q6996" i="25"/>
  <c r="Q6997" i="25"/>
  <c r="Q6998" i="25"/>
  <c r="Q6999" i="25"/>
  <c r="Q7000" i="25"/>
  <c r="Q7001" i="25"/>
  <c r="Q7002" i="25"/>
  <c r="Q7003" i="25"/>
  <c r="Q7004" i="25"/>
  <c r="Q7005" i="25"/>
  <c r="Q7006" i="25"/>
  <c r="Q7007" i="25"/>
  <c r="Q7008" i="25"/>
  <c r="CK10" i="13"/>
  <c r="CK11" i="13"/>
  <c r="CK12" i="13"/>
  <c r="CK13" i="13"/>
  <c r="CK14" i="13"/>
  <c r="CK17" i="13"/>
  <c r="CK18" i="13"/>
  <c r="CK19" i="13"/>
  <c r="CK20" i="13"/>
  <c r="CK21" i="13"/>
  <c r="CK24" i="13"/>
  <c r="CK25" i="13"/>
  <c r="CK26" i="13"/>
  <c r="CK27" i="13"/>
  <c r="CK28" i="13"/>
  <c r="CK31" i="13"/>
  <c r="CK32" i="13"/>
  <c r="CK33" i="13"/>
  <c r="CK34" i="13"/>
  <c r="CK35" i="13"/>
  <c r="CK38" i="13"/>
  <c r="CK39" i="13"/>
  <c r="CK40" i="13"/>
  <c r="CK41" i="13"/>
  <c r="CK42" i="13"/>
  <c r="CK45" i="13"/>
  <c r="CK46" i="13"/>
  <c r="CK47" i="13"/>
  <c r="CK48" i="13"/>
  <c r="CK49" i="13"/>
  <c r="CK52" i="13"/>
  <c r="CK53" i="13"/>
  <c r="CK54" i="13"/>
  <c r="CK55" i="13"/>
  <c r="CK56" i="13"/>
  <c r="CK59" i="13"/>
  <c r="CK60" i="13"/>
  <c r="CK61" i="13"/>
  <c r="CK62" i="13"/>
  <c r="CK63" i="13"/>
  <c r="CK66" i="13"/>
  <c r="CK67" i="13"/>
  <c r="CK68" i="13"/>
  <c r="CK69" i="13"/>
  <c r="CK70" i="13"/>
  <c r="CK73" i="13"/>
  <c r="CK74" i="13"/>
  <c r="CK75" i="13"/>
  <c r="CK76" i="13"/>
  <c r="CK77" i="13"/>
  <c r="CK87" i="13"/>
  <c r="CK88" i="13"/>
  <c r="CK89" i="13"/>
  <c r="CK90" i="13"/>
  <c r="CK91" i="13"/>
  <c r="CK94" i="13"/>
  <c r="CK95" i="13"/>
  <c r="CK96" i="13"/>
  <c r="CK97" i="13"/>
  <c r="CK98" i="13"/>
  <c r="CK101" i="13"/>
  <c r="CK102" i="13"/>
  <c r="CK103" i="13"/>
  <c r="CK104" i="13"/>
  <c r="CK105" i="13"/>
  <c r="CK108" i="13"/>
  <c r="CK109" i="13"/>
  <c r="CK110" i="13"/>
  <c r="CK111" i="13"/>
  <c r="CK112" i="13"/>
  <c r="CK122" i="13"/>
  <c r="CK123" i="13"/>
  <c r="CK124" i="13"/>
  <c r="CK125" i="13"/>
  <c r="CK126" i="13"/>
  <c r="CK129" i="13"/>
  <c r="CK130" i="13"/>
  <c r="CK131" i="13"/>
  <c r="CK132" i="13"/>
  <c r="CK133" i="13"/>
  <c r="CK143" i="13"/>
  <c r="CK144" i="13"/>
  <c r="CK145" i="13"/>
  <c r="CK146" i="13"/>
  <c r="CK147" i="13"/>
  <c r="CK150" i="13"/>
  <c r="CK151" i="13"/>
  <c r="CK152" i="13"/>
  <c r="CK153" i="13"/>
  <c r="CK154" i="13"/>
  <c r="CK10" i="14"/>
  <c r="CK11" i="14"/>
  <c r="CK12" i="14"/>
  <c r="CK13" i="14"/>
  <c r="CK14" i="14"/>
  <c r="CK17" i="14"/>
  <c r="CK18" i="14"/>
  <c r="CK19" i="14"/>
  <c r="CK20" i="14"/>
  <c r="CK21" i="14"/>
  <c r="CK24" i="14"/>
  <c r="CK25" i="14"/>
  <c r="CK26" i="14"/>
  <c r="CK27" i="14"/>
  <c r="CK28" i="14"/>
  <c r="CK31" i="14"/>
  <c r="CK32" i="14"/>
  <c r="CK33" i="14"/>
  <c r="CK34" i="14"/>
  <c r="CK35" i="14"/>
  <c r="CK38" i="14"/>
  <c r="CK39" i="14"/>
  <c r="CK40" i="14"/>
  <c r="CK41" i="14"/>
  <c r="CK42" i="14"/>
  <c r="CK45" i="14"/>
  <c r="CK46" i="14"/>
  <c r="CK47" i="14"/>
  <c r="CK48" i="14"/>
  <c r="CK49" i="14"/>
  <c r="CK52" i="14"/>
  <c r="CK53" i="14"/>
  <c r="CK54" i="14"/>
  <c r="CK55" i="14"/>
  <c r="CK56" i="14"/>
  <c r="CK59" i="14"/>
  <c r="CK60" i="14"/>
  <c r="CK61" i="14"/>
  <c r="CK62" i="14"/>
  <c r="CK63" i="14"/>
  <c r="CK66" i="14"/>
  <c r="CK67" i="14"/>
  <c r="CK68" i="14"/>
  <c r="CK69" i="14"/>
  <c r="CK70" i="14"/>
  <c r="CK73" i="14"/>
  <c r="CK74" i="14"/>
  <c r="CK75" i="14"/>
  <c r="CK76" i="14"/>
  <c r="CK77" i="14"/>
  <c r="CK80" i="14"/>
  <c r="CK81" i="14"/>
  <c r="CK82" i="14"/>
  <c r="CK83" i="14"/>
  <c r="CK84" i="14"/>
  <c r="CK87" i="14"/>
  <c r="CK88" i="14"/>
  <c r="CK89" i="14"/>
  <c r="CK90" i="14"/>
  <c r="CK91" i="14"/>
  <c r="CK101" i="14"/>
  <c r="CK102" i="14"/>
  <c r="CK103" i="14"/>
  <c r="CK104" i="14"/>
  <c r="CK105" i="14"/>
  <c r="CK108" i="14"/>
  <c r="CK109" i="14"/>
  <c r="CK110" i="14"/>
  <c r="CK111" i="14"/>
  <c r="CK112" i="14"/>
  <c r="CK122" i="14"/>
  <c r="CK123" i="14"/>
  <c r="CK124" i="14"/>
  <c r="CK125" i="14"/>
  <c r="CK126" i="14"/>
  <c r="CK129" i="14"/>
  <c r="CK130" i="14"/>
  <c r="CK131" i="14"/>
  <c r="CK132" i="14"/>
  <c r="CK133" i="14"/>
  <c r="CK143" i="14"/>
  <c r="CK144" i="14"/>
  <c r="CK145" i="14"/>
  <c r="CK146" i="14"/>
  <c r="CK147" i="14"/>
  <c r="CK150" i="14"/>
  <c r="CK151" i="14"/>
  <c r="CK152" i="14"/>
  <c r="CK153" i="14"/>
  <c r="CK154" i="14"/>
  <c r="CK10" i="15"/>
  <c r="CK11" i="15"/>
  <c r="CK12" i="15"/>
  <c r="CK13" i="15"/>
  <c r="CK14" i="15"/>
  <c r="CK17" i="15"/>
  <c r="CK18" i="15"/>
  <c r="CK19" i="15"/>
  <c r="CK20" i="15"/>
  <c r="CK21" i="15"/>
  <c r="CK24" i="15"/>
  <c r="CK25" i="15"/>
  <c r="CK26" i="15"/>
  <c r="CK27" i="15"/>
  <c r="CK28" i="15"/>
  <c r="CK31" i="15"/>
  <c r="CK32" i="15"/>
  <c r="CK33" i="15"/>
  <c r="CK34" i="15"/>
  <c r="CK35" i="15"/>
  <c r="CK38" i="15"/>
  <c r="CK39" i="15"/>
  <c r="CK40" i="15"/>
  <c r="CK41" i="15"/>
  <c r="CK42" i="15"/>
  <c r="CK45" i="15"/>
  <c r="CK46" i="15"/>
  <c r="CK47" i="15"/>
  <c r="CK48" i="15"/>
  <c r="CK49" i="15"/>
  <c r="CK52" i="15"/>
  <c r="CK53" i="15"/>
  <c r="CK54" i="15"/>
  <c r="CK55" i="15"/>
  <c r="CK56" i="15"/>
  <c r="CK59" i="15"/>
  <c r="CK60" i="15"/>
  <c r="CK61" i="15"/>
  <c r="CK62" i="15"/>
  <c r="CK63" i="15"/>
  <c r="CK66" i="15"/>
  <c r="CK67" i="15"/>
  <c r="CK68" i="15"/>
  <c r="CK69" i="15"/>
  <c r="CK70" i="15"/>
  <c r="CK73" i="15"/>
  <c r="CK74" i="15"/>
  <c r="CK75" i="15"/>
  <c r="CK76" i="15"/>
  <c r="CK77" i="15"/>
  <c r="CK80" i="15"/>
  <c r="CK81" i="15"/>
  <c r="CK82" i="15"/>
  <c r="CK83" i="15"/>
  <c r="CK84" i="15"/>
  <c r="CK87" i="15"/>
  <c r="CK88" i="15"/>
  <c r="CK89" i="15"/>
  <c r="CK90" i="15"/>
  <c r="CK91" i="15"/>
  <c r="CK101" i="15"/>
  <c r="CK102" i="15"/>
  <c r="CK103" i="15"/>
  <c r="CK104" i="15"/>
  <c r="CK105" i="15"/>
  <c r="CK108" i="15"/>
  <c r="CK109" i="15"/>
  <c r="CK110" i="15"/>
  <c r="CK111" i="15"/>
  <c r="CK112" i="15"/>
  <c r="CK122" i="15"/>
  <c r="CK123" i="15"/>
  <c r="CK124" i="15"/>
  <c r="CK125" i="15"/>
  <c r="CK126" i="15"/>
  <c r="CK129" i="15"/>
  <c r="CK130" i="15"/>
  <c r="CK131" i="15"/>
  <c r="CK132" i="15"/>
  <c r="CK133" i="15"/>
  <c r="CK143" i="15"/>
  <c r="CK144" i="15"/>
  <c r="CK145" i="15"/>
  <c r="CK146" i="15"/>
  <c r="CK147" i="15"/>
  <c r="CK150" i="15"/>
  <c r="CK151" i="15"/>
  <c r="CK152" i="15"/>
  <c r="CK153" i="15"/>
  <c r="CK154" i="15"/>
  <c r="CK10" i="11"/>
  <c r="CK11" i="11"/>
  <c r="CK12" i="11"/>
  <c r="CK13" i="11"/>
  <c r="CK14" i="11"/>
  <c r="CK17" i="11"/>
  <c r="CK18" i="11"/>
  <c r="CK19" i="11"/>
  <c r="CK20" i="11"/>
  <c r="CK21" i="11"/>
  <c r="CK24" i="11"/>
  <c r="CK25" i="11"/>
  <c r="CK26" i="11"/>
  <c r="CK27" i="11"/>
  <c r="CK28" i="11"/>
  <c r="CK31" i="11"/>
  <c r="CK32" i="11"/>
  <c r="CK33" i="11"/>
  <c r="CK34" i="11"/>
  <c r="CK35" i="11"/>
  <c r="CK38" i="11"/>
  <c r="CK39" i="11"/>
  <c r="CK40" i="11"/>
  <c r="CK41" i="11"/>
  <c r="CK42" i="11"/>
  <c r="CK45" i="11"/>
  <c r="CK46" i="11"/>
  <c r="CK47" i="11"/>
  <c r="CK48" i="11"/>
  <c r="CK49" i="11"/>
  <c r="CK52" i="11"/>
  <c r="CK53" i="11"/>
  <c r="CK54" i="11"/>
  <c r="CK55" i="11"/>
  <c r="CK56" i="11"/>
  <c r="CK59" i="11"/>
  <c r="CK60" i="11"/>
  <c r="CK61" i="11"/>
  <c r="CK62" i="11"/>
  <c r="CK63" i="11"/>
  <c r="CK66" i="11"/>
  <c r="CK67" i="11"/>
  <c r="CK68" i="11"/>
  <c r="CK69" i="11"/>
  <c r="CK70" i="11"/>
  <c r="CK73" i="11"/>
  <c r="CK74" i="11"/>
  <c r="CK75" i="11"/>
  <c r="CK76" i="11"/>
  <c r="CK77" i="11"/>
  <c r="CK87" i="11"/>
  <c r="CK88" i="11"/>
  <c r="CK89" i="11"/>
  <c r="CK90" i="11"/>
  <c r="CK91" i="11"/>
  <c r="CK94" i="11"/>
  <c r="CK95" i="11"/>
  <c r="CK96" i="11"/>
  <c r="CK97" i="11"/>
  <c r="CK98" i="11"/>
  <c r="CK101" i="11"/>
  <c r="CK102" i="11"/>
  <c r="CK103" i="11"/>
  <c r="CK104" i="11"/>
  <c r="CK105" i="11"/>
  <c r="CK108" i="11"/>
  <c r="CK109" i="11"/>
  <c r="CK110" i="11"/>
  <c r="CK111" i="11"/>
  <c r="CK112" i="11"/>
  <c r="CK122" i="11"/>
  <c r="CK123" i="11"/>
  <c r="CK124" i="11"/>
  <c r="CK125" i="11"/>
  <c r="CK126" i="11"/>
  <c r="CK129" i="11"/>
  <c r="CK130" i="11"/>
  <c r="CK131" i="11"/>
  <c r="CK132" i="11"/>
  <c r="CK133" i="11"/>
  <c r="CK143" i="11"/>
  <c r="CK144" i="11"/>
  <c r="CK145" i="11"/>
  <c r="CK146" i="11"/>
  <c r="CK147" i="11"/>
  <c r="CK150" i="11"/>
  <c r="CK151" i="11"/>
  <c r="CK152" i="11"/>
  <c r="CK153" i="11"/>
  <c r="CK154" i="11"/>
  <c r="AQ157" i="11"/>
  <c r="CW157" i="11" s="1"/>
  <c r="AQ158" i="11"/>
  <c r="CW158" i="11" s="1"/>
  <c r="AQ159" i="11"/>
  <c r="CW159" i="11" s="1"/>
  <c r="AQ160" i="11"/>
  <c r="CW160" i="11" s="1"/>
  <c r="AQ161" i="11"/>
  <c r="CW161" i="11" s="1"/>
  <c r="AQ162" i="11"/>
  <c r="CW162" i="11" s="1"/>
  <c r="DA85" i="11" l="1"/>
  <c r="CY85" i="11"/>
  <c r="CY85" i="13"/>
  <c r="CZ85" i="13"/>
  <c r="CZ85" i="11"/>
  <c r="CX85" i="13"/>
  <c r="CX85" i="11"/>
  <c r="CQ57" i="15"/>
  <c r="CN78" i="14"/>
  <c r="CP71" i="15"/>
  <c r="CP29" i="11"/>
  <c r="CP57" i="14"/>
  <c r="CP50" i="11"/>
  <c r="CQ92" i="11"/>
  <c r="CQ71" i="15"/>
  <c r="CQ22" i="15"/>
  <c r="CQ22" i="14"/>
  <c r="CP36" i="15"/>
  <c r="CP43" i="15"/>
  <c r="CO15" i="15"/>
  <c r="CQ43" i="15"/>
  <c r="CP64" i="11"/>
  <c r="CP134" i="15"/>
  <c r="CQ29" i="11"/>
  <c r="CQ148" i="15"/>
  <c r="CP106" i="11"/>
  <c r="CP43" i="14"/>
  <c r="CN50" i="15"/>
  <c r="CO99" i="15"/>
  <c r="CO148" i="13"/>
  <c r="CP43" i="11"/>
  <c r="CP64" i="15"/>
  <c r="CO50" i="14"/>
  <c r="CO127" i="15"/>
  <c r="CQ113" i="15"/>
  <c r="CQ64" i="15"/>
  <c r="CP99" i="11"/>
  <c r="CP155" i="15"/>
  <c r="CP120" i="14"/>
  <c r="CQ155" i="13"/>
  <c r="CQ113" i="11"/>
  <c r="CQ15" i="15"/>
  <c r="CP99" i="13"/>
  <c r="CP92" i="13"/>
  <c r="CQ29" i="15"/>
  <c r="CQ99" i="15"/>
  <c r="CP148" i="11"/>
  <c r="CP134" i="13"/>
  <c r="CQ85" i="15"/>
  <c r="CQ78" i="14"/>
  <c r="CQ15" i="14"/>
  <c r="CQ15" i="13"/>
  <c r="CP78" i="11"/>
  <c r="CQ64" i="13"/>
  <c r="CO22" i="14"/>
  <c r="CP155" i="13"/>
  <c r="CQ92" i="14"/>
  <c r="CO127" i="13"/>
  <c r="CO113" i="13"/>
  <c r="CP15" i="15"/>
  <c r="CP148" i="14"/>
  <c r="CP22" i="14"/>
  <c r="CP22" i="13"/>
  <c r="CQ127" i="15"/>
  <c r="CP78" i="14"/>
  <c r="CQ99" i="14"/>
  <c r="CP85" i="15"/>
  <c r="CP99" i="15"/>
  <c r="CP85" i="14"/>
  <c r="CN120" i="15"/>
  <c r="CO78" i="14"/>
  <c r="AV85" i="11"/>
  <c r="CP113" i="11"/>
  <c r="CP22" i="11"/>
  <c r="CP78" i="15"/>
  <c r="CP57" i="15"/>
  <c r="CP134" i="14"/>
  <c r="CP106" i="13"/>
  <c r="CP15" i="13"/>
  <c r="CQ106" i="11"/>
  <c r="CQ22" i="11"/>
  <c r="CQ92" i="15"/>
  <c r="CQ113" i="14"/>
  <c r="CQ29" i="14"/>
  <c r="CQ78" i="13"/>
  <c r="CO106" i="11"/>
  <c r="CO155" i="13"/>
  <c r="CP71" i="11"/>
  <c r="CP127" i="15"/>
  <c r="CP99" i="14"/>
  <c r="CP15" i="14"/>
  <c r="CP64" i="13"/>
  <c r="CQ71" i="11"/>
  <c r="CQ106" i="15"/>
  <c r="CQ127" i="13"/>
  <c r="CQ43" i="13"/>
  <c r="CQ29" i="13"/>
  <c r="CO64" i="11"/>
  <c r="CO29" i="11"/>
  <c r="CP127" i="11"/>
  <c r="CP92" i="15"/>
  <c r="CP155" i="14"/>
  <c r="CP120" i="13"/>
  <c r="CP29" i="13"/>
  <c r="CQ120" i="11"/>
  <c r="CQ36" i="11"/>
  <c r="CQ120" i="15"/>
  <c r="CQ127" i="14"/>
  <c r="CQ106" i="14"/>
  <c r="CQ43" i="14"/>
  <c r="CQ92" i="13"/>
  <c r="CO148" i="11"/>
  <c r="CO71" i="15"/>
  <c r="CQ57" i="11"/>
  <c r="CN148" i="14"/>
  <c r="CP92" i="11"/>
  <c r="CP148" i="15"/>
  <c r="CP113" i="14"/>
  <c r="CP29" i="14"/>
  <c r="CP78" i="13"/>
  <c r="CQ134" i="15"/>
  <c r="CQ148" i="13"/>
  <c r="CQ57" i="13"/>
  <c r="CO134" i="11"/>
  <c r="CP106" i="15"/>
  <c r="CP22" i="15"/>
  <c r="CP113" i="13"/>
  <c r="CP43" i="13"/>
  <c r="CQ134" i="11"/>
  <c r="CQ50" i="11"/>
  <c r="CQ155" i="15"/>
  <c r="CQ148" i="14"/>
  <c r="CQ120" i="14"/>
  <c r="CQ57" i="14"/>
  <c r="CQ36" i="14"/>
  <c r="CQ106" i="13"/>
  <c r="CQ22" i="13"/>
  <c r="CP155" i="11"/>
  <c r="CQ148" i="11"/>
  <c r="CQ113" i="13"/>
  <c r="CP15" i="11"/>
  <c r="CP127" i="14"/>
  <c r="AW85" i="13"/>
  <c r="CQ99" i="11"/>
  <c r="CQ15" i="11"/>
  <c r="CQ71" i="13"/>
  <c r="CP57" i="11"/>
  <c r="CP120" i="15"/>
  <c r="CP92" i="14"/>
  <c r="CP127" i="13"/>
  <c r="CP57" i="13"/>
  <c r="CQ155" i="11"/>
  <c r="CQ64" i="11"/>
  <c r="CQ134" i="14"/>
  <c r="CQ71" i="14"/>
  <c r="CQ50" i="14"/>
  <c r="CQ120" i="13"/>
  <c r="CQ36" i="13"/>
  <c r="CP64" i="14"/>
  <c r="CQ78" i="15"/>
  <c r="CP120" i="11"/>
  <c r="CP36" i="14"/>
  <c r="CP50" i="13"/>
  <c r="CP113" i="15"/>
  <c r="CP50" i="15"/>
  <c r="CP29" i="15"/>
  <c r="CP106" i="14"/>
  <c r="CP148" i="13"/>
  <c r="CP71" i="13"/>
  <c r="CQ78" i="11"/>
  <c r="CQ36" i="15"/>
  <c r="CQ155" i="14"/>
  <c r="CQ85" i="14"/>
  <c r="CQ64" i="14"/>
  <c r="CQ134" i="13"/>
  <c r="CQ50" i="13"/>
  <c r="CP36" i="11"/>
  <c r="CO64" i="14"/>
  <c r="CP134" i="11"/>
  <c r="CP71" i="14"/>
  <c r="CP50" i="14"/>
  <c r="CP36" i="13"/>
  <c r="CQ127" i="11"/>
  <c r="CQ43" i="11"/>
  <c r="CQ50" i="15"/>
  <c r="CQ99" i="13"/>
  <c r="CO155" i="11"/>
  <c r="CO113" i="15"/>
  <c r="CO106" i="14"/>
  <c r="CO36" i="14"/>
  <c r="CN92" i="13"/>
  <c r="CO120" i="14"/>
  <c r="CN71" i="11"/>
  <c r="CO71" i="11"/>
  <c r="CO22" i="11"/>
  <c r="CO148" i="15"/>
  <c r="CO36" i="11"/>
  <c r="CO43" i="15"/>
  <c r="CO71" i="13"/>
  <c r="CO36" i="13"/>
  <c r="CO29" i="15"/>
  <c r="CO127" i="11"/>
  <c r="CO92" i="11"/>
  <c r="CO50" i="11"/>
  <c r="CO57" i="15"/>
  <c r="CO155" i="14"/>
  <c r="CO22" i="15"/>
  <c r="CO22" i="13"/>
  <c r="CO78" i="11"/>
  <c r="CO29" i="14"/>
  <c r="CO64" i="13"/>
  <c r="CO29" i="13"/>
  <c r="CO99" i="13"/>
  <c r="CO85" i="14"/>
  <c r="CO120" i="11"/>
  <c r="CO134" i="15"/>
  <c r="CO85" i="15"/>
  <c r="CO92" i="14"/>
  <c r="CO134" i="13"/>
  <c r="AW85" i="11"/>
  <c r="CL85" i="14"/>
  <c r="CN22" i="13"/>
  <c r="AU85" i="11"/>
  <c r="CO155" i="15"/>
  <c r="CO43" i="14"/>
  <c r="CO106" i="13"/>
  <c r="CM120" i="13"/>
  <c r="CN120" i="14"/>
  <c r="CO134" i="14"/>
  <c r="CO57" i="14"/>
  <c r="CO120" i="13"/>
  <c r="CO50" i="13"/>
  <c r="CM148" i="11"/>
  <c r="CN36" i="13"/>
  <c r="CO71" i="14"/>
  <c r="CL15" i="14"/>
  <c r="CN99" i="14"/>
  <c r="CN85" i="14"/>
  <c r="CN64" i="13"/>
  <c r="CO36" i="15"/>
  <c r="CO99" i="14"/>
  <c r="CO78" i="13"/>
  <c r="CN120" i="13"/>
  <c r="CN106" i="13"/>
  <c r="CO50" i="15"/>
  <c r="CO113" i="14"/>
  <c r="CO43" i="13"/>
  <c r="CL64" i="11"/>
  <c r="CL22" i="13"/>
  <c r="CM57" i="14"/>
  <c r="CN15" i="14"/>
  <c r="CO99" i="11"/>
  <c r="CO64" i="15"/>
  <c r="CO127" i="14"/>
  <c r="CL127" i="14"/>
  <c r="CL29" i="14"/>
  <c r="CN50" i="11"/>
  <c r="CN155" i="13"/>
  <c r="CO113" i="11"/>
  <c r="CO78" i="15"/>
  <c r="CL134" i="13"/>
  <c r="CL36" i="13"/>
  <c r="CO15" i="11"/>
  <c r="CO92" i="15"/>
  <c r="CO148" i="14"/>
  <c r="CO57" i="13"/>
  <c r="CM92" i="15"/>
  <c r="CM85" i="14"/>
  <c r="CO43" i="11"/>
  <c r="CO106" i="15"/>
  <c r="CN57" i="11"/>
  <c r="CO57" i="11"/>
  <c r="CO120" i="15"/>
  <c r="CO15" i="14"/>
  <c r="CL155" i="13"/>
  <c r="CM127" i="11"/>
  <c r="CM92" i="13"/>
  <c r="CN29" i="11"/>
  <c r="CL50" i="15"/>
  <c r="CL78" i="15"/>
  <c r="CM99" i="14"/>
  <c r="CL57" i="14"/>
  <c r="CL92" i="15"/>
  <c r="CM113" i="14"/>
  <c r="CM50" i="14"/>
  <c r="CM106" i="13"/>
  <c r="CM106" i="15"/>
  <c r="CL22" i="15"/>
  <c r="CL148" i="11"/>
  <c r="CM113" i="11"/>
  <c r="CL113" i="15"/>
  <c r="CL106" i="14"/>
  <c r="CM120" i="15"/>
  <c r="CO92" i="13"/>
  <c r="CL43" i="11"/>
  <c r="CM36" i="13"/>
  <c r="CM22" i="13"/>
  <c r="CL78" i="11"/>
  <c r="CM78" i="15"/>
  <c r="CN15" i="11"/>
  <c r="CN134" i="15"/>
  <c r="CN22" i="15"/>
  <c r="CN29" i="14"/>
  <c r="CN134" i="13"/>
  <c r="CN78" i="13"/>
  <c r="CN36" i="15"/>
  <c r="CN127" i="14"/>
  <c r="CN43" i="14"/>
  <c r="CN43" i="13"/>
  <c r="CN99" i="11"/>
  <c r="CN43" i="11"/>
  <c r="CN22" i="14"/>
  <c r="CN113" i="11"/>
  <c r="CN99" i="15"/>
  <c r="CN57" i="14"/>
  <c r="CO15" i="13"/>
  <c r="AV85" i="13"/>
  <c r="CN155" i="15"/>
  <c r="CN64" i="15"/>
  <c r="CN15" i="15"/>
  <c r="CN78" i="15"/>
  <c r="CN71" i="14"/>
  <c r="CN127" i="11"/>
  <c r="CN22" i="11"/>
  <c r="CN148" i="11"/>
  <c r="CN92" i="15"/>
  <c r="CN113" i="14"/>
  <c r="CN64" i="14"/>
  <c r="CN106" i="15"/>
  <c r="CN50" i="13"/>
  <c r="CL64" i="15"/>
  <c r="CL92" i="14"/>
  <c r="CL71" i="14"/>
  <c r="CL92" i="13"/>
  <c r="CL50" i="13"/>
  <c r="CM29" i="11"/>
  <c r="CM134" i="15"/>
  <c r="CM71" i="15"/>
  <c r="CM50" i="15"/>
  <c r="CM127" i="14"/>
  <c r="CM78" i="14"/>
  <c r="CM43" i="14"/>
  <c r="CM134" i="13"/>
  <c r="CM78" i="13"/>
  <c r="CM29" i="13"/>
  <c r="CN64" i="11"/>
  <c r="CN29" i="15"/>
  <c r="CN36" i="14"/>
  <c r="CL36" i="11"/>
  <c r="CM134" i="11"/>
  <c r="CM99" i="11"/>
  <c r="CM78" i="11"/>
  <c r="CM36" i="15"/>
  <c r="CM71" i="14"/>
  <c r="CN78" i="11"/>
  <c r="CN43" i="15"/>
  <c r="CN50" i="14"/>
  <c r="CL113" i="14"/>
  <c r="CL22" i="14"/>
  <c r="CM43" i="11"/>
  <c r="CM148" i="14"/>
  <c r="CN92" i="11"/>
  <c r="CN57" i="15"/>
  <c r="CN29" i="13"/>
  <c r="CL29" i="15"/>
  <c r="CL64" i="13"/>
  <c r="CM57" i="11"/>
  <c r="CM155" i="15"/>
  <c r="CM99" i="15"/>
  <c r="CM64" i="15"/>
  <c r="CM155" i="13"/>
  <c r="CN106" i="11"/>
  <c r="CN71" i="15"/>
  <c r="CN15" i="13"/>
  <c r="CL134" i="14"/>
  <c r="CL36" i="14"/>
  <c r="CL127" i="13"/>
  <c r="CL78" i="13"/>
  <c r="CN120" i="11"/>
  <c r="CN85" i="15"/>
  <c r="CN92" i="14"/>
  <c r="CN57" i="13"/>
  <c r="CL15" i="11"/>
  <c r="CL43" i="15"/>
  <c r="CM22" i="14"/>
  <c r="CN134" i="11"/>
  <c r="CN106" i="14"/>
  <c r="CN71" i="13"/>
  <c r="CL36" i="15"/>
  <c r="CL148" i="13"/>
  <c r="CM71" i="11"/>
  <c r="CM29" i="15"/>
  <c r="CN155" i="11"/>
  <c r="CN113" i="15"/>
  <c r="AU85" i="13"/>
  <c r="CL29" i="11"/>
  <c r="CN127" i="15"/>
  <c r="CN134" i="14"/>
  <c r="CN99" i="13"/>
  <c r="CL71" i="15"/>
  <c r="CM43" i="15"/>
  <c r="CM148" i="13"/>
  <c r="CN148" i="15"/>
  <c r="CN155" i="14"/>
  <c r="CN113" i="13"/>
  <c r="CK15" i="14"/>
  <c r="CL148" i="14"/>
  <c r="CM29" i="14"/>
  <c r="CN127" i="13"/>
  <c r="CL78" i="14"/>
  <c r="CL43" i="14"/>
  <c r="CL106" i="13"/>
  <c r="CM106" i="11"/>
  <c r="CM15" i="11"/>
  <c r="CM22" i="15"/>
  <c r="CM15" i="14"/>
  <c r="CM64" i="13"/>
  <c r="CN36" i="11"/>
  <c r="CN148" i="13"/>
  <c r="CK22" i="13"/>
  <c r="CL50" i="11"/>
  <c r="CL50" i="14"/>
  <c r="CM64" i="11"/>
  <c r="CL71" i="11"/>
  <c r="CL106" i="11"/>
  <c r="CL15" i="15"/>
  <c r="CL64" i="14"/>
  <c r="CL127" i="11"/>
  <c r="CM92" i="11"/>
  <c r="CM57" i="15"/>
  <c r="CM36" i="14"/>
  <c r="CM15" i="13"/>
  <c r="AT85" i="13"/>
  <c r="CL134" i="15"/>
  <c r="CL57" i="15"/>
  <c r="CM120" i="11"/>
  <c r="CM85" i="15"/>
  <c r="CM64" i="14"/>
  <c r="CM43" i="13"/>
  <c r="CL99" i="11"/>
  <c r="CL155" i="15"/>
  <c r="CL85" i="15"/>
  <c r="CL155" i="14"/>
  <c r="CL99" i="13"/>
  <c r="CM155" i="11"/>
  <c r="CM113" i="15"/>
  <c r="CM92" i="14"/>
  <c r="CM57" i="13"/>
  <c r="CL57" i="11"/>
  <c r="CL22" i="11"/>
  <c r="CL106" i="15"/>
  <c r="CL113" i="13"/>
  <c r="CL15" i="13"/>
  <c r="CM127" i="15"/>
  <c r="CM106" i="14"/>
  <c r="CM71" i="13"/>
  <c r="CL113" i="11"/>
  <c r="CL127" i="15"/>
  <c r="CL29" i="13"/>
  <c r="CM148" i="15"/>
  <c r="CM120" i="14"/>
  <c r="CM50" i="13"/>
  <c r="AT85" i="11"/>
  <c r="CL43" i="13"/>
  <c r="CM22" i="11"/>
  <c r="CM134" i="14"/>
  <c r="CM99" i="13"/>
  <c r="CK36" i="15"/>
  <c r="CL92" i="11"/>
  <c r="CL57" i="13"/>
  <c r="CM36" i="11"/>
  <c r="CM155" i="14"/>
  <c r="CM113" i="13"/>
  <c r="CL71" i="13"/>
  <c r="CM50" i="11"/>
  <c r="CM15" i="15"/>
  <c r="CM127" i="13"/>
  <c r="AS85" i="11"/>
  <c r="CL134" i="11"/>
  <c r="CL155" i="11"/>
  <c r="AS85" i="13"/>
  <c r="CK43" i="11"/>
  <c r="CL148" i="15"/>
  <c r="CK78" i="13"/>
  <c r="CK134" i="15"/>
  <c r="CK57" i="11"/>
  <c r="CK127" i="14"/>
  <c r="CK29" i="14"/>
  <c r="CK113" i="13"/>
  <c r="CK113" i="11"/>
  <c r="CK148" i="14"/>
  <c r="CK43" i="14"/>
  <c r="CK155" i="13"/>
  <c r="CK22" i="11"/>
  <c r="CK113" i="14"/>
  <c r="CK106" i="15"/>
  <c r="CK155" i="15"/>
  <c r="CK71" i="11"/>
  <c r="CK99" i="11"/>
  <c r="CK50" i="15"/>
  <c r="CK57" i="14"/>
  <c r="CK127" i="11"/>
  <c r="CK92" i="15"/>
  <c r="CK106" i="13"/>
  <c r="CK50" i="13"/>
  <c r="CK92" i="13"/>
  <c r="CK155" i="14"/>
  <c r="CK64" i="15"/>
  <c r="CK85" i="14"/>
  <c r="CK64" i="13"/>
  <c r="CK36" i="13"/>
  <c r="CK78" i="15"/>
  <c r="CK148" i="11"/>
  <c r="CK29" i="11"/>
  <c r="CK71" i="14"/>
  <c r="CK22" i="15"/>
  <c r="CK134" i="13"/>
  <c r="CK15" i="11"/>
  <c r="AR85" i="13"/>
  <c r="CK29" i="15"/>
  <c r="CK15" i="13"/>
  <c r="CK106" i="11"/>
  <c r="CK71" i="15"/>
  <c r="CK64" i="14"/>
  <c r="CK29" i="13"/>
  <c r="AR85" i="11"/>
  <c r="CK92" i="11"/>
  <c r="CK85" i="15"/>
  <c r="CK78" i="14"/>
  <c r="CK43" i="13"/>
  <c r="CK134" i="11"/>
  <c r="CK92" i="14"/>
  <c r="CK57" i="13"/>
  <c r="CK155" i="11"/>
  <c r="CK106" i="14"/>
  <c r="CK127" i="15"/>
  <c r="CK64" i="11"/>
  <c r="CK57" i="15"/>
  <c r="CK50" i="14"/>
  <c r="CK113" i="15"/>
  <c r="CK71" i="13"/>
  <c r="CK148" i="15"/>
  <c r="CK134" i="14"/>
  <c r="CK99" i="13"/>
  <c r="CK36" i="11"/>
  <c r="CK127" i="13"/>
  <c r="CK50" i="11"/>
  <c r="CK15" i="15"/>
  <c r="CK148" i="13"/>
  <c r="CK22" i="14"/>
  <c r="CK78" i="11"/>
  <c r="CK43" i="15"/>
  <c r="CK36" i="14"/>
  <c r="AQ80" i="13"/>
  <c r="CW80" i="13" s="1"/>
  <c r="AQ81" i="13"/>
  <c r="CW81" i="13" s="1"/>
  <c r="AQ82" i="13"/>
  <c r="CW82" i="13" s="1"/>
  <c r="AQ83" i="13"/>
  <c r="CW83" i="13" s="1"/>
  <c r="AQ84" i="13"/>
  <c r="CW84" i="13" s="1"/>
  <c r="AQ92" i="13"/>
  <c r="AQ80" i="11"/>
  <c r="CW80" i="11" s="1"/>
  <c r="AQ81" i="11"/>
  <c r="CW81" i="11" s="1"/>
  <c r="AQ82" i="11"/>
  <c r="CW82" i="11" s="1"/>
  <c r="AQ83" i="11"/>
  <c r="CW83" i="11" s="1"/>
  <c r="AQ84" i="11"/>
  <c r="CW84" i="11" s="1"/>
  <c r="AQ92" i="11"/>
  <c r="L1735" i="23"/>
  <c r="L1736" i="23"/>
  <c r="L1737" i="23"/>
  <c r="L1738" i="23"/>
  <c r="L1739" i="23"/>
  <c r="L1740" i="23"/>
  <c r="L1741" i="23"/>
  <c r="L1742" i="23"/>
  <c r="L1743" i="23"/>
  <c r="L1744" i="23"/>
  <c r="L1745" i="23"/>
  <c r="L1746" i="23"/>
  <c r="L1747" i="23"/>
  <c r="L1748" i="23"/>
  <c r="L1749" i="23"/>
  <c r="L1750" i="23"/>
  <c r="L1751" i="23"/>
  <c r="L1752" i="23"/>
  <c r="L1753" i="23"/>
  <c r="L1754" i="23"/>
  <c r="L1755" i="23"/>
  <c r="L1756" i="23"/>
  <c r="L1757" i="23"/>
  <c r="L1758" i="23"/>
  <c r="L1759" i="23"/>
  <c r="L1760" i="23"/>
  <c r="L1761" i="23"/>
  <c r="L1762" i="23"/>
  <c r="L1763" i="23"/>
  <c r="L1764" i="23"/>
  <c r="L1765" i="23"/>
  <c r="L1766" i="23"/>
  <c r="L1767" i="23"/>
  <c r="L1768" i="23"/>
  <c r="L1769" i="23"/>
  <c r="L1770" i="23"/>
  <c r="L1771" i="23"/>
  <c r="L1772" i="23"/>
  <c r="L1773" i="23"/>
  <c r="L1774" i="23"/>
  <c r="L1775" i="23"/>
  <c r="L1776" i="23"/>
  <c r="CW85" i="13" l="1"/>
  <c r="CW85" i="11"/>
  <c r="AQ85" i="11"/>
  <c r="AQ85" i="13"/>
  <c r="AQ78" i="13"/>
  <c r="AQ78" i="11"/>
  <c r="Q6826" i="25"/>
  <c r="Q6827" i="25"/>
  <c r="Q6828" i="25"/>
  <c r="Q6829" i="25"/>
  <c r="Q6830" i="25"/>
  <c r="Q6831" i="25"/>
  <c r="Q6832" i="25"/>
  <c r="Q6833" i="25"/>
  <c r="Q6834" i="25"/>
  <c r="Q6835" i="25"/>
  <c r="Q6836" i="25"/>
  <c r="Q6837" i="25"/>
  <c r="Q6838" i="25"/>
  <c r="Q6839" i="25"/>
  <c r="Q6840" i="25"/>
  <c r="Q6841" i="25"/>
  <c r="Q6842" i="25"/>
  <c r="Q6843" i="25"/>
  <c r="Q6844" i="25"/>
  <c r="Q6845" i="25"/>
  <c r="Q6846" i="25"/>
  <c r="Q6847" i="25"/>
  <c r="Q6848" i="25"/>
  <c r="Q6849" i="25"/>
  <c r="Q6850" i="25"/>
  <c r="Q6851" i="25"/>
  <c r="Q6852" i="25"/>
  <c r="Q6853" i="25"/>
  <c r="Q6854" i="25"/>
  <c r="Q6855" i="25"/>
  <c r="Q6856" i="25"/>
  <c r="Q6857" i="25"/>
  <c r="Q6858" i="25"/>
  <c r="Q6859" i="25"/>
  <c r="Q6860" i="25"/>
  <c r="Q6711" i="25"/>
  <c r="Q6712" i="25"/>
  <c r="Q6713" i="25"/>
  <c r="Q6714" i="25"/>
  <c r="Q6715" i="25"/>
  <c r="Q6716" i="25"/>
  <c r="Q6717" i="25"/>
  <c r="Q6718" i="25"/>
  <c r="Q6719" i="25"/>
  <c r="Q6720" i="25"/>
  <c r="Q6721" i="25"/>
  <c r="Q6722" i="25"/>
  <c r="Q6723" i="25"/>
  <c r="Q6724" i="25"/>
  <c r="Q6725" i="25"/>
  <c r="Q6726" i="25"/>
  <c r="Q6727" i="25"/>
  <c r="Q6728" i="25"/>
  <c r="Q6729" i="25"/>
  <c r="Q6730" i="25"/>
  <c r="Q6731" i="25"/>
  <c r="Q6732" i="25"/>
  <c r="Q6733" i="25"/>
  <c r="Q6734" i="25"/>
  <c r="Q6735" i="25"/>
  <c r="Q6736" i="25"/>
  <c r="Q6737" i="25"/>
  <c r="Q6738" i="25"/>
  <c r="Q6739" i="25"/>
  <c r="Q6740" i="25"/>
  <c r="Q6741" i="25"/>
  <c r="Q6742" i="25"/>
  <c r="Q6743" i="25"/>
  <c r="Q6744" i="25"/>
  <c r="Q6745" i="25"/>
  <c r="Q6746" i="25"/>
  <c r="Q6747" i="25"/>
  <c r="Q6748" i="25"/>
  <c r="Q6749" i="25"/>
  <c r="Q6750" i="25"/>
  <c r="Q6751" i="25"/>
  <c r="Q6752" i="25"/>
  <c r="Q6753" i="25"/>
  <c r="Q6754" i="25"/>
  <c r="Q6755" i="25"/>
  <c r="Q6756" i="25"/>
  <c r="Q6757" i="25"/>
  <c r="Q6758" i="25"/>
  <c r="Q6759" i="25"/>
  <c r="Q6760" i="25"/>
  <c r="Q6761" i="25"/>
  <c r="Q6762" i="25"/>
  <c r="Q6763" i="25"/>
  <c r="Q6764" i="25"/>
  <c r="Q6765" i="25"/>
  <c r="Q6766" i="25"/>
  <c r="Q6767" i="25"/>
  <c r="Q6768" i="25"/>
  <c r="Q6769" i="25"/>
  <c r="Q6770" i="25"/>
  <c r="Q6771" i="25"/>
  <c r="Q6772" i="25"/>
  <c r="Q6773" i="25"/>
  <c r="Q6774" i="25"/>
  <c r="Q6775" i="25"/>
  <c r="Q6776" i="25"/>
  <c r="Q6777" i="25"/>
  <c r="Q6778" i="25"/>
  <c r="Q6779" i="25"/>
  <c r="Q6780" i="25"/>
  <c r="Q6781" i="25"/>
  <c r="Q6782" i="25"/>
  <c r="Q6783" i="25"/>
  <c r="Q6784" i="25"/>
  <c r="Q6785" i="25"/>
  <c r="Q6786" i="25"/>
  <c r="Q6787" i="25"/>
  <c r="Q6788" i="25"/>
  <c r="Q6789" i="25"/>
  <c r="Q6790" i="25"/>
  <c r="Q6791" i="25"/>
  <c r="Q6792" i="25"/>
  <c r="Q6793" i="25"/>
  <c r="Q6794" i="25"/>
  <c r="Q6795" i="25"/>
  <c r="Q6796" i="25"/>
  <c r="Q6797" i="25"/>
  <c r="Q6798" i="25"/>
  <c r="Q6799" i="25"/>
  <c r="Q6800" i="25"/>
  <c r="Q6801" i="25"/>
  <c r="Q6802" i="25"/>
  <c r="Q6803" i="25"/>
  <c r="Q6804" i="25"/>
  <c r="Q6805" i="25"/>
  <c r="Q6806" i="25"/>
  <c r="Q6807" i="25"/>
  <c r="Q6808" i="25"/>
  <c r="Q6809" i="25"/>
  <c r="Q6810" i="25"/>
  <c r="Q6811" i="25"/>
  <c r="Q6812" i="25"/>
  <c r="Q6813" i="25"/>
  <c r="Q6814" i="25"/>
  <c r="Q6815" i="25"/>
  <c r="Q6816" i="25"/>
  <c r="Q6817" i="25"/>
  <c r="Q6818" i="25"/>
  <c r="Q6819" i="25"/>
  <c r="Q6820" i="25"/>
  <c r="Q6821" i="25"/>
  <c r="Q6822" i="25"/>
  <c r="Q6823" i="25"/>
  <c r="Q6824" i="25"/>
  <c r="Q6825" i="25"/>
  <c r="AQ157" i="13"/>
  <c r="CW157" i="13" s="1"/>
  <c r="AQ158" i="13"/>
  <c r="CW158" i="13" s="1"/>
  <c r="AQ159" i="13"/>
  <c r="CW159" i="13" s="1"/>
  <c r="AQ160" i="13"/>
  <c r="CW160" i="13" s="1"/>
  <c r="AQ161" i="13"/>
  <c r="CW161" i="13" s="1"/>
  <c r="AQ162" i="13"/>
  <c r="CW162" i="13" s="1"/>
  <c r="AQ157" i="14"/>
  <c r="CW157" i="14" s="1"/>
  <c r="AQ158" i="14"/>
  <c r="CW158" i="14" s="1"/>
  <c r="AQ159" i="14"/>
  <c r="CW159" i="14" s="1"/>
  <c r="AQ160" i="14"/>
  <c r="CW160" i="14" s="1"/>
  <c r="AQ161" i="14"/>
  <c r="CW161" i="14" s="1"/>
  <c r="AQ162" i="14"/>
  <c r="CW162" i="14" s="1"/>
  <c r="AQ157" i="15"/>
  <c r="CW157" i="15" s="1"/>
  <c r="AQ158" i="15"/>
  <c r="CW158" i="15" s="1"/>
  <c r="AQ159" i="15"/>
  <c r="CW159" i="15" s="1"/>
  <c r="AQ160" i="15"/>
  <c r="CW160" i="15" s="1"/>
  <c r="AQ161" i="15"/>
  <c r="CW161" i="15" s="1"/>
  <c r="AQ162" i="15"/>
  <c r="CW162" i="15" s="1"/>
  <c r="CJ10" i="13"/>
  <c r="CJ11" i="13"/>
  <c r="CJ12" i="13"/>
  <c r="CJ13" i="13"/>
  <c r="CJ14" i="13"/>
  <c r="CJ17" i="13"/>
  <c r="CJ18" i="13"/>
  <c r="CJ19" i="13"/>
  <c r="CJ20" i="13"/>
  <c r="CJ21" i="13"/>
  <c r="CJ24" i="13"/>
  <c r="CJ25" i="13"/>
  <c r="CJ26" i="13"/>
  <c r="CJ27" i="13"/>
  <c r="CJ28" i="13"/>
  <c r="CJ31" i="13"/>
  <c r="CJ32" i="13"/>
  <c r="CJ33" i="13"/>
  <c r="CJ34" i="13"/>
  <c r="CJ35" i="13"/>
  <c r="CJ38" i="13"/>
  <c r="CJ39" i="13"/>
  <c r="CJ40" i="13"/>
  <c r="CJ41" i="13"/>
  <c r="CJ42" i="13"/>
  <c r="CJ45" i="13"/>
  <c r="CJ46" i="13"/>
  <c r="CJ47" i="13"/>
  <c r="CJ48" i="13"/>
  <c r="CJ49" i="13"/>
  <c r="CJ52" i="13"/>
  <c r="CJ53" i="13"/>
  <c r="CJ54" i="13"/>
  <c r="CJ55" i="13"/>
  <c r="CJ56" i="13"/>
  <c r="CJ59" i="13"/>
  <c r="CJ60" i="13"/>
  <c r="CJ61" i="13"/>
  <c r="CJ62" i="13"/>
  <c r="CJ63" i="13"/>
  <c r="CJ66" i="13"/>
  <c r="CJ67" i="13"/>
  <c r="CJ68" i="13"/>
  <c r="CJ69" i="13"/>
  <c r="CJ70" i="13"/>
  <c r="CJ73" i="13"/>
  <c r="CJ74" i="13"/>
  <c r="CJ75" i="13"/>
  <c r="CJ76" i="13"/>
  <c r="CJ77" i="13"/>
  <c r="CJ87" i="13"/>
  <c r="CJ88" i="13"/>
  <c r="CJ89" i="13"/>
  <c r="CJ90" i="13"/>
  <c r="CJ91" i="13"/>
  <c r="CJ94" i="13"/>
  <c r="CJ95" i="13"/>
  <c r="CJ96" i="13"/>
  <c r="CJ97" i="13"/>
  <c r="CJ98" i="13"/>
  <c r="CJ101" i="13"/>
  <c r="CJ102" i="13"/>
  <c r="CJ103" i="13"/>
  <c r="CJ104" i="13"/>
  <c r="CJ105" i="13"/>
  <c r="CJ108" i="13"/>
  <c r="CJ109" i="13"/>
  <c r="CJ110" i="13"/>
  <c r="CJ111" i="13"/>
  <c r="CJ112" i="13"/>
  <c r="CJ122" i="13"/>
  <c r="CJ123" i="13"/>
  <c r="CJ124" i="13"/>
  <c r="CJ125" i="13"/>
  <c r="CJ126" i="13"/>
  <c r="CJ129" i="13"/>
  <c r="CJ130" i="13"/>
  <c r="CJ131" i="13"/>
  <c r="CJ132" i="13"/>
  <c r="CJ133" i="13"/>
  <c r="CJ143" i="13"/>
  <c r="CJ144" i="13"/>
  <c r="CJ145" i="13"/>
  <c r="CJ146" i="13"/>
  <c r="CJ147" i="13"/>
  <c r="CJ150" i="13"/>
  <c r="CJ151" i="13"/>
  <c r="CJ152" i="13"/>
  <c r="CJ153" i="13"/>
  <c r="CJ154" i="13"/>
  <c r="CJ10" i="14"/>
  <c r="CJ11" i="14"/>
  <c r="CJ12" i="14"/>
  <c r="CJ13" i="14"/>
  <c r="CJ14" i="14"/>
  <c r="CJ17" i="14"/>
  <c r="CJ18" i="14"/>
  <c r="CJ19" i="14"/>
  <c r="CJ20" i="14"/>
  <c r="CJ21" i="14"/>
  <c r="CJ24" i="14"/>
  <c r="CJ25" i="14"/>
  <c r="CJ26" i="14"/>
  <c r="CJ27" i="14"/>
  <c r="CJ28" i="14"/>
  <c r="CJ31" i="14"/>
  <c r="CJ32" i="14"/>
  <c r="CJ33" i="14"/>
  <c r="CJ34" i="14"/>
  <c r="CJ35" i="14"/>
  <c r="CJ38" i="14"/>
  <c r="CJ39" i="14"/>
  <c r="CJ40" i="14"/>
  <c r="CJ41" i="14"/>
  <c r="CJ42" i="14"/>
  <c r="CJ45" i="14"/>
  <c r="CJ46" i="14"/>
  <c r="CJ47" i="14"/>
  <c r="CJ48" i="14"/>
  <c r="CJ49" i="14"/>
  <c r="CJ52" i="14"/>
  <c r="CJ53" i="14"/>
  <c r="CJ54" i="14"/>
  <c r="CJ55" i="14"/>
  <c r="CJ56" i="14"/>
  <c r="CJ59" i="14"/>
  <c r="CJ60" i="14"/>
  <c r="CJ61" i="14"/>
  <c r="CJ62" i="14"/>
  <c r="CJ63" i="14"/>
  <c r="CJ66" i="14"/>
  <c r="CJ67" i="14"/>
  <c r="CJ68" i="14"/>
  <c r="CJ69" i="14"/>
  <c r="CJ70" i="14"/>
  <c r="CJ73" i="14"/>
  <c r="CJ74" i="14"/>
  <c r="CJ75" i="14"/>
  <c r="CJ76" i="14"/>
  <c r="CJ77" i="14"/>
  <c r="CJ80" i="14"/>
  <c r="CJ81" i="14"/>
  <c r="CJ82" i="14"/>
  <c r="CJ83" i="14"/>
  <c r="CJ84" i="14"/>
  <c r="CJ87" i="14"/>
  <c r="CJ88" i="14"/>
  <c r="CJ89" i="14"/>
  <c r="CJ90" i="14"/>
  <c r="CJ91" i="14"/>
  <c r="CJ101" i="14"/>
  <c r="CJ102" i="14"/>
  <c r="CJ103" i="14"/>
  <c r="CJ104" i="14"/>
  <c r="CJ105" i="14"/>
  <c r="CJ108" i="14"/>
  <c r="CJ109" i="14"/>
  <c r="CJ110" i="14"/>
  <c r="CJ111" i="14"/>
  <c r="CJ112" i="14"/>
  <c r="CJ122" i="14"/>
  <c r="CJ123" i="14"/>
  <c r="CJ124" i="14"/>
  <c r="CJ125" i="14"/>
  <c r="CJ126" i="14"/>
  <c r="CJ129" i="14"/>
  <c r="CJ130" i="14"/>
  <c r="CJ131" i="14"/>
  <c r="CJ132" i="14"/>
  <c r="CJ133" i="14"/>
  <c r="CJ143" i="14"/>
  <c r="CJ144" i="14"/>
  <c r="CJ145" i="14"/>
  <c r="CJ146" i="14"/>
  <c r="CJ147" i="14"/>
  <c r="CJ150" i="14"/>
  <c r="CJ151" i="14"/>
  <c r="CJ152" i="14"/>
  <c r="CJ153" i="14"/>
  <c r="CJ154" i="14"/>
  <c r="CJ10" i="15"/>
  <c r="CJ11" i="15"/>
  <c r="CJ12" i="15"/>
  <c r="CJ13" i="15"/>
  <c r="CJ14" i="15"/>
  <c r="CJ17" i="15"/>
  <c r="CJ18" i="15"/>
  <c r="CJ19" i="15"/>
  <c r="CJ20" i="15"/>
  <c r="CJ21" i="15"/>
  <c r="CJ24" i="15"/>
  <c r="CJ25" i="15"/>
  <c r="CJ26" i="15"/>
  <c r="CJ27" i="15"/>
  <c r="CJ28" i="15"/>
  <c r="CJ31" i="15"/>
  <c r="CJ32" i="15"/>
  <c r="CJ33" i="15"/>
  <c r="CJ34" i="15"/>
  <c r="CJ35" i="15"/>
  <c r="CJ38" i="15"/>
  <c r="CJ39" i="15"/>
  <c r="CJ40" i="15"/>
  <c r="CJ41" i="15"/>
  <c r="CJ42" i="15"/>
  <c r="CJ45" i="15"/>
  <c r="CJ46" i="15"/>
  <c r="CJ47" i="15"/>
  <c r="CJ48" i="15"/>
  <c r="CJ49" i="15"/>
  <c r="CJ52" i="15"/>
  <c r="CJ53" i="15"/>
  <c r="CJ54" i="15"/>
  <c r="CJ55" i="15"/>
  <c r="CJ56" i="15"/>
  <c r="CJ59" i="15"/>
  <c r="CJ60" i="15"/>
  <c r="CJ61" i="15"/>
  <c r="CJ62" i="15"/>
  <c r="CJ63" i="15"/>
  <c r="CJ66" i="15"/>
  <c r="CJ67" i="15"/>
  <c r="CJ68" i="15"/>
  <c r="CJ69" i="15"/>
  <c r="CJ70" i="15"/>
  <c r="CJ73" i="15"/>
  <c r="CJ74" i="15"/>
  <c r="CJ75" i="15"/>
  <c r="CJ76" i="15"/>
  <c r="CJ77" i="15"/>
  <c r="CJ80" i="15"/>
  <c r="CJ81" i="15"/>
  <c r="CJ82" i="15"/>
  <c r="CJ83" i="15"/>
  <c r="CJ84" i="15"/>
  <c r="CJ87" i="15"/>
  <c r="CJ88" i="15"/>
  <c r="CJ89" i="15"/>
  <c r="CJ90" i="15"/>
  <c r="CJ91" i="15"/>
  <c r="CJ101" i="15"/>
  <c r="CJ102" i="15"/>
  <c r="CJ103" i="15"/>
  <c r="CJ104" i="15"/>
  <c r="CJ105" i="15"/>
  <c r="CJ108" i="15"/>
  <c r="CJ109" i="15"/>
  <c r="CJ110" i="15"/>
  <c r="CJ111" i="15"/>
  <c r="CJ112" i="15"/>
  <c r="CJ122" i="15"/>
  <c r="CJ123" i="15"/>
  <c r="CJ124" i="15"/>
  <c r="CJ125" i="15"/>
  <c r="CJ126" i="15"/>
  <c r="CJ129" i="15"/>
  <c r="CJ130" i="15"/>
  <c r="CJ131" i="15"/>
  <c r="CJ132" i="15"/>
  <c r="CJ133" i="15"/>
  <c r="CJ143" i="15"/>
  <c r="CJ144" i="15"/>
  <c r="CJ145" i="15"/>
  <c r="CJ146" i="15"/>
  <c r="CJ147" i="15"/>
  <c r="CJ150" i="15"/>
  <c r="CJ151" i="15"/>
  <c r="CJ152" i="15"/>
  <c r="CJ153" i="15"/>
  <c r="CJ154" i="15"/>
  <c r="CJ10" i="11"/>
  <c r="CJ11" i="11"/>
  <c r="CJ12" i="11"/>
  <c r="CJ13" i="11"/>
  <c r="CJ14" i="11"/>
  <c r="CJ17" i="11"/>
  <c r="CJ18" i="11"/>
  <c r="CJ19" i="11"/>
  <c r="CJ20" i="11"/>
  <c r="CJ21" i="11"/>
  <c r="CJ24" i="11"/>
  <c r="CJ25" i="11"/>
  <c r="CJ26" i="11"/>
  <c r="CJ27" i="11"/>
  <c r="CJ28" i="11"/>
  <c r="CJ31" i="11"/>
  <c r="CJ32" i="11"/>
  <c r="CJ33" i="11"/>
  <c r="CJ34" i="11"/>
  <c r="CJ35" i="11"/>
  <c r="CJ38" i="11"/>
  <c r="CJ39" i="11"/>
  <c r="CJ40" i="11"/>
  <c r="CJ41" i="11"/>
  <c r="CJ42" i="11"/>
  <c r="CJ45" i="11"/>
  <c r="CJ46" i="11"/>
  <c r="CJ47" i="11"/>
  <c r="CJ48" i="11"/>
  <c r="CJ49" i="11"/>
  <c r="CJ52" i="11"/>
  <c r="CJ53" i="11"/>
  <c r="CJ54" i="11"/>
  <c r="CJ55" i="11"/>
  <c r="CJ56" i="11"/>
  <c r="CJ59" i="11"/>
  <c r="CJ60" i="11"/>
  <c r="CJ61" i="11"/>
  <c r="CJ62" i="11"/>
  <c r="CJ63" i="11"/>
  <c r="CJ66" i="11"/>
  <c r="CJ67" i="11"/>
  <c r="CJ68" i="11"/>
  <c r="CJ69" i="11"/>
  <c r="CJ70" i="11"/>
  <c r="CJ73" i="11"/>
  <c r="CJ74" i="11"/>
  <c r="CJ75" i="11"/>
  <c r="CJ76" i="11"/>
  <c r="CJ77" i="11"/>
  <c r="CJ87" i="11"/>
  <c r="CJ88" i="11"/>
  <c r="CJ89" i="11"/>
  <c r="CJ90" i="11"/>
  <c r="CJ91" i="11"/>
  <c r="CJ94" i="11"/>
  <c r="CJ95" i="11"/>
  <c r="CJ96" i="11"/>
  <c r="CJ97" i="11"/>
  <c r="CJ98" i="11"/>
  <c r="CJ101" i="11"/>
  <c r="CJ102" i="11"/>
  <c r="CJ103" i="11"/>
  <c r="CJ104" i="11"/>
  <c r="CJ105" i="11"/>
  <c r="CJ108" i="11"/>
  <c r="CJ109" i="11"/>
  <c r="CJ110" i="11"/>
  <c r="CJ111" i="11"/>
  <c r="CJ112" i="11"/>
  <c r="CJ122" i="11"/>
  <c r="CJ123" i="11"/>
  <c r="CJ124" i="11"/>
  <c r="CJ125" i="11"/>
  <c r="CJ126" i="11"/>
  <c r="CJ129" i="11"/>
  <c r="CJ130" i="11"/>
  <c r="CJ131" i="11"/>
  <c r="CJ132" i="11"/>
  <c r="CJ133" i="11"/>
  <c r="CJ143" i="11"/>
  <c r="CJ144" i="11"/>
  <c r="CJ145" i="11"/>
  <c r="CJ146" i="11"/>
  <c r="CJ147" i="11"/>
  <c r="CJ150" i="11"/>
  <c r="CJ151" i="11"/>
  <c r="CJ152" i="11"/>
  <c r="CJ153" i="11"/>
  <c r="CJ154" i="11"/>
  <c r="AP157" i="15"/>
  <c r="CV157" i="15" s="1"/>
  <c r="AP158" i="15"/>
  <c r="CV158" i="15" s="1"/>
  <c r="AP159" i="15"/>
  <c r="CV159" i="15" s="1"/>
  <c r="AP160" i="15"/>
  <c r="CV160" i="15" s="1"/>
  <c r="AP161" i="15"/>
  <c r="CV161" i="15" s="1"/>
  <c r="AP162" i="15"/>
  <c r="CV162" i="15" s="1"/>
  <c r="AO157" i="15"/>
  <c r="CU157" i="15" s="1"/>
  <c r="AO158" i="15"/>
  <c r="CU158" i="15" s="1"/>
  <c r="AO159" i="15"/>
  <c r="CU159" i="15" s="1"/>
  <c r="AO160" i="15"/>
  <c r="CU160" i="15" s="1"/>
  <c r="AO161" i="15"/>
  <c r="CU161" i="15" s="1"/>
  <c r="AO162" i="15"/>
  <c r="CU162" i="15" s="1"/>
  <c r="AP157" i="14"/>
  <c r="CV157" i="14" s="1"/>
  <c r="AP158" i="14"/>
  <c r="CV158" i="14" s="1"/>
  <c r="AP159" i="14"/>
  <c r="CV159" i="14" s="1"/>
  <c r="AP160" i="14"/>
  <c r="CV160" i="14" s="1"/>
  <c r="AP161" i="14"/>
  <c r="CV161" i="14" s="1"/>
  <c r="AP162" i="14"/>
  <c r="CV162" i="14" s="1"/>
  <c r="AO157" i="14"/>
  <c r="CU157" i="14" s="1"/>
  <c r="AO158" i="14"/>
  <c r="CU158" i="14" s="1"/>
  <c r="AO159" i="14"/>
  <c r="CU159" i="14" s="1"/>
  <c r="AO160" i="14"/>
  <c r="CU160" i="14" s="1"/>
  <c r="AO161" i="14"/>
  <c r="CU161" i="14" s="1"/>
  <c r="AO162" i="14"/>
  <c r="CU162" i="14" s="1"/>
  <c r="AM162" i="11"/>
  <c r="CS162" i="11" s="1"/>
  <c r="AN162" i="11"/>
  <c r="CT162" i="11" s="1"/>
  <c r="AO162" i="11"/>
  <c r="CU162" i="11" s="1"/>
  <c r="AP162" i="11"/>
  <c r="CV162" i="11" s="1"/>
  <c r="AJ162" i="11"/>
  <c r="CP162" i="11" s="1"/>
  <c r="AK162" i="11"/>
  <c r="CQ162" i="11" s="1"/>
  <c r="AL162" i="11"/>
  <c r="CR162" i="11" s="1"/>
  <c r="AI162" i="11"/>
  <c r="CO162" i="11" s="1"/>
  <c r="AH162" i="11"/>
  <c r="CN162" i="11" s="1"/>
  <c r="AP80" i="13"/>
  <c r="CV80" i="13" s="1"/>
  <c r="AP81" i="13"/>
  <c r="CV81" i="13" s="1"/>
  <c r="AP82" i="13"/>
  <c r="CV82" i="13" s="1"/>
  <c r="AP83" i="13"/>
  <c r="CV83" i="13" s="1"/>
  <c r="AP84" i="13"/>
  <c r="CV84" i="13" s="1"/>
  <c r="AP92" i="13"/>
  <c r="AP80" i="11"/>
  <c r="CV80" i="11" s="1"/>
  <c r="AP81" i="11"/>
  <c r="CV81" i="11" s="1"/>
  <c r="AP82" i="11"/>
  <c r="CV82" i="11" s="1"/>
  <c r="AP83" i="11"/>
  <c r="CV83" i="11" s="1"/>
  <c r="AP84" i="11"/>
  <c r="CV84" i="11" s="1"/>
  <c r="AP92" i="11"/>
  <c r="L1688" i="23"/>
  <c r="L1689" i="23"/>
  <c r="L1690" i="23"/>
  <c r="L1691" i="23"/>
  <c r="L1692" i="23"/>
  <c r="L1693" i="23"/>
  <c r="L1694" i="23"/>
  <c r="L1695" i="23"/>
  <c r="L1696" i="23"/>
  <c r="L1697" i="23"/>
  <c r="L1698" i="23"/>
  <c r="L1699" i="23"/>
  <c r="L1700" i="23"/>
  <c r="L1701" i="23"/>
  <c r="L1702" i="23"/>
  <c r="L1703" i="23"/>
  <c r="L1704" i="23"/>
  <c r="L1705" i="23"/>
  <c r="L1706" i="23"/>
  <c r="L1707" i="23"/>
  <c r="L1708" i="23"/>
  <c r="L1709" i="23"/>
  <c r="L1710" i="23"/>
  <c r="L1711" i="23"/>
  <c r="L1712" i="23"/>
  <c r="L1713" i="23"/>
  <c r="L1714" i="23"/>
  <c r="L1715" i="23"/>
  <c r="L1716" i="23"/>
  <c r="L1717" i="23"/>
  <c r="L1718" i="23"/>
  <c r="L1719" i="23"/>
  <c r="L1720" i="23"/>
  <c r="L1721" i="23"/>
  <c r="L1722" i="23"/>
  <c r="L1723" i="23"/>
  <c r="L1724" i="23"/>
  <c r="L1725" i="23"/>
  <c r="L1726" i="23"/>
  <c r="L1727" i="23"/>
  <c r="L1728" i="23"/>
  <c r="L1729" i="23"/>
  <c r="L1730" i="23"/>
  <c r="L1731" i="23"/>
  <c r="L1732" i="23"/>
  <c r="L1733" i="23"/>
  <c r="L1734" i="23"/>
  <c r="AP78" i="13"/>
  <c r="AP78" i="11"/>
  <c r="Q6528" i="25"/>
  <c r="Q6529" i="25"/>
  <c r="Q6530" i="25"/>
  <c r="Q6531" i="25"/>
  <c r="Q6532" i="25"/>
  <c r="Q6533" i="25"/>
  <c r="Q6534" i="25"/>
  <c r="Q6535" i="25"/>
  <c r="Q6536" i="25"/>
  <c r="Q6537" i="25"/>
  <c r="Q6538" i="25"/>
  <c r="Q6539" i="25"/>
  <c r="Q6540" i="25"/>
  <c r="Q6541" i="25"/>
  <c r="Q6542" i="25"/>
  <c r="Q6543" i="25"/>
  <c r="Q6544" i="25"/>
  <c r="Q6545" i="25"/>
  <c r="Q6546" i="25"/>
  <c r="Q6547" i="25"/>
  <c r="Q6548" i="25"/>
  <c r="Q6549" i="25"/>
  <c r="Q6550" i="25"/>
  <c r="Q6551" i="25"/>
  <c r="Q6552" i="25"/>
  <c r="Q6553" i="25"/>
  <c r="Q6554" i="25"/>
  <c r="Q6555" i="25"/>
  <c r="Q6556" i="25"/>
  <c r="Q6557" i="25"/>
  <c r="Q6558" i="25"/>
  <c r="Q6559" i="25"/>
  <c r="Q6560" i="25"/>
  <c r="Q6561" i="25"/>
  <c r="Q6562" i="25"/>
  <c r="Q6563" i="25"/>
  <c r="Q6564" i="25"/>
  <c r="Q6565" i="25"/>
  <c r="Q6566" i="25"/>
  <c r="Q6567" i="25"/>
  <c r="Q6568" i="25"/>
  <c r="Q6569" i="25"/>
  <c r="Q6570" i="25"/>
  <c r="Q6571" i="25"/>
  <c r="Q6572" i="25"/>
  <c r="Q6573" i="25"/>
  <c r="Q6574" i="25"/>
  <c r="Q6575" i="25"/>
  <c r="Q6576" i="25"/>
  <c r="Q6577" i="25"/>
  <c r="Q6578" i="25"/>
  <c r="Q6579" i="25"/>
  <c r="Q6580" i="25"/>
  <c r="Q6581" i="25"/>
  <c r="Q6582" i="25"/>
  <c r="Q6583" i="25"/>
  <c r="Q6584" i="25"/>
  <c r="Q6585" i="25"/>
  <c r="Q6586" i="25"/>
  <c r="Q6587" i="25"/>
  <c r="Q6588" i="25"/>
  <c r="Q6589" i="25"/>
  <c r="Q6590" i="25"/>
  <c r="Q6591" i="25"/>
  <c r="Q6592" i="25"/>
  <c r="Q6593" i="25"/>
  <c r="Q6594" i="25"/>
  <c r="Q6595" i="25"/>
  <c r="Q6596" i="25"/>
  <c r="Q6597" i="25"/>
  <c r="Q6598" i="25"/>
  <c r="Q6599" i="25"/>
  <c r="Q6600" i="25"/>
  <c r="Q6601" i="25"/>
  <c r="Q6602" i="25"/>
  <c r="Q6603" i="25"/>
  <c r="Q6604" i="25"/>
  <c r="Q6605" i="25"/>
  <c r="Q6606" i="25"/>
  <c r="Q6607" i="25"/>
  <c r="Q6608" i="25"/>
  <c r="Q6609" i="25"/>
  <c r="Q6610" i="25"/>
  <c r="Q6611" i="25"/>
  <c r="Q6612" i="25"/>
  <c r="Q6613" i="25"/>
  <c r="Q6614" i="25"/>
  <c r="Q6615" i="25"/>
  <c r="Q6616" i="25"/>
  <c r="Q6617" i="25"/>
  <c r="Q6618" i="25"/>
  <c r="Q6619" i="25"/>
  <c r="Q6620" i="25"/>
  <c r="Q6621" i="25"/>
  <c r="Q6622" i="25"/>
  <c r="Q6623" i="25"/>
  <c r="Q6624" i="25"/>
  <c r="Q6625" i="25"/>
  <c r="Q6626" i="25"/>
  <c r="Q6627" i="25"/>
  <c r="Q6628" i="25"/>
  <c r="Q6629" i="25"/>
  <c r="Q6630" i="25"/>
  <c r="Q6631" i="25"/>
  <c r="Q6632" i="25"/>
  <c r="Q6633" i="25"/>
  <c r="Q6634" i="25"/>
  <c r="Q6635" i="25"/>
  <c r="Q6636" i="25"/>
  <c r="Q6637" i="25"/>
  <c r="Q6638" i="25"/>
  <c r="Q6639" i="25"/>
  <c r="Q6640" i="25"/>
  <c r="Q6641" i="25"/>
  <c r="Q6642" i="25"/>
  <c r="Q6643" i="25"/>
  <c r="Q6644" i="25"/>
  <c r="Q6645" i="25"/>
  <c r="Q6646" i="25"/>
  <c r="Q6647" i="25"/>
  <c r="Q6648" i="25"/>
  <c r="Q6649" i="25"/>
  <c r="Q6650" i="25"/>
  <c r="Q6651" i="25"/>
  <c r="Q6652" i="25"/>
  <c r="Q6653" i="25"/>
  <c r="Q6654" i="25"/>
  <c r="Q6655" i="25"/>
  <c r="Q6656" i="25"/>
  <c r="Q6657" i="25"/>
  <c r="Q6658" i="25"/>
  <c r="Q6659" i="25"/>
  <c r="Q6660" i="25"/>
  <c r="Q6661" i="25"/>
  <c r="Q6662" i="25"/>
  <c r="Q6663" i="25"/>
  <c r="Q6664" i="25"/>
  <c r="Q6665" i="25"/>
  <c r="Q6666" i="25"/>
  <c r="Q6667" i="25"/>
  <c r="Q6668" i="25"/>
  <c r="Q6669" i="25"/>
  <c r="Q6670" i="25"/>
  <c r="Q6671" i="25"/>
  <c r="Q6672" i="25"/>
  <c r="Q6673" i="25"/>
  <c r="Q6674" i="25"/>
  <c r="Q6675" i="25"/>
  <c r="Q6676" i="25"/>
  <c r="Q6677" i="25"/>
  <c r="Q6678" i="25"/>
  <c r="Q6679" i="25"/>
  <c r="Q6680" i="25"/>
  <c r="Q6681" i="25"/>
  <c r="Q6682" i="25"/>
  <c r="Q6683" i="25"/>
  <c r="Q6684" i="25"/>
  <c r="Q6685" i="25"/>
  <c r="Q6686" i="25"/>
  <c r="Q6687" i="25"/>
  <c r="Q6688" i="25"/>
  <c r="Q6689" i="25"/>
  <c r="Q6690" i="25"/>
  <c r="Q6691" i="25"/>
  <c r="Q6692" i="25"/>
  <c r="Q6693" i="25"/>
  <c r="Q6694" i="25"/>
  <c r="Q6695" i="25"/>
  <c r="Q6696" i="25"/>
  <c r="Q6697" i="25"/>
  <c r="Q6698" i="25"/>
  <c r="Q6699" i="25"/>
  <c r="Q6700" i="25"/>
  <c r="Q6701" i="25"/>
  <c r="Q6702" i="25"/>
  <c r="Q6703" i="25"/>
  <c r="Q6704" i="25"/>
  <c r="Q6705" i="25"/>
  <c r="Q6706" i="25"/>
  <c r="Q6707" i="25"/>
  <c r="Q6708" i="25"/>
  <c r="Q6709" i="25"/>
  <c r="Q6710" i="25"/>
  <c r="AP157" i="13"/>
  <c r="CV157" i="13" s="1"/>
  <c r="AP158" i="13"/>
  <c r="CV158" i="13" s="1"/>
  <c r="AP159" i="13"/>
  <c r="CV159" i="13" s="1"/>
  <c r="AP160" i="13"/>
  <c r="CV160" i="13" s="1"/>
  <c r="AP161" i="13"/>
  <c r="CV161" i="13" s="1"/>
  <c r="AP162" i="13"/>
  <c r="CV162" i="13" s="1"/>
  <c r="AP157" i="11"/>
  <c r="CV157" i="11" s="1"/>
  <c r="AP158" i="11"/>
  <c r="CV158" i="11" s="1"/>
  <c r="AP159" i="11"/>
  <c r="CV159" i="11" s="1"/>
  <c r="AP160" i="11"/>
  <c r="CV160" i="11" s="1"/>
  <c r="AP161" i="11"/>
  <c r="CV161" i="11" s="1"/>
  <c r="CI10" i="13"/>
  <c r="CI11" i="13"/>
  <c r="CI12" i="13"/>
  <c r="CI13" i="13"/>
  <c r="CI14" i="13"/>
  <c r="CI17" i="13"/>
  <c r="CI18" i="13"/>
  <c r="CI19" i="13"/>
  <c r="CI20" i="13"/>
  <c r="CI21" i="13"/>
  <c r="CI24" i="13"/>
  <c r="CI25" i="13"/>
  <c r="CI26" i="13"/>
  <c r="CI27" i="13"/>
  <c r="CI28" i="13"/>
  <c r="CI31" i="13"/>
  <c r="CI32" i="13"/>
  <c r="CI33" i="13"/>
  <c r="CI34" i="13"/>
  <c r="CI35" i="13"/>
  <c r="CI38" i="13"/>
  <c r="CI39" i="13"/>
  <c r="CI40" i="13"/>
  <c r="CI41" i="13"/>
  <c r="CI42" i="13"/>
  <c r="CI45" i="13"/>
  <c r="CI46" i="13"/>
  <c r="CI47" i="13"/>
  <c r="CI48" i="13"/>
  <c r="CI49" i="13"/>
  <c r="CI52" i="13"/>
  <c r="CI53" i="13"/>
  <c r="CI54" i="13"/>
  <c r="CI55" i="13"/>
  <c r="CI56" i="13"/>
  <c r="CI59" i="13"/>
  <c r="CI60" i="13"/>
  <c r="CI61" i="13"/>
  <c r="CI62" i="13"/>
  <c r="CI63" i="13"/>
  <c r="CI66" i="13"/>
  <c r="CI67" i="13"/>
  <c r="CI68" i="13"/>
  <c r="CI69" i="13"/>
  <c r="CI70" i="13"/>
  <c r="CI73" i="13"/>
  <c r="CI74" i="13"/>
  <c r="CI75" i="13"/>
  <c r="CI76" i="13"/>
  <c r="CI77" i="13"/>
  <c r="CI87" i="13"/>
  <c r="CI88" i="13"/>
  <c r="CI89" i="13"/>
  <c r="CI90" i="13"/>
  <c r="CI91" i="13"/>
  <c r="CI94" i="13"/>
  <c r="CI95" i="13"/>
  <c r="CI96" i="13"/>
  <c r="CI97" i="13"/>
  <c r="CI98" i="13"/>
  <c r="CI101" i="13"/>
  <c r="CI102" i="13"/>
  <c r="CI103" i="13"/>
  <c r="CI104" i="13"/>
  <c r="CI105" i="13"/>
  <c r="CI108" i="13"/>
  <c r="CI109" i="13"/>
  <c r="CI110" i="13"/>
  <c r="CI111" i="13"/>
  <c r="CI112" i="13"/>
  <c r="CI122" i="13"/>
  <c r="CI123" i="13"/>
  <c r="CI124" i="13"/>
  <c r="CI125" i="13"/>
  <c r="CI126" i="13"/>
  <c r="CI129" i="13"/>
  <c r="CI130" i="13"/>
  <c r="CI131" i="13"/>
  <c r="CI132" i="13"/>
  <c r="CI133" i="13"/>
  <c r="CI143" i="13"/>
  <c r="CI144" i="13"/>
  <c r="CI145" i="13"/>
  <c r="CI146" i="13"/>
  <c r="CI147" i="13"/>
  <c r="CI150" i="13"/>
  <c r="CI151" i="13"/>
  <c r="CI152" i="13"/>
  <c r="CI153" i="13"/>
  <c r="CI154" i="13"/>
  <c r="CI10" i="14"/>
  <c r="CI11" i="14"/>
  <c r="CI12" i="14"/>
  <c r="CI13" i="14"/>
  <c r="CI14" i="14"/>
  <c r="CI17" i="14"/>
  <c r="CI18" i="14"/>
  <c r="CI19" i="14"/>
  <c r="CI20" i="14"/>
  <c r="CI21" i="14"/>
  <c r="CI24" i="14"/>
  <c r="CI25" i="14"/>
  <c r="CI26" i="14"/>
  <c r="CI27" i="14"/>
  <c r="CI28" i="14"/>
  <c r="CI31" i="14"/>
  <c r="CI32" i="14"/>
  <c r="CI33" i="14"/>
  <c r="CI34" i="14"/>
  <c r="CI35" i="14"/>
  <c r="CI38" i="14"/>
  <c r="CI39" i="14"/>
  <c r="CI40" i="14"/>
  <c r="CI41" i="14"/>
  <c r="CI42" i="14"/>
  <c r="CI45" i="14"/>
  <c r="CI46" i="14"/>
  <c r="CI47" i="14"/>
  <c r="CI48" i="14"/>
  <c r="CI49" i="14"/>
  <c r="CI52" i="14"/>
  <c r="CI53" i="14"/>
  <c r="CI54" i="14"/>
  <c r="CI55" i="14"/>
  <c r="CI56" i="14"/>
  <c r="CI59" i="14"/>
  <c r="CI60" i="14"/>
  <c r="CI61" i="14"/>
  <c r="CI62" i="14"/>
  <c r="CI63" i="14"/>
  <c r="CI66" i="14"/>
  <c r="CI67" i="14"/>
  <c r="CI68" i="14"/>
  <c r="CI69" i="14"/>
  <c r="CI70" i="14"/>
  <c r="CI73" i="14"/>
  <c r="CI74" i="14"/>
  <c r="CI75" i="14"/>
  <c r="CI76" i="14"/>
  <c r="CI77" i="14"/>
  <c r="CI80" i="14"/>
  <c r="CI81" i="14"/>
  <c r="CI82" i="14"/>
  <c r="CI83" i="14"/>
  <c r="CI84" i="14"/>
  <c r="CI87" i="14"/>
  <c r="CI88" i="14"/>
  <c r="CI89" i="14"/>
  <c r="CI90" i="14"/>
  <c r="CI91" i="14"/>
  <c r="CI101" i="14"/>
  <c r="CI102" i="14"/>
  <c r="CI103" i="14"/>
  <c r="CI104" i="14"/>
  <c r="CI105" i="14"/>
  <c r="CI108" i="14"/>
  <c r="CI109" i="14"/>
  <c r="CI110" i="14"/>
  <c r="CI111" i="14"/>
  <c r="CI112" i="14"/>
  <c r="CI122" i="14"/>
  <c r="CI123" i="14"/>
  <c r="CI124" i="14"/>
  <c r="CI125" i="14"/>
  <c r="CI126" i="14"/>
  <c r="CI129" i="14"/>
  <c r="CI130" i="14"/>
  <c r="CI131" i="14"/>
  <c r="CI132" i="14"/>
  <c r="CI133" i="14"/>
  <c r="CI143" i="14"/>
  <c r="CI144" i="14"/>
  <c r="CI145" i="14"/>
  <c r="CI146" i="14"/>
  <c r="CI147" i="14"/>
  <c r="CI150" i="14"/>
  <c r="CI151" i="14"/>
  <c r="CI152" i="14"/>
  <c r="CI153" i="14"/>
  <c r="CI154" i="14"/>
  <c r="CI10" i="15"/>
  <c r="CI11" i="15"/>
  <c r="CI12" i="15"/>
  <c r="CI13" i="15"/>
  <c r="CI14" i="15"/>
  <c r="CI17" i="15"/>
  <c r="CI18" i="15"/>
  <c r="CI19" i="15"/>
  <c r="CI20" i="15"/>
  <c r="CI21" i="15"/>
  <c r="CI24" i="15"/>
  <c r="CI25" i="15"/>
  <c r="CI26" i="15"/>
  <c r="CI27" i="15"/>
  <c r="CI28" i="15"/>
  <c r="CI31" i="15"/>
  <c r="CI32" i="15"/>
  <c r="CI33" i="15"/>
  <c r="CI34" i="15"/>
  <c r="CI35" i="15"/>
  <c r="CI38" i="15"/>
  <c r="CI39" i="15"/>
  <c r="CI40" i="15"/>
  <c r="CI41" i="15"/>
  <c r="CI42" i="15"/>
  <c r="CI45" i="15"/>
  <c r="CI46" i="15"/>
  <c r="CI47" i="15"/>
  <c r="CI48" i="15"/>
  <c r="CI49" i="15"/>
  <c r="CI52" i="15"/>
  <c r="CI53" i="15"/>
  <c r="CI54" i="15"/>
  <c r="CI55" i="15"/>
  <c r="CI56" i="15"/>
  <c r="CI59" i="15"/>
  <c r="CI60" i="15"/>
  <c r="CI61" i="15"/>
  <c r="CI62" i="15"/>
  <c r="CI63" i="15"/>
  <c r="CI66" i="15"/>
  <c r="CI67" i="15"/>
  <c r="CI68" i="15"/>
  <c r="CI69" i="15"/>
  <c r="CI70" i="15"/>
  <c r="CI73" i="15"/>
  <c r="CI74" i="15"/>
  <c r="CI75" i="15"/>
  <c r="CI76" i="15"/>
  <c r="CI77" i="15"/>
  <c r="CI80" i="15"/>
  <c r="CI81" i="15"/>
  <c r="CI82" i="15"/>
  <c r="CI83" i="15"/>
  <c r="CI84" i="15"/>
  <c r="CI87" i="15"/>
  <c r="CI88" i="15"/>
  <c r="CI89" i="15"/>
  <c r="CI90" i="15"/>
  <c r="CI91" i="15"/>
  <c r="CI101" i="15"/>
  <c r="CI102" i="15"/>
  <c r="CI103" i="15"/>
  <c r="CI104" i="15"/>
  <c r="CI105" i="15"/>
  <c r="CI108" i="15"/>
  <c r="CI109" i="15"/>
  <c r="CI110" i="15"/>
  <c r="CI111" i="15"/>
  <c r="CI112" i="15"/>
  <c r="CI122" i="15"/>
  <c r="CI123" i="15"/>
  <c r="CI124" i="15"/>
  <c r="CI125" i="15"/>
  <c r="CI126" i="15"/>
  <c r="CI129" i="15"/>
  <c r="CI130" i="15"/>
  <c r="CI131" i="15"/>
  <c r="CI132" i="15"/>
  <c r="CI133" i="15"/>
  <c r="CI143" i="15"/>
  <c r="CI144" i="15"/>
  <c r="CI145" i="15"/>
  <c r="CI146" i="15"/>
  <c r="CI147" i="15"/>
  <c r="CI150" i="15"/>
  <c r="CI151" i="15"/>
  <c r="CI152" i="15"/>
  <c r="CI153" i="15"/>
  <c r="CI154" i="15"/>
  <c r="CI10" i="11"/>
  <c r="CI11" i="11"/>
  <c r="CI12" i="11"/>
  <c r="CI13" i="11"/>
  <c r="CI14" i="11"/>
  <c r="CI17" i="11"/>
  <c r="CI18" i="11"/>
  <c r="CI19" i="11"/>
  <c r="CI20" i="11"/>
  <c r="CI21" i="11"/>
  <c r="CI24" i="11"/>
  <c r="CI25" i="11"/>
  <c r="CI26" i="11"/>
  <c r="CI27" i="11"/>
  <c r="CI28" i="11"/>
  <c r="CI31" i="11"/>
  <c r="CI32" i="11"/>
  <c r="CI33" i="11"/>
  <c r="CI34" i="11"/>
  <c r="CI35" i="11"/>
  <c r="CI38" i="11"/>
  <c r="CI39" i="11"/>
  <c r="CI40" i="11"/>
  <c r="CI41" i="11"/>
  <c r="CI42" i="11"/>
  <c r="CI45" i="11"/>
  <c r="CI46" i="11"/>
  <c r="CI47" i="11"/>
  <c r="CI48" i="11"/>
  <c r="CI49" i="11"/>
  <c r="CI52" i="11"/>
  <c r="CI53" i="11"/>
  <c r="CI54" i="11"/>
  <c r="CI55" i="11"/>
  <c r="CI56" i="11"/>
  <c r="CI59" i="11"/>
  <c r="CI60" i="11"/>
  <c r="CI61" i="11"/>
  <c r="CI62" i="11"/>
  <c r="CI63" i="11"/>
  <c r="CI66" i="11"/>
  <c r="CI67" i="11"/>
  <c r="CI68" i="11"/>
  <c r="CI69" i="11"/>
  <c r="CI70" i="11"/>
  <c r="CI73" i="11"/>
  <c r="CI74" i="11"/>
  <c r="CI75" i="11"/>
  <c r="CI76" i="11"/>
  <c r="CI77" i="11"/>
  <c r="CI87" i="11"/>
  <c r="CI88" i="11"/>
  <c r="CI89" i="11"/>
  <c r="CI90" i="11"/>
  <c r="CI91" i="11"/>
  <c r="CI94" i="11"/>
  <c r="CI95" i="11"/>
  <c r="CI96" i="11"/>
  <c r="CI97" i="11"/>
  <c r="CI98" i="11"/>
  <c r="CI101" i="11"/>
  <c r="CI102" i="11"/>
  <c r="CI103" i="11"/>
  <c r="CI104" i="11"/>
  <c r="CI105" i="11"/>
  <c r="CI108" i="11"/>
  <c r="CI109" i="11"/>
  <c r="CI110" i="11"/>
  <c r="CI111" i="11"/>
  <c r="CI112" i="11"/>
  <c r="CI122" i="11"/>
  <c r="CI123" i="11"/>
  <c r="CI124" i="11"/>
  <c r="CI125" i="11"/>
  <c r="CI126" i="11"/>
  <c r="CI129" i="11"/>
  <c r="CI130" i="11"/>
  <c r="CI131" i="11"/>
  <c r="CI132" i="11"/>
  <c r="CI133" i="11"/>
  <c r="CI143" i="11"/>
  <c r="CI144" i="11"/>
  <c r="CI145" i="11"/>
  <c r="CI146" i="11"/>
  <c r="CI147" i="11"/>
  <c r="CI150" i="11"/>
  <c r="CI151" i="11"/>
  <c r="CI152" i="11"/>
  <c r="CI153" i="11"/>
  <c r="CI154" i="11"/>
  <c r="AO157" i="13"/>
  <c r="CU157" i="13" s="1"/>
  <c r="AO158" i="13"/>
  <c r="CU158" i="13" s="1"/>
  <c r="AO159" i="13"/>
  <c r="CU159" i="13" s="1"/>
  <c r="AO160" i="13"/>
  <c r="CU160" i="13" s="1"/>
  <c r="AO161" i="13"/>
  <c r="CU161" i="13" s="1"/>
  <c r="AO162" i="13"/>
  <c r="CU162" i="13" s="1"/>
  <c r="AO80" i="13"/>
  <c r="CU80" i="13" s="1"/>
  <c r="AO81" i="13"/>
  <c r="CU81" i="13" s="1"/>
  <c r="AO82" i="13"/>
  <c r="CU82" i="13" s="1"/>
  <c r="AO83" i="13"/>
  <c r="CU83" i="13" s="1"/>
  <c r="AO84" i="13"/>
  <c r="CU84" i="13" s="1"/>
  <c r="AO92" i="13"/>
  <c r="AO157" i="11"/>
  <c r="CU157" i="11" s="1"/>
  <c r="AO158" i="11"/>
  <c r="CU158" i="11" s="1"/>
  <c r="AO159" i="11"/>
  <c r="CU159" i="11" s="1"/>
  <c r="AO160" i="11"/>
  <c r="CU160" i="11" s="1"/>
  <c r="AO161" i="11"/>
  <c r="CU161" i="11" s="1"/>
  <c r="AO80" i="11"/>
  <c r="CU80" i="11" s="1"/>
  <c r="AO81" i="11"/>
  <c r="CU81" i="11" s="1"/>
  <c r="AO82" i="11"/>
  <c r="CU82" i="11" s="1"/>
  <c r="AO83" i="11"/>
  <c r="CU83" i="11" s="1"/>
  <c r="AO84" i="11"/>
  <c r="CU84" i="11" s="1"/>
  <c r="AO92" i="11"/>
  <c r="L1645" i="23"/>
  <c r="L1646" i="23"/>
  <c r="L1647" i="23"/>
  <c r="L1648" i="23"/>
  <c r="L1649" i="23"/>
  <c r="L1650" i="23"/>
  <c r="L1651" i="23"/>
  <c r="L1652" i="23"/>
  <c r="L1653" i="23"/>
  <c r="L1654" i="23"/>
  <c r="L1655" i="23"/>
  <c r="L1656" i="23"/>
  <c r="L1657" i="23"/>
  <c r="L1658" i="23"/>
  <c r="L1659" i="23"/>
  <c r="L1660" i="23"/>
  <c r="L1661" i="23"/>
  <c r="L1662" i="23"/>
  <c r="L1663" i="23"/>
  <c r="L1664" i="23"/>
  <c r="L1665" i="23"/>
  <c r="L1666" i="23"/>
  <c r="L1667" i="23"/>
  <c r="L1668" i="23"/>
  <c r="L1669" i="23"/>
  <c r="L1670" i="23"/>
  <c r="L1671" i="23"/>
  <c r="L1672" i="23"/>
  <c r="L1673" i="23"/>
  <c r="L1674" i="23"/>
  <c r="L1675" i="23"/>
  <c r="L1676" i="23"/>
  <c r="L1677" i="23"/>
  <c r="L1678" i="23"/>
  <c r="L1679" i="23"/>
  <c r="L1680" i="23"/>
  <c r="L1681" i="23"/>
  <c r="L1682" i="23"/>
  <c r="L1683" i="23"/>
  <c r="L1684" i="23"/>
  <c r="L1685" i="23"/>
  <c r="L1686" i="23"/>
  <c r="L1687" i="23"/>
  <c r="AO78" i="13"/>
  <c r="AO78" i="11"/>
  <c r="Q6412" i="25"/>
  <c r="Q6413" i="25"/>
  <c r="Q6414" i="25"/>
  <c r="Q6415" i="25"/>
  <c r="Q6416" i="25"/>
  <c r="Q6417" i="25"/>
  <c r="Q6418" i="25"/>
  <c r="Q6419" i="25"/>
  <c r="Q6420" i="25"/>
  <c r="Q6421" i="25"/>
  <c r="Q6422" i="25"/>
  <c r="Q6423" i="25"/>
  <c r="Q6424" i="25"/>
  <c r="Q6425" i="25"/>
  <c r="Q6426" i="25"/>
  <c r="Q6427" i="25"/>
  <c r="Q6428" i="25"/>
  <c r="Q6429" i="25"/>
  <c r="Q6430" i="25"/>
  <c r="Q6431" i="25"/>
  <c r="Q6432" i="25"/>
  <c r="Q6433" i="25"/>
  <c r="Q6434" i="25"/>
  <c r="Q6435" i="25"/>
  <c r="Q6436" i="25"/>
  <c r="Q6437" i="25"/>
  <c r="Q6438" i="25"/>
  <c r="Q6439" i="25"/>
  <c r="Q6440" i="25"/>
  <c r="Q6441" i="25"/>
  <c r="Q6442" i="25"/>
  <c r="Q6443" i="25"/>
  <c r="Q6444" i="25"/>
  <c r="Q6445" i="25"/>
  <c r="Q6446" i="25"/>
  <c r="Q6447" i="25"/>
  <c r="Q6448" i="25"/>
  <c r="Q6449" i="25"/>
  <c r="Q6450" i="25"/>
  <c r="Q6451" i="25"/>
  <c r="Q6452" i="25"/>
  <c r="Q6453" i="25"/>
  <c r="Q6454" i="25"/>
  <c r="Q6455" i="25"/>
  <c r="Q6456" i="25"/>
  <c r="Q6457" i="25"/>
  <c r="Q6458" i="25"/>
  <c r="Q6459" i="25"/>
  <c r="Q6460" i="25"/>
  <c r="Q6461" i="25"/>
  <c r="Q6462" i="25"/>
  <c r="Q6463" i="25"/>
  <c r="Q6464" i="25"/>
  <c r="Q6465" i="25"/>
  <c r="Q6466" i="25"/>
  <c r="Q6467" i="25"/>
  <c r="Q6468" i="25"/>
  <c r="Q6469" i="25"/>
  <c r="Q6470" i="25"/>
  <c r="Q6471" i="25"/>
  <c r="Q6472" i="25"/>
  <c r="Q6473" i="25"/>
  <c r="Q6474" i="25"/>
  <c r="Q6475" i="25"/>
  <c r="Q6476" i="25"/>
  <c r="Q6477" i="25"/>
  <c r="Q6478" i="25"/>
  <c r="Q6479" i="25"/>
  <c r="Q6480" i="25"/>
  <c r="Q6481" i="25"/>
  <c r="Q6482" i="25"/>
  <c r="Q6483" i="25"/>
  <c r="Q6484" i="25"/>
  <c r="Q6485" i="25"/>
  <c r="Q6486" i="25"/>
  <c r="Q6487" i="25"/>
  <c r="Q6488" i="25"/>
  <c r="Q6489" i="25"/>
  <c r="Q6490" i="25"/>
  <c r="Q6491" i="25"/>
  <c r="Q6492" i="25"/>
  <c r="Q6493" i="25"/>
  <c r="Q6494" i="25"/>
  <c r="Q6495" i="25"/>
  <c r="Q6496" i="25"/>
  <c r="Q6497" i="25"/>
  <c r="Q6498" i="25"/>
  <c r="Q6499" i="25"/>
  <c r="Q6500" i="25"/>
  <c r="Q6501" i="25"/>
  <c r="Q6502" i="25"/>
  <c r="Q6503" i="25"/>
  <c r="Q6504" i="25"/>
  <c r="Q6505" i="25"/>
  <c r="Q6506" i="25"/>
  <c r="Q6507" i="25"/>
  <c r="Q6508" i="25"/>
  <c r="Q6509" i="25"/>
  <c r="Q6510" i="25"/>
  <c r="Q6511" i="25"/>
  <c r="Q6512" i="25"/>
  <c r="Q6513" i="25"/>
  <c r="Q6514" i="25"/>
  <c r="Q6515" i="25"/>
  <c r="Q6516" i="25"/>
  <c r="Q6517" i="25"/>
  <c r="Q6518" i="25"/>
  <c r="Q6519" i="25"/>
  <c r="Q6520" i="25"/>
  <c r="Q6521" i="25"/>
  <c r="Q6522" i="25"/>
  <c r="Q6523" i="25"/>
  <c r="Q6524" i="25"/>
  <c r="Q6525" i="25"/>
  <c r="Q6526" i="25"/>
  <c r="Q6527" i="25"/>
  <c r="CH10" i="13"/>
  <c r="CH11" i="13"/>
  <c r="CH12" i="13"/>
  <c r="CH13" i="13"/>
  <c r="CH14" i="13"/>
  <c r="CH17" i="13"/>
  <c r="CH18" i="13"/>
  <c r="CH19" i="13"/>
  <c r="CH20" i="13"/>
  <c r="CH21" i="13"/>
  <c r="CH24" i="13"/>
  <c r="CH25" i="13"/>
  <c r="CH26" i="13"/>
  <c r="CH27" i="13"/>
  <c r="CH28" i="13"/>
  <c r="CH31" i="13"/>
  <c r="CH32" i="13"/>
  <c r="CH33" i="13"/>
  <c r="CH34" i="13"/>
  <c r="CH35" i="13"/>
  <c r="CH38" i="13"/>
  <c r="CH39" i="13"/>
  <c r="CH40" i="13"/>
  <c r="CH41" i="13"/>
  <c r="CH42" i="13"/>
  <c r="CH45" i="13"/>
  <c r="CH46" i="13"/>
  <c r="CH47" i="13"/>
  <c r="CH48" i="13"/>
  <c r="CH49" i="13"/>
  <c r="CH52" i="13"/>
  <c r="CH53" i="13"/>
  <c r="CH54" i="13"/>
  <c r="CH55" i="13"/>
  <c r="CH56" i="13"/>
  <c r="CH59" i="13"/>
  <c r="CH60" i="13"/>
  <c r="CH61" i="13"/>
  <c r="CH62" i="13"/>
  <c r="CH63" i="13"/>
  <c r="CH66" i="13"/>
  <c r="CH67" i="13"/>
  <c r="CH68" i="13"/>
  <c r="CH69" i="13"/>
  <c r="CH70" i="13"/>
  <c r="CH73" i="13"/>
  <c r="CH74" i="13"/>
  <c r="CH75" i="13"/>
  <c r="CH76" i="13"/>
  <c r="CH77" i="13"/>
  <c r="CH87" i="13"/>
  <c r="CH88" i="13"/>
  <c r="CH89" i="13"/>
  <c r="CH90" i="13"/>
  <c r="CH91" i="13"/>
  <c r="CH94" i="13"/>
  <c r="CH95" i="13"/>
  <c r="CH96" i="13"/>
  <c r="CH97" i="13"/>
  <c r="CH98" i="13"/>
  <c r="CH101" i="13"/>
  <c r="CH102" i="13"/>
  <c r="CH103" i="13"/>
  <c r="CH104" i="13"/>
  <c r="CH105" i="13"/>
  <c r="CH108" i="13"/>
  <c r="CH109" i="13"/>
  <c r="CH110" i="13"/>
  <c r="CH111" i="13"/>
  <c r="CH112" i="13"/>
  <c r="CH122" i="13"/>
  <c r="CH123" i="13"/>
  <c r="CH124" i="13"/>
  <c r="CH125" i="13"/>
  <c r="CH126" i="13"/>
  <c r="CH129" i="13"/>
  <c r="CH130" i="13"/>
  <c r="CH131" i="13"/>
  <c r="CH132" i="13"/>
  <c r="CH133" i="13"/>
  <c r="CH143" i="13"/>
  <c r="CH144" i="13"/>
  <c r="CH145" i="13"/>
  <c r="CH146" i="13"/>
  <c r="CH147" i="13"/>
  <c r="CH150" i="13"/>
  <c r="CH151" i="13"/>
  <c r="CH152" i="13"/>
  <c r="CH153" i="13"/>
  <c r="CH154" i="13"/>
  <c r="CH10" i="14"/>
  <c r="CH11" i="14"/>
  <c r="CH12" i="14"/>
  <c r="CH13" i="14"/>
  <c r="CH14" i="14"/>
  <c r="CH17" i="14"/>
  <c r="CH18" i="14"/>
  <c r="CH19" i="14"/>
  <c r="CH20" i="14"/>
  <c r="CH21" i="14"/>
  <c r="CH24" i="14"/>
  <c r="CH25" i="14"/>
  <c r="CH26" i="14"/>
  <c r="CH27" i="14"/>
  <c r="CH28" i="14"/>
  <c r="CH31" i="14"/>
  <c r="CH32" i="14"/>
  <c r="CH33" i="14"/>
  <c r="CH34" i="14"/>
  <c r="CH35" i="14"/>
  <c r="CH38" i="14"/>
  <c r="CH39" i="14"/>
  <c r="CH40" i="14"/>
  <c r="CH41" i="14"/>
  <c r="CH42" i="14"/>
  <c r="CH45" i="14"/>
  <c r="CH46" i="14"/>
  <c r="CH47" i="14"/>
  <c r="CH48" i="14"/>
  <c r="CH49" i="14"/>
  <c r="CH52" i="14"/>
  <c r="CH53" i="14"/>
  <c r="CH54" i="14"/>
  <c r="CH55" i="14"/>
  <c r="CH56" i="14"/>
  <c r="CH59" i="14"/>
  <c r="CH60" i="14"/>
  <c r="CH61" i="14"/>
  <c r="CH62" i="14"/>
  <c r="CH63" i="14"/>
  <c r="CH66" i="14"/>
  <c r="CH67" i="14"/>
  <c r="CH68" i="14"/>
  <c r="CH69" i="14"/>
  <c r="CH70" i="14"/>
  <c r="CH73" i="14"/>
  <c r="CH74" i="14"/>
  <c r="CH75" i="14"/>
  <c r="CH76" i="14"/>
  <c r="CH77" i="14"/>
  <c r="CH80" i="14"/>
  <c r="CH81" i="14"/>
  <c r="CH82" i="14"/>
  <c r="CH83" i="14"/>
  <c r="CH84" i="14"/>
  <c r="CH87" i="14"/>
  <c r="CH88" i="14"/>
  <c r="CH89" i="14"/>
  <c r="CH90" i="14"/>
  <c r="CH91" i="14"/>
  <c r="CH101" i="14"/>
  <c r="CH102" i="14"/>
  <c r="CH103" i="14"/>
  <c r="CH104" i="14"/>
  <c r="CH105" i="14"/>
  <c r="CH108" i="14"/>
  <c r="CH109" i="14"/>
  <c r="CH110" i="14"/>
  <c r="CH111" i="14"/>
  <c r="CH112" i="14"/>
  <c r="CH122" i="14"/>
  <c r="CH123" i="14"/>
  <c r="CH124" i="14"/>
  <c r="CH125" i="14"/>
  <c r="CH126" i="14"/>
  <c r="CH129" i="14"/>
  <c r="CH130" i="14"/>
  <c r="CH131" i="14"/>
  <c r="CH132" i="14"/>
  <c r="CH133" i="14"/>
  <c r="CH143" i="14"/>
  <c r="CH144" i="14"/>
  <c r="CH145" i="14"/>
  <c r="CH146" i="14"/>
  <c r="CH147" i="14"/>
  <c r="CH150" i="14"/>
  <c r="CH151" i="14"/>
  <c r="CH152" i="14"/>
  <c r="CH153" i="14"/>
  <c r="CH154" i="14"/>
  <c r="CH10" i="15"/>
  <c r="CH11" i="15"/>
  <c r="CH12" i="15"/>
  <c r="CH13" i="15"/>
  <c r="CH14" i="15"/>
  <c r="CH17" i="15"/>
  <c r="CH18" i="15"/>
  <c r="CH19" i="15"/>
  <c r="CH20" i="15"/>
  <c r="CH21" i="15"/>
  <c r="CH24" i="15"/>
  <c r="CH25" i="15"/>
  <c r="CH26" i="15"/>
  <c r="CH27" i="15"/>
  <c r="CH28" i="15"/>
  <c r="CH31" i="15"/>
  <c r="CH32" i="15"/>
  <c r="CH33" i="15"/>
  <c r="CH34" i="15"/>
  <c r="CH35" i="15"/>
  <c r="CH38" i="15"/>
  <c r="CH39" i="15"/>
  <c r="CH40" i="15"/>
  <c r="CH41" i="15"/>
  <c r="CH42" i="15"/>
  <c r="CH45" i="15"/>
  <c r="CH46" i="15"/>
  <c r="CH47" i="15"/>
  <c r="CH48" i="15"/>
  <c r="CH49" i="15"/>
  <c r="CH52" i="15"/>
  <c r="CH53" i="15"/>
  <c r="CH54" i="15"/>
  <c r="CH55" i="15"/>
  <c r="CH56" i="15"/>
  <c r="CH59" i="15"/>
  <c r="CH60" i="15"/>
  <c r="CH61" i="15"/>
  <c r="CH62" i="15"/>
  <c r="CH63" i="15"/>
  <c r="CH66" i="15"/>
  <c r="CH67" i="15"/>
  <c r="CH68" i="15"/>
  <c r="CH69" i="15"/>
  <c r="CH70" i="15"/>
  <c r="CH73" i="15"/>
  <c r="CH74" i="15"/>
  <c r="CH75" i="15"/>
  <c r="CH76" i="15"/>
  <c r="CH77" i="15"/>
  <c r="CH80" i="15"/>
  <c r="CH81" i="15"/>
  <c r="CH82" i="15"/>
  <c r="CH83" i="15"/>
  <c r="CH84" i="15"/>
  <c r="CH87" i="15"/>
  <c r="CH88" i="15"/>
  <c r="CH89" i="15"/>
  <c r="CH90" i="15"/>
  <c r="CH91" i="15"/>
  <c r="CH101" i="15"/>
  <c r="CH102" i="15"/>
  <c r="CH103" i="15"/>
  <c r="CH104" i="15"/>
  <c r="CH105" i="15"/>
  <c r="CH108" i="15"/>
  <c r="CH109" i="15"/>
  <c r="CH110" i="15"/>
  <c r="CH111" i="15"/>
  <c r="CH112" i="15"/>
  <c r="CH122" i="15"/>
  <c r="CH123" i="15"/>
  <c r="CH124" i="15"/>
  <c r="CH125" i="15"/>
  <c r="CH126" i="15"/>
  <c r="CH129" i="15"/>
  <c r="CH130" i="15"/>
  <c r="CH131" i="15"/>
  <c r="CH132" i="15"/>
  <c r="CH133" i="15"/>
  <c r="CH143" i="15"/>
  <c r="CH144" i="15"/>
  <c r="CH145" i="15"/>
  <c r="CH146" i="15"/>
  <c r="CH147" i="15"/>
  <c r="CH150" i="15"/>
  <c r="CH151" i="15"/>
  <c r="CH152" i="15"/>
  <c r="CH153" i="15"/>
  <c r="CH154" i="15"/>
  <c r="CH10" i="11"/>
  <c r="CH11" i="11"/>
  <c r="CH12" i="11"/>
  <c r="CH13" i="11"/>
  <c r="CH14" i="11"/>
  <c r="CH17" i="11"/>
  <c r="CH18" i="11"/>
  <c r="CH19" i="11"/>
  <c r="CH20" i="11"/>
  <c r="CH21" i="11"/>
  <c r="CH24" i="11"/>
  <c r="CH25" i="11"/>
  <c r="CH26" i="11"/>
  <c r="CH27" i="11"/>
  <c r="CH28" i="11"/>
  <c r="CH31" i="11"/>
  <c r="CH32" i="11"/>
  <c r="CH33" i="11"/>
  <c r="CH34" i="11"/>
  <c r="CH35" i="11"/>
  <c r="CH38" i="11"/>
  <c r="CH39" i="11"/>
  <c r="CH40" i="11"/>
  <c r="CH41" i="11"/>
  <c r="CH42" i="11"/>
  <c r="CH45" i="11"/>
  <c r="CH46" i="11"/>
  <c r="CH47" i="11"/>
  <c r="CH48" i="11"/>
  <c r="CH49" i="11"/>
  <c r="CH52" i="11"/>
  <c r="CH53" i="11"/>
  <c r="CH54" i="11"/>
  <c r="CH55" i="11"/>
  <c r="CH56" i="11"/>
  <c r="CH59" i="11"/>
  <c r="CH60" i="11"/>
  <c r="CH61" i="11"/>
  <c r="CH62" i="11"/>
  <c r="CH63" i="11"/>
  <c r="CH66" i="11"/>
  <c r="CH67" i="11"/>
  <c r="CH68" i="11"/>
  <c r="CH69" i="11"/>
  <c r="CH70" i="11"/>
  <c r="CH73" i="11"/>
  <c r="CH74" i="11"/>
  <c r="CH75" i="11"/>
  <c r="CH76" i="11"/>
  <c r="CH77" i="11"/>
  <c r="CH87" i="11"/>
  <c r="CH88" i="11"/>
  <c r="CH89" i="11"/>
  <c r="CH90" i="11"/>
  <c r="CH91" i="11"/>
  <c r="CH94" i="11"/>
  <c r="CH95" i="11"/>
  <c r="CH96" i="11"/>
  <c r="CH97" i="11"/>
  <c r="CH98" i="11"/>
  <c r="CH101" i="11"/>
  <c r="CH102" i="11"/>
  <c r="CH103" i="11"/>
  <c r="CH104" i="11"/>
  <c r="CH105" i="11"/>
  <c r="CH108" i="11"/>
  <c r="CH109" i="11"/>
  <c r="CH110" i="11"/>
  <c r="CH111" i="11"/>
  <c r="CH112" i="11"/>
  <c r="CH122" i="11"/>
  <c r="CH123" i="11"/>
  <c r="CH124" i="11"/>
  <c r="CH125" i="11"/>
  <c r="CH126" i="11"/>
  <c r="CH129" i="11"/>
  <c r="CH130" i="11"/>
  <c r="CH131" i="11"/>
  <c r="CH132" i="11"/>
  <c r="CH133" i="11"/>
  <c r="CH143" i="11"/>
  <c r="CH144" i="11"/>
  <c r="CH145" i="11"/>
  <c r="CH146" i="11"/>
  <c r="CH147" i="11"/>
  <c r="CH150" i="11"/>
  <c r="CH151" i="11"/>
  <c r="CH152" i="11"/>
  <c r="CH153" i="11"/>
  <c r="CH154" i="11"/>
  <c r="AN80" i="11"/>
  <c r="CT80" i="11" s="1"/>
  <c r="AN81" i="11"/>
  <c r="CT81" i="11" s="1"/>
  <c r="AN82" i="11"/>
  <c r="CT82" i="11" s="1"/>
  <c r="AN83" i="11"/>
  <c r="CT83" i="11" s="1"/>
  <c r="AN84" i="11"/>
  <c r="CT84" i="11" s="1"/>
  <c r="AN80" i="13"/>
  <c r="CT80" i="13" s="1"/>
  <c r="AN81" i="13"/>
  <c r="CT81" i="13" s="1"/>
  <c r="AN82" i="13"/>
  <c r="CT82" i="13" s="1"/>
  <c r="AN83" i="13"/>
  <c r="CT83" i="13" s="1"/>
  <c r="AN84" i="13"/>
  <c r="CT84" i="13" s="1"/>
  <c r="AN92" i="13"/>
  <c r="AN92" i="11"/>
  <c r="L1627" i="23"/>
  <c r="L1628" i="23"/>
  <c r="L1629" i="23"/>
  <c r="L1630" i="23"/>
  <c r="L1631" i="23"/>
  <c r="L1632" i="23"/>
  <c r="L1633" i="23"/>
  <c r="L1634" i="23"/>
  <c r="L1635" i="23"/>
  <c r="L1636" i="23"/>
  <c r="L1637" i="23"/>
  <c r="L1638" i="23"/>
  <c r="L1639" i="23"/>
  <c r="L1640" i="23"/>
  <c r="L1641" i="23"/>
  <c r="L1642" i="23"/>
  <c r="L1643" i="23"/>
  <c r="L1644" i="23"/>
  <c r="AN78" i="13"/>
  <c r="AN78" i="11"/>
  <c r="Q6260" i="25"/>
  <c r="Q6261" i="25"/>
  <c r="Q6262" i="25"/>
  <c r="Q6263" i="25"/>
  <c r="Q6264" i="25"/>
  <c r="Q6265" i="25"/>
  <c r="Q6266" i="25"/>
  <c r="Q6267" i="25"/>
  <c r="Q6268" i="25"/>
  <c r="Q6269" i="25"/>
  <c r="Q6270" i="25"/>
  <c r="Q6271" i="25"/>
  <c r="Q6272" i="25"/>
  <c r="Q6273" i="25"/>
  <c r="Q6274" i="25"/>
  <c r="Q6275" i="25"/>
  <c r="Q6276" i="25"/>
  <c r="Q6277" i="25"/>
  <c r="Q6278" i="25"/>
  <c r="Q6279" i="25"/>
  <c r="Q6280" i="25"/>
  <c r="Q6281" i="25"/>
  <c r="Q6282" i="25"/>
  <c r="Q6283" i="25"/>
  <c r="Q6284" i="25"/>
  <c r="Q6285" i="25"/>
  <c r="Q6286" i="25"/>
  <c r="Q6287" i="25"/>
  <c r="Q6288" i="25"/>
  <c r="Q6289" i="25"/>
  <c r="Q6290" i="25"/>
  <c r="Q6291" i="25"/>
  <c r="Q6292" i="25"/>
  <c r="Q6293" i="25"/>
  <c r="Q6294" i="25"/>
  <c r="Q6295" i="25"/>
  <c r="Q6296" i="25"/>
  <c r="Q6297" i="25"/>
  <c r="Q6298" i="25"/>
  <c r="Q6299" i="25"/>
  <c r="Q6300" i="25"/>
  <c r="Q6301" i="25"/>
  <c r="Q6302" i="25"/>
  <c r="Q6303" i="25"/>
  <c r="Q6304" i="25"/>
  <c r="Q6305" i="25"/>
  <c r="Q6306" i="25"/>
  <c r="Q6307" i="25"/>
  <c r="Q6308" i="25"/>
  <c r="Q6309" i="25"/>
  <c r="Q6310" i="25"/>
  <c r="Q6311" i="25"/>
  <c r="Q6312" i="25"/>
  <c r="Q6313" i="25"/>
  <c r="Q6314" i="25"/>
  <c r="Q6315" i="25"/>
  <c r="Q6316" i="25"/>
  <c r="Q6317" i="25"/>
  <c r="Q6318" i="25"/>
  <c r="Q6319" i="25"/>
  <c r="Q6320" i="25"/>
  <c r="Q6321" i="25"/>
  <c r="Q6322" i="25"/>
  <c r="Q6323" i="25"/>
  <c r="Q6324" i="25"/>
  <c r="Q6325" i="25"/>
  <c r="Q6326" i="25"/>
  <c r="Q6327" i="25"/>
  <c r="Q6328" i="25"/>
  <c r="Q6329" i="25"/>
  <c r="Q6330" i="25"/>
  <c r="Q6331" i="25"/>
  <c r="Q6332" i="25"/>
  <c r="Q6333" i="25"/>
  <c r="Q6334" i="25"/>
  <c r="Q6335" i="25"/>
  <c r="Q6336" i="25"/>
  <c r="Q6337" i="25"/>
  <c r="Q6338" i="25"/>
  <c r="Q6339" i="25"/>
  <c r="Q6340" i="25"/>
  <c r="Q6341" i="25"/>
  <c r="Q6342" i="25"/>
  <c r="Q6343" i="25"/>
  <c r="Q6344" i="25"/>
  <c r="Q6345" i="25"/>
  <c r="Q6346" i="25"/>
  <c r="Q6347" i="25"/>
  <c r="Q6348" i="25"/>
  <c r="Q6349" i="25"/>
  <c r="Q6350" i="25"/>
  <c r="Q6351" i="25"/>
  <c r="Q6352" i="25"/>
  <c r="Q6353" i="25"/>
  <c r="Q6354" i="25"/>
  <c r="Q6355" i="25"/>
  <c r="Q6356" i="25"/>
  <c r="Q6357" i="25"/>
  <c r="Q6358" i="25"/>
  <c r="Q6359" i="25"/>
  <c r="Q6360" i="25"/>
  <c r="Q6361" i="25"/>
  <c r="Q6362" i="25"/>
  <c r="Q6363" i="25"/>
  <c r="Q6364" i="25"/>
  <c r="Q6365" i="25"/>
  <c r="Q6366" i="25"/>
  <c r="Q6367" i="25"/>
  <c r="Q6368" i="25"/>
  <c r="Q6369" i="25"/>
  <c r="Q6370" i="25"/>
  <c r="Q6371" i="25"/>
  <c r="Q6372" i="25"/>
  <c r="Q6373" i="25"/>
  <c r="Q6374" i="25"/>
  <c r="Q6375" i="25"/>
  <c r="Q6376" i="25"/>
  <c r="Q6377" i="25"/>
  <c r="Q6378" i="25"/>
  <c r="Q6379" i="25"/>
  <c r="Q6380" i="25"/>
  <c r="Q6381" i="25"/>
  <c r="Q6382" i="25"/>
  <c r="Q6383" i="25"/>
  <c r="Q6384" i="25"/>
  <c r="Q6385" i="25"/>
  <c r="Q6386" i="25"/>
  <c r="Q6387" i="25"/>
  <c r="Q6388" i="25"/>
  <c r="Q6389" i="25"/>
  <c r="Q6390" i="25"/>
  <c r="Q6391" i="25"/>
  <c r="Q6392" i="25"/>
  <c r="Q6393" i="25"/>
  <c r="Q6394" i="25"/>
  <c r="Q6395" i="25"/>
  <c r="Q6396" i="25"/>
  <c r="Q6397" i="25"/>
  <c r="Q6398" i="25"/>
  <c r="Q6399" i="25"/>
  <c r="Q6400" i="25"/>
  <c r="Q6401" i="25"/>
  <c r="Q6402" i="25"/>
  <c r="Q6403" i="25"/>
  <c r="Q6404" i="25"/>
  <c r="Q6405" i="25"/>
  <c r="Q6406" i="25"/>
  <c r="Q6407" i="25"/>
  <c r="Q6408" i="25"/>
  <c r="Q6409" i="25"/>
  <c r="Q6410" i="25"/>
  <c r="Q6411" i="25"/>
  <c r="AN157" i="15"/>
  <c r="CT157" i="15" s="1"/>
  <c r="AN158" i="15"/>
  <c r="CT158" i="15" s="1"/>
  <c r="AN159" i="15"/>
  <c r="CT159" i="15" s="1"/>
  <c r="AN160" i="15"/>
  <c r="CT160" i="15" s="1"/>
  <c r="AN161" i="15"/>
  <c r="CT161" i="15" s="1"/>
  <c r="AN162" i="15"/>
  <c r="CT162" i="15" s="1"/>
  <c r="AN157" i="14"/>
  <c r="CT157" i="14" s="1"/>
  <c r="AN158" i="14"/>
  <c r="CT158" i="14" s="1"/>
  <c r="AN159" i="14"/>
  <c r="CT159" i="14" s="1"/>
  <c r="AN160" i="14"/>
  <c r="CT160" i="14" s="1"/>
  <c r="AN161" i="14"/>
  <c r="CT161" i="14" s="1"/>
  <c r="AN162" i="14"/>
  <c r="CT162" i="14" s="1"/>
  <c r="CG10" i="15"/>
  <c r="CG11" i="15"/>
  <c r="CG12" i="15"/>
  <c r="CG13" i="15"/>
  <c r="CG14" i="15"/>
  <c r="CG17" i="15"/>
  <c r="CG18" i="15"/>
  <c r="CG19" i="15"/>
  <c r="CG20" i="15"/>
  <c r="CG21" i="15"/>
  <c r="CG24" i="15"/>
  <c r="CG25" i="15"/>
  <c r="CG26" i="15"/>
  <c r="CG27" i="15"/>
  <c r="CG28" i="15"/>
  <c r="CG31" i="15"/>
  <c r="CG32" i="15"/>
  <c r="CG33" i="15"/>
  <c r="CG34" i="15"/>
  <c r="CG35" i="15"/>
  <c r="CG38" i="15"/>
  <c r="CG39" i="15"/>
  <c r="CG40" i="15"/>
  <c r="CG41" i="15"/>
  <c r="CG42" i="15"/>
  <c r="CG45" i="15"/>
  <c r="CG46" i="15"/>
  <c r="CG47" i="15"/>
  <c r="CG48" i="15"/>
  <c r="CG49" i="15"/>
  <c r="CG52" i="15"/>
  <c r="CG53" i="15"/>
  <c r="CG54" i="15"/>
  <c r="CG55" i="15"/>
  <c r="CG56" i="15"/>
  <c r="CG59" i="15"/>
  <c r="CG60" i="15"/>
  <c r="CG61" i="15"/>
  <c r="CG62" i="15"/>
  <c r="CG63" i="15"/>
  <c r="CG66" i="15"/>
  <c r="CG67" i="15"/>
  <c r="CG68" i="15"/>
  <c r="CG69" i="15"/>
  <c r="CG70" i="15"/>
  <c r="CG73" i="15"/>
  <c r="CG74" i="15"/>
  <c r="CG75" i="15"/>
  <c r="CG76" i="15"/>
  <c r="CG77" i="15"/>
  <c r="CG80" i="15"/>
  <c r="CG81" i="15"/>
  <c r="CG82" i="15"/>
  <c r="CG83" i="15"/>
  <c r="CG84" i="15"/>
  <c r="CG87" i="15"/>
  <c r="CG88" i="15"/>
  <c r="CG89" i="15"/>
  <c r="CG90" i="15"/>
  <c r="CG91" i="15"/>
  <c r="CG101" i="15"/>
  <c r="CG102" i="15"/>
  <c r="CG103" i="15"/>
  <c r="CG104" i="15"/>
  <c r="CG105" i="15"/>
  <c r="CG108" i="15"/>
  <c r="CG109" i="15"/>
  <c r="CG110" i="15"/>
  <c r="CG111" i="15"/>
  <c r="CG112" i="15"/>
  <c r="CG122" i="15"/>
  <c r="CG123" i="15"/>
  <c r="CG124" i="15"/>
  <c r="CG125" i="15"/>
  <c r="CG126" i="15"/>
  <c r="CG129" i="15"/>
  <c r="CG130" i="15"/>
  <c r="CG131" i="15"/>
  <c r="CG132" i="15"/>
  <c r="CG133" i="15"/>
  <c r="CG143" i="15"/>
  <c r="CG144" i="15"/>
  <c r="CG145" i="15"/>
  <c r="CG146" i="15"/>
  <c r="CG147" i="15"/>
  <c r="CG150" i="15"/>
  <c r="CG151" i="15"/>
  <c r="CG152" i="15"/>
  <c r="CG153" i="15"/>
  <c r="CG154" i="15"/>
  <c r="CG10" i="14"/>
  <c r="CG11" i="14"/>
  <c r="CG12" i="14"/>
  <c r="CG13" i="14"/>
  <c r="CG14" i="14"/>
  <c r="CG17" i="14"/>
  <c r="CG18" i="14"/>
  <c r="CG19" i="14"/>
  <c r="CG20" i="14"/>
  <c r="CG21" i="14"/>
  <c r="CG24" i="14"/>
  <c r="CG25" i="14"/>
  <c r="CG26" i="14"/>
  <c r="CG27" i="14"/>
  <c r="CG28" i="14"/>
  <c r="CG31" i="14"/>
  <c r="CG32" i="14"/>
  <c r="CG33" i="14"/>
  <c r="CG34" i="14"/>
  <c r="CG35" i="14"/>
  <c r="CG38" i="14"/>
  <c r="CG39" i="14"/>
  <c r="CG40" i="14"/>
  <c r="CG41" i="14"/>
  <c r="CG42" i="14"/>
  <c r="CG45" i="14"/>
  <c r="CG46" i="14"/>
  <c r="CG47" i="14"/>
  <c r="CG48" i="14"/>
  <c r="CG49" i="14"/>
  <c r="CG52" i="14"/>
  <c r="CG53" i="14"/>
  <c r="CG54" i="14"/>
  <c r="CG55" i="14"/>
  <c r="CG56" i="14"/>
  <c r="CG59" i="14"/>
  <c r="CG60" i="14"/>
  <c r="CG61" i="14"/>
  <c r="CG62" i="14"/>
  <c r="CG63" i="14"/>
  <c r="CG66" i="14"/>
  <c r="CG67" i="14"/>
  <c r="CG68" i="14"/>
  <c r="CG69" i="14"/>
  <c r="CG70" i="14"/>
  <c r="CG73" i="14"/>
  <c r="CG74" i="14"/>
  <c r="CG75" i="14"/>
  <c r="CG76" i="14"/>
  <c r="CG77" i="14"/>
  <c r="CG80" i="14"/>
  <c r="CG81" i="14"/>
  <c r="CG82" i="14"/>
  <c r="CG83" i="14"/>
  <c r="CG84" i="14"/>
  <c r="CG87" i="14"/>
  <c r="CG88" i="14"/>
  <c r="CG89" i="14"/>
  <c r="CG90" i="14"/>
  <c r="CG91" i="14"/>
  <c r="CG101" i="14"/>
  <c r="CG102" i="14"/>
  <c r="CG103" i="14"/>
  <c r="CG104" i="14"/>
  <c r="CG105" i="14"/>
  <c r="CG108" i="14"/>
  <c r="CG109" i="14"/>
  <c r="CG110" i="14"/>
  <c r="CG111" i="14"/>
  <c r="CG112" i="14"/>
  <c r="CG122" i="14"/>
  <c r="CG123" i="14"/>
  <c r="CG124" i="14"/>
  <c r="CG125" i="14"/>
  <c r="CG126" i="14"/>
  <c r="CG129" i="14"/>
  <c r="CG130" i="14"/>
  <c r="CG131" i="14"/>
  <c r="CG132" i="14"/>
  <c r="CG133" i="14"/>
  <c r="CG143" i="14"/>
  <c r="CG144" i="14"/>
  <c r="CG145" i="14"/>
  <c r="CG146" i="14"/>
  <c r="CG147" i="14"/>
  <c r="CG150" i="14"/>
  <c r="CG151" i="14"/>
  <c r="CG152" i="14"/>
  <c r="CG153" i="14"/>
  <c r="CG154" i="14"/>
  <c r="CG10" i="13"/>
  <c r="CG11" i="13"/>
  <c r="CG12" i="13"/>
  <c r="CG13" i="13"/>
  <c r="CG14" i="13"/>
  <c r="CG17" i="13"/>
  <c r="CG18" i="13"/>
  <c r="CG19" i="13"/>
  <c r="CG20" i="13"/>
  <c r="CG21" i="13"/>
  <c r="CG24" i="13"/>
  <c r="CG25" i="13"/>
  <c r="CG26" i="13"/>
  <c r="CG27" i="13"/>
  <c r="CG28" i="13"/>
  <c r="CG31" i="13"/>
  <c r="CG32" i="13"/>
  <c r="CG33" i="13"/>
  <c r="CG34" i="13"/>
  <c r="CG35" i="13"/>
  <c r="CG38" i="13"/>
  <c r="CG39" i="13"/>
  <c r="CG40" i="13"/>
  <c r="CG41" i="13"/>
  <c r="CG42" i="13"/>
  <c r="CG45" i="13"/>
  <c r="CG46" i="13"/>
  <c r="CG47" i="13"/>
  <c r="CG48" i="13"/>
  <c r="CG49" i="13"/>
  <c r="CG52" i="13"/>
  <c r="CG53" i="13"/>
  <c r="CG54" i="13"/>
  <c r="CG55" i="13"/>
  <c r="CG56" i="13"/>
  <c r="CG59" i="13"/>
  <c r="CG60" i="13"/>
  <c r="CG61" i="13"/>
  <c r="CG62" i="13"/>
  <c r="CG63" i="13"/>
  <c r="CG66" i="13"/>
  <c r="CG67" i="13"/>
  <c r="CG68" i="13"/>
  <c r="CG69" i="13"/>
  <c r="CG70" i="13"/>
  <c r="CG73" i="13"/>
  <c r="CG74" i="13"/>
  <c r="CG75" i="13"/>
  <c r="CG76" i="13"/>
  <c r="CG77" i="13"/>
  <c r="CG87" i="13"/>
  <c r="CG88" i="13"/>
  <c r="CG89" i="13"/>
  <c r="CG90" i="13"/>
  <c r="CG91" i="13"/>
  <c r="CG94" i="13"/>
  <c r="CG95" i="13"/>
  <c r="CG96" i="13"/>
  <c r="CG97" i="13"/>
  <c r="CG98" i="13"/>
  <c r="CG101" i="13"/>
  <c r="CG102" i="13"/>
  <c r="CG103" i="13"/>
  <c r="CG104" i="13"/>
  <c r="CG105" i="13"/>
  <c r="CG108" i="13"/>
  <c r="CG109" i="13"/>
  <c r="CG110" i="13"/>
  <c r="CG111" i="13"/>
  <c r="CG112" i="13"/>
  <c r="CG122" i="13"/>
  <c r="CG123" i="13"/>
  <c r="CG124" i="13"/>
  <c r="CG125" i="13"/>
  <c r="CG126" i="13"/>
  <c r="CG129" i="13"/>
  <c r="CG130" i="13"/>
  <c r="CG131" i="13"/>
  <c r="CG132" i="13"/>
  <c r="CG133" i="13"/>
  <c r="CG143" i="13"/>
  <c r="CG144" i="13"/>
  <c r="CG145" i="13"/>
  <c r="CG146" i="13"/>
  <c r="CG147" i="13"/>
  <c r="CG150" i="13"/>
  <c r="CG151" i="13"/>
  <c r="CG152" i="13"/>
  <c r="CG153" i="13"/>
  <c r="CG154" i="13"/>
  <c r="AN157" i="13"/>
  <c r="CT157" i="13" s="1"/>
  <c r="AN158" i="13"/>
  <c r="CT158" i="13" s="1"/>
  <c r="AN159" i="13"/>
  <c r="CT159" i="13" s="1"/>
  <c r="AN160" i="13"/>
  <c r="CT160" i="13" s="1"/>
  <c r="AN161" i="13"/>
  <c r="CT161" i="13" s="1"/>
  <c r="AN162" i="13"/>
  <c r="CT162" i="13" s="1"/>
  <c r="CG10" i="11"/>
  <c r="CG11" i="11"/>
  <c r="CG12" i="11"/>
  <c r="CG13" i="11"/>
  <c r="CG14" i="11"/>
  <c r="CG17" i="11"/>
  <c r="CG18" i="11"/>
  <c r="CG19" i="11"/>
  <c r="CG20" i="11"/>
  <c r="CG21" i="11"/>
  <c r="CG24" i="11"/>
  <c r="CG25" i="11"/>
  <c r="CG26" i="11"/>
  <c r="CG27" i="11"/>
  <c r="CG28" i="11"/>
  <c r="CG31" i="11"/>
  <c r="CG32" i="11"/>
  <c r="CG33" i="11"/>
  <c r="CG34" i="11"/>
  <c r="CG35" i="11"/>
  <c r="CG38" i="11"/>
  <c r="CG39" i="11"/>
  <c r="CG40" i="11"/>
  <c r="CG41" i="11"/>
  <c r="CG42" i="11"/>
  <c r="CG45" i="11"/>
  <c r="CG46" i="11"/>
  <c r="CG47" i="11"/>
  <c r="CG48" i="11"/>
  <c r="CG49" i="11"/>
  <c r="CG52" i="11"/>
  <c r="CG53" i="11"/>
  <c r="CG54" i="11"/>
  <c r="CG55" i="11"/>
  <c r="CG56" i="11"/>
  <c r="CG59" i="11"/>
  <c r="CG60" i="11"/>
  <c r="CG61" i="11"/>
  <c r="CG62" i="11"/>
  <c r="CG63" i="11"/>
  <c r="CG66" i="11"/>
  <c r="CG67" i="11"/>
  <c r="CG68" i="11"/>
  <c r="CG69" i="11"/>
  <c r="CG70" i="11"/>
  <c r="CG73" i="11"/>
  <c r="CG74" i="11"/>
  <c r="CG75" i="11"/>
  <c r="CG76" i="11"/>
  <c r="CG77" i="11"/>
  <c r="CG87" i="11"/>
  <c r="CG88" i="11"/>
  <c r="CG89" i="11"/>
  <c r="CG90" i="11"/>
  <c r="CG91" i="11"/>
  <c r="CG94" i="11"/>
  <c r="CG95" i="11"/>
  <c r="CG96" i="11"/>
  <c r="CG97" i="11"/>
  <c r="CG98" i="11"/>
  <c r="CG101" i="11"/>
  <c r="CG102" i="11"/>
  <c r="CG103" i="11"/>
  <c r="CG104" i="11"/>
  <c r="CG105" i="11"/>
  <c r="CG108" i="11"/>
  <c r="CG109" i="11"/>
  <c r="CG110" i="11"/>
  <c r="CG111" i="11"/>
  <c r="CG112" i="11"/>
  <c r="CG122" i="11"/>
  <c r="CG123" i="11"/>
  <c r="CG124" i="11"/>
  <c r="CG125" i="11"/>
  <c r="CG126" i="11"/>
  <c r="CG129" i="11"/>
  <c r="CG130" i="11"/>
  <c r="CG131" i="11"/>
  <c r="CG132" i="11"/>
  <c r="CG133" i="11"/>
  <c r="CG143" i="11"/>
  <c r="CG144" i="11"/>
  <c r="CG145" i="11"/>
  <c r="CG146" i="11"/>
  <c r="CG147" i="11"/>
  <c r="CG150" i="11"/>
  <c r="CG151" i="11"/>
  <c r="CG152" i="11"/>
  <c r="CG153" i="11"/>
  <c r="CG154" i="11"/>
  <c r="AN157" i="11"/>
  <c r="CT157" i="11" s="1"/>
  <c r="AN158" i="11"/>
  <c r="CT158" i="11" s="1"/>
  <c r="AN159" i="11"/>
  <c r="CT159" i="11" s="1"/>
  <c r="AN160" i="11"/>
  <c r="CT160" i="11" s="1"/>
  <c r="AN161" i="11"/>
  <c r="CT161" i="11" s="1"/>
  <c r="AM84" i="13"/>
  <c r="CS84" i="13" s="1"/>
  <c r="AM83" i="13"/>
  <c r="CS83" i="13" s="1"/>
  <c r="AM82" i="13"/>
  <c r="CS82" i="13" s="1"/>
  <c r="AM81" i="13"/>
  <c r="CS81" i="13" s="1"/>
  <c r="AM80" i="13"/>
  <c r="CS80" i="13" s="1"/>
  <c r="AM92" i="13"/>
  <c r="AM84" i="11"/>
  <c r="CS84" i="11" s="1"/>
  <c r="AM83" i="11"/>
  <c r="CS83" i="11" s="1"/>
  <c r="AM82" i="11"/>
  <c r="CS82" i="11" s="1"/>
  <c r="AM81" i="11"/>
  <c r="CS81" i="11" s="1"/>
  <c r="AM80" i="11"/>
  <c r="CS80" i="11" s="1"/>
  <c r="AM92" i="11"/>
  <c r="L1585" i="23"/>
  <c r="L1586" i="23"/>
  <c r="L1587" i="23"/>
  <c r="L1588" i="23"/>
  <c r="L1589" i="23"/>
  <c r="L1590" i="23"/>
  <c r="L1591" i="23"/>
  <c r="L1592" i="23"/>
  <c r="L1593" i="23"/>
  <c r="L1594" i="23"/>
  <c r="L1595" i="23"/>
  <c r="L1596" i="23"/>
  <c r="L1597" i="23"/>
  <c r="L1598" i="23"/>
  <c r="L1599" i="23"/>
  <c r="L1600" i="23"/>
  <c r="L1601" i="23"/>
  <c r="L1602" i="23"/>
  <c r="L1603" i="23"/>
  <c r="L1604" i="23"/>
  <c r="L1605" i="23"/>
  <c r="L1606" i="23"/>
  <c r="L1607" i="23"/>
  <c r="L1608" i="23"/>
  <c r="L1609" i="23"/>
  <c r="L1610" i="23"/>
  <c r="L1611" i="23"/>
  <c r="L1612" i="23"/>
  <c r="L1613" i="23"/>
  <c r="L1614" i="23"/>
  <c r="L1615" i="23"/>
  <c r="L1616" i="23"/>
  <c r="L1617" i="23"/>
  <c r="L1618" i="23"/>
  <c r="L1619" i="23"/>
  <c r="L1620" i="23"/>
  <c r="L1621" i="23"/>
  <c r="L1622" i="23"/>
  <c r="L1623" i="23"/>
  <c r="L1624" i="23"/>
  <c r="L1625" i="23"/>
  <c r="L1626" i="23"/>
  <c r="AM78" i="13"/>
  <c r="AM78" i="11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212" i="25"/>
  <c r="Q6213" i="25"/>
  <c r="Q6214" i="25"/>
  <c r="Q6215" i="25"/>
  <c r="Q6216" i="25"/>
  <c r="Q6217" i="25"/>
  <c r="Q6218" i="25"/>
  <c r="Q6219" i="25"/>
  <c r="Q6220" i="25"/>
  <c r="Q6221" i="25"/>
  <c r="Q6222" i="25"/>
  <c r="Q6223" i="25"/>
  <c r="Q6224" i="25"/>
  <c r="Q6225" i="25"/>
  <c r="Q6226" i="25"/>
  <c r="Q6227" i="25"/>
  <c r="Q6228" i="25"/>
  <c r="Q6229" i="25"/>
  <c r="Q6230" i="25"/>
  <c r="Q6231" i="25"/>
  <c r="Q6232" i="25"/>
  <c r="Q6233" i="25"/>
  <c r="Q6234" i="25"/>
  <c r="Q6235" i="25"/>
  <c r="Q6236" i="25"/>
  <c r="Q6237" i="25"/>
  <c r="Q6238" i="25"/>
  <c r="Q6239" i="25"/>
  <c r="Q6240" i="25"/>
  <c r="Q6241" i="25"/>
  <c r="Q6242" i="25"/>
  <c r="Q6243" i="25"/>
  <c r="Q6244" i="25"/>
  <c r="Q6245" i="25"/>
  <c r="Q6246" i="25"/>
  <c r="Q6247" i="25"/>
  <c r="Q6248" i="25"/>
  <c r="Q6249" i="25"/>
  <c r="Q6250" i="25"/>
  <c r="Q6251" i="25"/>
  <c r="Q6252" i="25"/>
  <c r="Q6253" i="25"/>
  <c r="Q6254" i="25"/>
  <c r="Q6255" i="25"/>
  <c r="Q6256" i="25"/>
  <c r="Q6257" i="25"/>
  <c r="Q6258" i="25"/>
  <c r="Q6259" i="25"/>
  <c r="CF10" i="13"/>
  <c r="CF11" i="13"/>
  <c r="CF12" i="13"/>
  <c r="CF13" i="13"/>
  <c r="CF14" i="13"/>
  <c r="CF17" i="13"/>
  <c r="CF18" i="13"/>
  <c r="CF19" i="13"/>
  <c r="CF20" i="13"/>
  <c r="CF21" i="13"/>
  <c r="CF24" i="13"/>
  <c r="CF25" i="13"/>
  <c r="CF26" i="13"/>
  <c r="CF27" i="13"/>
  <c r="CF28" i="13"/>
  <c r="CF31" i="13"/>
  <c r="CF32" i="13"/>
  <c r="CF33" i="13"/>
  <c r="CF34" i="13"/>
  <c r="CF35" i="13"/>
  <c r="CF38" i="13"/>
  <c r="CF39" i="13"/>
  <c r="CF40" i="13"/>
  <c r="CF41" i="13"/>
  <c r="CF42" i="13"/>
  <c r="CF45" i="13"/>
  <c r="CF46" i="13"/>
  <c r="CF47" i="13"/>
  <c r="CF48" i="13"/>
  <c r="CF49" i="13"/>
  <c r="CF52" i="13"/>
  <c r="CF53" i="13"/>
  <c r="CF54" i="13"/>
  <c r="CF55" i="13"/>
  <c r="CF56" i="13"/>
  <c r="CF59" i="13"/>
  <c r="CF60" i="13"/>
  <c r="CF61" i="13"/>
  <c r="CF62" i="13"/>
  <c r="CF63" i="13"/>
  <c r="CF66" i="13"/>
  <c r="CF67" i="13"/>
  <c r="CF68" i="13"/>
  <c r="CF69" i="13"/>
  <c r="CF70" i="13"/>
  <c r="CF73" i="13"/>
  <c r="CF74" i="13"/>
  <c r="CF75" i="13"/>
  <c r="CF76" i="13"/>
  <c r="CF77" i="13"/>
  <c r="CF87" i="13"/>
  <c r="CF88" i="13"/>
  <c r="CF89" i="13"/>
  <c r="CF90" i="13"/>
  <c r="CF91" i="13"/>
  <c r="CF94" i="13"/>
  <c r="CF95" i="13"/>
  <c r="CF96" i="13"/>
  <c r="CF97" i="13"/>
  <c r="CF98" i="13"/>
  <c r="CF101" i="13"/>
  <c r="CF102" i="13"/>
  <c r="CF103" i="13"/>
  <c r="CF104" i="13"/>
  <c r="CF105" i="13"/>
  <c r="CF108" i="13"/>
  <c r="CF109" i="13"/>
  <c r="CF110" i="13"/>
  <c r="CF111" i="13"/>
  <c r="CF112" i="13"/>
  <c r="CF122" i="13"/>
  <c r="CF123" i="13"/>
  <c r="CF124" i="13"/>
  <c r="CF125" i="13"/>
  <c r="CF126" i="13"/>
  <c r="CF129" i="13"/>
  <c r="CF130" i="13"/>
  <c r="CF131" i="13"/>
  <c r="CF132" i="13"/>
  <c r="CF133" i="13"/>
  <c r="CF143" i="13"/>
  <c r="CF144" i="13"/>
  <c r="CF145" i="13"/>
  <c r="CF146" i="13"/>
  <c r="CF147" i="13"/>
  <c r="CF150" i="13"/>
  <c r="CF151" i="13"/>
  <c r="CF152" i="13"/>
  <c r="CF153" i="13"/>
  <c r="CF154" i="13"/>
  <c r="CF10" i="14"/>
  <c r="CF11" i="14"/>
  <c r="CF12" i="14"/>
  <c r="CF13" i="14"/>
  <c r="CF14" i="14"/>
  <c r="CF17" i="14"/>
  <c r="CF18" i="14"/>
  <c r="CF19" i="14"/>
  <c r="CF20" i="14"/>
  <c r="CF21" i="14"/>
  <c r="CF24" i="14"/>
  <c r="CF25" i="14"/>
  <c r="CF26" i="14"/>
  <c r="CF27" i="14"/>
  <c r="CF28" i="14"/>
  <c r="CF31" i="14"/>
  <c r="CF32" i="14"/>
  <c r="CF33" i="14"/>
  <c r="CF34" i="14"/>
  <c r="CF35" i="14"/>
  <c r="CF38" i="14"/>
  <c r="CF39" i="14"/>
  <c r="CF40" i="14"/>
  <c r="CF41" i="14"/>
  <c r="CF42" i="14"/>
  <c r="CF45" i="14"/>
  <c r="CF46" i="14"/>
  <c r="CF47" i="14"/>
  <c r="CF48" i="14"/>
  <c r="CF49" i="14"/>
  <c r="CF52" i="14"/>
  <c r="CF53" i="14"/>
  <c r="CF54" i="14"/>
  <c r="CF55" i="14"/>
  <c r="CF56" i="14"/>
  <c r="CF59" i="14"/>
  <c r="CF60" i="14"/>
  <c r="CF61" i="14"/>
  <c r="CF62" i="14"/>
  <c r="CF63" i="14"/>
  <c r="CF66" i="14"/>
  <c r="CF67" i="14"/>
  <c r="CF68" i="14"/>
  <c r="CF69" i="14"/>
  <c r="CF70" i="14"/>
  <c r="CF73" i="14"/>
  <c r="CF74" i="14"/>
  <c r="CF75" i="14"/>
  <c r="CF76" i="14"/>
  <c r="CF77" i="14"/>
  <c r="CF80" i="14"/>
  <c r="CF81" i="14"/>
  <c r="CF82" i="14"/>
  <c r="CF83" i="14"/>
  <c r="CF84" i="14"/>
  <c r="CF87" i="14"/>
  <c r="CF88" i="14"/>
  <c r="CF89" i="14"/>
  <c r="CF90" i="14"/>
  <c r="CF91" i="14"/>
  <c r="CF101" i="14"/>
  <c r="CF102" i="14"/>
  <c r="CF103" i="14"/>
  <c r="CF104" i="14"/>
  <c r="CF105" i="14"/>
  <c r="CF108" i="14"/>
  <c r="CF109" i="14"/>
  <c r="CF110" i="14"/>
  <c r="CF111" i="14"/>
  <c r="CF112" i="14"/>
  <c r="CF122" i="14"/>
  <c r="CF123" i="14"/>
  <c r="CF124" i="14"/>
  <c r="CF125" i="14"/>
  <c r="CF126" i="14"/>
  <c r="CF129" i="14"/>
  <c r="CF130" i="14"/>
  <c r="CF131" i="14"/>
  <c r="CF132" i="14"/>
  <c r="CF133" i="14"/>
  <c r="CF143" i="14"/>
  <c r="CF144" i="14"/>
  <c r="CF145" i="14"/>
  <c r="CF146" i="14"/>
  <c r="CF147" i="14"/>
  <c r="CF150" i="14"/>
  <c r="CF151" i="14"/>
  <c r="CF152" i="14"/>
  <c r="CF153" i="14"/>
  <c r="CF154" i="14"/>
  <c r="CF10" i="15"/>
  <c r="CF11" i="15"/>
  <c r="CF12" i="15"/>
  <c r="CF13" i="15"/>
  <c r="CF14" i="15"/>
  <c r="CF17" i="15"/>
  <c r="CF18" i="15"/>
  <c r="CF19" i="15"/>
  <c r="CF20" i="15"/>
  <c r="CF21" i="15"/>
  <c r="CF24" i="15"/>
  <c r="CF25" i="15"/>
  <c r="CF26" i="15"/>
  <c r="CF27" i="15"/>
  <c r="CF28" i="15"/>
  <c r="CF31" i="15"/>
  <c r="CF32" i="15"/>
  <c r="CF33" i="15"/>
  <c r="CF34" i="15"/>
  <c r="CF35" i="15"/>
  <c r="CF38" i="15"/>
  <c r="CF39" i="15"/>
  <c r="CF40" i="15"/>
  <c r="CF41" i="15"/>
  <c r="CF42" i="15"/>
  <c r="CF45" i="15"/>
  <c r="CF46" i="15"/>
  <c r="CF47" i="15"/>
  <c r="CF48" i="15"/>
  <c r="CF49" i="15"/>
  <c r="CF52" i="15"/>
  <c r="CF53" i="15"/>
  <c r="CF54" i="15"/>
  <c r="CF55" i="15"/>
  <c r="CF56" i="15"/>
  <c r="CF59" i="15"/>
  <c r="CF60" i="15"/>
  <c r="CF61" i="15"/>
  <c r="CF62" i="15"/>
  <c r="CF63" i="15"/>
  <c r="CF66" i="15"/>
  <c r="CF67" i="15"/>
  <c r="CF68" i="15"/>
  <c r="CF69" i="15"/>
  <c r="CF70" i="15"/>
  <c r="CF73" i="15"/>
  <c r="CF74" i="15"/>
  <c r="CF75" i="15"/>
  <c r="CF76" i="15"/>
  <c r="CF77" i="15"/>
  <c r="CF80" i="15"/>
  <c r="CF81" i="15"/>
  <c r="CF82" i="15"/>
  <c r="CF83" i="15"/>
  <c r="CF84" i="15"/>
  <c r="CF87" i="15"/>
  <c r="CF88" i="15"/>
  <c r="CF89" i="15"/>
  <c r="CF90" i="15"/>
  <c r="CF91" i="15"/>
  <c r="CF101" i="15"/>
  <c r="CF102" i="15"/>
  <c r="CF103" i="15"/>
  <c r="CF104" i="15"/>
  <c r="CF105" i="15"/>
  <c r="CF108" i="15"/>
  <c r="CF109" i="15"/>
  <c r="CF110" i="15"/>
  <c r="CF111" i="15"/>
  <c r="CF112" i="15"/>
  <c r="CF122" i="15"/>
  <c r="CF123" i="15"/>
  <c r="CF124" i="15"/>
  <c r="CF125" i="15"/>
  <c r="CF126" i="15"/>
  <c r="CF129" i="15"/>
  <c r="CF130" i="15"/>
  <c r="CF131" i="15"/>
  <c r="CF132" i="15"/>
  <c r="CF133" i="15"/>
  <c r="CF143" i="15"/>
  <c r="CF144" i="15"/>
  <c r="CF145" i="15"/>
  <c r="CF146" i="15"/>
  <c r="CF147" i="15"/>
  <c r="CF150" i="15"/>
  <c r="CF151" i="15"/>
  <c r="CF152" i="15"/>
  <c r="CF153" i="15"/>
  <c r="CF154" i="15"/>
  <c r="CF10" i="11"/>
  <c r="CF11" i="11"/>
  <c r="CF12" i="11"/>
  <c r="CF13" i="11"/>
  <c r="CF14" i="11"/>
  <c r="CF17" i="11"/>
  <c r="CF18" i="11"/>
  <c r="CF19" i="11"/>
  <c r="CF20" i="11"/>
  <c r="CF21" i="11"/>
  <c r="CF24" i="11"/>
  <c r="CF25" i="11"/>
  <c r="CF26" i="11"/>
  <c r="CF27" i="11"/>
  <c r="CF28" i="11"/>
  <c r="CF31" i="11"/>
  <c r="CF32" i="11"/>
  <c r="CF33" i="11"/>
  <c r="CF34" i="11"/>
  <c r="CF35" i="11"/>
  <c r="CF38" i="11"/>
  <c r="CF39" i="11"/>
  <c r="CF40" i="11"/>
  <c r="CF41" i="11"/>
  <c r="CF42" i="11"/>
  <c r="CF45" i="11"/>
  <c r="CF46" i="11"/>
  <c r="CF47" i="11"/>
  <c r="CF48" i="11"/>
  <c r="CF49" i="11"/>
  <c r="CF52" i="11"/>
  <c r="CF53" i="11"/>
  <c r="CF54" i="11"/>
  <c r="CF55" i="11"/>
  <c r="CF56" i="11"/>
  <c r="CF59" i="11"/>
  <c r="CF60" i="11"/>
  <c r="CF61" i="11"/>
  <c r="CF62" i="11"/>
  <c r="CF63" i="11"/>
  <c r="CF66" i="11"/>
  <c r="CF67" i="11"/>
  <c r="CF68" i="11"/>
  <c r="CF69" i="11"/>
  <c r="CF70" i="11"/>
  <c r="CF73" i="11"/>
  <c r="CF74" i="11"/>
  <c r="CF75" i="11"/>
  <c r="CF76" i="11"/>
  <c r="CF77" i="11"/>
  <c r="CF87" i="11"/>
  <c r="CF88" i="11"/>
  <c r="CF89" i="11"/>
  <c r="CF90" i="11"/>
  <c r="CF91" i="11"/>
  <c r="CF94" i="11"/>
  <c r="CF95" i="11"/>
  <c r="CF96" i="11"/>
  <c r="CF97" i="11"/>
  <c r="CF98" i="11"/>
  <c r="CF101" i="11"/>
  <c r="CF102" i="11"/>
  <c r="CF103" i="11"/>
  <c r="CF104" i="11"/>
  <c r="CF105" i="11"/>
  <c r="CF108" i="11"/>
  <c r="CF109" i="11"/>
  <c r="CF110" i="11"/>
  <c r="CF111" i="11"/>
  <c r="CF112" i="11"/>
  <c r="CF122" i="11"/>
  <c r="CF123" i="11"/>
  <c r="CF124" i="11"/>
  <c r="CF125" i="11"/>
  <c r="CF126" i="11"/>
  <c r="CF129" i="11"/>
  <c r="CF130" i="11"/>
  <c r="CF131" i="11"/>
  <c r="CF132" i="11"/>
  <c r="CF133" i="11"/>
  <c r="CF143" i="11"/>
  <c r="CF144" i="11"/>
  <c r="CF145" i="11"/>
  <c r="CF146" i="11"/>
  <c r="CF147" i="11"/>
  <c r="CF150" i="11"/>
  <c r="CF151" i="11"/>
  <c r="CF152" i="11"/>
  <c r="CF153" i="11"/>
  <c r="CF154" i="11"/>
  <c r="AM162" i="14"/>
  <c r="CS162" i="14" s="1"/>
  <c r="AM161" i="14"/>
  <c r="CS161" i="14" s="1"/>
  <c r="AM160" i="14"/>
  <c r="CS160" i="14" s="1"/>
  <c r="AM159" i="14"/>
  <c r="CS159" i="14" s="1"/>
  <c r="AM158" i="14"/>
  <c r="CS158" i="14" s="1"/>
  <c r="AM157" i="14"/>
  <c r="CS157" i="14" s="1"/>
  <c r="AM162" i="15"/>
  <c r="CS162" i="15" s="1"/>
  <c r="AM161" i="15"/>
  <c r="CS161" i="15" s="1"/>
  <c r="AM160" i="15"/>
  <c r="CS160" i="15" s="1"/>
  <c r="AM159" i="15"/>
  <c r="CS159" i="15" s="1"/>
  <c r="AM158" i="15"/>
  <c r="CS158" i="15" s="1"/>
  <c r="AM157" i="15"/>
  <c r="CS157" i="15" s="1"/>
  <c r="AM162" i="13"/>
  <c r="CS162" i="13" s="1"/>
  <c r="AM161" i="13"/>
  <c r="CS161" i="13" s="1"/>
  <c r="AM160" i="13"/>
  <c r="CS160" i="13" s="1"/>
  <c r="AM159" i="13"/>
  <c r="CS159" i="13" s="1"/>
  <c r="AM158" i="13"/>
  <c r="CS158" i="13" s="1"/>
  <c r="AM157" i="13"/>
  <c r="CS157" i="13" s="1"/>
  <c r="AM161" i="11"/>
  <c r="CS161" i="11" s="1"/>
  <c r="AM160" i="11"/>
  <c r="CS160" i="11" s="1"/>
  <c r="AM159" i="11"/>
  <c r="CS159" i="11" s="1"/>
  <c r="AM158" i="11"/>
  <c r="CS158" i="11" s="1"/>
  <c r="AM157" i="11"/>
  <c r="CS157" i="11" s="1"/>
  <c r="AL80" i="13"/>
  <c r="CR80" i="13" s="1"/>
  <c r="AL78" i="13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AL81" i="13"/>
  <c r="CR81" i="13" s="1"/>
  <c r="AL82" i="13"/>
  <c r="CR82" i="13" s="1"/>
  <c r="AL83" i="13"/>
  <c r="CR83" i="13" s="1"/>
  <c r="AL84" i="13"/>
  <c r="CR84" i="13" s="1"/>
  <c r="AL92" i="13"/>
  <c r="AL80" i="11"/>
  <c r="CR80" i="11" s="1"/>
  <c r="AL81" i="11"/>
  <c r="CR81" i="11" s="1"/>
  <c r="AL82" i="11"/>
  <c r="CR82" i="11" s="1"/>
  <c r="AL83" i="11"/>
  <c r="CR83" i="11" s="1"/>
  <c r="AL84" i="11"/>
  <c r="CR84" i="11" s="1"/>
  <c r="AK80" i="11"/>
  <c r="CQ80" i="11" s="1"/>
  <c r="AL92" i="11"/>
  <c r="L1538" i="23"/>
  <c r="L1539" i="23"/>
  <c r="L1540" i="23"/>
  <c r="L1541" i="23"/>
  <c r="L1542" i="23"/>
  <c r="L1543" i="23"/>
  <c r="L1544" i="23"/>
  <c r="L1545" i="23"/>
  <c r="L1546" i="23"/>
  <c r="L1547" i="23"/>
  <c r="L1548" i="23"/>
  <c r="L1549" i="23"/>
  <c r="L1550" i="23"/>
  <c r="L1551" i="23"/>
  <c r="L1552" i="23"/>
  <c r="L1553" i="23"/>
  <c r="L1554" i="23"/>
  <c r="L1555" i="23"/>
  <c r="L1556" i="23"/>
  <c r="L1557" i="23"/>
  <c r="L1558" i="23"/>
  <c r="L1559" i="23"/>
  <c r="L1560" i="23"/>
  <c r="L1561" i="23"/>
  <c r="L1562" i="23"/>
  <c r="L1563" i="23"/>
  <c r="L1564" i="23"/>
  <c r="L1565" i="23"/>
  <c r="L1566" i="23"/>
  <c r="L1567" i="23"/>
  <c r="L1568" i="23"/>
  <c r="L1569" i="23"/>
  <c r="L1570" i="23"/>
  <c r="L1571" i="23"/>
  <c r="L1572" i="23"/>
  <c r="L1573" i="23"/>
  <c r="L1574" i="23"/>
  <c r="L1575" i="23"/>
  <c r="L1576" i="23"/>
  <c r="L1577" i="23"/>
  <c r="L1578" i="23"/>
  <c r="L1579" i="23"/>
  <c r="L1580" i="23"/>
  <c r="L1581" i="23"/>
  <c r="L1582" i="23"/>
  <c r="L1583" i="23"/>
  <c r="L1584" i="23"/>
  <c r="AL78" i="11"/>
  <c r="AL157" i="13"/>
  <c r="CR157" i="13" s="1"/>
  <c r="AL158" i="13"/>
  <c r="CR158" i="13" s="1"/>
  <c r="AL159" i="13"/>
  <c r="CR159" i="13" s="1"/>
  <c r="AL160" i="13"/>
  <c r="CR160" i="13" s="1"/>
  <c r="AL161" i="13"/>
  <c r="CR161" i="13" s="1"/>
  <c r="AL162" i="13"/>
  <c r="CR162" i="13" s="1"/>
  <c r="AL157" i="11"/>
  <c r="CR157" i="11" s="1"/>
  <c r="AL158" i="11"/>
  <c r="CR158" i="11" s="1"/>
  <c r="AL159" i="11"/>
  <c r="CR159" i="11" s="1"/>
  <c r="AL160" i="11"/>
  <c r="CR160" i="11" s="1"/>
  <c r="AL161" i="11"/>
  <c r="CR161" i="11" s="1"/>
  <c r="AL157" i="15"/>
  <c r="CR157" i="15" s="1"/>
  <c r="AL158" i="15"/>
  <c r="CR158" i="15" s="1"/>
  <c r="AL159" i="15"/>
  <c r="CR159" i="15" s="1"/>
  <c r="AL160" i="15"/>
  <c r="CR160" i="15" s="1"/>
  <c r="AL161" i="15"/>
  <c r="CR161" i="15" s="1"/>
  <c r="AL162" i="15"/>
  <c r="CR162" i="15" s="1"/>
  <c r="AL157" i="14"/>
  <c r="CR157" i="14" s="1"/>
  <c r="AL158" i="14"/>
  <c r="CR158" i="14" s="1"/>
  <c r="AL159" i="14"/>
  <c r="CR159" i="14" s="1"/>
  <c r="AL160" i="14"/>
  <c r="CR160" i="14" s="1"/>
  <c r="AL161" i="14"/>
  <c r="CR161" i="14" s="1"/>
  <c r="AL162" i="14"/>
  <c r="CR162" i="14" s="1"/>
  <c r="CE10" i="13"/>
  <c r="AK80" i="13"/>
  <c r="CQ80" i="13" s="1"/>
  <c r="AK81" i="13"/>
  <c r="CQ81" i="13" s="1"/>
  <c r="AK82" i="13"/>
  <c r="CQ82" i="13" s="1"/>
  <c r="AK83" i="13"/>
  <c r="CQ83" i="13" s="1"/>
  <c r="AK84" i="13"/>
  <c r="CQ84" i="13" s="1"/>
  <c r="AK81" i="11"/>
  <c r="CQ81" i="11" s="1"/>
  <c r="AK82" i="11"/>
  <c r="CQ82" i="11" s="1"/>
  <c r="AK83" i="11"/>
  <c r="CQ83" i="11" s="1"/>
  <c r="AK84" i="11"/>
  <c r="CQ84" i="11" s="1"/>
  <c r="AJ80" i="11"/>
  <c r="CP80" i="11" s="1"/>
  <c r="AK92" i="13"/>
  <c r="AK92" i="11"/>
  <c r="L1491" i="23"/>
  <c r="L1492" i="23"/>
  <c r="L1493" i="23"/>
  <c r="L1494" i="23"/>
  <c r="L1495" i="23"/>
  <c r="L1496" i="23"/>
  <c r="L1497" i="23"/>
  <c r="L1498" i="23"/>
  <c r="L1499" i="23"/>
  <c r="L1500" i="23"/>
  <c r="L1501" i="23"/>
  <c r="L1502" i="23"/>
  <c r="L1503" i="23"/>
  <c r="L1504" i="23"/>
  <c r="L1505" i="23"/>
  <c r="L1506" i="23"/>
  <c r="L1507" i="23"/>
  <c r="L1508" i="23"/>
  <c r="L1509" i="23"/>
  <c r="L1510" i="23"/>
  <c r="L1511" i="23"/>
  <c r="L1512" i="23"/>
  <c r="L1513" i="23"/>
  <c r="L1514" i="23"/>
  <c r="L1515" i="23"/>
  <c r="L1516" i="23"/>
  <c r="L1517" i="23"/>
  <c r="L1518" i="23"/>
  <c r="L1519" i="23"/>
  <c r="L1520" i="23"/>
  <c r="L1521" i="23"/>
  <c r="L1522" i="23"/>
  <c r="L1523" i="23"/>
  <c r="L1524" i="23"/>
  <c r="L1525" i="23"/>
  <c r="L1526" i="23"/>
  <c r="L1527" i="23"/>
  <c r="L1528" i="23"/>
  <c r="L1529" i="23"/>
  <c r="L1530" i="23"/>
  <c r="L1531" i="23"/>
  <c r="L1532" i="23"/>
  <c r="L1533" i="23"/>
  <c r="L1534" i="23"/>
  <c r="L1535" i="23"/>
  <c r="L1536" i="23"/>
  <c r="L1537" i="23"/>
  <c r="AK78" i="13"/>
  <c r="AK78" i="11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956" i="25"/>
  <c r="Q5957" i="25"/>
  <c r="Q5958" i="25"/>
  <c r="CE154" i="11"/>
  <c r="CE153" i="11"/>
  <c r="CE152" i="11"/>
  <c r="CE151" i="11"/>
  <c r="CE150" i="11"/>
  <c r="CE147" i="11"/>
  <c r="CE146" i="11"/>
  <c r="CE145" i="11"/>
  <c r="CE144" i="11"/>
  <c r="CE143" i="11"/>
  <c r="CE133" i="11"/>
  <c r="CE132" i="11"/>
  <c r="CE131" i="11"/>
  <c r="CE130" i="11"/>
  <c r="CE129" i="11"/>
  <c r="CE126" i="11"/>
  <c r="CE125" i="11"/>
  <c r="CE124" i="11"/>
  <c r="CE123" i="11"/>
  <c r="CE122" i="11"/>
  <c r="CE112" i="11"/>
  <c r="CE111" i="11"/>
  <c r="CE110" i="11"/>
  <c r="CE109" i="11"/>
  <c r="CE108" i="11"/>
  <c r="CE105" i="11"/>
  <c r="CE104" i="11"/>
  <c r="CE103" i="11"/>
  <c r="CE102" i="11"/>
  <c r="CE101" i="11"/>
  <c r="CE98" i="11"/>
  <c r="CE97" i="11"/>
  <c r="CE96" i="11"/>
  <c r="CE95" i="11"/>
  <c r="CE94" i="11"/>
  <c r="CE91" i="11"/>
  <c r="CE90" i="11"/>
  <c r="CE89" i="11"/>
  <c r="CE88" i="11"/>
  <c r="CE87" i="11"/>
  <c r="CE77" i="11"/>
  <c r="CE76" i="11"/>
  <c r="CE75" i="11"/>
  <c r="CE74" i="11"/>
  <c r="CE73" i="11"/>
  <c r="CE70" i="11"/>
  <c r="CE69" i="11"/>
  <c r="CE68" i="11"/>
  <c r="CE67" i="11"/>
  <c r="CE66" i="11"/>
  <c r="CE63" i="11"/>
  <c r="CE62" i="11"/>
  <c r="CE61" i="11"/>
  <c r="CE60" i="11"/>
  <c r="CE59" i="11"/>
  <c r="CE56" i="11"/>
  <c r="CE55" i="11"/>
  <c r="CE54" i="11"/>
  <c r="CE53" i="11"/>
  <c r="CE52" i="11"/>
  <c r="CE49" i="11"/>
  <c r="CE48" i="11"/>
  <c r="CE47" i="11"/>
  <c r="CE46" i="11"/>
  <c r="CE45" i="11"/>
  <c r="CE42" i="11"/>
  <c r="CE41" i="11"/>
  <c r="CE40" i="11"/>
  <c r="CE39" i="11"/>
  <c r="CE38" i="11"/>
  <c r="CE35" i="11"/>
  <c r="CE34" i="11"/>
  <c r="CE33" i="11"/>
  <c r="CE32" i="11"/>
  <c r="CE31" i="11"/>
  <c r="CE28" i="11"/>
  <c r="CE27" i="11"/>
  <c r="CE26" i="11"/>
  <c r="CE25" i="11"/>
  <c r="CE24" i="11"/>
  <c r="CE21" i="11"/>
  <c r="CE20" i="11"/>
  <c r="CE19" i="11"/>
  <c r="CE18" i="11"/>
  <c r="CE17" i="11"/>
  <c r="CE14" i="11"/>
  <c r="CE13" i="11"/>
  <c r="CE12" i="11"/>
  <c r="CE11" i="11"/>
  <c r="CE10" i="11"/>
  <c r="CE154" i="13"/>
  <c r="CE153" i="13"/>
  <c r="CE152" i="13"/>
  <c r="CE151" i="13"/>
  <c r="CE150" i="13"/>
  <c r="CE147" i="13"/>
  <c r="CE146" i="13"/>
  <c r="CE145" i="13"/>
  <c r="CE144" i="13"/>
  <c r="CE143" i="13"/>
  <c r="CE133" i="13"/>
  <c r="CE132" i="13"/>
  <c r="CE131" i="13"/>
  <c r="CE130" i="13"/>
  <c r="CE129" i="13"/>
  <c r="CE126" i="13"/>
  <c r="CE125" i="13"/>
  <c r="CE124" i="13"/>
  <c r="CE123" i="13"/>
  <c r="CE122" i="13"/>
  <c r="CE112" i="13"/>
  <c r="CE111" i="13"/>
  <c r="CE110" i="13"/>
  <c r="CE109" i="13"/>
  <c r="CE108" i="13"/>
  <c r="CE105" i="13"/>
  <c r="CE104" i="13"/>
  <c r="CE103" i="13"/>
  <c r="CE102" i="13"/>
  <c r="CE101" i="13"/>
  <c r="CE98" i="13"/>
  <c r="CE97" i="13"/>
  <c r="CE96" i="13"/>
  <c r="CE95" i="13"/>
  <c r="CE94" i="13"/>
  <c r="CE91" i="13"/>
  <c r="CE90" i="13"/>
  <c r="CE89" i="13"/>
  <c r="CE88" i="13"/>
  <c r="CE87" i="13"/>
  <c r="CE77" i="13"/>
  <c r="CE76" i="13"/>
  <c r="CE75" i="13"/>
  <c r="CE74" i="13"/>
  <c r="CE73" i="13"/>
  <c r="CE70" i="13"/>
  <c r="CE69" i="13"/>
  <c r="CE68" i="13"/>
  <c r="CE67" i="13"/>
  <c r="CE66" i="13"/>
  <c r="CE63" i="13"/>
  <c r="CE62" i="13"/>
  <c r="CE61" i="13"/>
  <c r="CE60" i="13"/>
  <c r="CE59" i="13"/>
  <c r="CE56" i="13"/>
  <c r="CE55" i="13"/>
  <c r="CE54" i="13"/>
  <c r="CE53" i="13"/>
  <c r="CE52" i="13"/>
  <c r="CE49" i="13"/>
  <c r="CE48" i="13"/>
  <c r="CE47" i="13"/>
  <c r="CE46" i="13"/>
  <c r="CE45" i="13"/>
  <c r="CE42" i="13"/>
  <c r="CE41" i="13"/>
  <c r="CE40" i="13"/>
  <c r="CE39" i="13"/>
  <c r="CE38" i="13"/>
  <c r="CE35" i="13"/>
  <c r="CE34" i="13"/>
  <c r="CE33" i="13"/>
  <c r="CE32" i="13"/>
  <c r="CE31" i="13"/>
  <c r="CE28" i="13"/>
  <c r="CE27" i="13"/>
  <c r="CE26" i="13"/>
  <c r="CE25" i="13"/>
  <c r="CE24" i="13"/>
  <c r="CE21" i="13"/>
  <c r="CE20" i="13"/>
  <c r="CE19" i="13"/>
  <c r="CE18" i="13"/>
  <c r="CE17" i="13"/>
  <c r="CE14" i="13"/>
  <c r="CE13" i="13"/>
  <c r="CE12" i="13"/>
  <c r="CE11" i="13"/>
  <c r="CE154" i="14"/>
  <c r="CE153" i="14"/>
  <c r="CE152" i="14"/>
  <c r="CE151" i="14"/>
  <c r="CE150" i="14"/>
  <c r="CE147" i="14"/>
  <c r="CE146" i="14"/>
  <c r="CE145" i="14"/>
  <c r="CE144" i="14"/>
  <c r="CE143" i="14"/>
  <c r="CE133" i="14"/>
  <c r="CE132" i="14"/>
  <c r="CE131" i="14"/>
  <c r="CE130" i="14"/>
  <c r="CE129" i="14"/>
  <c r="CE126" i="14"/>
  <c r="CE125" i="14"/>
  <c r="CE124" i="14"/>
  <c r="CE123" i="14"/>
  <c r="CE122" i="14"/>
  <c r="CE112" i="14"/>
  <c r="CE111" i="14"/>
  <c r="CE110" i="14"/>
  <c r="CE109" i="14"/>
  <c r="CE108" i="14"/>
  <c r="CE105" i="14"/>
  <c r="CE104" i="14"/>
  <c r="CE103" i="14"/>
  <c r="CE102" i="14"/>
  <c r="CE101" i="14"/>
  <c r="CE91" i="14"/>
  <c r="CE90" i="14"/>
  <c r="CE89" i="14"/>
  <c r="CE88" i="14"/>
  <c r="CE87" i="14"/>
  <c r="CE84" i="14"/>
  <c r="CE83" i="14"/>
  <c r="CE82" i="14"/>
  <c r="CE81" i="14"/>
  <c r="CE80" i="14"/>
  <c r="CE77" i="14"/>
  <c r="CE76" i="14"/>
  <c r="CE75" i="14"/>
  <c r="CE74" i="14"/>
  <c r="CE73" i="14"/>
  <c r="CE70" i="14"/>
  <c r="CE69" i="14"/>
  <c r="CE68" i="14"/>
  <c r="CE67" i="14"/>
  <c r="CE66" i="14"/>
  <c r="CE63" i="14"/>
  <c r="CE62" i="14"/>
  <c r="CE61" i="14"/>
  <c r="CE60" i="14"/>
  <c r="CE59" i="14"/>
  <c r="CE56" i="14"/>
  <c r="CE55" i="14"/>
  <c r="CE54" i="14"/>
  <c r="CE53" i="14"/>
  <c r="CE52" i="14"/>
  <c r="CE49" i="14"/>
  <c r="CE48" i="14"/>
  <c r="CE47" i="14"/>
  <c r="CE46" i="14"/>
  <c r="CE45" i="14"/>
  <c r="CE42" i="14"/>
  <c r="CE41" i="14"/>
  <c r="CE40" i="14"/>
  <c r="CE39" i="14"/>
  <c r="CE38" i="14"/>
  <c r="CE35" i="14"/>
  <c r="CE34" i="14"/>
  <c r="CE33" i="14"/>
  <c r="CE32" i="14"/>
  <c r="CE31" i="14"/>
  <c r="CE28" i="14"/>
  <c r="CE27" i="14"/>
  <c r="CE26" i="14"/>
  <c r="CE25" i="14"/>
  <c r="CE24" i="14"/>
  <c r="CE21" i="14"/>
  <c r="CE20" i="14"/>
  <c r="CE19" i="14"/>
  <c r="CE18" i="14"/>
  <c r="CE17" i="14"/>
  <c r="CE14" i="14"/>
  <c r="CE13" i="14"/>
  <c r="CE12" i="14"/>
  <c r="CE11" i="14"/>
  <c r="CE10" i="14"/>
  <c r="CE154" i="15"/>
  <c r="CE153" i="15"/>
  <c r="CE152" i="15"/>
  <c r="CE151" i="15"/>
  <c r="CE150" i="15"/>
  <c r="CE147" i="15"/>
  <c r="CE146" i="15"/>
  <c r="CE145" i="15"/>
  <c r="CE144" i="15"/>
  <c r="CE143" i="15"/>
  <c r="CE133" i="15"/>
  <c r="CE132" i="15"/>
  <c r="CE131" i="15"/>
  <c r="CE130" i="15"/>
  <c r="CE129" i="15"/>
  <c r="CE126" i="15"/>
  <c r="CE125" i="15"/>
  <c r="CE124" i="15"/>
  <c r="CE123" i="15"/>
  <c r="CE122" i="15"/>
  <c r="CE112" i="15"/>
  <c r="CE111" i="15"/>
  <c r="CE110" i="15"/>
  <c r="CE109" i="15"/>
  <c r="CE108" i="15"/>
  <c r="CE105" i="15"/>
  <c r="CE104" i="15"/>
  <c r="CE103" i="15"/>
  <c r="CE102" i="15"/>
  <c r="CE101" i="15"/>
  <c r="CE91" i="15"/>
  <c r="CE90" i="15"/>
  <c r="CE89" i="15"/>
  <c r="CE88" i="15"/>
  <c r="CE87" i="15"/>
  <c r="CE84" i="15"/>
  <c r="CE83" i="15"/>
  <c r="CE82" i="15"/>
  <c r="CE81" i="15"/>
  <c r="CE80" i="15"/>
  <c r="CE77" i="15"/>
  <c r="CE76" i="15"/>
  <c r="CE75" i="15"/>
  <c r="CE74" i="15"/>
  <c r="CE73" i="15"/>
  <c r="CE70" i="15"/>
  <c r="CE69" i="15"/>
  <c r="CE68" i="15"/>
  <c r="CE67" i="15"/>
  <c r="CE66" i="15"/>
  <c r="CE63" i="15"/>
  <c r="CE62" i="15"/>
  <c r="CE61" i="15"/>
  <c r="CE60" i="15"/>
  <c r="CE59" i="15"/>
  <c r="CE56" i="15"/>
  <c r="CE55" i="15"/>
  <c r="CE54" i="15"/>
  <c r="CE53" i="15"/>
  <c r="CE52" i="15"/>
  <c r="CE49" i="15"/>
  <c r="CE48" i="15"/>
  <c r="CE47" i="15"/>
  <c r="CE46" i="15"/>
  <c r="CE45" i="15"/>
  <c r="CE42" i="15"/>
  <c r="CE41" i="15"/>
  <c r="CE40" i="15"/>
  <c r="CE39" i="15"/>
  <c r="CE38" i="15"/>
  <c r="CE35" i="15"/>
  <c r="CE34" i="15"/>
  <c r="CE33" i="15"/>
  <c r="CE32" i="15"/>
  <c r="CE31" i="15"/>
  <c r="CE28" i="15"/>
  <c r="CE27" i="15"/>
  <c r="CE26" i="15"/>
  <c r="CE25" i="15"/>
  <c r="CE24" i="15"/>
  <c r="CE21" i="15"/>
  <c r="CE20" i="15"/>
  <c r="CE19" i="15"/>
  <c r="CE18" i="15"/>
  <c r="CE17" i="15"/>
  <c r="CE14" i="15"/>
  <c r="CE13" i="15"/>
  <c r="CE12" i="15"/>
  <c r="CE11" i="15"/>
  <c r="CE10" i="15"/>
  <c r="BS10" i="11"/>
  <c r="BS10" i="13"/>
  <c r="BS10" i="14"/>
  <c r="BS10" i="15"/>
  <c r="AK162" i="15"/>
  <c r="CQ162" i="15" s="1"/>
  <c r="AK161" i="15"/>
  <c r="CQ161" i="15" s="1"/>
  <c r="AK160" i="15"/>
  <c r="CQ160" i="15" s="1"/>
  <c r="AK159" i="15"/>
  <c r="CQ159" i="15" s="1"/>
  <c r="AK158" i="15"/>
  <c r="CQ158" i="15" s="1"/>
  <c r="AK157" i="15"/>
  <c r="CQ157" i="15" s="1"/>
  <c r="AK162" i="14"/>
  <c r="CQ162" i="14" s="1"/>
  <c r="AK161" i="14"/>
  <c r="CQ161" i="14" s="1"/>
  <c r="AK160" i="14"/>
  <c r="CQ160" i="14" s="1"/>
  <c r="AK159" i="14"/>
  <c r="CQ159" i="14" s="1"/>
  <c r="AK158" i="14"/>
  <c r="CQ158" i="14" s="1"/>
  <c r="AK157" i="14"/>
  <c r="CQ157" i="14" s="1"/>
  <c r="AK157" i="13"/>
  <c r="CQ157" i="13" s="1"/>
  <c r="AK162" i="13"/>
  <c r="CQ162" i="13" s="1"/>
  <c r="AK161" i="13"/>
  <c r="CQ161" i="13" s="1"/>
  <c r="AK160" i="13"/>
  <c r="CQ160" i="13" s="1"/>
  <c r="AK159" i="13"/>
  <c r="CQ159" i="13" s="1"/>
  <c r="AK158" i="13"/>
  <c r="CQ158" i="13" s="1"/>
  <c r="AK161" i="11"/>
  <c r="CQ161" i="11" s="1"/>
  <c r="AK160" i="11"/>
  <c r="CQ160" i="11" s="1"/>
  <c r="AK159" i="11"/>
  <c r="CQ159" i="11" s="1"/>
  <c r="AK158" i="11"/>
  <c r="CQ158" i="11" s="1"/>
  <c r="AK157" i="11"/>
  <c r="CQ157" i="11" s="1"/>
  <c r="AI157" i="11"/>
  <c r="CO157" i="11" s="1"/>
  <c r="AJ157" i="11"/>
  <c r="CP157" i="11" s="1"/>
  <c r="CD10" i="15"/>
  <c r="CD11" i="15"/>
  <c r="CD12" i="15"/>
  <c r="CD13" i="15"/>
  <c r="CD14" i="15"/>
  <c r="CD17" i="15"/>
  <c r="CD18" i="15"/>
  <c r="CD19" i="15"/>
  <c r="CD20" i="15"/>
  <c r="CD21" i="15"/>
  <c r="CD24" i="15"/>
  <c r="CD25" i="15"/>
  <c r="CD26" i="15"/>
  <c r="CD27" i="15"/>
  <c r="CD28" i="15"/>
  <c r="CD31" i="15"/>
  <c r="CD32" i="15"/>
  <c r="CD33" i="15"/>
  <c r="CD34" i="15"/>
  <c r="CD35" i="15"/>
  <c r="CD38" i="15"/>
  <c r="CD39" i="15"/>
  <c r="CD40" i="15"/>
  <c r="CD41" i="15"/>
  <c r="CD42" i="15"/>
  <c r="CD45" i="15"/>
  <c r="CD46" i="15"/>
  <c r="CD47" i="15"/>
  <c r="CD48" i="15"/>
  <c r="CD49" i="15"/>
  <c r="CD52" i="15"/>
  <c r="CD53" i="15"/>
  <c r="CD54" i="15"/>
  <c r="CD55" i="15"/>
  <c r="CD56" i="15"/>
  <c r="CD59" i="15"/>
  <c r="CD60" i="15"/>
  <c r="CD61" i="15"/>
  <c r="CD62" i="15"/>
  <c r="CD63" i="15"/>
  <c r="CD66" i="15"/>
  <c r="CD67" i="15"/>
  <c r="CD68" i="15"/>
  <c r="CD69" i="15"/>
  <c r="CD70" i="15"/>
  <c r="CD73" i="15"/>
  <c r="CD74" i="15"/>
  <c r="CD75" i="15"/>
  <c r="CD76" i="15"/>
  <c r="CD77" i="15"/>
  <c r="CD80" i="15"/>
  <c r="CD81" i="15"/>
  <c r="CD82" i="15"/>
  <c r="CD83" i="15"/>
  <c r="CD84" i="15"/>
  <c r="CD87" i="15"/>
  <c r="CD88" i="15"/>
  <c r="CD89" i="15"/>
  <c r="CD90" i="15"/>
  <c r="CD91" i="15"/>
  <c r="CD101" i="15"/>
  <c r="CD102" i="15"/>
  <c r="CD103" i="15"/>
  <c r="CD104" i="15"/>
  <c r="CD105" i="15"/>
  <c r="CD108" i="15"/>
  <c r="CD109" i="15"/>
  <c r="CD110" i="15"/>
  <c r="CD111" i="15"/>
  <c r="CD112" i="15"/>
  <c r="CD122" i="15"/>
  <c r="CD123" i="15"/>
  <c r="CD124" i="15"/>
  <c r="CD125" i="15"/>
  <c r="CD126" i="15"/>
  <c r="CD129" i="15"/>
  <c r="CD130" i="15"/>
  <c r="CD131" i="15"/>
  <c r="CD132" i="15"/>
  <c r="CD133" i="15"/>
  <c r="CD143" i="15"/>
  <c r="CD144" i="15"/>
  <c r="CD145" i="15"/>
  <c r="CD146" i="15"/>
  <c r="CD147" i="15"/>
  <c r="CD150" i="15"/>
  <c r="CD151" i="15"/>
  <c r="CD152" i="15"/>
  <c r="CD153" i="15"/>
  <c r="CD154" i="15"/>
  <c r="CD154" i="14"/>
  <c r="CD153" i="14"/>
  <c r="CD152" i="14"/>
  <c r="CD151" i="14"/>
  <c r="CD150" i="14"/>
  <c r="CD147" i="14"/>
  <c r="CD146" i="14"/>
  <c r="CD145" i="14"/>
  <c r="CD144" i="14"/>
  <c r="CD143" i="14"/>
  <c r="CD133" i="14"/>
  <c r="CD132" i="14"/>
  <c r="CD131" i="14"/>
  <c r="CD130" i="14"/>
  <c r="CD129" i="14"/>
  <c r="CD126" i="14"/>
  <c r="CD125" i="14"/>
  <c r="CD124" i="14"/>
  <c r="CD123" i="14"/>
  <c r="CD122" i="14"/>
  <c r="CD112" i="14"/>
  <c r="CD111" i="14"/>
  <c r="CD110" i="14"/>
  <c r="CD109" i="14"/>
  <c r="CD108" i="14"/>
  <c r="CD105" i="14"/>
  <c r="CD104" i="14"/>
  <c r="CD103" i="14"/>
  <c r="CD102" i="14"/>
  <c r="CD101" i="14"/>
  <c r="CD91" i="14"/>
  <c r="CD90" i="14"/>
  <c r="CD89" i="14"/>
  <c r="CD88" i="14"/>
  <c r="CD87" i="14"/>
  <c r="CD84" i="14"/>
  <c r="CD83" i="14"/>
  <c r="CD82" i="14"/>
  <c r="CD81" i="14"/>
  <c r="CD80" i="14"/>
  <c r="CD77" i="14"/>
  <c r="CD76" i="14"/>
  <c r="CD75" i="14"/>
  <c r="CD74" i="14"/>
  <c r="CD73" i="14"/>
  <c r="CD70" i="14"/>
  <c r="CD69" i="14"/>
  <c r="CD68" i="14"/>
  <c r="CD67" i="14"/>
  <c r="CD66" i="14"/>
  <c r="CD63" i="14"/>
  <c r="CD62" i="14"/>
  <c r="CD61" i="14"/>
  <c r="CD60" i="14"/>
  <c r="CD59" i="14"/>
  <c r="CD56" i="14"/>
  <c r="CD55" i="14"/>
  <c r="CD54" i="14"/>
  <c r="CD53" i="14"/>
  <c r="CD52" i="14"/>
  <c r="CD49" i="14"/>
  <c r="CD48" i="14"/>
  <c r="CD47" i="14"/>
  <c r="CD46" i="14"/>
  <c r="CD45" i="14"/>
  <c r="CD42" i="14"/>
  <c r="CD41" i="14"/>
  <c r="CD40" i="14"/>
  <c r="CD39" i="14"/>
  <c r="CD38" i="14"/>
  <c r="CD35" i="14"/>
  <c r="CD34" i="14"/>
  <c r="CD33" i="14"/>
  <c r="CD32" i="14"/>
  <c r="CD31" i="14"/>
  <c r="CD28" i="14"/>
  <c r="CD27" i="14"/>
  <c r="CD26" i="14"/>
  <c r="CD25" i="14"/>
  <c r="CD24" i="14"/>
  <c r="CD21" i="14"/>
  <c r="CD20" i="14"/>
  <c r="CD19" i="14"/>
  <c r="CD18" i="14"/>
  <c r="CD17" i="14"/>
  <c r="CD14" i="14"/>
  <c r="CD13" i="14"/>
  <c r="CD12" i="14"/>
  <c r="CD11" i="14"/>
  <c r="CD10" i="14"/>
  <c r="CD154" i="11"/>
  <c r="CD153" i="11"/>
  <c r="CD152" i="11"/>
  <c r="CD151" i="11"/>
  <c r="CD150" i="11"/>
  <c r="CD147" i="11"/>
  <c r="CD146" i="11"/>
  <c r="CD145" i="11"/>
  <c r="CD144" i="11"/>
  <c r="CD143" i="11"/>
  <c r="CD133" i="11"/>
  <c r="CD132" i="11"/>
  <c r="CD131" i="11"/>
  <c r="CD130" i="11"/>
  <c r="CD129" i="11"/>
  <c r="CD126" i="11"/>
  <c r="CD125" i="11"/>
  <c r="CD124" i="11"/>
  <c r="CD123" i="11"/>
  <c r="CD122" i="11"/>
  <c r="CD112" i="11"/>
  <c r="CD111" i="11"/>
  <c r="CD110" i="11"/>
  <c r="CD109" i="11"/>
  <c r="CD108" i="11"/>
  <c r="CD105" i="11"/>
  <c r="CD104" i="11"/>
  <c r="CD103" i="11"/>
  <c r="CD102" i="11"/>
  <c r="CD101" i="11"/>
  <c r="CD98" i="11"/>
  <c r="CD97" i="11"/>
  <c r="CD96" i="11"/>
  <c r="CD95" i="11"/>
  <c r="CD94" i="11"/>
  <c r="CD91" i="11"/>
  <c r="CD90" i="11"/>
  <c r="CD89" i="11"/>
  <c r="CD88" i="11"/>
  <c r="CD87" i="11"/>
  <c r="CD77" i="11"/>
  <c r="CD76" i="11"/>
  <c r="CD75" i="11"/>
  <c r="CD74" i="11"/>
  <c r="CD73" i="11"/>
  <c r="CD70" i="11"/>
  <c r="CD69" i="11"/>
  <c r="CD68" i="11"/>
  <c r="CD67" i="11"/>
  <c r="CD66" i="11"/>
  <c r="CD63" i="11"/>
  <c r="CD62" i="11"/>
  <c r="CD61" i="11"/>
  <c r="CD60" i="11"/>
  <c r="CD59" i="11"/>
  <c r="CD56" i="11"/>
  <c r="CD55" i="11"/>
  <c r="CD54" i="11"/>
  <c r="CD53" i="11"/>
  <c r="CD52" i="11"/>
  <c r="CD49" i="11"/>
  <c r="CD48" i="11"/>
  <c r="CD47" i="11"/>
  <c r="CD46" i="11"/>
  <c r="CD45" i="11"/>
  <c r="CD42" i="11"/>
  <c r="CD41" i="11"/>
  <c r="CD40" i="11"/>
  <c r="CD39" i="11"/>
  <c r="CD38" i="11"/>
  <c r="CD35" i="11"/>
  <c r="CD34" i="11"/>
  <c r="CD33" i="11"/>
  <c r="CD32" i="11"/>
  <c r="CD31" i="11"/>
  <c r="CD28" i="11"/>
  <c r="CD27" i="11"/>
  <c r="CD26" i="11"/>
  <c r="CD25" i="11"/>
  <c r="CD24" i="11"/>
  <c r="CD21" i="11"/>
  <c r="CD20" i="11"/>
  <c r="CD19" i="11"/>
  <c r="CD18" i="11"/>
  <c r="CD17" i="11"/>
  <c r="CD14" i="11"/>
  <c r="CD13" i="11"/>
  <c r="CD12" i="11"/>
  <c r="CD11" i="11"/>
  <c r="CD10" i="11"/>
  <c r="CD10" i="13"/>
  <c r="CD11" i="13"/>
  <c r="CD12" i="13"/>
  <c r="CD13" i="13"/>
  <c r="CD14" i="13"/>
  <c r="CD17" i="13"/>
  <c r="CD18" i="13"/>
  <c r="CD19" i="13"/>
  <c r="CD20" i="13"/>
  <c r="CD21" i="13"/>
  <c r="CD24" i="13"/>
  <c r="CD25" i="13"/>
  <c r="CD26" i="13"/>
  <c r="CD27" i="13"/>
  <c r="CD28" i="13"/>
  <c r="CD31" i="13"/>
  <c r="CD32" i="13"/>
  <c r="CD33" i="13"/>
  <c r="CD34" i="13"/>
  <c r="CD35" i="13"/>
  <c r="CD38" i="13"/>
  <c r="CD39" i="13"/>
  <c r="CD40" i="13"/>
  <c r="CD41" i="13"/>
  <c r="CD42" i="13"/>
  <c r="CD45" i="13"/>
  <c r="CD46" i="13"/>
  <c r="CD47" i="13"/>
  <c r="CD48" i="13"/>
  <c r="CD49" i="13"/>
  <c r="CD52" i="13"/>
  <c r="CD53" i="13"/>
  <c r="CD54" i="13"/>
  <c r="CD55" i="13"/>
  <c r="CD56" i="13"/>
  <c r="CD59" i="13"/>
  <c r="CD60" i="13"/>
  <c r="CD61" i="13"/>
  <c r="CD62" i="13"/>
  <c r="CD63" i="13"/>
  <c r="CD66" i="13"/>
  <c r="CD67" i="13"/>
  <c r="CD68" i="13"/>
  <c r="CD69" i="13"/>
  <c r="CD70" i="13"/>
  <c r="CD73" i="13"/>
  <c r="CD74" i="13"/>
  <c r="CD75" i="13"/>
  <c r="CD76" i="13"/>
  <c r="CD77" i="13"/>
  <c r="CD87" i="13"/>
  <c r="CD88" i="13"/>
  <c r="CD89" i="13"/>
  <c r="CD90" i="13"/>
  <c r="CD91" i="13"/>
  <c r="CD94" i="13"/>
  <c r="CD95" i="13"/>
  <c r="CD96" i="13"/>
  <c r="CD97" i="13"/>
  <c r="CD98" i="13"/>
  <c r="CD101" i="13"/>
  <c r="CD102" i="13"/>
  <c r="CD103" i="13"/>
  <c r="CD104" i="13"/>
  <c r="CD105" i="13"/>
  <c r="CD108" i="13"/>
  <c r="CD109" i="13"/>
  <c r="CD110" i="13"/>
  <c r="CD111" i="13"/>
  <c r="CD112" i="13"/>
  <c r="CD122" i="13"/>
  <c r="CD123" i="13"/>
  <c r="CD124" i="13"/>
  <c r="CD125" i="13"/>
  <c r="CD126" i="13"/>
  <c r="CD129" i="13"/>
  <c r="CD130" i="13"/>
  <c r="CD131" i="13"/>
  <c r="CD132" i="13"/>
  <c r="CD133" i="13"/>
  <c r="CD143" i="13"/>
  <c r="CD144" i="13"/>
  <c r="CD145" i="13"/>
  <c r="CD146" i="13"/>
  <c r="CD147" i="13"/>
  <c r="CD150" i="13"/>
  <c r="CD151" i="13"/>
  <c r="CD152" i="13"/>
  <c r="CD153" i="13"/>
  <c r="CD154" i="13"/>
  <c r="AJ84" i="13"/>
  <c r="CP84" i="13" s="1"/>
  <c r="AJ83" i="13"/>
  <c r="CP83" i="13" s="1"/>
  <c r="AJ82" i="13"/>
  <c r="CP82" i="13" s="1"/>
  <c r="AJ81" i="13"/>
  <c r="CP81" i="13" s="1"/>
  <c r="AJ80" i="13"/>
  <c r="CP80" i="13" s="1"/>
  <c r="AJ92" i="13"/>
  <c r="AJ84" i="11"/>
  <c r="CP84" i="11" s="1"/>
  <c r="AJ83" i="11"/>
  <c r="CP83" i="11" s="1"/>
  <c r="AJ82" i="11"/>
  <c r="CP82" i="11" s="1"/>
  <c r="AJ81" i="11"/>
  <c r="CP81" i="11" s="1"/>
  <c r="AJ92" i="11"/>
  <c r="L1444" i="23"/>
  <c r="L1445" i="23"/>
  <c r="L1446" i="23"/>
  <c r="L1447" i="23"/>
  <c r="L1448" i="23"/>
  <c r="L1449" i="23"/>
  <c r="L1450" i="23"/>
  <c r="L1451" i="23"/>
  <c r="L1452" i="23"/>
  <c r="L1453" i="23"/>
  <c r="L1454" i="23"/>
  <c r="L1455" i="23"/>
  <c r="L1456" i="23"/>
  <c r="L1457" i="23"/>
  <c r="L1458" i="23"/>
  <c r="L1459" i="23"/>
  <c r="L1460" i="23"/>
  <c r="L1461" i="23"/>
  <c r="L1462" i="23"/>
  <c r="L1463" i="23"/>
  <c r="L1464" i="23"/>
  <c r="L1465" i="23"/>
  <c r="L1466" i="23"/>
  <c r="L1467" i="23"/>
  <c r="L1468" i="23"/>
  <c r="L1469" i="23"/>
  <c r="L1470" i="23"/>
  <c r="L1471" i="23"/>
  <c r="L1472" i="23"/>
  <c r="L1473" i="23"/>
  <c r="L1474" i="23"/>
  <c r="L1475" i="23"/>
  <c r="L1476" i="23"/>
  <c r="L1477" i="23"/>
  <c r="L1478" i="23"/>
  <c r="L1479" i="23"/>
  <c r="L1480" i="23"/>
  <c r="L1481" i="23"/>
  <c r="L1482" i="23"/>
  <c r="L1483" i="23"/>
  <c r="L1484" i="23"/>
  <c r="L1485" i="23"/>
  <c r="L1486" i="23"/>
  <c r="L1487" i="23"/>
  <c r="L1488" i="23"/>
  <c r="L1489" i="23"/>
  <c r="L1490" i="23"/>
  <c r="AJ78" i="13"/>
  <c r="AJ78" i="11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AJ162" i="13"/>
  <c r="CP162" i="13" s="1"/>
  <c r="AJ161" i="13"/>
  <c r="CP161" i="13" s="1"/>
  <c r="AJ160" i="13"/>
  <c r="CP160" i="13" s="1"/>
  <c r="AJ159" i="13"/>
  <c r="CP159" i="13" s="1"/>
  <c r="AJ158" i="13"/>
  <c r="CP158" i="13" s="1"/>
  <c r="AJ157" i="13"/>
  <c r="CP157" i="13" s="1"/>
  <c r="AJ161" i="11"/>
  <c r="CP161" i="11" s="1"/>
  <c r="AJ160" i="11"/>
  <c r="CP160" i="11" s="1"/>
  <c r="AJ159" i="11"/>
  <c r="CP159" i="11" s="1"/>
  <c r="AJ158" i="11"/>
  <c r="CP158" i="11" s="1"/>
  <c r="AJ162" i="15"/>
  <c r="CP162" i="15" s="1"/>
  <c r="AJ161" i="15"/>
  <c r="CP161" i="15" s="1"/>
  <c r="AJ160" i="15"/>
  <c r="CP160" i="15" s="1"/>
  <c r="AJ159" i="15"/>
  <c r="CP159" i="15" s="1"/>
  <c r="AJ158" i="15"/>
  <c r="CP158" i="15" s="1"/>
  <c r="AJ157" i="15"/>
  <c r="CP157" i="15" s="1"/>
  <c r="AJ162" i="14"/>
  <c r="CP162" i="14" s="1"/>
  <c r="AJ161" i="14"/>
  <c r="CP161" i="14" s="1"/>
  <c r="AJ160" i="14"/>
  <c r="CP160" i="14" s="1"/>
  <c r="AJ159" i="14"/>
  <c r="CP159" i="14" s="1"/>
  <c r="AJ158" i="14"/>
  <c r="CP158" i="14" s="1"/>
  <c r="AJ157" i="14"/>
  <c r="CP157" i="14" s="1"/>
  <c r="AI157" i="14"/>
  <c r="CO157" i="14" s="1"/>
  <c r="AI158" i="14"/>
  <c r="CO158" i="14" s="1"/>
  <c r="AI159" i="14"/>
  <c r="CO159" i="14" s="1"/>
  <c r="AI160" i="14"/>
  <c r="CO160" i="14" s="1"/>
  <c r="AI161" i="14"/>
  <c r="CO161" i="14" s="1"/>
  <c r="AI162" i="14"/>
  <c r="CO162" i="14" s="1"/>
  <c r="CC10" i="15"/>
  <c r="CC11" i="15"/>
  <c r="CC12" i="15"/>
  <c r="CC13" i="15"/>
  <c r="CC14" i="15"/>
  <c r="CC17" i="15"/>
  <c r="CC18" i="15"/>
  <c r="CC19" i="15"/>
  <c r="CC20" i="15"/>
  <c r="CC21" i="15"/>
  <c r="CC24" i="15"/>
  <c r="CC25" i="15"/>
  <c r="CC26" i="15"/>
  <c r="CC27" i="15"/>
  <c r="CC28" i="15"/>
  <c r="CC31" i="15"/>
  <c r="CC32" i="15"/>
  <c r="CC33" i="15"/>
  <c r="CC34" i="15"/>
  <c r="CC35" i="15"/>
  <c r="CC38" i="15"/>
  <c r="CC39" i="15"/>
  <c r="CC40" i="15"/>
  <c r="CC41" i="15"/>
  <c r="CC42" i="15"/>
  <c r="CC45" i="15"/>
  <c r="CC46" i="15"/>
  <c r="CC47" i="15"/>
  <c r="CC48" i="15"/>
  <c r="CC49" i="15"/>
  <c r="CC52" i="15"/>
  <c r="CC53" i="15"/>
  <c r="CC54" i="15"/>
  <c r="CC55" i="15"/>
  <c r="CC56" i="15"/>
  <c r="CC59" i="15"/>
  <c r="CC60" i="15"/>
  <c r="CC61" i="15"/>
  <c r="CC62" i="15"/>
  <c r="CC63" i="15"/>
  <c r="CC66" i="15"/>
  <c r="CC67" i="15"/>
  <c r="CC68" i="15"/>
  <c r="CC69" i="15"/>
  <c r="CC70" i="15"/>
  <c r="CC73" i="15"/>
  <c r="CC74" i="15"/>
  <c r="CC75" i="15"/>
  <c r="CC76" i="15"/>
  <c r="CC77" i="15"/>
  <c r="CC80" i="15"/>
  <c r="CC81" i="15"/>
  <c r="CC82" i="15"/>
  <c r="CC83" i="15"/>
  <c r="CC84" i="15"/>
  <c r="CC87" i="15"/>
  <c r="CC88" i="15"/>
  <c r="CC89" i="15"/>
  <c r="CC90" i="15"/>
  <c r="CC91" i="15"/>
  <c r="CC101" i="15"/>
  <c r="CC102" i="15"/>
  <c r="CC103" i="15"/>
  <c r="CC104" i="15"/>
  <c r="CC105" i="15"/>
  <c r="CC108" i="15"/>
  <c r="CC109" i="15"/>
  <c r="CC110" i="15"/>
  <c r="CC111" i="15"/>
  <c r="CC112" i="15"/>
  <c r="CC122" i="15"/>
  <c r="CC123" i="15"/>
  <c r="CC124" i="15"/>
  <c r="CC125" i="15"/>
  <c r="CC126" i="15"/>
  <c r="CC129" i="15"/>
  <c r="CC130" i="15"/>
  <c r="CC131" i="15"/>
  <c r="CC132" i="15"/>
  <c r="CC133" i="15"/>
  <c r="CC143" i="15"/>
  <c r="CC144" i="15"/>
  <c r="CC145" i="15"/>
  <c r="CC146" i="15"/>
  <c r="CC147" i="15"/>
  <c r="CC150" i="15"/>
  <c r="CC151" i="15"/>
  <c r="CC152" i="15"/>
  <c r="CC153" i="15"/>
  <c r="CC154" i="15"/>
  <c r="CC10" i="14"/>
  <c r="CC11" i="14"/>
  <c r="CC12" i="14"/>
  <c r="CC13" i="14"/>
  <c r="CC14" i="14"/>
  <c r="CC17" i="14"/>
  <c r="CC18" i="14"/>
  <c r="CC19" i="14"/>
  <c r="CC20" i="14"/>
  <c r="CC21" i="14"/>
  <c r="CC24" i="14"/>
  <c r="CC25" i="14"/>
  <c r="CC26" i="14"/>
  <c r="CC27" i="14"/>
  <c r="CC28" i="14"/>
  <c r="CC31" i="14"/>
  <c r="CC32" i="14"/>
  <c r="CC33" i="14"/>
  <c r="CC34" i="14"/>
  <c r="CC35" i="14"/>
  <c r="CC38" i="14"/>
  <c r="CC39" i="14"/>
  <c r="CC40" i="14"/>
  <c r="CC41" i="14"/>
  <c r="CC42" i="14"/>
  <c r="CC45" i="14"/>
  <c r="CC46" i="14"/>
  <c r="CC47" i="14"/>
  <c r="CC48" i="14"/>
  <c r="CC49" i="14"/>
  <c r="CC52" i="14"/>
  <c r="CC53" i="14"/>
  <c r="CC54" i="14"/>
  <c r="CC55" i="14"/>
  <c r="CC56" i="14"/>
  <c r="CC59" i="14"/>
  <c r="CC60" i="14"/>
  <c r="CC61" i="14"/>
  <c r="CC62" i="14"/>
  <c r="CC63" i="14"/>
  <c r="CC66" i="14"/>
  <c r="CC67" i="14"/>
  <c r="CC68" i="14"/>
  <c r="CC69" i="14"/>
  <c r="CC70" i="14"/>
  <c r="CC73" i="14"/>
  <c r="CC74" i="14"/>
  <c r="CC75" i="14"/>
  <c r="CC76" i="14"/>
  <c r="CC77" i="14"/>
  <c r="CC80" i="14"/>
  <c r="CC81" i="14"/>
  <c r="CC82" i="14"/>
  <c r="CC83" i="14"/>
  <c r="CC84" i="14"/>
  <c r="CC87" i="14"/>
  <c r="CC88" i="14"/>
  <c r="CC89" i="14"/>
  <c r="CC90" i="14"/>
  <c r="CC91" i="14"/>
  <c r="CC101" i="14"/>
  <c r="CC102" i="14"/>
  <c r="CC103" i="14"/>
  <c r="CC104" i="14"/>
  <c r="CC105" i="14"/>
  <c r="CC108" i="14"/>
  <c r="CC109" i="14"/>
  <c r="CC110" i="14"/>
  <c r="CC111" i="14"/>
  <c r="CC112" i="14"/>
  <c r="CC122" i="14"/>
  <c r="CC123" i="14"/>
  <c r="CC124" i="14"/>
  <c r="CC125" i="14"/>
  <c r="CC126" i="14"/>
  <c r="CC129" i="14"/>
  <c r="CC130" i="14"/>
  <c r="CC131" i="14"/>
  <c r="CC132" i="14"/>
  <c r="CC133" i="14"/>
  <c r="CC143" i="14"/>
  <c r="CC144" i="14"/>
  <c r="CC145" i="14"/>
  <c r="CC146" i="14"/>
  <c r="CC147" i="14"/>
  <c r="CC150" i="14"/>
  <c r="CC151" i="14"/>
  <c r="CC152" i="14"/>
  <c r="CC153" i="14"/>
  <c r="CC154" i="14"/>
  <c r="CC10" i="11"/>
  <c r="CC11" i="11"/>
  <c r="CC12" i="11"/>
  <c r="CC13" i="11"/>
  <c r="CC14" i="11"/>
  <c r="CC17" i="11"/>
  <c r="CC18" i="11"/>
  <c r="CC19" i="11"/>
  <c r="CC20" i="11"/>
  <c r="CC21" i="11"/>
  <c r="CC24" i="11"/>
  <c r="CC25" i="11"/>
  <c r="CC26" i="11"/>
  <c r="CC27" i="11"/>
  <c r="CC28" i="11"/>
  <c r="CC31" i="11"/>
  <c r="CC32" i="11"/>
  <c r="CC33" i="11"/>
  <c r="CC34" i="11"/>
  <c r="CC35" i="11"/>
  <c r="CC38" i="11"/>
  <c r="CC39" i="11"/>
  <c r="CC40" i="11"/>
  <c r="CC41" i="11"/>
  <c r="CC42" i="11"/>
  <c r="CC45" i="11"/>
  <c r="CC46" i="11"/>
  <c r="CC47" i="11"/>
  <c r="CC48" i="11"/>
  <c r="CC49" i="11"/>
  <c r="CC52" i="11"/>
  <c r="CC53" i="11"/>
  <c r="CC54" i="11"/>
  <c r="CC55" i="11"/>
  <c r="CC56" i="11"/>
  <c r="CC59" i="11"/>
  <c r="CC60" i="11"/>
  <c r="CC61" i="11"/>
  <c r="CC62" i="11"/>
  <c r="CC63" i="11"/>
  <c r="CC66" i="11"/>
  <c r="CC67" i="11"/>
  <c r="CC68" i="11"/>
  <c r="CC69" i="11"/>
  <c r="CC70" i="11"/>
  <c r="CC73" i="11"/>
  <c r="CC74" i="11"/>
  <c r="CC75" i="11"/>
  <c r="CC76" i="11"/>
  <c r="CC77" i="11"/>
  <c r="CC87" i="11"/>
  <c r="CC88" i="11"/>
  <c r="CC89" i="11"/>
  <c r="CC90" i="11"/>
  <c r="CC91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9" i="11"/>
  <c r="CC130" i="11"/>
  <c r="CC131" i="11"/>
  <c r="CC132" i="11"/>
  <c r="CC133" i="11"/>
  <c r="CC143" i="11"/>
  <c r="CC144" i="11"/>
  <c r="CC145" i="11"/>
  <c r="CC146" i="11"/>
  <c r="CC147" i="11"/>
  <c r="CC150" i="11"/>
  <c r="CC151" i="11"/>
  <c r="CC152" i="11"/>
  <c r="CC153" i="11"/>
  <c r="CC154" i="11"/>
  <c r="CC10" i="13"/>
  <c r="CC11" i="13"/>
  <c r="CC12" i="13"/>
  <c r="CC13" i="13"/>
  <c r="CC14" i="13"/>
  <c r="CC17" i="13"/>
  <c r="CC18" i="13"/>
  <c r="CC19" i="13"/>
  <c r="CC20" i="13"/>
  <c r="CC21" i="13"/>
  <c r="CC24" i="13"/>
  <c r="CC25" i="13"/>
  <c r="CC26" i="13"/>
  <c r="CC27" i="13"/>
  <c r="CC28" i="13"/>
  <c r="CC31" i="13"/>
  <c r="CC32" i="13"/>
  <c r="CC33" i="13"/>
  <c r="CC34" i="13"/>
  <c r="CC35" i="13"/>
  <c r="CC38" i="13"/>
  <c r="CC39" i="13"/>
  <c r="CC40" i="13"/>
  <c r="CC41" i="13"/>
  <c r="CC42" i="13"/>
  <c r="CC45" i="13"/>
  <c r="CC46" i="13"/>
  <c r="CC47" i="13"/>
  <c r="CC48" i="13"/>
  <c r="CC49" i="13"/>
  <c r="CC52" i="13"/>
  <c r="CC53" i="13"/>
  <c r="CC54" i="13"/>
  <c r="CC55" i="13"/>
  <c r="CC56" i="13"/>
  <c r="CC59" i="13"/>
  <c r="CC60" i="13"/>
  <c r="CC61" i="13"/>
  <c r="CC62" i="13"/>
  <c r="CC63" i="13"/>
  <c r="CC66" i="13"/>
  <c r="CC67" i="13"/>
  <c r="CC68" i="13"/>
  <c r="CC69" i="13"/>
  <c r="CC70" i="13"/>
  <c r="CC73" i="13"/>
  <c r="CC74" i="13"/>
  <c r="CC75" i="13"/>
  <c r="CC76" i="13"/>
  <c r="CC77" i="13"/>
  <c r="CC87" i="13"/>
  <c r="CC88" i="13"/>
  <c r="CC89" i="13"/>
  <c r="CC90" i="13"/>
  <c r="CC91" i="13"/>
  <c r="CC94" i="13"/>
  <c r="CC95" i="13"/>
  <c r="CC96" i="13"/>
  <c r="CC97" i="13"/>
  <c r="CC98" i="13"/>
  <c r="CC101" i="13"/>
  <c r="CC102" i="13"/>
  <c r="CC103" i="13"/>
  <c r="CC104" i="13"/>
  <c r="CC105" i="13"/>
  <c r="CC108" i="13"/>
  <c r="CC109" i="13"/>
  <c r="CC110" i="13"/>
  <c r="CC111" i="13"/>
  <c r="CC112" i="13"/>
  <c r="CC122" i="13"/>
  <c r="CC123" i="13"/>
  <c r="CC124" i="13"/>
  <c r="CC125" i="13"/>
  <c r="CC126" i="13"/>
  <c r="CC129" i="13"/>
  <c r="CC130" i="13"/>
  <c r="CC131" i="13"/>
  <c r="CC132" i="13"/>
  <c r="CC133" i="13"/>
  <c r="CC143" i="13"/>
  <c r="CC144" i="13"/>
  <c r="CC145" i="13"/>
  <c r="CC146" i="13"/>
  <c r="CC147" i="13"/>
  <c r="CC150" i="13"/>
  <c r="CC151" i="13"/>
  <c r="CC152" i="13"/>
  <c r="CC153" i="13"/>
  <c r="CC154" i="13"/>
  <c r="AI80" i="13"/>
  <c r="CO80" i="13" s="1"/>
  <c r="AI81" i="13"/>
  <c r="CO81" i="13" s="1"/>
  <c r="AI82" i="13"/>
  <c r="CO82" i="13" s="1"/>
  <c r="AI83" i="13"/>
  <c r="CO83" i="13" s="1"/>
  <c r="AI84" i="13"/>
  <c r="CO84" i="13" s="1"/>
  <c r="AI80" i="11"/>
  <c r="CO80" i="11" s="1"/>
  <c r="AI81" i="11"/>
  <c r="CO81" i="11" s="1"/>
  <c r="AI82" i="11"/>
  <c r="CO82" i="11" s="1"/>
  <c r="AI83" i="11"/>
  <c r="CO83" i="11" s="1"/>
  <c r="AI84" i="11"/>
  <c r="CO84" i="11" s="1"/>
  <c r="AI92" i="11"/>
  <c r="AI92" i="13"/>
  <c r="L1402" i="23"/>
  <c r="L1403" i="23"/>
  <c r="L1404" i="23"/>
  <c r="L1405" i="23"/>
  <c r="L1406" i="23"/>
  <c r="L1407" i="23"/>
  <c r="L1408" i="23"/>
  <c r="L1409" i="23"/>
  <c r="L1410" i="23"/>
  <c r="L1411" i="23"/>
  <c r="L1412" i="23"/>
  <c r="L1413" i="23"/>
  <c r="L1414" i="23"/>
  <c r="L1415" i="23"/>
  <c r="L1416" i="23"/>
  <c r="L1417" i="23"/>
  <c r="L1418" i="23"/>
  <c r="L1419" i="23"/>
  <c r="L1420" i="23"/>
  <c r="L1421" i="23"/>
  <c r="L1422" i="23"/>
  <c r="L1423" i="23"/>
  <c r="L1424" i="23"/>
  <c r="L1425" i="23"/>
  <c r="L1426" i="23"/>
  <c r="L1427" i="23"/>
  <c r="L1428" i="23"/>
  <c r="L1429" i="23"/>
  <c r="L1430" i="23"/>
  <c r="L1431" i="23"/>
  <c r="L1432" i="23"/>
  <c r="L1433" i="23"/>
  <c r="L1434" i="23"/>
  <c r="L1435" i="23"/>
  <c r="L1436" i="23"/>
  <c r="L1437" i="23"/>
  <c r="L1438" i="23"/>
  <c r="L1439" i="23"/>
  <c r="L1440" i="23"/>
  <c r="L1441" i="23"/>
  <c r="L1442" i="23"/>
  <c r="L1443" i="23"/>
  <c r="AI78" i="13"/>
  <c r="AI78" i="11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AI162" i="13"/>
  <c r="CO162" i="13" s="1"/>
  <c r="AI161" i="13"/>
  <c r="CO161" i="13" s="1"/>
  <c r="AI160" i="13"/>
  <c r="CO160" i="13" s="1"/>
  <c r="AI159" i="13"/>
  <c r="CO159" i="13" s="1"/>
  <c r="AI158" i="13"/>
  <c r="CO158" i="13" s="1"/>
  <c r="AI157" i="13"/>
  <c r="CO157" i="13" s="1"/>
  <c r="AI161" i="11"/>
  <c r="CO161" i="11" s="1"/>
  <c r="AI160" i="11"/>
  <c r="CO160" i="11" s="1"/>
  <c r="AI159" i="11"/>
  <c r="CO159" i="11" s="1"/>
  <c r="AI158" i="11"/>
  <c r="CO158" i="11" s="1"/>
  <c r="CS85" i="11" l="1"/>
  <c r="CV85" i="13"/>
  <c r="CV85" i="11"/>
  <c r="CU85" i="11"/>
  <c r="CU85" i="13"/>
  <c r="CT85" i="13"/>
  <c r="CT85" i="11"/>
  <c r="CS85" i="13"/>
  <c r="CR85" i="13"/>
  <c r="CR85" i="11"/>
  <c r="CO85" i="11"/>
  <c r="CQ85" i="13"/>
  <c r="CQ85" i="11"/>
  <c r="CP85" i="11"/>
  <c r="CP85" i="13"/>
  <c r="CO85" i="13"/>
  <c r="CJ50" i="13"/>
  <c r="CJ29" i="11"/>
  <c r="CJ22" i="15"/>
  <c r="CJ29" i="14"/>
  <c r="CJ148" i="11"/>
  <c r="CJ43" i="11"/>
  <c r="CJ134" i="15"/>
  <c r="CJ148" i="14"/>
  <c r="CJ92" i="13"/>
  <c r="CJ50" i="15"/>
  <c r="CJ106" i="15"/>
  <c r="CJ113" i="14"/>
  <c r="CJ71" i="11"/>
  <c r="CJ78" i="13"/>
  <c r="CJ85" i="14"/>
  <c r="CJ113" i="11"/>
  <c r="CJ36" i="15"/>
  <c r="CJ15" i="14"/>
  <c r="CJ64" i="14"/>
  <c r="CJ43" i="13"/>
  <c r="CJ134" i="11"/>
  <c r="CJ15" i="11"/>
  <c r="CJ78" i="14"/>
  <c r="CJ134" i="13"/>
  <c r="CJ22" i="13"/>
  <c r="CJ71" i="13"/>
  <c r="CJ78" i="15"/>
  <c r="CJ106" i="13"/>
  <c r="CJ36" i="13"/>
  <c r="CJ64" i="13"/>
  <c r="CJ64" i="15"/>
  <c r="CJ57" i="14"/>
  <c r="CJ155" i="13"/>
  <c r="CJ43" i="14"/>
  <c r="CG92" i="15"/>
  <c r="CI78" i="14"/>
  <c r="CJ127" i="11"/>
  <c r="CJ155" i="15"/>
  <c r="CJ92" i="15"/>
  <c r="CJ127" i="14"/>
  <c r="CJ71" i="14"/>
  <c r="CJ127" i="15"/>
  <c r="CJ99" i="11"/>
  <c r="CJ57" i="11"/>
  <c r="CJ106" i="14"/>
  <c r="CI113" i="11"/>
  <c r="CI71" i="11"/>
  <c r="CJ155" i="11"/>
  <c r="CJ113" i="15"/>
  <c r="CJ92" i="14"/>
  <c r="CJ57" i="13"/>
  <c r="CI22" i="14"/>
  <c r="CJ148" i="15"/>
  <c r="CH155" i="15"/>
  <c r="CH134" i="15"/>
  <c r="CI134" i="11"/>
  <c r="CI36" i="14"/>
  <c r="CI15" i="14"/>
  <c r="CJ36" i="11"/>
  <c r="CJ155" i="14"/>
  <c r="CJ113" i="13"/>
  <c r="CI92" i="11"/>
  <c r="CJ50" i="11"/>
  <c r="CJ15" i="15"/>
  <c r="CJ127" i="13"/>
  <c r="CH22" i="15"/>
  <c r="CH15" i="14"/>
  <c r="CI127" i="11"/>
  <c r="CI50" i="11"/>
  <c r="CI29" i="11"/>
  <c r="CJ64" i="11"/>
  <c r="CJ29" i="15"/>
  <c r="CJ148" i="13"/>
  <c r="CI106" i="14"/>
  <c r="CJ78" i="11"/>
  <c r="CJ43" i="15"/>
  <c r="CJ22" i="14"/>
  <c r="CI148" i="14"/>
  <c r="CJ92" i="11"/>
  <c r="CJ57" i="15"/>
  <c r="CJ36" i="14"/>
  <c r="CH106" i="14"/>
  <c r="CH57" i="13"/>
  <c r="CH57" i="14"/>
  <c r="CH106" i="13"/>
  <c r="CJ106" i="11"/>
  <c r="CJ71" i="15"/>
  <c r="CJ50" i="14"/>
  <c r="CJ15" i="13"/>
  <c r="CJ22" i="11"/>
  <c r="CJ134" i="14"/>
  <c r="CJ99" i="13"/>
  <c r="CH113" i="11"/>
  <c r="CH22" i="11"/>
  <c r="CI78" i="11"/>
  <c r="CI57" i="14"/>
  <c r="AP85" i="11"/>
  <c r="CJ85" i="15"/>
  <c r="CJ29" i="13"/>
  <c r="CH127" i="11"/>
  <c r="CI71" i="15"/>
  <c r="CI15" i="13"/>
  <c r="CH29" i="14"/>
  <c r="CI113" i="14"/>
  <c r="AP85" i="13"/>
  <c r="CH43" i="11"/>
  <c r="CH36" i="15"/>
  <c r="CH78" i="14"/>
  <c r="CH134" i="13"/>
  <c r="CH36" i="13"/>
  <c r="CI155" i="15"/>
  <c r="CI85" i="15"/>
  <c r="CI64" i="15"/>
  <c r="CI113" i="13"/>
  <c r="CI92" i="13"/>
  <c r="CI29" i="13"/>
  <c r="CH29" i="11"/>
  <c r="CH64" i="14"/>
  <c r="CI50" i="15"/>
  <c r="CI78" i="13"/>
  <c r="CG71" i="14"/>
  <c r="CI106" i="11"/>
  <c r="CI50" i="14"/>
  <c r="CH99" i="11"/>
  <c r="CH57" i="11"/>
  <c r="CH85" i="15"/>
  <c r="CH50" i="15"/>
  <c r="CH148" i="14"/>
  <c r="CH43" i="14"/>
  <c r="CH92" i="13"/>
  <c r="CI99" i="11"/>
  <c r="CI36" i="11"/>
  <c r="CI15" i="11"/>
  <c r="CI155" i="14"/>
  <c r="CI127" i="14"/>
  <c r="CI64" i="14"/>
  <c r="CI43" i="14"/>
  <c r="CH113" i="13"/>
  <c r="CH22" i="13"/>
  <c r="CI134" i="15"/>
  <c r="CI99" i="13"/>
  <c r="CH148" i="11"/>
  <c r="CH127" i="14"/>
  <c r="CH71" i="13"/>
  <c r="CI22" i="11"/>
  <c r="CI134" i="14"/>
  <c r="CI29" i="14"/>
  <c r="CH106" i="15"/>
  <c r="CH92" i="14"/>
  <c r="CH155" i="13"/>
  <c r="CH50" i="13"/>
  <c r="CI78" i="15"/>
  <c r="CI15" i="15"/>
  <c r="CI127" i="13"/>
  <c r="CI106" i="13"/>
  <c r="CI43" i="13"/>
  <c r="CI22" i="13"/>
  <c r="CH71" i="11"/>
  <c r="CH15" i="11"/>
  <c r="CH64" i="15"/>
  <c r="CH113" i="14"/>
  <c r="CH22" i="14"/>
  <c r="CH64" i="13"/>
  <c r="CI113" i="15"/>
  <c r="CI92" i="15"/>
  <c r="CI29" i="15"/>
  <c r="CI148" i="13"/>
  <c r="CI57" i="13"/>
  <c r="CI36" i="13"/>
  <c r="CI64" i="11"/>
  <c r="CI43" i="11"/>
  <c r="CI92" i="14"/>
  <c r="CI71" i="14"/>
  <c r="CH71" i="14"/>
  <c r="CH127" i="13"/>
  <c r="CH29" i="13"/>
  <c r="CI155" i="11"/>
  <c r="CH78" i="15"/>
  <c r="CH134" i="14"/>
  <c r="CH36" i="14"/>
  <c r="CH78" i="13"/>
  <c r="CI127" i="15"/>
  <c r="CI106" i="15"/>
  <c r="CI43" i="15"/>
  <c r="CI22" i="15"/>
  <c r="CI134" i="13"/>
  <c r="CI71" i="13"/>
  <c r="CI50" i="13"/>
  <c r="CH85" i="14"/>
  <c r="CH148" i="13"/>
  <c r="CH43" i="13"/>
  <c r="CI148" i="11"/>
  <c r="CI57" i="11"/>
  <c r="CI85" i="14"/>
  <c r="CH92" i="15"/>
  <c r="CH155" i="14"/>
  <c r="CH50" i="14"/>
  <c r="CH99" i="13"/>
  <c r="CI148" i="15"/>
  <c r="CI57" i="15"/>
  <c r="CI36" i="15"/>
  <c r="CI155" i="13"/>
  <c r="CI64" i="13"/>
  <c r="CG57" i="15"/>
  <c r="CH36" i="11"/>
  <c r="CH15" i="15"/>
  <c r="CH15" i="13"/>
  <c r="CG134" i="13"/>
  <c r="CG127" i="14"/>
  <c r="CG64" i="14"/>
  <c r="CH50" i="11"/>
  <c r="CH29" i="15"/>
  <c r="CG134" i="11"/>
  <c r="CG36" i="11"/>
  <c r="CG92" i="13"/>
  <c r="CG29" i="14"/>
  <c r="CH64" i="11"/>
  <c r="CG50" i="13"/>
  <c r="CG15" i="13"/>
  <c r="CG148" i="14"/>
  <c r="CG113" i="14"/>
  <c r="CG36" i="15"/>
  <c r="CH78" i="11"/>
  <c r="CH43" i="15"/>
  <c r="CG50" i="11"/>
  <c r="CG15" i="11"/>
  <c r="CG43" i="14"/>
  <c r="CH92" i="11"/>
  <c r="CH57" i="15"/>
  <c r="AO85" i="13"/>
  <c r="CF22" i="13"/>
  <c r="CH106" i="11"/>
  <c r="CH71" i="15"/>
  <c r="AO85" i="11"/>
  <c r="CF134" i="13"/>
  <c r="CG148" i="13"/>
  <c r="CH134" i="11"/>
  <c r="CF92" i="13"/>
  <c r="CG148" i="11"/>
  <c r="CG99" i="13"/>
  <c r="CH155" i="11"/>
  <c r="CH113" i="15"/>
  <c r="CF113" i="11"/>
  <c r="CF64" i="13"/>
  <c r="CG99" i="11"/>
  <c r="CG57" i="13"/>
  <c r="CH127" i="15"/>
  <c r="CH148" i="15"/>
  <c r="CF106" i="13"/>
  <c r="CG29" i="11"/>
  <c r="CG134" i="15"/>
  <c r="CF127" i="15"/>
  <c r="CG43" i="11"/>
  <c r="CG155" i="15"/>
  <c r="CG64" i="15"/>
  <c r="CF113" i="14"/>
  <c r="CF50" i="13"/>
  <c r="CG113" i="11"/>
  <c r="CG64" i="11"/>
  <c r="CG155" i="13"/>
  <c r="CG127" i="11"/>
  <c r="CG78" i="11"/>
  <c r="CG127" i="13"/>
  <c r="CG78" i="13"/>
  <c r="CG43" i="13"/>
  <c r="CG106" i="15"/>
  <c r="CG78" i="15"/>
  <c r="CG155" i="11"/>
  <c r="CG113" i="13"/>
  <c r="CG64" i="13"/>
  <c r="CG29" i="13"/>
  <c r="CG50" i="15"/>
  <c r="CF78" i="13"/>
  <c r="CF29" i="13"/>
  <c r="CG57" i="11"/>
  <c r="CG85" i="14"/>
  <c r="CG92" i="11"/>
  <c r="CG127" i="15"/>
  <c r="AN85" i="13"/>
  <c r="CF106" i="14"/>
  <c r="CF15" i="14"/>
  <c r="CF43" i="13"/>
  <c r="CG71" i="11"/>
  <c r="CG29" i="15"/>
  <c r="CF99" i="11"/>
  <c r="CF64" i="11"/>
  <c r="CF113" i="15"/>
  <c r="CF22" i="15"/>
  <c r="CG106" i="11"/>
  <c r="CG22" i="11"/>
  <c r="CG106" i="13"/>
  <c r="CG71" i="13"/>
  <c r="CG22" i="13"/>
  <c r="CG22" i="15"/>
  <c r="CF148" i="11"/>
  <c r="CF148" i="14"/>
  <c r="CG36" i="13"/>
  <c r="CG15" i="14"/>
  <c r="CF155" i="13"/>
  <c r="CF36" i="13"/>
  <c r="CG57" i="14"/>
  <c r="AN85" i="11"/>
  <c r="CF29" i="14"/>
  <c r="CG78" i="14"/>
  <c r="CG43" i="15"/>
  <c r="CF50" i="15"/>
  <c r="CF78" i="14"/>
  <c r="CF57" i="14"/>
  <c r="CG106" i="14"/>
  <c r="CG71" i="15"/>
  <c r="CF127" i="14"/>
  <c r="CF155" i="15"/>
  <c r="CF106" i="15"/>
  <c r="CF64" i="15"/>
  <c r="CG85" i="15"/>
  <c r="CF36" i="15"/>
  <c r="CG92" i="14"/>
  <c r="CF78" i="15"/>
  <c r="CF15" i="15"/>
  <c r="CG134" i="14"/>
  <c r="CF43" i="14"/>
  <c r="CG155" i="14"/>
  <c r="CG113" i="15"/>
  <c r="CF71" i="14"/>
  <c r="CG148" i="15"/>
  <c r="CF85" i="14"/>
  <c r="CG22" i="14"/>
  <c r="CF134" i="15"/>
  <c r="CF92" i="15"/>
  <c r="CG36" i="14"/>
  <c r="CG50" i="14"/>
  <c r="CG15" i="15"/>
  <c r="CF148" i="15"/>
  <c r="CF134" i="14"/>
  <c r="CE134" i="15"/>
  <c r="CF155" i="14"/>
  <c r="CF29" i="15"/>
  <c r="CF43" i="15"/>
  <c r="CF22" i="14"/>
  <c r="CF57" i="15"/>
  <c r="CF36" i="14"/>
  <c r="CF71" i="15"/>
  <c r="CF50" i="14"/>
  <c r="CF85" i="15"/>
  <c r="CF64" i="14"/>
  <c r="CF92" i="14"/>
  <c r="CD127" i="13"/>
  <c r="CF99" i="13"/>
  <c r="CF113" i="13"/>
  <c r="CD148" i="13"/>
  <c r="CF127" i="13"/>
  <c r="CF148" i="13"/>
  <c r="CF15" i="13"/>
  <c r="AL85" i="13"/>
  <c r="AM85" i="13"/>
  <c r="CF57" i="13"/>
  <c r="CF71" i="13"/>
  <c r="CF29" i="11"/>
  <c r="AM85" i="11"/>
  <c r="CF43" i="11"/>
  <c r="CF57" i="11"/>
  <c r="AL85" i="11"/>
  <c r="CF71" i="11"/>
  <c r="CF127" i="11"/>
  <c r="CF106" i="11"/>
  <c r="CF15" i="11"/>
  <c r="CF155" i="11"/>
  <c r="CC22" i="11"/>
  <c r="CF22" i="11"/>
  <c r="CF36" i="11"/>
  <c r="CF134" i="11"/>
  <c r="CF50" i="11"/>
  <c r="CE134" i="11"/>
  <c r="CF78" i="11"/>
  <c r="CF92" i="11"/>
  <c r="CD99" i="13"/>
  <c r="CD78" i="13"/>
  <c r="CE113" i="13"/>
  <c r="CE64" i="11"/>
  <c r="CC148" i="13"/>
  <c r="CC155" i="11"/>
  <c r="CC92" i="11"/>
  <c r="CC50" i="11"/>
  <c r="CD57" i="13"/>
  <c r="CE15" i="11"/>
  <c r="CE127" i="11"/>
  <c r="CD43" i="13"/>
  <c r="CD71" i="13"/>
  <c r="CC106" i="11"/>
  <c r="CD113" i="13"/>
  <c r="AJ85" i="11"/>
  <c r="CD134" i="13"/>
  <c r="CD36" i="13"/>
  <c r="CE29" i="13"/>
  <c r="CC78" i="11"/>
  <c r="CC92" i="15"/>
  <c r="CC29" i="15"/>
  <c r="CD29" i="11"/>
  <c r="CE15" i="13"/>
  <c r="CE50" i="15"/>
  <c r="CC36" i="11"/>
  <c r="CD29" i="13"/>
  <c r="CD155" i="11"/>
  <c r="CE85" i="15"/>
  <c r="CE99" i="11"/>
  <c r="CE36" i="15"/>
  <c r="CE64" i="13"/>
  <c r="CE155" i="13"/>
  <c r="CE50" i="11"/>
  <c r="CE71" i="15"/>
  <c r="CE99" i="13"/>
  <c r="CD155" i="13"/>
  <c r="AJ85" i="13"/>
  <c r="CD92" i="13"/>
  <c r="CD22" i="11"/>
  <c r="CD71" i="11"/>
  <c r="CE22" i="15"/>
  <c r="CE106" i="15"/>
  <c r="CE50" i="13"/>
  <c r="CE134" i="13"/>
  <c r="CE36" i="11"/>
  <c r="CE106" i="11"/>
  <c r="AK85" i="13"/>
  <c r="CC134" i="11"/>
  <c r="CD106" i="13"/>
  <c r="CD22" i="13"/>
  <c r="CD113" i="11"/>
  <c r="CD106" i="15"/>
  <c r="CD78" i="15"/>
  <c r="CD15" i="15"/>
  <c r="CE57" i="15"/>
  <c r="CE148" i="15"/>
  <c r="CE71" i="11"/>
  <c r="CC64" i="11"/>
  <c r="CC50" i="15"/>
  <c r="CD15" i="13"/>
  <c r="CD57" i="11"/>
  <c r="CE92" i="15"/>
  <c r="CE36" i="13"/>
  <c r="CE22" i="11"/>
  <c r="CE92" i="11"/>
  <c r="CD99" i="11"/>
  <c r="CE43" i="15"/>
  <c r="CE127" i="15"/>
  <c r="CE29" i="14"/>
  <c r="CE71" i="13"/>
  <c r="CE57" i="11"/>
  <c r="CE148" i="11"/>
  <c r="CC57" i="13"/>
  <c r="CD64" i="13"/>
  <c r="CD43" i="11"/>
  <c r="CE78" i="15"/>
  <c r="CE22" i="13"/>
  <c r="CE106" i="13"/>
  <c r="CE29" i="15"/>
  <c r="CE113" i="15"/>
  <c r="CE57" i="13"/>
  <c r="CE148" i="13"/>
  <c r="CE43" i="11"/>
  <c r="CD22" i="15"/>
  <c r="CC15" i="15"/>
  <c r="CD127" i="11"/>
  <c r="CE64" i="15"/>
  <c r="CE155" i="15"/>
  <c r="CE78" i="11"/>
  <c r="CE155" i="11"/>
  <c r="AK85" i="11"/>
  <c r="CD15" i="11"/>
  <c r="CD148" i="11"/>
  <c r="CD36" i="15"/>
  <c r="CE15" i="15"/>
  <c r="CE43" i="13"/>
  <c r="CE127" i="13"/>
  <c r="CE29" i="11"/>
  <c r="CE113" i="11"/>
  <c r="CC43" i="14"/>
  <c r="CD50" i="14"/>
  <c r="CD155" i="14"/>
  <c r="CC134" i="14"/>
  <c r="CC85" i="14"/>
  <c r="CD43" i="14"/>
  <c r="CE113" i="14"/>
  <c r="CD57" i="14"/>
  <c r="CD127" i="14"/>
  <c r="CE92" i="14"/>
  <c r="CC127" i="14"/>
  <c r="CC29" i="14"/>
  <c r="CC148" i="14"/>
  <c r="CC57" i="14"/>
  <c r="CC92" i="14"/>
  <c r="CC71" i="14"/>
  <c r="CC113" i="14"/>
  <c r="CC22" i="14"/>
  <c r="CD113" i="14"/>
  <c r="CC155" i="14"/>
  <c r="CD64" i="14"/>
  <c r="CE43" i="14"/>
  <c r="CE127" i="14"/>
  <c r="CE78" i="14"/>
  <c r="CD29" i="14"/>
  <c r="CD15" i="14"/>
  <c r="CD36" i="14"/>
  <c r="CE64" i="14"/>
  <c r="CE155" i="14"/>
  <c r="CC106" i="14"/>
  <c r="CC36" i="14"/>
  <c r="CD85" i="14"/>
  <c r="CE15" i="14"/>
  <c r="CD71" i="14"/>
  <c r="CE50" i="14"/>
  <c r="CE134" i="14"/>
  <c r="CC50" i="14"/>
  <c r="CC15" i="14"/>
  <c r="CE85" i="14"/>
  <c r="CE36" i="14"/>
  <c r="CC78" i="14"/>
  <c r="CE71" i="14"/>
  <c r="CD148" i="14"/>
  <c r="CE22" i="14"/>
  <c r="CE106" i="14"/>
  <c r="CE57" i="14"/>
  <c r="CE148" i="14"/>
  <c r="CE92" i="13"/>
  <c r="CE78" i="13"/>
  <c r="CD92" i="15"/>
  <c r="CD134" i="15"/>
  <c r="CC134" i="15"/>
  <c r="CC36" i="15"/>
  <c r="CD155" i="15"/>
  <c r="CD50" i="15"/>
  <c r="CC113" i="15"/>
  <c r="CD64" i="15"/>
  <c r="CD127" i="15"/>
  <c r="CD29" i="15"/>
  <c r="AI85" i="11"/>
  <c r="CC36" i="13"/>
  <c r="CC43" i="11"/>
  <c r="CD22" i="14"/>
  <c r="CC106" i="13"/>
  <c r="CC57" i="11"/>
  <c r="CD134" i="11"/>
  <c r="CC134" i="13"/>
  <c r="CC50" i="13"/>
  <c r="CC71" i="11"/>
  <c r="CC22" i="13"/>
  <c r="CC99" i="13"/>
  <c r="CC15" i="13"/>
  <c r="CD106" i="11"/>
  <c r="CC71" i="13"/>
  <c r="CC155" i="13"/>
  <c r="CC64" i="13"/>
  <c r="CC99" i="11"/>
  <c r="CD92" i="11"/>
  <c r="CD134" i="14"/>
  <c r="AI85" i="13"/>
  <c r="CC113" i="13"/>
  <c r="CC29" i="13"/>
  <c r="CC113" i="11"/>
  <c r="CD50" i="13"/>
  <c r="CD78" i="11"/>
  <c r="CC78" i="13"/>
  <c r="CC127" i="11"/>
  <c r="CD64" i="11"/>
  <c r="CD106" i="14"/>
  <c r="CC29" i="11"/>
  <c r="CC127" i="13"/>
  <c r="CC43" i="13"/>
  <c r="CC148" i="11"/>
  <c r="CD50" i="11"/>
  <c r="CD92" i="14"/>
  <c r="CC15" i="11"/>
  <c r="CC92" i="13"/>
  <c r="CC64" i="14"/>
  <c r="CD36" i="11"/>
  <c r="CD78" i="14"/>
  <c r="CD43" i="15"/>
  <c r="CC127" i="15"/>
  <c r="CC106" i="15"/>
  <c r="CC43" i="15"/>
  <c r="CC22" i="15"/>
  <c r="CD57" i="15"/>
  <c r="CD71" i="15"/>
  <c r="CC148" i="15"/>
  <c r="CC57" i="15"/>
  <c r="CD85" i="15"/>
  <c r="CC71" i="15"/>
  <c r="CD113" i="15"/>
  <c r="CC155" i="15"/>
  <c r="CC85" i="15"/>
  <c r="CC64" i="15"/>
  <c r="CD148" i="15"/>
  <c r="CC78" i="15"/>
  <c r="AI162" i="15"/>
  <c r="CO162" i="15" s="1"/>
  <c r="AI161" i="15"/>
  <c r="CO161" i="15" s="1"/>
  <c r="AI160" i="15"/>
  <c r="CO160" i="15" s="1"/>
  <c r="AI159" i="15"/>
  <c r="CO159" i="15" s="1"/>
  <c r="AI158" i="15"/>
  <c r="CO158" i="15" s="1"/>
  <c r="AI157" i="15"/>
  <c r="CO157" i="15" s="1"/>
  <c r="CB154" i="15"/>
  <c r="CB153" i="15"/>
  <c r="CB152" i="15"/>
  <c r="CB151" i="15"/>
  <c r="CB150" i="15"/>
  <c r="CB147" i="15"/>
  <c r="CB146" i="15"/>
  <c r="CB145" i="15"/>
  <c r="CB144" i="15"/>
  <c r="CB143" i="15"/>
  <c r="CB133" i="15"/>
  <c r="CB132" i="15"/>
  <c r="CB131" i="15"/>
  <c r="CB130" i="15"/>
  <c r="CB129" i="15"/>
  <c r="CB126" i="15"/>
  <c r="CB125" i="15"/>
  <c r="CB124" i="15"/>
  <c r="CB123" i="15"/>
  <c r="CB122" i="15"/>
  <c r="CB112" i="15"/>
  <c r="CB111" i="15"/>
  <c r="CB110" i="15"/>
  <c r="CB109" i="15"/>
  <c r="CB108" i="15"/>
  <c r="CB105" i="15"/>
  <c r="CB104" i="15"/>
  <c r="CB103" i="15"/>
  <c r="CB102" i="15"/>
  <c r="CB101" i="15"/>
  <c r="CB91" i="15"/>
  <c r="CB90" i="15"/>
  <c r="CB89" i="15"/>
  <c r="CB88" i="15"/>
  <c r="CB87" i="15"/>
  <c r="CB84" i="15"/>
  <c r="CB83" i="15"/>
  <c r="CB82" i="15"/>
  <c r="CB81" i="15"/>
  <c r="CB80" i="15"/>
  <c r="CB77" i="15"/>
  <c r="CB76" i="15"/>
  <c r="CB75" i="15"/>
  <c r="CB74" i="15"/>
  <c r="CB73" i="15"/>
  <c r="CB70" i="15"/>
  <c r="CB69" i="15"/>
  <c r="CB68" i="15"/>
  <c r="CB67" i="15"/>
  <c r="CB66" i="15"/>
  <c r="CB63" i="15"/>
  <c r="CB62" i="15"/>
  <c r="CB61" i="15"/>
  <c r="CB60" i="15"/>
  <c r="CB59" i="15"/>
  <c r="CB56" i="15"/>
  <c r="CB55" i="15"/>
  <c r="CB54" i="15"/>
  <c r="CB53" i="15"/>
  <c r="CB52" i="15"/>
  <c r="CB49" i="15"/>
  <c r="CB48" i="15"/>
  <c r="CB47" i="15"/>
  <c r="CB46" i="15"/>
  <c r="CB45" i="15"/>
  <c r="CB42" i="15"/>
  <c r="CB41" i="15"/>
  <c r="CB40" i="15"/>
  <c r="CB39" i="15"/>
  <c r="CB38" i="15"/>
  <c r="CB35" i="15"/>
  <c r="CB34" i="15"/>
  <c r="CB33" i="15"/>
  <c r="CB32" i="15"/>
  <c r="CB31" i="15"/>
  <c r="CB28" i="15"/>
  <c r="CB27" i="15"/>
  <c r="CB26" i="15"/>
  <c r="CB25" i="15"/>
  <c r="CB24" i="15"/>
  <c r="CB21" i="15"/>
  <c r="CB20" i="15"/>
  <c r="CB19" i="15"/>
  <c r="CB18" i="15"/>
  <c r="CB17" i="15"/>
  <c r="CB14" i="15"/>
  <c r="CB13" i="15"/>
  <c r="CB12" i="15"/>
  <c r="CB11" i="15"/>
  <c r="CB10" i="15"/>
  <c r="CB154" i="13"/>
  <c r="CB153" i="13"/>
  <c r="CB152" i="13"/>
  <c r="CB151" i="13"/>
  <c r="CB150" i="13"/>
  <c r="CB147" i="13"/>
  <c r="CB146" i="13"/>
  <c r="CB145" i="13"/>
  <c r="CB144" i="13"/>
  <c r="CB143" i="13"/>
  <c r="CB133" i="13"/>
  <c r="CB132" i="13"/>
  <c r="CB131" i="13"/>
  <c r="CB130" i="13"/>
  <c r="CB129" i="13"/>
  <c r="CB126" i="13"/>
  <c r="CB125" i="13"/>
  <c r="CB124" i="13"/>
  <c r="CB123" i="13"/>
  <c r="CB122" i="13"/>
  <c r="CB112" i="13"/>
  <c r="CB111" i="13"/>
  <c r="CB110" i="13"/>
  <c r="CB109" i="13"/>
  <c r="CB108" i="13"/>
  <c r="CB105" i="13"/>
  <c r="CB104" i="13"/>
  <c r="CB103" i="13"/>
  <c r="CB102" i="13"/>
  <c r="CB101" i="13"/>
  <c r="CB98" i="13"/>
  <c r="CB97" i="13"/>
  <c r="CB96" i="13"/>
  <c r="CB95" i="13"/>
  <c r="CB94" i="13"/>
  <c r="CB91" i="13"/>
  <c r="CB90" i="13"/>
  <c r="CB89" i="13"/>
  <c r="CB88" i="13"/>
  <c r="CB87" i="13"/>
  <c r="CB77" i="13"/>
  <c r="CB76" i="13"/>
  <c r="CB75" i="13"/>
  <c r="CB74" i="13"/>
  <c r="CB73" i="13"/>
  <c r="CB70" i="13"/>
  <c r="CB69" i="13"/>
  <c r="CB68" i="13"/>
  <c r="CB67" i="13"/>
  <c r="CB66" i="13"/>
  <c r="CB63" i="13"/>
  <c r="CB62" i="13"/>
  <c r="CB61" i="13"/>
  <c r="CB60" i="13"/>
  <c r="CB59" i="13"/>
  <c r="CB56" i="13"/>
  <c r="CB55" i="13"/>
  <c r="CB54" i="13"/>
  <c r="CB53" i="13"/>
  <c r="CB52" i="13"/>
  <c r="CB49" i="13"/>
  <c r="CB48" i="13"/>
  <c r="CB47" i="13"/>
  <c r="CB46" i="13"/>
  <c r="CB45" i="13"/>
  <c r="CB42" i="13"/>
  <c r="CB41" i="13"/>
  <c r="CB40" i="13"/>
  <c r="CB39" i="13"/>
  <c r="CB38" i="13"/>
  <c r="CB35" i="13"/>
  <c r="CB34" i="13"/>
  <c r="CB33" i="13"/>
  <c r="CB32" i="13"/>
  <c r="CB31" i="13"/>
  <c r="CB28" i="13"/>
  <c r="CB27" i="13"/>
  <c r="CB26" i="13"/>
  <c r="CB25" i="13"/>
  <c r="CB24" i="13"/>
  <c r="CB21" i="13"/>
  <c r="CB20" i="13"/>
  <c r="CB19" i="13"/>
  <c r="CB18" i="13"/>
  <c r="CB17" i="13"/>
  <c r="CB14" i="13"/>
  <c r="CB13" i="13"/>
  <c r="CB12" i="13"/>
  <c r="CB11" i="13"/>
  <c r="CB10" i="13"/>
  <c r="CA154" i="13"/>
  <c r="CA153" i="13"/>
  <c r="CA152" i="13"/>
  <c r="CA151" i="13"/>
  <c r="CA150" i="13"/>
  <c r="CA147" i="13"/>
  <c r="CA146" i="13"/>
  <c r="CA145" i="13"/>
  <c r="CA144" i="13"/>
  <c r="CA143" i="13"/>
  <c r="CA133" i="13"/>
  <c r="CA132" i="13"/>
  <c r="CA131" i="13"/>
  <c r="CA130" i="13"/>
  <c r="CA129" i="13"/>
  <c r="CA126" i="13"/>
  <c r="CA125" i="13"/>
  <c r="CA124" i="13"/>
  <c r="CA123" i="13"/>
  <c r="CA122" i="13"/>
  <c r="CA112" i="13"/>
  <c r="CA111" i="13"/>
  <c r="CA110" i="13"/>
  <c r="CA109" i="13"/>
  <c r="CA108" i="13"/>
  <c r="CA105" i="13"/>
  <c r="CA104" i="13"/>
  <c r="CA103" i="13"/>
  <c r="CA102" i="13"/>
  <c r="CA101" i="13"/>
  <c r="CA98" i="13"/>
  <c r="CA97" i="13"/>
  <c r="CA96" i="13"/>
  <c r="CA95" i="13"/>
  <c r="CA94" i="13"/>
  <c r="CA91" i="13"/>
  <c r="CA90" i="13"/>
  <c r="CA89" i="13"/>
  <c r="CA88" i="13"/>
  <c r="CA87" i="13"/>
  <c r="CA77" i="13"/>
  <c r="CA76" i="13"/>
  <c r="CA75" i="13"/>
  <c r="CA74" i="13"/>
  <c r="CA73" i="13"/>
  <c r="CA70" i="13"/>
  <c r="CA69" i="13"/>
  <c r="CA68" i="13"/>
  <c r="CA67" i="13"/>
  <c r="CA66" i="13"/>
  <c r="CA63" i="13"/>
  <c r="CA62" i="13"/>
  <c r="CA61" i="13"/>
  <c r="CA60" i="13"/>
  <c r="CA59" i="13"/>
  <c r="CA56" i="13"/>
  <c r="CA55" i="13"/>
  <c r="CA54" i="13"/>
  <c r="CA53" i="13"/>
  <c r="CA52" i="13"/>
  <c r="CA49" i="13"/>
  <c r="CA48" i="13"/>
  <c r="CA47" i="13"/>
  <c r="CA46" i="13"/>
  <c r="CA45" i="13"/>
  <c r="CA42" i="13"/>
  <c r="CA41" i="13"/>
  <c r="CA40" i="13"/>
  <c r="CA39" i="13"/>
  <c r="CA38" i="13"/>
  <c r="CA35" i="13"/>
  <c r="CA34" i="13"/>
  <c r="CA33" i="13"/>
  <c r="CA32" i="13"/>
  <c r="CA31" i="13"/>
  <c r="CA28" i="13"/>
  <c r="CA27" i="13"/>
  <c r="CA26" i="13"/>
  <c r="CA25" i="13"/>
  <c r="CA24" i="13"/>
  <c r="CA21" i="13"/>
  <c r="CA20" i="13"/>
  <c r="CA19" i="13"/>
  <c r="CA18" i="13"/>
  <c r="CA17" i="13"/>
  <c r="CA14" i="13"/>
  <c r="CA13" i="13"/>
  <c r="CA12" i="13"/>
  <c r="CA11" i="13"/>
  <c r="CA10" i="13"/>
  <c r="CB154" i="11"/>
  <c r="CB153" i="11"/>
  <c r="CB152" i="11"/>
  <c r="CB151" i="11"/>
  <c r="CB150" i="11"/>
  <c r="CB147" i="11"/>
  <c r="CB146" i="11"/>
  <c r="CB145" i="11"/>
  <c r="CB144" i="11"/>
  <c r="CB143" i="11"/>
  <c r="CB133" i="11"/>
  <c r="CB132" i="11"/>
  <c r="CB131" i="11"/>
  <c r="CB130" i="11"/>
  <c r="CB129" i="11"/>
  <c r="CB126" i="11"/>
  <c r="CB125" i="11"/>
  <c r="CB124" i="11"/>
  <c r="CB123" i="11"/>
  <c r="CB122" i="11"/>
  <c r="CB112" i="11"/>
  <c r="CB111" i="11"/>
  <c r="CB110" i="11"/>
  <c r="CB109" i="11"/>
  <c r="CB108" i="11"/>
  <c r="CB105" i="11"/>
  <c r="CB104" i="11"/>
  <c r="CB103" i="11"/>
  <c r="CB102" i="11"/>
  <c r="CB101" i="11"/>
  <c r="CB98" i="11"/>
  <c r="CB97" i="11"/>
  <c r="CB96" i="11"/>
  <c r="CB95" i="11"/>
  <c r="CB94" i="11"/>
  <c r="CB91" i="11"/>
  <c r="CB90" i="11"/>
  <c r="CB89" i="11"/>
  <c r="CB88" i="11"/>
  <c r="CB87" i="11"/>
  <c r="CB77" i="11"/>
  <c r="CB76" i="11"/>
  <c r="CB75" i="11"/>
  <c r="CB74" i="11"/>
  <c r="CB73" i="11"/>
  <c r="CB70" i="11"/>
  <c r="CB69" i="11"/>
  <c r="CB68" i="11"/>
  <c r="CB67" i="11"/>
  <c r="CB66" i="11"/>
  <c r="CB63" i="11"/>
  <c r="CB62" i="11"/>
  <c r="CB61" i="11"/>
  <c r="CB60" i="11"/>
  <c r="CB59" i="11"/>
  <c r="CB56" i="11"/>
  <c r="CB55" i="11"/>
  <c r="CB54" i="11"/>
  <c r="CB53" i="11"/>
  <c r="CB52" i="11"/>
  <c r="CB49" i="11"/>
  <c r="CB48" i="11"/>
  <c r="CB47" i="11"/>
  <c r="CB46" i="11"/>
  <c r="CB45" i="11"/>
  <c r="CB42" i="11"/>
  <c r="CB41" i="11"/>
  <c r="CB40" i="11"/>
  <c r="CB39" i="11"/>
  <c r="CB38" i="11"/>
  <c r="CB35" i="11"/>
  <c r="CB34" i="11"/>
  <c r="CB33" i="11"/>
  <c r="CB32" i="11"/>
  <c r="CB31" i="11"/>
  <c r="CB28" i="11"/>
  <c r="CB27" i="11"/>
  <c r="CB26" i="11"/>
  <c r="CB25" i="11"/>
  <c r="CB24" i="11"/>
  <c r="CB21" i="11"/>
  <c r="CB20" i="11"/>
  <c r="CB19" i="11"/>
  <c r="CB18" i="11"/>
  <c r="CB17" i="11"/>
  <c r="CB14" i="11"/>
  <c r="CB13" i="11"/>
  <c r="CB12" i="11"/>
  <c r="CB11" i="11"/>
  <c r="CB10" i="11"/>
  <c r="BZ154" i="13"/>
  <c r="BZ153" i="13"/>
  <c r="BZ152" i="13"/>
  <c r="BZ151" i="13"/>
  <c r="BZ150" i="13"/>
  <c r="BZ147" i="13"/>
  <c r="BZ146" i="13"/>
  <c r="BZ145" i="13"/>
  <c r="BZ144" i="13"/>
  <c r="BZ143" i="13"/>
  <c r="BZ133" i="13"/>
  <c r="BZ132" i="13"/>
  <c r="BZ131" i="13"/>
  <c r="BZ130" i="13"/>
  <c r="BZ129" i="13"/>
  <c r="BZ126" i="13"/>
  <c r="BZ125" i="13"/>
  <c r="BZ124" i="13"/>
  <c r="BZ123" i="13"/>
  <c r="BZ122" i="13"/>
  <c r="BZ112" i="13"/>
  <c r="BZ111" i="13"/>
  <c r="BZ110" i="13"/>
  <c r="BZ109" i="13"/>
  <c r="BZ108" i="13"/>
  <c r="BZ105" i="13"/>
  <c r="BZ104" i="13"/>
  <c r="BZ103" i="13"/>
  <c r="BZ102" i="13"/>
  <c r="BZ101" i="13"/>
  <c r="BZ98" i="13"/>
  <c r="BZ97" i="13"/>
  <c r="BZ96" i="13"/>
  <c r="BZ95" i="13"/>
  <c r="BZ94" i="13"/>
  <c r="BZ91" i="13"/>
  <c r="BZ90" i="13"/>
  <c r="BZ89" i="13"/>
  <c r="BZ88" i="13"/>
  <c r="BZ87" i="13"/>
  <c r="BZ77" i="13"/>
  <c r="BZ76" i="13"/>
  <c r="BZ75" i="13"/>
  <c r="BZ74" i="13"/>
  <c r="BZ73" i="13"/>
  <c r="BZ70" i="13"/>
  <c r="BZ69" i="13"/>
  <c r="BZ68" i="13"/>
  <c r="BZ67" i="13"/>
  <c r="BZ66" i="13"/>
  <c r="BZ63" i="13"/>
  <c r="BZ62" i="13"/>
  <c r="BZ61" i="13"/>
  <c r="BZ60" i="13"/>
  <c r="BZ59" i="13"/>
  <c r="BZ56" i="13"/>
  <c r="BZ55" i="13"/>
  <c r="BZ54" i="13"/>
  <c r="BZ53" i="13"/>
  <c r="BZ52" i="13"/>
  <c r="BZ49" i="13"/>
  <c r="BZ48" i="13"/>
  <c r="BZ47" i="13"/>
  <c r="BZ46" i="13"/>
  <c r="BZ45" i="13"/>
  <c r="BZ42" i="13"/>
  <c r="BZ41" i="13"/>
  <c r="BZ40" i="13"/>
  <c r="BZ39" i="13"/>
  <c r="BZ38" i="13"/>
  <c r="BZ35" i="13"/>
  <c r="BZ34" i="13"/>
  <c r="BZ33" i="13"/>
  <c r="BZ32" i="13"/>
  <c r="BZ31" i="13"/>
  <c r="BZ28" i="13"/>
  <c r="BZ27" i="13"/>
  <c r="BZ26" i="13"/>
  <c r="BZ25" i="13"/>
  <c r="BZ24" i="13"/>
  <c r="BZ21" i="13"/>
  <c r="BZ20" i="13"/>
  <c r="BZ19" i="13"/>
  <c r="BZ18" i="13"/>
  <c r="BZ17" i="13"/>
  <c r="BZ14" i="13"/>
  <c r="BZ13" i="13"/>
  <c r="BZ12" i="13"/>
  <c r="BZ11" i="13"/>
  <c r="BZ10" i="13"/>
  <c r="AH162" i="13"/>
  <c r="CN162" i="13" s="1"/>
  <c r="AH161" i="13"/>
  <c r="CN161" i="13" s="1"/>
  <c r="AH160" i="13"/>
  <c r="CN160" i="13" s="1"/>
  <c r="AH159" i="13"/>
  <c r="CN159" i="13" s="1"/>
  <c r="AH158" i="13"/>
  <c r="CN158" i="13" s="1"/>
  <c r="AH157" i="13"/>
  <c r="CN157" i="13" s="1"/>
  <c r="AH84" i="11"/>
  <c r="CN84" i="11" s="1"/>
  <c r="AH83" i="11"/>
  <c r="CN83" i="11" s="1"/>
  <c r="AH82" i="11"/>
  <c r="CN82" i="11" s="1"/>
  <c r="AH81" i="11"/>
  <c r="CN81" i="11" s="1"/>
  <c r="AH80" i="11"/>
  <c r="CN80" i="11" s="1"/>
  <c r="AH84" i="13"/>
  <c r="CN84" i="13" s="1"/>
  <c r="AH83" i="13"/>
  <c r="CN83" i="13" s="1"/>
  <c r="AH82" i="13"/>
  <c r="CN82" i="13" s="1"/>
  <c r="AH81" i="13"/>
  <c r="CN81" i="13" s="1"/>
  <c r="AH80" i="13"/>
  <c r="CN80" i="13" s="1"/>
  <c r="AH92" i="13"/>
  <c r="AH92" i="11"/>
  <c r="L1358" i="23"/>
  <c r="L1359" i="23"/>
  <c r="L1360" i="23"/>
  <c r="L1361" i="23"/>
  <c r="L1362" i="23"/>
  <c r="L1363" i="23"/>
  <c r="L1364" i="23"/>
  <c r="L1365" i="23"/>
  <c r="L1366" i="23"/>
  <c r="L1367" i="23"/>
  <c r="L1368" i="23"/>
  <c r="L1369" i="23"/>
  <c r="L1370" i="23"/>
  <c r="L1371" i="23"/>
  <c r="L1372" i="23"/>
  <c r="L1373" i="23"/>
  <c r="L1374" i="23"/>
  <c r="L1375" i="23"/>
  <c r="L1376" i="23"/>
  <c r="L1377" i="23"/>
  <c r="L1378" i="23"/>
  <c r="L1379" i="23"/>
  <c r="L1380" i="23"/>
  <c r="L1381" i="23"/>
  <c r="L1382" i="23"/>
  <c r="L1383" i="23"/>
  <c r="L1384" i="23"/>
  <c r="L1385" i="23"/>
  <c r="L1386" i="23"/>
  <c r="L1387" i="23"/>
  <c r="L1388" i="23"/>
  <c r="L1389" i="23"/>
  <c r="L1390" i="23"/>
  <c r="L1391" i="23"/>
  <c r="L1392" i="23"/>
  <c r="L1393" i="23"/>
  <c r="L1394" i="23"/>
  <c r="L1395" i="23"/>
  <c r="L1396" i="23"/>
  <c r="L1397" i="23"/>
  <c r="L1398" i="23"/>
  <c r="L1399" i="23"/>
  <c r="L1400" i="23"/>
  <c r="L1401" i="23"/>
  <c r="AH78" i="13"/>
  <c r="AH78" i="11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Q5503" i="25"/>
  <c r="Q5504" i="25"/>
  <c r="Q5505" i="25"/>
  <c r="AH157" i="11"/>
  <c r="CN157" i="11" s="1"/>
  <c r="AH158" i="11"/>
  <c r="CN158" i="11" s="1"/>
  <c r="AH159" i="11"/>
  <c r="CN159" i="11" s="1"/>
  <c r="AH160" i="11"/>
  <c r="CN160" i="11" s="1"/>
  <c r="AH161" i="11"/>
  <c r="CN161" i="11" s="1"/>
  <c r="CA10" i="11"/>
  <c r="CA11" i="11"/>
  <c r="CA12" i="11"/>
  <c r="CA13" i="11"/>
  <c r="CA14" i="11"/>
  <c r="CA17" i="11"/>
  <c r="CA18" i="11"/>
  <c r="CA19" i="11"/>
  <c r="CA20" i="11"/>
  <c r="CA21" i="11"/>
  <c r="CA24" i="11"/>
  <c r="CA25" i="11"/>
  <c r="CA26" i="11"/>
  <c r="CA27" i="11"/>
  <c r="CA28" i="11"/>
  <c r="CA31" i="11"/>
  <c r="CA32" i="11"/>
  <c r="CA33" i="11"/>
  <c r="CA34" i="11"/>
  <c r="CA35" i="11"/>
  <c r="CA38" i="11"/>
  <c r="CA39" i="11"/>
  <c r="CA40" i="11"/>
  <c r="CA41" i="11"/>
  <c r="CA42" i="11"/>
  <c r="CA45" i="11"/>
  <c r="CA46" i="11"/>
  <c r="CA47" i="11"/>
  <c r="CA48" i="11"/>
  <c r="CA49" i="11"/>
  <c r="CA52" i="11"/>
  <c r="CA53" i="11"/>
  <c r="CA54" i="11"/>
  <c r="CA55" i="11"/>
  <c r="CA56" i="11"/>
  <c r="CA59" i="11"/>
  <c r="CA60" i="11"/>
  <c r="CA61" i="11"/>
  <c r="CA62" i="11"/>
  <c r="CA63" i="11"/>
  <c r="CA66" i="11"/>
  <c r="CA67" i="11"/>
  <c r="CA68" i="11"/>
  <c r="CA69" i="11"/>
  <c r="CA70" i="11"/>
  <c r="CA73" i="11"/>
  <c r="CA74" i="11"/>
  <c r="CA75" i="11"/>
  <c r="CA76" i="11"/>
  <c r="CA77" i="11"/>
  <c r="CA87" i="11"/>
  <c r="CA88" i="11"/>
  <c r="CA89" i="11"/>
  <c r="CA90" i="11"/>
  <c r="CA91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9" i="11"/>
  <c r="CA130" i="11"/>
  <c r="CA131" i="11"/>
  <c r="CA132" i="11"/>
  <c r="CA133" i="11"/>
  <c r="CA143" i="11"/>
  <c r="CA144" i="11"/>
  <c r="CA145" i="11"/>
  <c r="CA146" i="11"/>
  <c r="CA147" i="11"/>
  <c r="CA150" i="11"/>
  <c r="CA151" i="11"/>
  <c r="CA152" i="11"/>
  <c r="CA153" i="11"/>
  <c r="CA154" i="11"/>
  <c r="AH157" i="15"/>
  <c r="CN157" i="15" s="1"/>
  <c r="AH158" i="15"/>
  <c r="CN158" i="15" s="1"/>
  <c r="AH159" i="15"/>
  <c r="CN159" i="15" s="1"/>
  <c r="AH160" i="15"/>
  <c r="CN160" i="15" s="1"/>
  <c r="AH161" i="15"/>
  <c r="CN161" i="15" s="1"/>
  <c r="AH162" i="15"/>
  <c r="CN162" i="15" s="1"/>
  <c r="CB10" i="14"/>
  <c r="CB11" i="14"/>
  <c r="CB12" i="14"/>
  <c r="CB13" i="14"/>
  <c r="CB14" i="14"/>
  <c r="CB17" i="14"/>
  <c r="CB18" i="14"/>
  <c r="CB19" i="14"/>
  <c r="CB20" i="14"/>
  <c r="CB21" i="14"/>
  <c r="CB24" i="14"/>
  <c r="CB25" i="14"/>
  <c r="CB26" i="14"/>
  <c r="CB27" i="14"/>
  <c r="CB28" i="14"/>
  <c r="CB31" i="14"/>
  <c r="CB32" i="14"/>
  <c r="CB33" i="14"/>
  <c r="CB34" i="14"/>
  <c r="CB35" i="14"/>
  <c r="CB38" i="14"/>
  <c r="CB39" i="14"/>
  <c r="CB40" i="14"/>
  <c r="CB41" i="14"/>
  <c r="CB42" i="14"/>
  <c r="CB45" i="14"/>
  <c r="CB46" i="14"/>
  <c r="CB47" i="14"/>
  <c r="CB48" i="14"/>
  <c r="CB49" i="14"/>
  <c r="CB52" i="14"/>
  <c r="CB53" i="14"/>
  <c r="CB54" i="14"/>
  <c r="CB55" i="14"/>
  <c r="CB56" i="14"/>
  <c r="CB59" i="14"/>
  <c r="CB60" i="14"/>
  <c r="CB61" i="14"/>
  <c r="CB62" i="14"/>
  <c r="CB63" i="14"/>
  <c r="CB66" i="14"/>
  <c r="CB67" i="14"/>
  <c r="CB68" i="14"/>
  <c r="CB69" i="14"/>
  <c r="CB70" i="14"/>
  <c r="CB73" i="14"/>
  <c r="CB74" i="14"/>
  <c r="CB75" i="14"/>
  <c r="CB76" i="14"/>
  <c r="CB77" i="14"/>
  <c r="CB80" i="14"/>
  <c r="CB81" i="14"/>
  <c r="CB82" i="14"/>
  <c r="CB83" i="14"/>
  <c r="CB84" i="14"/>
  <c r="CB87" i="14"/>
  <c r="CB88" i="14"/>
  <c r="CB89" i="14"/>
  <c r="CB90" i="14"/>
  <c r="CB91" i="14"/>
  <c r="CB101" i="14"/>
  <c r="CB102" i="14"/>
  <c r="CB103" i="14"/>
  <c r="CB104" i="14"/>
  <c r="CB105" i="14"/>
  <c r="CB108" i="14"/>
  <c r="CB109" i="14"/>
  <c r="CB110" i="14"/>
  <c r="CB111" i="14"/>
  <c r="CB112" i="14"/>
  <c r="CB122" i="14"/>
  <c r="CB123" i="14"/>
  <c r="CB124" i="14"/>
  <c r="CB125" i="14"/>
  <c r="CB126" i="14"/>
  <c r="CB129" i="14"/>
  <c r="CB130" i="14"/>
  <c r="CB131" i="14"/>
  <c r="CB132" i="14"/>
  <c r="CB133" i="14"/>
  <c r="CB143" i="14"/>
  <c r="CB144" i="14"/>
  <c r="CB145" i="14"/>
  <c r="CB146" i="14"/>
  <c r="CB147" i="14"/>
  <c r="CB150" i="14"/>
  <c r="CB151" i="14"/>
  <c r="CB152" i="14"/>
  <c r="CB153" i="14"/>
  <c r="CB154" i="14"/>
  <c r="CA10" i="15"/>
  <c r="CA11" i="15"/>
  <c r="CA12" i="15"/>
  <c r="CA13" i="15"/>
  <c r="CA14" i="15"/>
  <c r="CA17" i="15"/>
  <c r="CA18" i="15"/>
  <c r="CA19" i="15"/>
  <c r="CA20" i="15"/>
  <c r="CA21" i="15"/>
  <c r="CA24" i="15"/>
  <c r="CA25" i="15"/>
  <c r="CA26" i="15"/>
  <c r="CA27" i="15"/>
  <c r="CA28" i="15"/>
  <c r="CA31" i="15"/>
  <c r="CA32" i="15"/>
  <c r="CA33" i="15"/>
  <c r="CA34" i="15"/>
  <c r="CA35" i="15"/>
  <c r="CA38" i="15"/>
  <c r="CA39" i="15"/>
  <c r="CA40" i="15"/>
  <c r="CA41" i="15"/>
  <c r="CA42" i="15"/>
  <c r="CA45" i="15"/>
  <c r="CA46" i="15"/>
  <c r="CA47" i="15"/>
  <c r="CA48" i="15"/>
  <c r="CA49" i="15"/>
  <c r="CA52" i="15"/>
  <c r="CA53" i="15"/>
  <c r="CA54" i="15"/>
  <c r="CA55" i="15"/>
  <c r="CA56" i="15"/>
  <c r="CA59" i="15"/>
  <c r="CA60" i="15"/>
  <c r="CA61" i="15"/>
  <c r="CA62" i="15"/>
  <c r="CA63" i="15"/>
  <c r="CA66" i="15"/>
  <c r="CA67" i="15"/>
  <c r="CA68" i="15"/>
  <c r="CA69" i="15"/>
  <c r="CA70" i="15"/>
  <c r="CA73" i="15"/>
  <c r="CA74" i="15"/>
  <c r="CA75" i="15"/>
  <c r="CA76" i="15"/>
  <c r="CA77" i="15"/>
  <c r="CA80" i="15"/>
  <c r="CA81" i="15"/>
  <c r="CA82" i="15"/>
  <c r="CA83" i="15"/>
  <c r="CA84" i="15"/>
  <c r="CA87" i="15"/>
  <c r="CA88" i="15"/>
  <c r="CA89" i="15"/>
  <c r="CA90" i="15"/>
  <c r="CA91" i="15"/>
  <c r="CA101" i="15"/>
  <c r="CA102" i="15"/>
  <c r="CA103" i="15"/>
  <c r="CA104" i="15"/>
  <c r="CA105" i="15"/>
  <c r="CA108" i="15"/>
  <c r="CA109" i="15"/>
  <c r="CA110" i="15"/>
  <c r="CA111" i="15"/>
  <c r="CA112" i="15"/>
  <c r="CA122" i="15"/>
  <c r="CA123" i="15"/>
  <c r="CA124" i="15"/>
  <c r="CA125" i="15"/>
  <c r="CA126" i="15"/>
  <c r="CA129" i="15"/>
  <c r="CA130" i="15"/>
  <c r="CA131" i="15"/>
  <c r="CA132" i="15"/>
  <c r="CA133" i="15"/>
  <c r="CA143" i="15"/>
  <c r="CA144" i="15"/>
  <c r="CA145" i="15"/>
  <c r="CA146" i="15"/>
  <c r="CA147" i="15"/>
  <c r="CA150" i="15"/>
  <c r="CA151" i="15"/>
  <c r="CA152" i="15"/>
  <c r="CA153" i="15"/>
  <c r="CA154" i="15"/>
  <c r="AH157" i="14"/>
  <c r="CN157" i="14" s="1"/>
  <c r="AH158" i="14"/>
  <c r="CN158" i="14" s="1"/>
  <c r="AH159" i="14"/>
  <c r="CN159" i="14" s="1"/>
  <c r="AH160" i="14"/>
  <c r="CN160" i="14" s="1"/>
  <c r="AH161" i="14"/>
  <c r="CN161" i="14" s="1"/>
  <c r="AH162" i="14"/>
  <c r="CN162" i="14" s="1"/>
  <c r="AG157" i="14"/>
  <c r="CM157" i="14" s="1"/>
  <c r="CA45" i="14"/>
  <c r="CA46" i="14"/>
  <c r="CA47" i="14"/>
  <c r="CA48" i="14"/>
  <c r="CA49" i="14"/>
  <c r="CA52" i="14"/>
  <c r="CA53" i="14"/>
  <c r="CA54" i="14"/>
  <c r="CA55" i="14"/>
  <c r="CA56" i="14"/>
  <c r="CA59" i="14"/>
  <c r="CA60" i="14"/>
  <c r="CA61" i="14"/>
  <c r="CA62" i="14"/>
  <c r="CA63" i="14"/>
  <c r="CA66" i="14"/>
  <c r="CA67" i="14"/>
  <c r="CA68" i="14"/>
  <c r="CA69" i="14"/>
  <c r="CA70" i="14"/>
  <c r="CA73" i="14"/>
  <c r="CA74" i="14"/>
  <c r="CA75" i="14"/>
  <c r="CA76" i="14"/>
  <c r="CA77" i="14"/>
  <c r="CA80" i="14"/>
  <c r="CA81" i="14"/>
  <c r="CA82" i="14"/>
  <c r="CA83" i="14"/>
  <c r="CA84" i="14"/>
  <c r="CA87" i="14"/>
  <c r="CA88" i="14"/>
  <c r="CA89" i="14"/>
  <c r="CA90" i="14"/>
  <c r="CA91" i="14"/>
  <c r="CA101" i="14"/>
  <c r="CA102" i="14"/>
  <c r="CA103" i="14"/>
  <c r="CA104" i="14"/>
  <c r="CA105" i="14"/>
  <c r="CA108" i="14"/>
  <c r="CA109" i="14"/>
  <c r="CA110" i="14"/>
  <c r="CA111" i="14"/>
  <c r="CA112" i="14"/>
  <c r="CA122" i="14"/>
  <c r="CA123" i="14"/>
  <c r="CA124" i="14"/>
  <c r="CA125" i="14"/>
  <c r="CA126" i="14"/>
  <c r="CA129" i="14"/>
  <c r="CA130" i="14"/>
  <c r="CA131" i="14"/>
  <c r="CA132" i="14"/>
  <c r="CA133" i="14"/>
  <c r="CA143" i="14"/>
  <c r="CA144" i="14"/>
  <c r="CA145" i="14"/>
  <c r="CA146" i="14"/>
  <c r="CA147" i="14"/>
  <c r="CA150" i="14"/>
  <c r="CA151" i="14"/>
  <c r="CA152" i="14"/>
  <c r="CA153" i="14"/>
  <c r="CA154" i="14"/>
  <c r="CA38" i="14"/>
  <c r="CA39" i="14"/>
  <c r="CA40" i="14"/>
  <c r="CA41" i="14"/>
  <c r="CA42" i="14"/>
  <c r="CA31" i="14"/>
  <c r="CA32" i="14"/>
  <c r="CA33" i="14"/>
  <c r="CA34" i="14"/>
  <c r="CA35" i="14"/>
  <c r="CA24" i="14"/>
  <c r="CA25" i="14"/>
  <c r="CA26" i="14"/>
  <c r="CA27" i="14"/>
  <c r="CA28" i="14"/>
  <c r="CA17" i="14"/>
  <c r="CA18" i="14"/>
  <c r="CA19" i="14"/>
  <c r="CA20" i="14"/>
  <c r="CA21" i="14"/>
  <c r="CA10" i="14"/>
  <c r="CA11" i="14"/>
  <c r="CA12" i="14"/>
  <c r="CA13" i="14"/>
  <c r="CA14" i="14"/>
  <c r="BZ10" i="14"/>
  <c r="AG84" i="13"/>
  <c r="CM84" i="13" s="1"/>
  <c r="AG83" i="13"/>
  <c r="CM83" i="13" s="1"/>
  <c r="AG82" i="13"/>
  <c r="CM82" i="13" s="1"/>
  <c r="AG81" i="13"/>
  <c r="CM81" i="13" s="1"/>
  <c r="AG80" i="13"/>
  <c r="CM80" i="13" s="1"/>
  <c r="AG92" i="13"/>
  <c r="AG84" i="11"/>
  <c r="CM84" i="11" s="1"/>
  <c r="AG83" i="11"/>
  <c r="CM83" i="11" s="1"/>
  <c r="AG82" i="11"/>
  <c r="CM82" i="11" s="1"/>
  <c r="AG81" i="11"/>
  <c r="CM81" i="11" s="1"/>
  <c r="AG80" i="11"/>
  <c r="CM80" i="11" s="1"/>
  <c r="AG92" i="11"/>
  <c r="AG162" i="14"/>
  <c r="CM162" i="14" s="1"/>
  <c r="AG161" i="14"/>
  <c r="CM161" i="14" s="1"/>
  <c r="AG160" i="14"/>
  <c r="CM160" i="14" s="1"/>
  <c r="AG159" i="14"/>
  <c r="CM159" i="14" s="1"/>
  <c r="AG158" i="14"/>
  <c r="CM158" i="14" s="1"/>
  <c r="DC10" i="15"/>
  <c r="CN85" i="13" l="1"/>
  <c r="CN85" i="11"/>
  <c r="CM85" i="11"/>
  <c r="CM85" i="13"/>
  <c r="CA92" i="11"/>
  <c r="CA64" i="11"/>
  <c r="BZ29" i="13"/>
  <c r="BZ127" i="13"/>
  <c r="CB85" i="15"/>
  <c r="CA106" i="11"/>
  <c r="BZ15" i="13"/>
  <c r="CB57" i="13"/>
  <c r="CB15" i="15"/>
  <c r="CA50" i="11"/>
  <c r="BZ92" i="13"/>
  <c r="AH85" i="13"/>
  <c r="CB127" i="15"/>
  <c r="CA78" i="15"/>
  <c r="CA134" i="11"/>
  <c r="CA57" i="11"/>
  <c r="BZ78" i="13"/>
  <c r="BZ155" i="13"/>
  <c r="CB106" i="15"/>
  <c r="CA155" i="11"/>
  <c r="CB99" i="11"/>
  <c r="CA92" i="13"/>
  <c r="CB43" i="13"/>
  <c r="CB148" i="13"/>
  <c r="BZ64" i="13"/>
  <c r="CB78" i="13"/>
  <c r="BZ71" i="13"/>
  <c r="BZ106" i="13"/>
  <c r="CA71" i="13"/>
  <c r="CB127" i="13"/>
  <c r="BZ50" i="13"/>
  <c r="BZ113" i="13"/>
  <c r="CB64" i="11"/>
  <c r="CB64" i="13"/>
  <c r="BZ57" i="13"/>
  <c r="CA57" i="13"/>
  <c r="CA78" i="11"/>
  <c r="BZ36" i="13"/>
  <c r="BZ99" i="13"/>
  <c r="BZ134" i="13"/>
  <c r="CB50" i="11"/>
  <c r="CB155" i="11"/>
  <c r="CB155" i="13"/>
  <c r="CB57" i="15"/>
  <c r="CB92" i="14"/>
  <c r="BZ43" i="13"/>
  <c r="BZ148" i="13"/>
  <c r="CA148" i="13"/>
  <c r="BZ22" i="13"/>
  <c r="CB134" i="11"/>
  <c r="CA78" i="13"/>
  <c r="CA43" i="14"/>
  <c r="AG85" i="13"/>
  <c r="AG85" i="11"/>
  <c r="CB29" i="15"/>
  <c r="CB148" i="15"/>
  <c r="CA127" i="15"/>
  <c r="CA43" i="15"/>
  <c r="CA148" i="15"/>
  <c r="CA71" i="15"/>
  <c r="CB43" i="15"/>
  <c r="CB71" i="15"/>
  <c r="CB92" i="15"/>
  <c r="CB148" i="11"/>
  <c r="CB71" i="13"/>
  <c r="CA127" i="14"/>
  <c r="CA78" i="14"/>
  <c r="CB148" i="14"/>
  <c r="CB57" i="14"/>
  <c r="CA71" i="11"/>
  <c r="CA36" i="11"/>
  <c r="CB57" i="11"/>
  <c r="CB92" i="11"/>
  <c r="CA36" i="13"/>
  <c r="CB22" i="13"/>
  <c r="CB106" i="13"/>
  <c r="CA148" i="14"/>
  <c r="CA92" i="14"/>
  <c r="CB71" i="14"/>
  <c r="CA99" i="11"/>
  <c r="AH85" i="11"/>
  <c r="CB43" i="11"/>
  <c r="CB78" i="11"/>
  <c r="CB127" i="11"/>
  <c r="CA22" i="13"/>
  <c r="CA106" i="13"/>
  <c r="CB92" i="13"/>
  <c r="CA106" i="14"/>
  <c r="CB85" i="14"/>
  <c r="CA127" i="11"/>
  <c r="CB29" i="11"/>
  <c r="CB113" i="11"/>
  <c r="CA57" i="14"/>
  <c r="CA15" i="14"/>
  <c r="CA85" i="14"/>
  <c r="CB134" i="14"/>
  <c r="CB50" i="14"/>
  <c r="CA148" i="11"/>
  <c r="CB15" i="11"/>
  <c r="CA43" i="13"/>
  <c r="CA127" i="13"/>
  <c r="CB29" i="13"/>
  <c r="CB113" i="13"/>
  <c r="CB106" i="14"/>
  <c r="CB15" i="14"/>
  <c r="CA15" i="11"/>
  <c r="CA29" i="14"/>
  <c r="CB22" i="14"/>
  <c r="CA71" i="14"/>
  <c r="CA113" i="11"/>
  <c r="CA36" i="14"/>
  <c r="CB155" i="14"/>
  <c r="CB64" i="14"/>
  <c r="CA29" i="13"/>
  <c r="CA113" i="13"/>
  <c r="CB15" i="13"/>
  <c r="CB99" i="13"/>
  <c r="CB36" i="14"/>
  <c r="CA22" i="14"/>
  <c r="CA134" i="14"/>
  <c r="CA50" i="14"/>
  <c r="CB113" i="14"/>
  <c r="CB29" i="14"/>
  <c r="CA29" i="11"/>
  <c r="CB36" i="11"/>
  <c r="CA64" i="13"/>
  <c r="CA155" i="13"/>
  <c r="CB50" i="13"/>
  <c r="CB134" i="13"/>
  <c r="CA113" i="14"/>
  <c r="CB78" i="14"/>
  <c r="CA15" i="13"/>
  <c r="CA99" i="13"/>
  <c r="CA155" i="14"/>
  <c r="CA64" i="14"/>
  <c r="CB127" i="14"/>
  <c r="CB43" i="14"/>
  <c r="CA43" i="11"/>
  <c r="CA22" i="11"/>
  <c r="CB22" i="11"/>
  <c r="CB71" i="11"/>
  <c r="CB106" i="11"/>
  <c r="CA50" i="13"/>
  <c r="CA134" i="13"/>
  <c r="CB36" i="13"/>
  <c r="CB78" i="15"/>
  <c r="CA134" i="15"/>
  <c r="CA50" i="15"/>
  <c r="CB64" i="15"/>
  <c r="CA15" i="15"/>
  <c r="CB50" i="15"/>
  <c r="CA155" i="15"/>
  <c r="CA64" i="15"/>
  <c r="CB36" i="15"/>
  <c r="CA113" i="15"/>
  <c r="CA29" i="15"/>
  <c r="CB22" i="15"/>
  <c r="CA85" i="15"/>
  <c r="CB155" i="15"/>
  <c r="CA92" i="15"/>
  <c r="CB113" i="15"/>
  <c r="CB134" i="15"/>
  <c r="CA57" i="15"/>
  <c r="CA36" i="15"/>
  <c r="CA106" i="15"/>
  <c r="CA22" i="15"/>
  <c r="AG162" i="15" l="1"/>
  <c r="CM162" i="15" s="1"/>
  <c r="AG161" i="15"/>
  <c r="CM161" i="15" s="1"/>
  <c r="AG160" i="15"/>
  <c r="CM160" i="15" s="1"/>
  <c r="AG159" i="15"/>
  <c r="CM159" i="15" s="1"/>
  <c r="AG158" i="15"/>
  <c r="CM158" i="15" s="1"/>
  <c r="AG157" i="15"/>
  <c r="CM157" i="15" s="1"/>
  <c r="DC140" i="15"/>
  <c r="DC139" i="15"/>
  <c r="DC14" i="15"/>
  <c r="DC137" i="15"/>
  <c r="DC11" i="15"/>
  <c r="DC138" i="15"/>
  <c r="DC13" i="15"/>
  <c r="DC12" i="15"/>
  <c r="DC136" i="15"/>
  <c r="DC15" i="15" l="1"/>
  <c r="L1357" i="23"/>
  <c r="L1356" i="23"/>
  <c r="L1355" i="23"/>
  <c r="L1354" i="23"/>
  <c r="L1353" i="23"/>
  <c r="L1352" i="23"/>
  <c r="L1351" i="23"/>
  <c r="L1350" i="23"/>
  <c r="L1349" i="23"/>
  <c r="L1348" i="23"/>
  <c r="L1347" i="23"/>
  <c r="L1346" i="23"/>
  <c r="L1345" i="23"/>
  <c r="L1344" i="23"/>
  <c r="L1343" i="23"/>
  <c r="L1342" i="23"/>
  <c r="L1341" i="23"/>
  <c r="L1340" i="23"/>
  <c r="L1339" i="23"/>
  <c r="L1338" i="23"/>
  <c r="L1337" i="23"/>
  <c r="L1336" i="23"/>
  <c r="L1335" i="23"/>
  <c r="L1334" i="23"/>
  <c r="L1333" i="23"/>
  <c r="L1332" i="23"/>
  <c r="L1331" i="23"/>
  <c r="L1330" i="23"/>
  <c r="L1329" i="23"/>
  <c r="L1328" i="23"/>
  <c r="L1327" i="23"/>
  <c r="L1326" i="23"/>
  <c r="L1325" i="23"/>
  <c r="L1324" i="23"/>
  <c r="L1323" i="23"/>
  <c r="L1322" i="23"/>
  <c r="L1321" i="23"/>
  <c r="L1320" i="23"/>
  <c r="L1319" i="23"/>
  <c r="L1318" i="23"/>
  <c r="L1317" i="23"/>
  <c r="L1316" i="23"/>
  <c r="L1315" i="23"/>
  <c r="L1314" i="23"/>
  <c r="L1313" i="23"/>
  <c r="L1312" i="23"/>
  <c r="L1311" i="23"/>
  <c r="L1310" i="23"/>
  <c r="L1309" i="23"/>
  <c r="AG78" i="13"/>
  <c r="AG78" i="11"/>
  <c r="Q5354" i="25"/>
  <c r="Q5353" i="25"/>
  <c r="Q5352" i="25"/>
  <c r="Q5351" i="25"/>
  <c r="Q5350" i="25"/>
  <c r="Q5349" i="25"/>
  <c r="Q5348" i="25"/>
  <c r="Q5347" i="25"/>
  <c r="Q5346" i="25"/>
  <c r="Q5345" i="25"/>
  <c r="Q5344" i="25"/>
  <c r="Q5343" i="25"/>
  <c r="Q5342" i="25"/>
  <c r="Q5341" i="25"/>
  <c r="Q5340" i="25"/>
  <c r="Q5339" i="25"/>
  <c r="Q5338" i="25"/>
  <c r="Q5337" i="25"/>
  <c r="Q5336" i="25"/>
  <c r="Q5335" i="25"/>
  <c r="Q5334" i="25"/>
  <c r="Q5333" i="25"/>
  <c r="Q5332" i="25"/>
  <c r="Q5331" i="25"/>
  <c r="Q5330" i="25"/>
  <c r="Q5329" i="25"/>
  <c r="Q5328" i="25"/>
  <c r="Q5327" i="25"/>
  <c r="Q5326" i="25"/>
  <c r="Q5325" i="25"/>
  <c r="Q5324" i="25"/>
  <c r="Q5323" i="25"/>
  <c r="Q5322" i="25"/>
  <c r="Q5321" i="25"/>
  <c r="Q5320" i="25"/>
  <c r="Q5319" i="25"/>
  <c r="Q5318" i="25"/>
  <c r="Q5317" i="25"/>
  <c r="Q5316" i="25"/>
  <c r="Q5315" i="25"/>
  <c r="Q5314" i="25"/>
  <c r="Q5313" i="25"/>
  <c r="Q5312" i="25"/>
  <c r="Q5311" i="25"/>
  <c r="Q5310" i="25"/>
  <c r="Q5309" i="25"/>
  <c r="Q5308" i="25"/>
  <c r="Q5307" i="25"/>
  <c r="Q5306" i="25"/>
  <c r="Q5305" i="25"/>
  <c r="Q5304" i="25"/>
  <c r="Q5303" i="25"/>
  <c r="Q5302" i="25"/>
  <c r="Q5301" i="25"/>
  <c r="Q5300" i="25"/>
  <c r="Q5299" i="25"/>
  <c r="Q5298" i="25"/>
  <c r="Q5297" i="25"/>
  <c r="Q5296" i="25"/>
  <c r="Q5295" i="25"/>
  <c r="Q5294" i="25"/>
  <c r="Q5293" i="25"/>
  <c r="Q5292" i="25"/>
  <c r="Q5291" i="25"/>
  <c r="Q5290" i="25"/>
  <c r="Q5289" i="25"/>
  <c r="Q5288" i="25"/>
  <c r="Q5287" i="25"/>
  <c r="Q5286" i="25"/>
  <c r="Q5285" i="25"/>
  <c r="Q5284" i="25"/>
  <c r="Q5283" i="25"/>
  <c r="Q5282" i="25"/>
  <c r="Q5281" i="25"/>
  <c r="Q5280" i="25"/>
  <c r="Q5279" i="25"/>
  <c r="Q5278" i="25"/>
  <c r="Q5277" i="25"/>
  <c r="Q5276" i="25"/>
  <c r="Q5275" i="25"/>
  <c r="Q5274" i="25"/>
  <c r="Q5273" i="25"/>
  <c r="Q5272" i="25"/>
  <c r="Q5271" i="25"/>
  <c r="Q5270" i="25"/>
  <c r="Q5269" i="25"/>
  <c r="Q5268" i="25"/>
  <c r="Q5267" i="25"/>
  <c r="Q5266" i="25"/>
  <c r="Q5265" i="25"/>
  <c r="Q5264" i="25"/>
  <c r="Q5263" i="25"/>
  <c r="Q5262" i="25"/>
  <c r="Q5261" i="25"/>
  <c r="Q5260" i="25"/>
  <c r="Q5259" i="25"/>
  <c r="Q5258" i="25"/>
  <c r="Q5257" i="25"/>
  <c r="Q5256" i="25"/>
  <c r="Q5255" i="25"/>
  <c r="Q5254" i="25"/>
  <c r="Q5253" i="25"/>
  <c r="Q5252" i="25"/>
  <c r="Q5251" i="25"/>
  <c r="Q5250" i="25"/>
  <c r="Q5249" i="25"/>
  <c r="Q5248" i="25"/>
  <c r="Q5247" i="25"/>
  <c r="Q5246" i="25"/>
  <c r="Q5245" i="25"/>
  <c r="Q5244" i="25"/>
  <c r="Q5243" i="25"/>
  <c r="Q5242" i="25"/>
  <c r="Q5241" i="25"/>
  <c r="Q5240" i="25"/>
  <c r="Q5239" i="25"/>
  <c r="Q5238" i="25"/>
  <c r="Q5237" i="25"/>
  <c r="Q5236" i="25"/>
  <c r="Q5235" i="25"/>
  <c r="Q5234" i="25"/>
  <c r="Q5233" i="25"/>
  <c r="Q5232" i="25"/>
  <c r="Q5231" i="25"/>
  <c r="Q5230" i="25"/>
  <c r="Q5229" i="25"/>
  <c r="Q5228" i="25"/>
  <c r="Q5227" i="25"/>
  <c r="Q5226" i="25"/>
  <c r="Q5225" i="25"/>
  <c r="Q5224" i="25"/>
  <c r="Q5223" i="25"/>
  <c r="Q5222" i="25"/>
  <c r="Q5221" i="25"/>
  <c r="Q5220" i="25"/>
  <c r="Q5219" i="25"/>
  <c r="Q5218" i="25"/>
  <c r="Q5217" i="25"/>
  <c r="Q5216" i="25"/>
  <c r="Q5215" i="25"/>
  <c r="Q5214" i="25"/>
  <c r="Q5213" i="25"/>
  <c r="Q5212" i="25"/>
  <c r="Q5211" i="25"/>
  <c r="Q5210" i="25"/>
  <c r="Q5209" i="25"/>
  <c r="Q5208" i="25"/>
  <c r="Q5207" i="25"/>
  <c r="AG162" i="11" l="1"/>
  <c r="CM162" i="11" s="1"/>
  <c r="AG161" i="11"/>
  <c r="CM161" i="11" s="1"/>
  <c r="AG160" i="11"/>
  <c r="CM160" i="11" s="1"/>
  <c r="AG159" i="11"/>
  <c r="CM159" i="11" s="1"/>
  <c r="AG158" i="11"/>
  <c r="CM158" i="11" s="1"/>
  <c r="AG157" i="11"/>
  <c r="CM157" i="11" s="1"/>
  <c r="AG162" i="13"/>
  <c r="CM162" i="13" s="1"/>
  <c r="AG161" i="13"/>
  <c r="CM161" i="13" s="1"/>
  <c r="AG160" i="13"/>
  <c r="CM160" i="13" s="1"/>
  <c r="AG159" i="13"/>
  <c r="CM159" i="13" s="1"/>
  <c r="AG158" i="13"/>
  <c r="CM158" i="13" s="1"/>
  <c r="AG157" i="13"/>
  <c r="CM157" i="13" s="1"/>
  <c r="DC139" i="13"/>
  <c r="DC140" i="13"/>
  <c r="DC136" i="13"/>
  <c r="DC138" i="13"/>
  <c r="DC137" i="13"/>
  <c r="DC138" i="11"/>
  <c r="DC139" i="11"/>
  <c r="DC140" i="11"/>
  <c r="DC136" i="11"/>
  <c r="DC137" i="11"/>
  <c r="DC141" i="11" l="1"/>
  <c r="DC141" i="13"/>
  <c r="AF84" i="13" l="1"/>
  <c r="CL84" i="13" s="1"/>
  <c r="AF83" i="13"/>
  <c r="CL83" i="13" s="1"/>
  <c r="AF82" i="13"/>
  <c r="CL82" i="13" s="1"/>
  <c r="AF81" i="13"/>
  <c r="CL81" i="13" s="1"/>
  <c r="AF80" i="13"/>
  <c r="CL80" i="13" s="1"/>
  <c r="AF92" i="13"/>
  <c r="AF84" i="11"/>
  <c r="CL84" i="11" s="1"/>
  <c r="AF83" i="11"/>
  <c r="CL83" i="11" s="1"/>
  <c r="AF82" i="11"/>
  <c r="CL82" i="11" s="1"/>
  <c r="AF81" i="11"/>
  <c r="CL81" i="11" s="1"/>
  <c r="AF80" i="11"/>
  <c r="CL80" i="11" s="1"/>
  <c r="AF92" i="11"/>
  <c r="L1308" i="23"/>
  <c r="L1307" i="23"/>
  <c r="L1306" i="23"/>
  <c r="L1305" i="23"/>
  <c r="L1304" i="23"/>
  <c r="L1303" i="23"/>
  <c r="L1302" i="23"/>
  <c r="L1301" i="23"/>
  <c r="L1300" i="23"/>
  <c r="L1299" i="23"/>
  <c r="L1298" i="23"/>
  <c r="L1297" i="23"/>
  <c r="L1296" i="23"/>
  <c r="L1295" i="23"/>
  <c r="L1294" i="23"/>
  <c r="L1293" i="23"/>
  <c r="L1292" i="23"/>
  <c r="L1291" i="23"/>
  <c r="L1290" i="23"/>
  <c r="L1289" i="23"/>
  <c r="L1288" i="23"/>
  <c r="L1287" i="23"/>
  <c r="L1286" i="23"/>
  <c r="L1285" i="23"/>
  <c r="L1284" i="23"/>
  <c r="L1283" i="23"/>
  <c r="L1282" i="23"/>
  <c r="L1281" i="23"/>
  <c r="L1280" i="23"/>
  <c r="L1279" i="23"/>
  <c r="L1278" i="23"/>
  <c r="L1277" i="23"/>
  <c r="L1276" i="23"/>
  <c r="L1275" i="23"/>
  <c r="L1274" i="23"/>
  <c r="L1273" i="23"/>
  <c r="L1272" i="23"/>
  <c r="L1271" i="23"/>
  <c r="L1270" i="23"/>
  <c r="L1269" i="23"/>
  <c r="L1268" i="23"/>
  <c r="L1267" i="23"/>
  <c r="L1266" i="23"/>
  <c r="L1265" i="23"/>
  <c r="AF78" i="13"/>
  <c r="AF78" i="11"/>
  <c r="Q5206" i="25"/>
  <c r="Q5205" i="25"/>
  <c r="Q5204" i="25"/>
  <c r="Q5203" i="25"/>
  <c r="Q5202" i="25"/>
  <c r="Q5201" i="25"/>
  <c r="Q5200" i="25"/>
  <c r="Q5199" i="25"/>
  <c r="Q5198" i="25"/>
  <c r="Q5197" i="25"/>
  <c r="Q5196" i="25"/>
  <c r="Q5195" i="25"/>
  <c r="Q5194" i="25"/>
  <c r="Q5193" i="25"/>
  <c r="Q5192" i="25"/>
  <c r="Q5191" i="25"/>
  <c r="Q5190" i="25"/>
  <c r="Q5189" i="25"/>
  <c r="Q5188" i="25"/>
  <c r="Q5187" i="25"/>
  <c r="Q5186" i="25"/>
  <c r="Q5185" i="25"/>
  <c r="Q5184" i="25"/>
  <c r="Q5183" i="25"/>
  <c r="Q5182" i="25"/>
  <c r="Q5181" i="25"/>
  <c r="Q5180" i="25"/>
  <c r="Q5179" i="25"/>
  <c r="Q5178" i="25"/>
  <c r="Q5177" i="25"/>
  <c r="Q5176" i="25"/>
  <c r="Q5175" i="25"/>
  <c r="Q5174" i="25"/>
  <c r="Q5173" i="25"/>
  <c r="Q5172" i="25"/>
  <c r="Q5171" i="25"/>
  <c r="Q5170" i="25"/>
  <c r="Q5169" i="25"/>
  <c r="Q5168" i="25"/>
  <c r="Q5167" i="25"/>
  <c r="Q5166" i="25"/>
  <c r="Q5165" i="25"/>
  <c r="Q5164" i="25"/>
  <c r="Q5163" i="25"/>
  <c r="Q5162" i="25"/>
  <c r="Q5161" i="25"/>
  <c r="Q5160" i="25"/>
  <c r="Q5159" i="25"/>
  <c r="Q5158" i="25"/>
  <c r="Q5157" i="25"/>
  <c r="Q5156" i="25"/>
  <c r="Q5155" i="25"/>
  <c r="Q5154" i="25"/>
  <c r="Q5153" i="25"/>
  <c r="Q5152" i="25"/>
  <c r="Q5151" i="25"/>
  <c r="Q5150" i="25"/>
  <c r="Q5149" i="25"/>
  <c r="Q5148" i="25"/>
  <c r="Q5147" i="25"/>
  <c r="Q5146" i="25"/>
  <c r="Q5145" i="25"/>
  <c r="Q5144" i="25"/>
  <c r="Q5143" i="25"/>
  <c r="Q5142" i="25"/>
  <c r="Q5141" i="25"/>
  <c r="Q5140" i="25"/>
  <c r="Q5139" i="25"/>
  <c r="Q5138" i="25"/>
  <c r="Q5137" i="25"/>
  <c r="Q5136" i="25"/>
  <c r="Q5135" i="25"/>
  <c r="Q5134" i="25"/>
  <c r="Q5133" i="25"/>
  <c r="Q5132" i="25"/>
  <c r="Q5131" i="25"/>
  <c r="Q5130" i="25"/>
  <c r="Q5129" i="25"/>
  <c r="Q5128" i="25"/>
  <c r="Q5127" i="25"/>
  <c r="Q5126" i="25"/>
  <c r="Q5125" i="25"/>
  <c r="Q5124" i="25"/>
  <c r="Q5123" i="25"/>
  <c r="Q5122" i="25"/>
  <c r="Q5121" i="25"/>
  <c r="Q5120" i="25"/>
  <c r="Q5119" i="25"/>
  <c r="Q5118" i="25"/>
  <c r="Q5117" i="25"/>
  <c r="Q5116" i="25"/>
  <c r="Q5115" i="25"/>
  <c r="Q5114" i="25"/>
  <c r="Q5113" i="25"/>
  <c r="Q5112" i="25"/>
  <c r="Q5111" i="25"/>
  <c r="Q5110" i="25"/>
  <c r="Q5109" i="25"/>
  <c r="Q5108" i="25"/>
  <c r="Q5107" i="25"/>
  <c r="Q5106" i="25"/>
  <c r="Q5105" i="25"/>
  <c r="Q5104" i="25"/>
  <c r="Q5103" i="25"/>
  <c r="Q5102" i="25"/>
  <c r="Q5101" i="25"/>
  <c r="Q5100" i="25"/>
  <c r="Q5099" i="25"/>
  <c r="Q5098" i="25"/>
  <c r="Q5097" i="25"/>
  <c r="Q5096" i="25"/>
  <c r="Q5095" i="25"/>
  <c r="Q5094" i="25"/>
  <c r="Q5093" i="25"/>
  <c r="Q5092" i="25"/>
  <c r="Q5091" i="25"/>
  <c r="Q5090" i="25"/>
  <c r="Q5089" i="25"/>
  <c r="Q5088" i="25"/>
  <c r="Q5087" i="25"/>
  <c r="Q5086" i="25"/>
  <c r="Q5085" i="25"/>
  <c r="Q5084" i="25"/>
  <c r="Q5083" i="25"/>
  <c r="Q5082" i="25"/>
  <c r="Q5081" i="25"/>
  <c r="Q5080" i="25"/>
  <c r="Q5079" i="25"/>
  <c r="Q5078" i="25"/>
  <c r="Q5077" i="25"/>
  <c r="Q5076" i="25"/>
  <c r="Q5075" i="25"/>
  <c r="Q5074" i="25"/>
  <c r="Q5073" i="25"/>
  <c r="Q5072" i="25"/>
  <c r="Q5071" i="25"/>
  <c r="Q5070" i="25"/>
  <c r="Q5069" i="25"/>
  <c r="Q5068" i="25"/>
  <c r="Q5067" i="25"/>
  <c r="Q5066" i="25"/>
  <c r="Q5065" i="25"/>
  <c r="Q5064" i="25"/>
  <c r="Q5063" i="25"/>
  <c r="Q5062" i="25"/>
  <c r="Q5061" i="25"/>
  <c r="Q5060" i="25"/>
  <c r="Q5059" i="25"/>
  <c r="Q5058" i="25"/>
  <c r="Q5057" i="25"/>
  <c r="Q5056" i="25"/>
  <c r="CL85" i="11" l="1"/>
  <c r="CL85" i="13"/>
  <c r="AF85" i="11"/>
  <c r="AF85" i="13"/>
  <c r="AF141" i="11"/>
  <c r="AF134" i="11"/>
  <c r="AE134" i="11"/>
  <c r="AD134" i="11"/>
  <c r="AC134" i="11"/>
  <c r="AF119" i="11"/>
  <c r="CL119" i="11" s="1"/>
  <c r="AE119" i="11"/>
  <c r="CK119" i="11" s="1"/>
  <c r="AD119" i="11"/>
  <c r="CJ119" i="11" s="1"/>
  <c r="AF118" i="11"/>
  <c r="CL118" i="11" s="1"/>
  <c r="AE118" i="11"/>
  <c r="CK118" i="11" s="1"/>
  <c r="AD118" i="11"/>
  <c r="CJ118" i="11" s="1"/>
  <c r="AF117" i="11"/>
  <c r="CL117" i="11" s="1"/>
  <c r="AE117" i="11"/>
  <c r="CK117" i="11" s="1"/>
  <c r="AD117" i="11"/>
  <c r="CJ117" i="11" s="1"/>
  <c r="AF116" i="11"/>
  <c r="CL116" i="11" s="1"/>
  <c r="AE116" i="11"/>
  <c r="CK116" i="11" s="1"/>
  <c r="AD116" i="11"/>
  <c r="CJ116" i="11" s="1"/>
  <c r="AF115" i="11"/>
  <c r="CL115" i="11" s="1"/>
  <c r="AE115" i="11"/>
  <c r="CK115" i="11" s="1"/>
  <c r="AD115" i="11"/>
  <c r="CJ115" i="11" s="1"/>
  <c r="AF113" i="11"/>
  <c r="AE113" i="11"/>
  <c r="AF106" i="11"/>
  <c r="AE106" i="11"/>
  <c r="AF99" i="11"/>
  <c r="AE99" i="11"/>
  <c r="AF141" i="13"/>
  <c r="AF134" i="13"/>
  <c r="AF119" i="13"/>
  <c r="CL119" i="13" s="1"/>
  <c r="AE119" i="13"/>
  <c r="CK119" i="13" s="1"/>
  <c r="AD119" i="13"/>
  <c r="CJ119" i="13" s="1"/>
  <c r="AF118" i="13"/>
  <c r="CL118" i="13" s="1"/>
  <c r="AE118" i="13"/>
  <c r="CK118" i="13" s="1"/>
  <c r="AD118" i="13"/>
  <c r="CJ118" i="13" s="1"/>
  <c r="AF117" i="13"/>
  <c r="CL117" i="13" s="1"/>
  <c r="AE117" i="13"/>
  <c r="CK117" i="13" s="1"/>
  <c r="AD117" i="13"/>
  <c r="CJ117" i="13" s="1"/>
  <c r="AF116" i="13"/>
  <c r="CL116" i="13" s="1"/>
  <c r="AE116" i="13"/>
  <c r="CK116" i="13" s="1"/>
  <c r="AD116" i="13"/>
  <c r="CJ116" i="13" s="1"/>
  <c r="AF115" i="13"/>
  <c r="CL115" i="13" s="1"/>
  <c r="AE115" i="13"/>
  <c r="CK115" i="13" s="1"/>
  <c r="AD115" i="13"/>
  <c r="CJ115" i="13" s="1"/>
  <c r="AF113" i="13"/>
  <c r="AE113" i="13"/>
  <c r="AF106" i="13"/>
  <c r="AE106" i="13"/>
  <c r="AF99" i="13"/>
  <c r="AE99" i="13"/>
  <c r="AF141" i="15"/>
  <c r="AF134" i="15"/>
  <c r="AE134" i="15"/>
  <c r="AF113" i="15"/>
  <c r="AE113" i="15"/>
  <c r="AF106" i="15"/>
  <c r="AE106" i="15"/>
  <c r="AF98" i="15"/>
  <c r="CL98" i="15" s="1"/>
  <c r="AE98" i="15"/>
  <c r="CK98" i="15" s="1"/>
  <c r="AF97" i="15"/>
  <c r="CL97" i="15" s="1"/>
  <c r="AE97" i="15"/>
  <c r="CK97" i="15" s="1"/>
  <c r="AF96" i="15"/>
  <c r="CL96" i="15" s="1"/>
  <c r="AE96" i="15"/>
  <c r="CK96" i="15" s="1"/>
  <c r="AF95" i="15"/>
  <c r="CL95" i="15" s="1"/>
  <c r="AE95" i="15"/>
  <c r="CK95" i="15" s="1"/>
  <c r="AF94" i="15"/>
  <c r="CL94" i="15" s="1"/>
  <c r="AE94" i="15"/>
  <c r="CK94" i="15" s="1"/>
  <c r="AF92" i="15"/>
  <c r="AE92" i="15"/>
  <c r="AF85" i="15"/>
  <c r="AE85" i="15"/>
  <c r="AF78" i="15"/>
  <c r="AE78" i="15"/>
  <c r="AF141" i="14"/>
  <c r="AF134" i="14"/>
  <c r="AF113" i="14"/>
  <c r="AE113" i="14"/>
  <c r="AF106" i="14"/>
  <c r="AE106" i="14"/>
  <c r="AF98" i="14"/>
  <c r="CL98" i="14" s="1"/>
  <c r="AE98" i="14"/>
  <c r="CK98" i="14" s="1"/>
  <c r="AF97" i="14"/>
  <c r="CL97" i="14" s="1"/>
  <c r="AE97" i="14"/>
  <c r="CK97" i="14" s="1"/>
  <c r="AF96" i="14"/>
  <c r="CL96" i="14" s="1"/>
  <c r="AE96" i="14"/>
  <c r="CK96" i="14" s="1"/>
  <c r="AF95" i="14"/>
  <c r="CL95" i="14" s="1"/>
  <c r="AE95" i="14"/>
  <c r="CK95" i="14" s="1"/>
  <c r="AF94" i="14"/>
  <c r="CL94" i="14" s="1"/>
  <c r="AE94" i="14"/>
  <c r="CK94" i="14" s="1"/>
  <c r="AF92" i="14"/>
  <c r="AE92" i="14"/>
  <c r="CL120" i="11" l="1"/>
  <c r="CL120" i="13"/>
  <c r="CL99" i="15"/>
  <c r="CL99" i="14"/>
  <c r="CJ120" i="11"/>
  <c r="CK120" i="13"/>
  <c r="AF118" i="14"/>
  <c r="CL118" i="14" s="1"/>
  <c r="AF119" i="15"/>
  <c r="CL119" i="15" s="1"/>
  <c r="AF119" i="14"/>
  <c r="CL119" i="14" s="1"/>
  <c r="CJ120" i="13"/>
  <c r="CK120" i="11"/>
  <c r="CK99" i="14"/>
  <c r="CK99" i="15"/>
  <c r="AF115" i="15"/>
  <c r="CL115" i="15" s="1"/>
  <c r="AF115" i="14"/>
  <c r="CL115" i="14" s="1"/>
  <c r="AF116" i="15"/>
  <c r="CL116" i="15" s="1"/>
  <c r="AF116" i="14"/>
  <c r="CL116" i="14" s="1"/>
  <c r="AF117" i="15"/>
  <c r="CL117" i="15" s="1"/>
  <c r="AF117" i="14"/>
  <c r="CL117" i="14" s="1"/>
  <c r="AF118" i="15"/>
  <c r="CL118" i="15" s="1"/>
  <c r="AE118" i="14"/>
  <c r="CK118" i="14" s="1"/>
  <c r="AE119" i="15"/>
  <c r="CK119" i="15" s="1"/>
  <c r="AE119" i="14"/>
  <c r="CK119" i="14" s="1"/>
  <c r="AE115" i="14"/>
  <c r="CK115" i="14" s="1"/>
  <c r="AE116" i="15"/>
  <c r="CK116" i="15" s="1"/>
  <c r="AE116" i="14"/>
  <c r="CK116" i="14" s="1"/>
  <c r="AE117" i="15"/>
  <c r="CK117" i="15" s="1"/>
  <c r="AE117" i="14"/>
  <c r="CK117" i="14" s="1"/>
  <c r="AE118" i="15"/>
  <c r="CK118" i="15" s="1"/>
  <c r="AF99" i="15"/>
  <c r="AF162" i="15" s="1"/>
  <c r="CL162" i="15" s="1"/>
  <c r="AD120" i="11"/>
  <c r="AF120" i="13"/>
  <c r="AE99" i="14"/>
  <c r="AE99" i="15"/>
  <c r="AF99" i="14"/>
  <c r="AF162" i="14" s="1"/>
  <c r="CL162" i="14" s="1"/>
  <c r="AE115" i="15"/>
  <c r="CK115" i="15" s="1"/>
  <c r="AE120" i="11"/>
  <c r="AD120" i="13"/>
  <c r="AF120" i="11"/>
  <c r="AE120" i="13"/>
  <c r="AF85" i="14"/>
  <c r="AE85" i="14"/>
  <c r="AF78" i="14"/>
  <c r="AE78" i="14"/>
  <c r="BZ154" i="11"/>
  <c r="BZ153" i="11"/>
  <c r="BZ152" i="11"/>
  <c r="BZ151" i="11"/>
  <c r="BZ150" i="11"/>
  <c r="BZ147" i="11"/>
  <c r="BZ146" i="11"/>
  <c r="BZ145" i="11"/>
  <c r="BZ144" i="11"/>
  <c r="BZ143" i="11"/>
  <c r="BZ133" i="11"/>
  <c r="BZ132" i="11"/>
  <c r="BZ131" i="11"/>
  <c r="BZ130" i="11"/>
  <c r="BZ129" i="11"/>
  <c r="BZ126" i="11"/>
  <c r="BZ125" i="11"/>
  <c r="BZ124" i="11"/>
  <c r="BZ123" i="11"/>
  <c r="BZ122" i="11"/>
  <c r="BZ112" i="11"/>
  <c r="BZ111" i="11"/>
  <c r="BZ110" i="11"/>
  <c r="BZ109" i="11"/>
  <c r="BZ108" i="11"/>
  <c r="BZ105" i="11"/>
  <c r="BZ104" i="11"/>
  <c r="BZ103" i="11"/>
  <c r="BZ102" i="11"/>
  <c r="BZ101" i="11"/>
  <c r="BZ98" i="11"/>
  <c r="BZ97" i="11"/>
  <c r="BZ96" i="11"/>
  <c r="BZ95" i="11"/>
  <c r="BZ94" i="11"/>
  <c r="BZ91" i="11"/>
  <c r="BZ90" i="11"/>
  <c r="BZ89" i="11"/>
  <c r="BZ88" i="11"/>
  <c r="BZ87" i="11"/>
  <c r="BZ77" i="11"/>
  <c r="BZ76" i="11"/>
  <c r="BZ75" i="11"/>
  <c r="BZ74" i="11"/>
  <c r="BZ73" i="11"/>
  <c r="BZ70" i="11"/>
  <c r="BZ69" i="11"/>
  <c r="BZ68" i="11"/>
  <c r="BZ67" i="11"/>
  <c r="BZ66" i="11"/>
  <c r="BZ63" i="11"/>
  <c r="BZ62" i="11"/>
  <c r="BZ61" i="11"/>
  <c r="BZ60" i="11"/>
  <c r="BZ59" i="11"/>
  <c r="BZ56" i="11"/>
  <c r="BZ55" i="11"/>
  <c r="BZ54" i="11"/>
  <c r="BZ53" i="11"/>
  <c r="BZ52" i="11"/>
  <c r="BZ49" i="11"/>
  <c r="BZ48" i="11"/>
  <c r="BZ47" i="11"/>
  <c r="BZ46" i="11"/>
  <c r="BZ45" i="11"/>
  <c r="BZ42" i="11"/>
  <c r="BZ41" i="11"/>
  <c r="BZ40" i="11"/>
  <c r="BZ39" i="11"/>
  <c r="BZ38" i="11"/>
  <c r="BZ35" i="11"/>
  <c r="BZ34" i="11"/>
  <c r="BZ33" i="11"/>
  <c r="BZ32" i="11"/>
  <c r="BZ31" i="11"/>
  <c r="BZ28" i="11"/>
  <c r="BZ27" i="11"/>
  <c r="BZ26" i="11"/>
  <c r="BZ25" i="11"/>
  <c r="BZ24" i="11"/>
  <c r="BZ21" i="11"/>
  <c r="BZ20" i="11"/>
  <c r="BZ19" i="11"/>
  <c r="BZ18" i="11"/>
  <c r="BZ17" i="11"/>
  <c r="BZ14" i="11"/>
  <c r="BZ13" i="11"/>
  <c r="BZ12" i="11"/>
  <c r="BZ11" i="11"/>
  <c r="BZ10" i="11"/>
  <c r="BZ154" i="14"/>
  <c r="BZ153" i="14"/>
  <c r="BZ152" i="14"/>
  <c r="BZ151" i="14"/>
  <c r="BZ150" i="14"/>
  <c r="BZ147" i="14"/>
  <c r="BZ146" i="14"/>
  <c r="BZ145" i="14"/>
  <c r="BZ144" i="14"/>
  <c r="BZ143" i="14"/>
  <c r="BZ133" i="14"/>
  <c r="BZ132" i="14"/>
  <c r="BZ131" i="14"/>
  <c r="BZ130" i="14"/>
  <c r="BZ129" i="14"/>
  <c r="BZ126" i="14"/>
  <c r="BZ125" i="14"/>
  <c r="BZ124" i="14"/>
  <c r="BZ123" i="14"/>
  <c r="BZ122" i="14"/>
  <c r="BZ112" i="14"/>
  <c r="BZ111" i="14"/>
  <c r="BZ110" i="14"/>
  <c r="BZ109" i="14"/>
  <c r="BZ108" i="14"/>
  <c r="BZ105" i="14"/>
  <c r="BZ104" i="14"/>
  <c r="BZ103" i="14"/>
  <c r="BZ102" i="14"/>
  <c r="BZ101" i="14"/>
  <c r="BZ91" i="14"/>
  <c r="BZ90" i="14"/>
  <c r="BZ89" i="14"/>
  <c r="BZ88" i="14"/>
  <c r="BZ87" i="14"/>
  <c r="BZ84" i="14"/>
  <c r="BZ83" i="14"/>
  <c r="BZ82" i="14"/>
  <c r="BZ81" i="14"/>
  <c r="BZ80" i="14"/>
  <c r="BZ77" i="14"/>
  <c r="BZ76" i="14"/>
  <c r="BZ75" i="14"/>
  <c r="BZ74" i="14"/>
  <c r="BZ73" i="14"/>
  <c r="BZ70" i="14"/>
  <c r="BZ69" i="14"/>
  <c r="BZ68" i="14"/>
  <c r="BZ67" i="14"/>
  <c r="BZ66" i="14"/>
  <c r="BZ63" i="14"/>
  <c r="BZ62" i="14"/>
  <c r="BZ61" i="14"/>
  <c r="BZ60" i="14"/>
  <c r="BZ59" i="14"/>
  <c r="BZ56" i="14"/>
  <c r="BZ55" i="14"/>
  <c r="BZ54" i="14"/>
  <c r="BZ53" i="14"/>
  <c r="BZ52" i="14"/>
  <c r="BZ49" i="14"/>
  <c r="BZ48" i="14"/>
  <c r="BZ47" i="14"/>
  <c r="BZ46" i="14"/>
  <c r="BZ45" i="14"/>
  <c r="BZ42" i="14"/>
  <c r="BZ41" i="14"/>
  <c r="BZ40" i="14"/>
  <c r="BZ39" i="14"/>
  <c r="BZ38" i="14"/>
  <c r="BZ35" i="14"/>
  <c r="BZ34" i="14"/>
  <c r="BZ33" i="14"/>
  <c r="BZ32" i="14"/>
  <c r="BZ31" i="14"/>
  <c r="BZ28" i="14"/>
  <c r="BZ27" i="14"/>
  <c r="BZ26" i="14"/>
  <c r="BZ25" i="14"/>
  <c r="BZ24" i="14"/>
  <c r="BZ21" i="14"/>
  <c r="BZ20" i="14"/>
  <c r="BZ19" i="14"/>
  <c r="BZ18" i="14"/>
  <c r="BZ17" i="14"/>
  <c r="BZ14" i="14"/>
  <c r="BZ13" i="14"/>
  <c r="BZ12" i="14"/>
  <c r="BZ11" i="14"/>
  <c r="BZ154" i="15"/>
  <c r="BZ153" i="15"/>
  <c r="BZ152" i="15"/>
  <c r="BZ151" i="15"/>
  <c r="BZ150" i="15"/>
  <c r="BZ147" i="15"/>
  <c r="BZ146" i="15"/>
  <c r="BZ145" i="15"/>
  <c r="BZ144" i="15"/>
  <c r="BZ143" i="15"/>
  <c r="BZ133" i="15"/>
  <c r="BZ132" i="15"/>
  <c r="BZ131" i="15"/>
  <c r="BZ130" i="15"/>
  <c r="BZ129" i="15"/>
  <c r="BZ126" i="15"/>
  <c r="BZ125" i="15"/>
  <c r="BZ124" i="15"/>
  <c r="BZ123" i="15"/>
  <c r="BZ122" i="15"/>
  <c r="BZ112" i="15"/>
  <c r="BZ111" i="15"/>
  <c r="BZ110" i="15"/>
  <c r="BZ109" i="15"/>
  <c r="BZ108" i="15"/>
  <c r="BZ105" i="15"/>
  <c r="BZ104" i="15"/>
  <c r="BZ103" i="15"/>
  <c r="BZ102" i="15"/>
  <c r="BZ101" i="15"/>
  <c r="BZ91" i="15"/>
  <c r="BZ90" i="15"/>
  <c r="BZ89" i="15"/>
  <c r="BZ88" i="15"/>
  <c r="BZ87" i="15"/>
  <c r="BZ84" i="15"/>
  <c r="BZ83" i="15"/>
  <c r="BZ82" i="15"/>
  <c r="BZ81" i="15"/>
  <c r="BZ80" i="15"/>
  <c r="BZ77" i="15"/>
  <c r="BZ76" i="15"/>
  <c r="BZ75" i="15"/>
  <c r="BZ74" i="15"/>
  <c r="BZ73" i="15"/>
  <c r="BZ70" i="15"/>
  <c r="BZ69" i="15"/>
  <c r="BZ68" i="15"/>
  <c r="BZ67" i="15"/>
  <c r="BZ66" i="15"/>
  <c r="BZ63" i="15"/>
  <c r="BZ62" i="15"/>
  <c r="BZ61" i="15"/>
  <c r="BZ60" i="15"/>
  <c r="BZ59" i="15"/>
  <c r="BZ56" i="15"/>
  <c r="BZ55" i="15"/>
  <c r="BZ54" i="15"/>
  <c r="BZ53" i="15"/>
  <c r="BZ52" i="15"/>
  <c r="BZ49" i="15"/>
  <c r="BZ48" i="15"/>
  <c r="BZ47" i="15"/>
  <c r="BZ46" i="15"/>
  <c r="BZ45" i="15"/>
  <c r="BZ42" i="15"/>
  <c r="BZ41" i="15"/>
  <c r="BZ40" i="15"/>
  <c r="BZ39" i="15"/>
  <c r="BZ38" i="15"/>
  <c r="BZ35" i="15"/>
  <c r="BZ34" i="15"/>
  <c r="BZ33" i="15"/>
  <c r="BZ32" i="15"/>
  <c r="BZ31" i="15"/>
  <c r="BZ28" i="15"/>
  <c r="BZ27" i="15"/>
  <c r="BZ26" i="15"/>
  <c r="BZ25" i="15"/>
  <c r="BZ24" i="15"/>
  <c r="BZ21" i="15"/>
  <c r="BZ20" i="15"/>
  <c r="BZ19" i="15"/>
  <c r="BZ18" i="15"/>
  <c r="BZ17" i="15"/>
  <c r="BZ14" i="15"/>
  <c r="BZ13" i="15"/>
  <c r="BZ12" i="15"/>
  <c r="BZ11" i="15"/>
  <c r="BZ10" i="15"/>
  <c r="AF162" i="11"/>
  <c r="CL162" i="11" s="1"/>
  <c r="AF161" i="11"/>
  <c r="CL161" i="11" s="1"/>
  <c r="AF160" i="11"/>
  <c r="CL160" i="11" s="1"/>
  <c r="AF159" i="11"/>
  <c r="CL159" i="11" s="1"/>
  <c r="AF158" i="11"/>
  <c r="CL158" i="11" s="1"/>
  <c r="AF157" i="11"/>
  <c r="CL157" i="11" s="1"/>
  <c r="AF162" i="13"/>
  <c r="CL162" i="13" s="1"/>
  <c r="AF161" i="13"/>
  <c r="CL161" i="13" s="1"/>
  <c r="AF160" i="13"/>
  <c r="CL160" i="13" s="1"/>
  <c r="AF159" i="13"/>
  <c r="CL159" i="13" s="1"/>
  <c r="AF158" i="13"/>
  <c r="CL158" i="13" s="1"/>
  <c r="AF157" i="13"/>
  <c r="CL157" i="13" s="1"/>
  <c r="AF161" i="14"/>
  <c r="CL161" i="14" s="1"/>
  <c r="AF160" i="14"/>
  <c r="CL160" i="14" s="1"/>
  <c r="AF159" i="14"/>
  <c r="CL159" i="14" s="1"/>
  <c r="AF158" i="14"/>
  <c r="CL158" i="14" s="1"/>
  <c r="AF157" i="14"/>
  <c r="CL157" i="14" s="1"/>
  <c r="AF161" i="15"/>
  <c r="CL161" i="15" s="1"/>
  <c r="AF160" i="15"/>
  <c r="CL160" i="15" s="1"/>
  <c r="AF159" i="15"/>
  <c r="CL159" i="15" s="1"/>
  <c r="AF158" i="15"/>
  <c r="CL158" i="15" s="1"/>
  <c r="AF157" i="15"/>
  <c r="CL157" i="15" s="1"/>
  <c r="CL120" i="14" l="1"/>
  <c r="CL120" i="15"/>
  <c r="CK120" i="14"/>
  <c r="CK120" i="15"/>
  <c r="AE120" i="14"/>
  <c r="AF120" i="15"/>
  <c r="AF120" i="14"/>
  <c r="AE120" i="15"/>
  <c r="BZ36" i="11"/>
  <c r="BZ22" i="14"/>
  <c r="BZ50" i="14"/>
  <c r="BZ155" i="11"/>
  <c r="BZ29" i="15"/>
  <c r="BZ64" i="11"/>
  <c r="BZ134" i="14"/>
  <c r="BZ57" i="15"/>
  <c r="BZ148" i="15"/>
  <c r="BZ15" i="11"/>
  <c r="BZ85" i="15"/>
  <c r="BZ92" i="11"/>
  <c r="BZ127" i="15"/>
  <c r="BZ148" i="11"/>
  <c r="BZ22" i="15"/>
  <c r="BZ64" i="15"/>
  <c r="BZ43" i="14"/>
  <c r="BZ22" i="11"/>
  <c r="BZ106" i="15"/>
  <c r="BZ148" i="14"/>
  <c r="BZ43" i="11"/>
  <c r="BZ43" i="15"/>
  <c r="BZ64" i="14"/>
  <c r="BZ57" i="11"/>
  <c r="BZ78" i="11"/>
  <c r="BZ57" i="14"/>
  <c r="BZ15" i="15"/>
  <c r="BZ113" i="15"/>
  <c r="BZ36" i="14"/>
  <c r="BZ29" i="11"/>
  <c r="BZ71" i="11"/>
  <c r="BZ127" i="11"/>
  <c r="BZ50" i="15"/>
  <c r="BZ92" i="15"/>
  <c r="BZ71" i="14"/>
  <c r="BZ155" i="14"/>
  <c r="BZ50" i="11"/>
  <c r="BZ36" i="15"/>
  <c r="BZ15" i="14"/>
  <c r="BZ113" i="11"/>
  <c r="BZ71" i="15"/>
  <c r="BZ155" i="15"/>
  <c r="BZ29" i="14"/>
  <c r="BZ106" i="14"/>
  <c r="BZ127" i="14"/>
  <c r="BZ134" i="11"/>
  <c r="BZ106" i="11"/>
  <c r="BZ99" i="11"/>
  <c r="BZ134" i="15"/>
  <c r="BZ78" i="15"/>
  <c r="BZ113" i="14"/>
  <c r="BZ78" i="14"/>
  <c r="BZ92" i="14"/>
  <c r="BZ85" i="14"/>
  <c r="AE134" i="14" l="1"/>
  <c r="AD134" i="14"/>
  <c r="AC134" i="14"/>
  <c r="AD134" i="15"/>
  <c r="AC134" i="15"/>
  <c r="BY154" i="13" l="1"/>
  <c r="BY153" i="13"/>
  <c r="BY152" i="13"/>
  <c r="BY151" i="13"/>
  <c r="BY150" i="13"/>
  <c r="BY147" i="13"/>
  <c r="BY146" i="13"/>
  <c r="BY145" i="13"/>
  <c r="BY144" i="13"/>
  <c r="BY143" i="13"/>
  <c r="BY133" i="13"/>
  <c r="BY132" i="13"/>
  <c r="BY131" i="13"/>
  <c r="BY130" i="13"/>
  <c r="BY129" i="13"/>
  <c r="BY126" i="13"/>
  <c r="BY125" i="13"/>
  <c r="BY124" i="13"/>
  <c r="BY123" i="13"/>
  <c r="BY122" i="13"/>
  <c r="BY112" i="13"/>
  <c r="BY111" i="13"/>
  <c r="BY110" i="13"/>
  <c r="BY109" i="13"/>
  <c r="BY108" i="13"/>
  <c r="BY105" i="13"/>
  <c r="BY104" i="13"/>
  <c r="BY103" i="13"/>
  <c r="BY102" i="13"/>
  <c r="BY101" i="13"/>
  <c r="BY98" i="13"/>
  <c r="BY97" i="13"/>
  <c r="BY96" i="13"/>
  <c r="BY95" i="13"/>
  <c r="BY94" i="13"/>
  <c r="BY91" i="13"/>
  <c r="BY90" i="13"/>
  <c r="BY89" i="13"/>
  <c r="BY88" i="13"/>
  <c r="BY87" i="13"/>
  <c r="BY77" i="13"/>
  <c r="BY76" i="13"/>
  <c r="BY75" i="13"/>
  <c r="BY74" i="13"/>
  <c r="BY73" i="13"/>
  <c r="BY70" i="13"/>
  <c r="BY69" i="13"/>
  <c r="BY68" i="13"/>
  <c r="BY67" i="13"/>
  <c r="BY66" i="13"/>
  <c r="BY63" i="13"/>
  <c r="BY62" i="13"/>
  <c r="BY61" i="13"/>
  <c r="BY60" i="13"/>
  <c r="BY59" i="13"/>
  <c r="BY56" i="13"/>
  <c r="BY55" i="13"/>
  <c r="BY54" i="13"/>
  <c r="BY53" i="13"/>
  <c r="BY52" i="13"/>
  <c r="BY49" i="13"/>
  <c r="BY48" i="13"/>
  <c r="BY47" i="13"/>
  <c r="BY46" i="13"/>
  <c r="BY45" i="13"/>
  <c r="BY42" i="13"/>
  <c r="BY41" i="13"/>
  <c r="BY40" i="13"/>
  <c r="BY39" i="13"/>
  <c r="BY38" i="13"/>
  <c r="BY35" i="13"/>
  <c r="BY34" i="13"/>
  <c r="BY33" i="13"/>
  <c r="BY32" i="13"/>
  <c r="BY31" i="13"/>
  <c r="BY28" i="13"/>
  <c r="BY27" i="13"/>
  <c r="BY26" i="13"/>
  <c r="BY25" i="13"/>
  <c r="BY24" i="13"/>
  <c r="BY21" i="13"/>
  <c r="BY20" i="13"/>
  <c r="BY19" i="13"/>
  <c r="BY18" i="13"/>
  <c r="BY17" i="13"/>
  <c r="BY14" i="13"/>
  <c r="BY13" i="13"/>
  <c r="BY12" i="13"/>
  <c r="BY11" i="13"/>
  <c r="BY10" i="13"/>
  <c r="BY154" i="14"/>
  <c r="BY153" i="14"/>
  <c r="BY152" i="14"/>
  <c r="BY151" i="14"/>
  <c r="BY150" i="14"/>
  <c r="BY147" i="14"/>
  <c r="BY146" i="14"/>
  <c r="BY145" i="14"/>
  <c r="BY144" i="14"/>
  <c r="BY143" i="14"/>
  <c r="BY133" i="14"/>
  <c r="BY132" i="14"/>
  <c r="BY131" i="14"/>
  <c r="BY130" i="14"/>
  <c r="BY129" i="14"/>
  <c r="BY126" i="14"/>
  <c r="BY125" i="14"/>
  <c r="BY124" i="14"/>
  <c r="BY123" i="14"/>
  <c r="BY122" i="14"/>
  <c r="BY112" i="14"/>
  <c r="BY111" i="14"/>
  <c r="BY110" i="14"/>
  <c r="BY109" i="14"/>
  <c r="BY108" i="14"/>
  <c r="BY105" i="14"/>
  <c r="BY104" i="14"/>
  <c r="BY103" i="14"/>
  <c r="BY102" i="14"/>
  <c r="BY101" i="14"/>
  <c r="BY91" i="14"/>
  <c r="BY90" i="14"/>
  <c r="BY89" i="14"/>
  <c r="BY88" i="14"/>
  <c r="BY87" i="14"/>
  <c r="BY84" i="14"/>
  <c r="BY83" i="14"/>
  <c r="BY82" i="14"/>
  <c r="BY81" i="14"/>
  <c r="BY80" i="14"/>
  <c r="BY77" i="14"/>
  <c r="BY76" i="14"/>
  <c r="BY75" i="14"/>
  <c r="BY74" i="14"/>
  <c r="BY73" i="14"/>
  <c r="BY70" i="14"/>
  <c r="BY69" i="14"/>
  <c r="BY68" i="14"/>
  <c r="BY67" i="14"/>
  <c r="BY66" i="14"/>
  <c r="BY63" i="14"/>
  <c r="BY62" i="14"/>
  <c r="BY61" i="14"/>
  <c r="BY60" i="14"/>
  <c r="BY59" i="14"/>
  <c r="BY56" i="14"/>
  <c r="BY55" i="14"/>
  <c r="BY54" i="14"/>
  <c r="BY53" i="14"/>
  <c r="BY52" i="14"/>
  <c r="BY49" i="14"/>
  <c r="BY48" i="14"/>
  <c r="BY47" i="14"/>
  <c r="BY46" i="14"/>
  <c r="BY45" i="14"/>
  <c r="BY42" i="14"/>
  <c r="BY41" i="14"/>
  <c r="BY40" i="14"/>
  <c r="BY39" i="14"/>
  <c r="BY38" i="14"/>
  <c r="BY35" i="14"/>
  <c r="BY34" i="14"/>
  <c r="BY33" i="14"/>
  <c r="BY32" i="14"/>
  <c r="BY31" i="14"/>
  <c r="BY28" i="14"/>
  <c r="BY27" i="14"/>
  <c r="BY26" i="14"/>
  <c r="BY25" i="14"/>
  <c r="BY24" i="14"/>
  <c r="BY21" i="14"/>
  <c r="BY20" i="14"/>
  <c r="BY19" i="14"/>
  <c r="BY18" i="14"/>
  <c r="BY17" i="14"/>
  <c r="BY14" i="14"/>
  <c r="BY13" i="14"/>
  <c r="BY12" i="14"/>
  <c r="BY11" i="14"/>
  <c r="BY10" i="14"/>
  <c r="BY154" i="15"/>
  <c r="BY153" i="15"/>
  <c r="BY152" i="15"/>
  <c r="BY151" i="15"/>
  <c r="BY150" i="15"/>
  <c r="BY147" i="15"/>
  <c r="BY146" i="15"/>
  <c r="BY145" i="15"/>
  <c r="BY144" i="15"/>
  <c r="BY143" i="15"/>
  <c r="BY133" i="15"/>
  <c r="BY132" i="15"/>
  <c r="BY131" i="15"/>
  <c r="BY130" i="15"/>
  <c r="BY129" i="15"/>
  <c r="BY126" i="15"/>
  <c r="BY125" i="15"/>
  <c r="BY124" i="15"/>
  <c r="BY123" i="15"/>
  <c r="BY122" i="15"/>
  <c r="BY112" i="15"/>
  <c r="BY111" i="15"/>
  <c r="BY110" i="15"/>
  <c r="BY109" i="15"/>
  <c r="BY108" i="15"/>
  <c r="BY105" i="15"/>
  <c r="BY104" i="15"/>
  <c r="BY103" i="15"/>
  <c r="BY102" i="15"/>
  <c r="BY101" i="15"/>
  <c r="BY91" i="15"/>
  <c r="BY90" i="15"/>
  <c r="BY89" i="15"/>
  <c r="BY88" i="15"/>
  <c r="BY87" i="15"/>
  <c r="BY84" i="15"/>
  <c r="BY83" i="15"/>
  <c r="BY82" i="15"/>
  <c r="BY81" i="15"/>
  <c r="BY80" i="15"/>
  <c r="BY77" i="15"/>
  <c r="BY76" i="15"/>
  <c r="BY75" i="15"/>
  <c r="BY74" i="15"/>
  <c r="BY73" i="15"/>
  <c r="BY70" i="15"/>
  <c r="BY69" i="15"/>
  <c r="BY68" i="15"/>
  <c r="BY67" i="15"/>
  <c r="BY66" i="15"/>
  <c r="BY63" i="15"/>
  <c r="BY62" i="15"/>
  <c r="BY61" i="15"/>
  <c r="BY60" i="15"/>
  <c r="BY59" i="15"/>
  <c r="BY56" i="15"/>
  <c r="BY55" i="15"/>
  <c r="BY54" i="15"/>
  <c r="BY53" i="15"/>
  <c r="BY52" i="15"/>
  <c r="BY49" i="15"/>
  <c r="BY48" i="15"/>
  <c r="BY47" i="15"/>
  <c r="BY46" i="15"/>
  <c r="BY45" i="15"/>
  <c r="BY42" i="15"/>
  <c r="BY41" i="15"/>
  <c r="BY40" i="15"/>
  <c r="BY39" i="15"/>
  <c r="BY38" i="15"/>
  <c r="BY35" i="15"/>
  <c r="BY34" i="15"/>
  <c r="BY33" i="15"/>
  <c r="BY32" i="15"/>
  <c r="BY31" i="15"/>
  <c r="BY28" i="15"/>
  <c r="BY27" i="15"/>
  <c r="BY26" i="15"/>
  <c r="BY25" i="15"/>
  <c r="BY24" i="15"/>
  <c r="BY21" i="15"/>
  <c r="BY20" i="15"/>
  <c r="BY19" i="15"/>
  <c r="BY18" i="15"/>
  <c r="BY17" i="15"/>
  <c r="BY14" i="15"/>
  <c r="BY13" i="15"/>
  <c r="BY12" i="15"/>
  <c r="BY11" i="15"/>
  <c r="BY10" i="15"/>
  <c r="BY154" i="11"/>
  <c r="BY153" i="11"/>
  <c r="BY152" i="11"/>
  <c r="BY151" i="11"/>
  <c r="BY150" i="11"/>
  <c r="BY147" i="11"/>
  <c r="BY146" i="11"/>
  <c r="BY145" i="11"/>
  <c r="BY144" i="11"/>
  <c r="BY143" i="11"/>
  <c r="BY133" i="11"/>
  <c r="BY132" i="11"/>
  <c r="BY131" i="11"/>
  <c r="BY130" i="11"/>
  <c r="BY129" i="11"/>
  <c r="BY126" i="11"/>
  <c r="BY125" i="11"/>
  <c r="BY124" i="11"/>
  <c r="BY123" i="11"/>
  <c r="BY122" i="11"/>
  <c r="BY112" i="11"/>
  <c r="BY111" i="11"/>
  <c r="BY110" i="11"/>
  <c r="BY109" i="11"/>
  <c r="BY108" i="11"/>
  <c r="BY105" i="11"/>
  <c r="BY104" i="11"/>
  <c r="BY103" i="11"/>
  <c r="BY102" i="11"/>
  <c r="BY101" i="11"/>
  <c r="BY98" i="11"/>
  <c r="BY97" i="11"/>
  <c r="BY96" i="11"/>
  <c r="BY95" i="11"/>
  <c r="BY94" i="11"/>
  <c r="BY91" i="11"/>
  <c r="BY90" i="11"/>
  <c r="BY89" i="11"/>
  <c r="BY88" i="11"/>
  <c r="BY87" i="11"/>
  <c r="BY77" i="11"/>
  <c r="BY76" i="11"/>
  <c r="BY75" i="11"/>
  <c r="BY74" i="11"/>
  <c r="BY73" i="11"/>
  <c r="BY70" i="11"/>
  <c r="BY69" i="11"/>
  <c r="BY68" i="11"/>
  <c r="BY67" i="11"/>
  <c r="BY66" i="11"/>
  <c r="BY63" i="11"/>
  <c r="BY62" i="11"/>
  <c r="BY61" i="11"/>
  <c r="BY60" i="11"/>
  <c r="BY59" i="11"/>
  <c r="BY56" i="11"/>
  <c r="BY55" i="11"/>
  <c r="BY54" i="11"/>
  <c r="BY53" i="11"/>
  <c r="BY52" i="11"/>
  <c r="BY49" i="11"/>
  <c r="BY48" i="11"/>
  <c r="BY47" i="11"/>
  <c r="BY46" i="11"/>
  <c r="BY45" i="11"/>
  <c r="BY42" i="11"/>
  <c r="BY41" i="11"/>
  <c r="BY40" i="11"/>
  <c r="BY39" i="11"/>
  <c r="BY38" i="11"/>
  <c r="BY35" i="11"/>
  <c r="BY34" i="11"/>
  <c r="BY33" i="11"/>
  <c r="BY32" i="11"/>
  <c r="BY31" i="11"/>
  <c r="BY28" i="11"/>
  <c r="BY27" i="11"/>
  <c r="BY26" i="11"/>
  <c r="BY25" i="11"/>
  <c r="BY24" i="11"/>
  <c r="BY21" i="11"/>
  <c r="BY20" i="11"/>
  <c r="BY19" i="11"/>
  <c r="BY18" i="11"/>
  <c r="BY17" i="11"/>
  <c r="BY14" i="11"/>
  <c r="BY13" i="11"/>
  <c r="BY12" i="11"/>
  <c r="BY11" i="11"/>
  <c r="BY10" i="11"/>
  <c r="AE84" i="13"/>
  <c r="CK84" i="13" s="1"/>
  <c r="AE83" i="13"/>
  <c r="CK83" i="13" s="1"/>
  <c r="AE82" i="13"/>
  <c r="CK82" i="13" s="1"/>
  <c r="AE81" i="13"/>
  <c r="CK81" i="13" s="1"/>
  <c r="AE80" i="13"/>
  <c r="CK80" i="13" s="1"/>
  <c r="AE92" i="13"/>
  <c r="AE84" i="11"/>
  <c r="CK84" i="11" s="1"/>
  <c r="AE83" i="11"/>
  <c r="CK83" i="11" s="1"/>
  <c r="AE82" i="11"/>
  <c r="CK82" i="11" s="1"/>
  <c r="AE81" i="11"/>
  <c r="CK81" i="11" s="1"/>
  <c r="AE80" i="11"/>
  <c r="CK80" i="11" s="1"/>
  <c r="AE92" i="11"/>
  <c r="L1264" i="23"/>
  <c r="L1263" i="23"/>
  <c r="L1262" i="23"/>
  <c r="L1261" i="23"/>
  <c r="L1260" i="23"/>
  <c r="L1259" i="23"/>
  <c r="L1258" i="23"/>
  <c r="L1257" i="23"/>
  <c r="L1256" i="23"/>
  <c r="L1255" i="23"/>
  <c r="L1254" i="23"/>
  <c r="L1253" i="23"/>
  <c r="L1252" i="23"/>
  <c r="L1251" i="23"/>
  <c r="L1250" i="23"/>
  <c r="L1249" i="23"/>
  <c r="L1248" i="23"/>
  <c r="L1247" i="23"/>
  <c r="L1246" i="23"/>
  <c r="L1245" i="23"/>
  <c r="L1244" i="23"/>
  <c r="L1243" i="23"/>
  <c r="L1242" i="23"/>
  <c r="L1241" i="23"/>
  <c r="L1240" i="23"/>
  <c r="L1239" i="23"/>
  <c r="L1238" i="23"/>
  <c r="L1237" i="23"/>
  <c r="L1236" i="23"/>
  <c r="L1235" i="23"/>
  <c r="L1234" i="23"/>
  <c r="L1233" i="23"/>
  <c r="L1232" i="23"/>
  <c r="L1231" i="23"/>
  <c r="L1230" i="23"/>
  <c r="L1229" i="23"/>
  <c r="L1228" i="23"/>
  <c r="L1227" i="23"/>
  <c r="L1226" i="23"/>
  <c r="L1225" i="23"/>
  <c r="L1224" i="23"/>
  <c r="L1223" i="23"/>
  <c r="AE78" i="13"/>
  <c r="AE78" i="11"/>
  <c r="Q5055" i="25"/>
  <c r="Q5054" i="25"/>
  <c r="Q5053" i="25"/>
  <c r="Q5052" i="25"/>
  <c r="Q5051" i="25"/>
  <c r="Q5050" i="25"/>
  <c r="Q5049" i="25"/>
  <c r="Q5048" i="25"/>
  <c r="Q5047" i="25"/>
  <c r="Q5046" i="25"/>
  <c r="Q5045" i="25"/>
  <c r="Q5044" i="25"/>
  <c r="Q5043" i="25"/>
  <c r="Q5042" i="25"/>
  <c r="Q5041" i="25"/>
  <c r="Q5040" i="25"/>
  <c r="Q5039" i="25"/>
  <c r="Q5038" i="25"/>
  <c r="Q5037" i="25"/>
  <c r="Q5036" i="25"/>
  <c r="Q5035" i="25"/>
  <c r="Q5034" i="25"/>
  <c r="Q5033" i="25"/>
  <c r="Q5032" i="25"/>
  <c r="Q5031" i="25"/>
  <c r="Q5030" i="25"/>
  <c r="Q5029" i="25"/>
  <c r="Q5028" i="25"/>
  <c r="Q5027" i="25"/>
  <c r="Q5026" i="25"/>
  <c r="Q5025" i="25"/>
  <c r="Q5024" i="25"/>
  <c r="Q5023" i="25"/>
  <c r="Q5022" i="25"/>
  <c r="Q5021" i="25"/>
  <c r="Q5020" i="25"/>
  <c r="Q5019" i="25"/>
  <c r="Q5018" i="25"/>
  <c r="Q5017" i="25"/>
  <c r="Q5016" i="25"/>
  <c r="Q5015" i="25"/>
  <c r="Q5014" i="25"/>
  <c r="Q5013" i="25"/>
  <c r="Q5012" i="25"/>
  <c r="Q5011" i="25"/>
  <c r="Q5010" i="25"/>
  <c r="Q5009" i="25"/>
  <c r="Q5008" i="25"/>
  <c r="Q5007" i="25"/>
  <c r="Q5006" i="25"/>
  <c r="Q5005" i="25"/>
  <c r="Q5004" i="25"/>
  <c r="Q5003" i="25"/>
  <c r="Q5002" i="25"/>
  <c r="Q5001" i="25"/>
  <c r="Q5000" i="25"/>
  <c r="Q4999" i="25"/>
  <c r="Q4998" i="25"/>
  <c r="Q4997" i="25"/>
  <c r="Q4996" i="25"/>
  <c r="Q4995" i="25"/>
  <c r="Q4994" i="25"/>
  <c r="Q4993" i="25"/>
  <c r="Q4992" i="25"/>
  <c r="Q4991" i="25"/>
  <c r="Q4990" i="25"/>
  <c r="Q4989" i="25"/>
  <c r="Q4988" i="25"/>
  <c r="Q4987" i="25"/>
  <c r="Q4986" i="25"/>
  <c r="Q4985" i="25"/>
  <c r="Q4984" i="25"/>
  <c r="Q4983" i="25"/>
  <c r="Q4982" i="25"/>
  <c r="Q4981" i="25"/>
  <c r="Q4980" i="25"/>
  <c r="Q4979" i="25"/>
  <c r="Q4978" i="25"/>
  <c r="Q4977" i="25"/>
  <c r="Q4976" i="25"/>
  <c r="Q4975" i="25"/>
  <c r="Q4974" i="25"/>
  <c r="Q4973" i="25"/>
  <c r="Q4972" i="25"/>
  <c r="Q4971" i="25"/>
  <c r="Q4970" i="25"/>
  <c r="Q4969" i="25"/>
  <c r="Q4968" i="25"/>
  <c r="Q4967" i="25"/>
  <c r="Q4966" i="25"/>
  <c r="Q4965" i="25"/>
  <c r="Q4964" i="25"/>
  <c r="Q4963" i="25"/>
  <c r="Q4962" i="25"/>
  <c r="Q4961" i="25"/>
  <c r="Q4960" i="25"/>
  <c r="Q4959" i="25"/>
  <c r="Q4958" i="25"/>
  <c r="Q4957" i="25"/>
  <c r="Q4956" i="25"/>
  <c r="Q4955" i="25"/>
  <c r="Q4954" i="25"/>
  <c r="Q4953" i="25"/>
  <c r="Q4952" i="25"/>
  <c r="Q4951" i="25"/>
  <c r="Q4950" i="25"/>
  <c r="Q4949" i="25"/>
  <c r="Q4948" i="25"/>
  <c r="Q4947" i="25"/>
  <c r="Q4946" i="25"/>
  <c r="Q4945" i="25"/>
  <c r="Q4944" i="25"/>
  <c r="Q4943" i="25"/>
  <c r="Q4942" i="25"/>
  <c r="Q4941" i="25"/>
  <c r="Q4940" i="25"/>
  <c r="Q4939" i="25"/>
  <c r="Q4938" i="25"/>
  <c r="Q4937" i="25"/>
  <c r="Q4936" i="25"/>
  <c r="Q4935" i="25"/>
  <c r="Q4934" i="25"/>
  <c r="Q4933" i="25"/>
  <c r="Q4932" i="25"/>
  <c r="Q4931" i="25"/>
  <c r="Q4930" i="25"/>
  <c r="Q4929" i="25"/>
  <c r="Q4928" i="25"/>
  <c r="Q4927" i="25"/>
  <c r="Q4926" i="25"/>
  <c r="Q4925" i="25"/>
  <c r="Q4924" i="25"/>
  <c r="Q4923" i="25"/>
  <c r="Q4922" i="25"/>
  <c r="Q4921" i="25"/>
  <c r="Q4920" i="25"/>
  <c r="Q4919" i="25"/>
  <c r="Q4918" i="25"/>
  <c r="Q4917" i="25"/>
  <c r="Q4916" i="25"/>
  <c r="Q4915" i="25"/>
  <c r="Q4914" i="25"/>
  <c r="Q4913" i="25"/>
  <c r="Q4912" i="25"/>
  <c r="Q4911" i="25"/>
  <c r="Q4910" i="25"/>
  <c r="Q4909" i="25"/>
  <c r="Q4908" i="25"/>
  <c r="Q4907" i="25"/>
  <c r="Q4906" i="25"/>
  <c r="Q4905" i="25"/>
  <c r="CK85" i="11" l="1"/>
  <c r="CK85" i="13"/>
  <c r="AE85" i="13"/>
  <c r="BY134" i="11"/>
  <c r="BY36" i="14"/>
  <c r="BY78" i="13"/>
  <c r="BY127" i="14"/>
  <c r="BY43" i="13"/>
  <c r="BY50" i="13"/>
  <c r="BY71" i="11"/>
  <c r="BY148" i="14"/>
  <c r="BY106" i="14"/>
  <c r="BY113" i="14"/>
  <c r="BY134" i="13"/>
  <c r="BY22" i="14"/>
  <c r="BY29" i="14"/>
  <c r="BY57" i="14"/>
  <c r="BY78" i="14"/>
  <c r="BY64" i="13"/>
  <c r="BY22" i="13"/>
  <c r="BY43" i="11"/>
  <c r="BY15" i="14"/>
  <c r="BY106" i="13"/>
  <c r="AE85" i="11"/>
  <c r="BY127" i="11"/>
  <c r="BY36" i="13"/>
  <c r="BY148" i="13"/>
  <c r="BY15" i="11"/>
  <c r="BY99" i="11"/>
  <c r="BY64" i="14"/>
  <c r="BY85" i="14"/>
  <c r="BY15" i="13"/>
  <c r="BY78" i="11"/>
  <c r="BY43" i="14"/>
  <c r="BY148" i="11"/>
  <c r="BY36" i="11"/>
  <c r="BY57" i="11"/>
  <c r="BY57" i="13"/>
  <c r="BY99" i="13"/>
  <c r="BY113" i="13"/>
  <c r="BY113" i="11"/>
  <c r="BY29" i="11"/>
  <c r="BY92" i="14"/>
  <c r="BY29" i="13"/>
  <c r="BY71" i="13"/>
  <c r="BY92" i="13"/>
  <c r="BY92" i="11"/>
  <c r="BY106" i="11"/>
  <c r="BY155" i="11"/>
  <c r="BY50" i="14"/>
  <c r="BY71" i="14"/>
  <c r="BY155" i="13"/>
  <c r="BY50" i="11"/>
  <c r="BY22" i="11"/>
  <c r="BY64" i="11"/>
  <c r="BY155" i="14"/>
  <c r="BY127" i="13"/>
  <c r="BY64" i="15"/>
  <c r="BY85" i="15"/>
  <c r="BY57" i="15"/>
  <c r="BY92" i="15"/>
  <c r="BY134" i="14"/>
  <c r="BY43" i="15"/>
  <c r="BY78" i="15"/>
  <c r="BY36" i="15"/>
  <c r="BY155" i="15"/>
  <c r="BY15" i="15"/>
  <c r="BY106" i="15"/>
  <c r="BY148" i="15"/>
  <c r="BY22" i="15"/>
  <c r="BY71" i="15"/>
  <c r="BY113" i="15"/>
  <c r="BY134" i="15"/>
  <c r="BY29" i="15"/>
  <c r="BY50" i="15"/>
  <c r="BY127" i="15"/>
  <c r="AE162" i="13"/>
  <c r="CK162" i="13" s="1"/>
  <c r="AE161" i="13"/>
  <c r="CK161" i="13" s="1"/>
  <c r="AE160" i="13"/>
  <c r="CK160" i="13" s="1"/>
  <c r="AE159" i="13"/>
  <c r="CK159" i="13" s="1"/>
  <c r="AE158" i="13"/>
  <c r="CK158" i="13" s="1"/>
  <c r="AE157" i="13"/>
  <c r="CK157" i="13" s="1"/>
  <c r="AE162" i="14"/>
  <c r="CK162" i="14" s="1"/>
  <c r="AE161" i="14"/>
  <c r="CK161" i="14" s="1"/>
  <c r="AE160" i="14"/>
  <c r="CK160" i="14" s="1"/>
  <c r="AE159" i="14"/>
  <c r="CK159" i="14" s="1"/>
  <c r="AE158" i="14"/>
  <c r="CK158" i="14" s="1"/>
  <c r="AE157" i="14"/>
  <c r="CK157" i="14" s="1"/>
  <c r="AE162" i="15"/>
  <c r="CK162" i="15" s="1"/>
  <c r="AE161" i="15"/>
  <c r="CK161" i="15" s="1"/>
  <c r="AE160" i="15"/>
  <c r="CK160" i="15" s="1"/>
  <c r="AE159" i="15"/>
  <c r="CK159" i="15" s="1"/>
  <c r="AE158" i="15"/>
  <c r="CK158" i="15" s="1"/>
  <c r="AE157" i="15"/>
  <c r="CK157" i="15" s="1"/>
  <c r="AE162" i="11"/>
  <c r="CK162" i="11" s="1"/>
  <c r="AE161" i="11"/>
  <c r="CK161" i="11" s="1"/>
  <c r="AE160" i="11"/>
  <c r="CK160" i="11" s="1"/>
  <c r="AE159" i="11"/>
  <c r="CK159" i="11" s="1"/>
  <c r="AE158" i="11"/>
  <c r="CK158" i="11" s="1"/>
  <c r="AE157" i="11"/>
  <c r="CK157" i="11" s="1"/>
  <c r="AD84" i="11" l="1"/>
  <c r="CJ84" i="11" s="1"/>
  <c r="AD83" i="11"/>
  <c r="CJ83" i="11" s="1"/>
  <c r="AD82" i="11"/>
  <c r="CJ82" i="11" s="1"/>
  <c r="AD81" i="11"/>
  <c r="CJ81" i="11" s="1"/>
  <c r="AD80" i="11"/>
  <c r="CJ80" i="11" s="1"/>
  <c r="AD92" i="11"/>
  <c r="AD84" i="13"/>
  <c r="CJ84" i="13" s="1"/>
  <c r="AD83" i="13"/>
  <c r="CJ83" i="13" s="1"/>
  <c r="AD82" i="13"/>
  <c r="CJ82" i="13" s="1"/>
  <c r="AD81" i="13"/>
  <c r="CJ81" i="13" s="1"/>
  <c r="AD80" i="13"/>
  <c r="CJ80" i="13" s="1"/>
  <c r="AD92" i="13"/>
  <c r="L1222" i="23"/>
  <c r="L1221" i="23"/>
  <c r="L1220" i="23"/>
  <c r="L1219" i="23"/>
  <c r="L1218" i="23"/>
  <c r="L1217" i="23"/>
  <c r="L1216" i="23"/>
  <c r="L1215" i="23"/>
  <c r="L1214" i="23"/>
  <c r="L1213" i="23"/>
  <c r="L1212" i="23"/>
  <c r="L1211" i="23"/>
  <c r="L1210" i="23"/>
  <c r="L1209" i="23"/>
  <c r="L1208" i="23"/>
  <c r="L1207" i="23"/>
  <c r="L1206" i="23"/>
  <c r="L1205" i="23"/>
  <c r="L1204" i="23"/>
  <c r="L1203" i="23"/>
  <c r="L1202" i="23"/>
  <c r="L1201" i="23"/>
  <c r="L1200" i="23"/>
  <c r="L1199" i="23"/>
  <c r="L1198" i="23"/>
  <c r="L1197" i="23"/>
  <c r="L1196" i="23"/>
  <c r="L1195" i="23"/>
  <c r="L1194" i="23"/>
  <c r="L1193" i="23"/>
  <c r="L1192" i="23"/>
  <c r="L1191" i="23"/>
  <c r="L1190" i="23"/>
  <c r="L1189" i="23"/>
  <c r="L1188" i="23"/>
  <c r="L1187" i="23"/>
  <c r="L1186" i="23"/>
  <c r="L1185" i="23"/>
  <c r="L1184" i="23"/>
  <c r="L1183" i="23"/>
  <c r="L1182" i="23"/>
  <c r="L1181" i="23"/>
  <c r="L1180" i="23"/>
  <c r="L1179" i="23"/>
  <c r="AD78" i="11"/>
  <c r="AD78" i="13"/>
  <c r="Q4904" i="25"/>
  <c r="Q4903" i="25"/>
  <c r="Q4902" i="25"/>
  <c r="Q4901" i="25"/>
  <c r="Q4900" i="25"/>
  <c r="Q4899" i="25"/>
  <c r="Q4898" i="25"/>
  <c r="Q4897" i="25"/>
  <c r="Q4896" i="25"/>
  <c r="Q4895" i="25"/>
  <c r="Q4894" i="25"/>
  <c r="Q4893" i="25"/>
  <c r="Q4892" i="25"/>
  <c r="Q4891" i="25"/>
  <c r="Q4890" i="25"/>
  <c r="Q4889" i="25"/>
  <c r="Q4888" i="25"/>
  <c r="Q4887" i="25"/>
  <c r="Q4886" i="25"/>
  <c r="Q4885" i="25"/>
  <c r="Q4884" i="25"/>
  <c r="Q4883" i="25"/>
  <c r="Q4882" i="25"/>
  <c r="Q4881" i="25"/>
  <c r="Q4880" i="25"/>
  <c r="Q4879" i="25"/>
  <c r="Q4878" i="25"/>
  <c r="Q4877" i="25"/>
  <c r="Q4876" i="25"/>
  <c r="Q4875" i="25"/>
  <c r="Q4874" i="25"/>
  <c r="Q4873" i="25"/>
  <c r="Q4872" i="25"/>
  <c r="Q4871" i="25"/>
  <c r="Q4870" i="25"/>
  <c r="Q4869" i="25"/>
  <c r="Q4868" i="25"/>
  <c r="Q4867" i="25"/>
  <c r="Q4866" i="25"/>
  <c r="Q4865" i="25"/>
  <c r="Q4864" i="25"/>
  <c r="Q4863" i="25"/>
  <c r="Q4862" i="25"/>
  <c r="Q4861" i="25"/>
  <c r="Q4860" i="25"/>
  <c r="Q4859" i="25"/>
  <c r="Q4858" i="25"/>
  <c r="Q4857" i="25"/>
  <c r="Q4856" i="25"/>
  <c r="Q4855" i="25"/>
  <c r="Q4854" i="25"/>
  <c r="Q4853" i="25"/>
  <c r="Q4852" i="25"/>
  <c r="Q4851" i="25"/>
  <c r="Q4850" i="25"/>
  <c r="Q4849" i="25"/>
  <c r="Q4848" i="25"/>
  <c r="Q4847" i="25"/>
  <c r="Q4846" i="25"/>
  <c r="Q4845" i="25"/>
  <c r="Q4844" i="25"/>
  <c r="Q4843" i="25"/>
  <c r="Q4842" i="25"/>
  <c r="Q4841" i="25"/>
  <c r="Q4840" i="25"/>
  <c r="Q4839" i="25"/>
  <c r="Q4838" i="25"/>
  <c r="Q4837" i="25"/>
  <c r="Q4836" i="25"/>
  <c r="Q4835" i="25"/>
  <c r="Q4834" i="25"/>
  <c r="Q4833" i="25"/>
  <c r="Q4832" i="25"/>
  <c r="Q4831" i="25"/>
  <c r="Q4830" i="25"/>
  <c r="Q4829" i="25"/>
  <c r="Q4828" i="25"/>
  <c r="Q4827" i="25"/>
  <c r="Q4826" i="25"/>
  <c r="Q4825" i="25"/>
  <c r="Q4824" i="25"/>
  <c r="Q4823" i="25"/>
  <c r="Q4822" i="25"/>
  <c r="Q4821" i="25"/>
  <c r="Q4820" i="25"/>
  <c r="Q4819" i="25"/>
  <c r="Q4818" i="25"/>
  <c r="Q4817" i="25"/>
  <c r="Q4816" i="25"/>
  <c r="Q4815" i="25"/>
  <c r="Q4814" i="25"/>
  <c r="Q4813" i="25"/>
  <c r="Q4812" i="25"/>
  <c r="Q4811" i="25"/>
  <c r="Q4810" i="25"/>
  <c r="Q4809" i="25"/>
  <c r="Q4808" i="25"/>
  <c r="Q4807" i="25"/>
  <c r="Q4806" i="25"/>
  <c r="Q4805" i="25"/>
  <c r="Q4804" i="25"/>
  <c r="Q4803" i="25"/>
  <c r="Q4802" i="25"/>
  <c r="Q4801" i="25"/>
  <c r="Q4800" i="25"/>
  <c r="Q4799" i="25"/>
  <c r="Q4798" i="25"/>
  <c r="Q4797" i="25"/>
  <c r="Q4796" i="25"/>
  <c r="Q4795" i="25"/>
  <c r="Q4794" i="25"/>
  <c r="Q4793" i="25"/>
  <c r="Q4792" i="25"/>
  <c r="Q4791" i="25"/>
  <c r="Q4790" i="25"/>
  <c r="Q4789" i="25"/>
  <c r="Q4788" i="25"/>
  <c r="Q4787" i="25"/>
  <c r="Q4786" i="25"/>
  <c r="Q4785" i="25"/>
  <c r="Q4784" i="25"/>
  <c r="Q4783" i="25"/>
  <c r="Q4782" i="25"/>
  <c r="Q4781" i="25"/>
  <c r="Q4780" i="25"/>
  <c r="Q4779" i="25"/>
  <c r="Q4778" i="25"/>
  <c r="Q4777" i="25"/>
  <c r="Q4776" i="25"/>
  <c r="Q4775" i="25"/>
  <c r="Q4774" i="25"/>
  <c r="Q4773" i="25"/>
  <c r="Q4772" i="25"/>
  <c r="Q4771" i="25"/>
  <c r="Q4770" i="25"/>
  <c r="Q4769" i="25"/>
  <c r="Q4768" i="25"/>
  <c r="Q4767" i="25"/>
  <c r="Q4766" i="25"/>
  <c r="Q4765" i="25"/>
  <c r="Q4764" i="25"/>
  <c r="Q4763" i="25"/>
  <c r="Q4762" i="25"/>
  <c r="Q4761" i="25"/>
  <c r="Q4760" i="25"/>
  <c r="Q4759" i="25"/>
  <c r="Q4758" i="25"/>
  <c r="Q4757" i="25"/>
  <c r="Q4756" i="25"/>
  <c r="Q4755" i="25"/>
  <c r="Q4754" i="25"/>
  <c r="Q4753" i="25"/>
  <c r="CJ85" i="13" l="1"/>
  <c r="CJ85" i="11"/>
  <c r="AD85" i="11"/>
  <c r="AD85" i="13"/>
  <c r="AD113" i="11"/>
  <c r="AD113" i="13"/>
  <c r="AD106" i="11"/>
  <c r="AD106" i="13"/>
  <c r="AD99" i="11"/>
  <c r="AD162" i="11" s="1"/>
  <c r="CJ162" i="11" s="1"/>
  <c r="AD99" i="13"/>
  <c r="AD162" i="13" s="1"/>
  <c r="CJ162" i="13" s="1"/>
  <c r="AC99" i="13"/>
  <c r="AD113" i="15"/>
  <c r="AD106" i="15"/>
  <c r="AD98" i="15"/>
  <c r="CJ98" i="15" s="1"/>
  <c r="AD97" i="15"/>
  <c r="CJ97" i="15" s="1"/>
  <c r="AD96" i="15"/>
  <c r="CJ96" i="15" s="1"/>
  <c r="AD95" i="15"/>
  <c r="CJ95" i="15" s="1"/>
  <c r="AD94" i="15"/>
  <c r="CJ94" i="15" s="1"/>
  <c r="AD92" i="15"/>
  <c r="AD85" i="15"/>
  <c r="AD78" i="15"/>
  <c r="AD113" i="14"/>
  <c r="AD106" i="14"/>
  <c r="AD98" i="14"/>
  <c r="CJ98" i="14" s="1"/>
  <c r="AD97" i="14"/>
  <c r="CJ97" i="14" s="1"/>
  <c r="AD96" i="14"/>
  <c r="CJ96" i="14" s="1"/>
  <c r="AD95" i="14"/>
  <c r="CJ95" i="14" s="1"/>
  <c r="AD94" i="14"/>
  <c r="CJ94" i="14" s="1"/>
  <c r="AD92" i="14"/>
  <c r="AD85" i="14"/>
  <c r="AD78" i="14"/>
  <c r="BX154" i="13"/>
  <c r="BX153" i="13"/>
  <c r="BX152" i="13"/>
  <c r="BX151" i="13"/>
  <c r="BX150" i="13"/>
  <c r="BX147" i="13"/>
  <c r="BX146" i="13"/>
  <c r="BX145" i="13"/>
  <c r="BX144" i="13"/>
  <c r="BX143" i="13"/>
  <c r="BX133" i="13"/>
  <c r="BX132" i="13"/>
  <c r="BX131" i="13"/>
  <c r="BX130" i="13"/>
  <c r="BX129" i="13"/>
  <c r="BX126" i="13"/>
  <c r="BX125" i="13"/>
  <c r="BX124" i="13"/>
  <c r="BX123" i="13"/>
  <c r="BX122" i="13"/>
  <c r="BX112" i="13"/>
  <c r="BX111" i="13"/>
  <c r="BX110" i="13"/>
  <c r="BX109" i="13"/>
  <c r="BX108" i="13"/>
  <c r="BX105" i="13"/>
  <c r="BX104" i="13"/>
  <c r="BX103" i="13"/>
  <c r="BX102" i="13"/>
  <c r="BX101" i="13"/>
  <c r="BX98" i="13"/>
  <c r="BX97" i="13"/>
  <c r="BX96" i="13"/>
  <c r="BX95" i="13"/>
  <c r="BX94" i="13"/>
  <c r="BX91" i="13"/>
  <c r="BX90" i="13"/>
  <c r="BX89" i="13"/>
  <c r="BX88" i="13"/>
  <c r="BX87" i="13"/>
  <c r="BX77" i="13"/>
  <c r="BX76" i="13"/>
  <c r="BX75" i="13"/>
  <c r="BX74" i="13"/>
  <c r="BX73" i="13"/>
  <c r="BX70" i="13"/>
  <c r="BX69" i="13"/>
  <c r="BX68" i="13"/>
  <c r="BX67" i="13"/>
  <c r="BX66" i="13"/>
  <c r="BX63" i="13"/>
  <c r="BX62" i="13"/>
  <c r="BX61" i="13"/>
  <c r="BX60" i="13"/>
  <c r="BX59" i="13"/>
  <c r="BX56" i="13"/>
  <c r="BX55" i="13"/>
  <c r="BX54" i="13"/>
  <c r="BX53" i="13"/>
  <c r="BX52" i="13"/>
  <c r="BX49" i="13"/>
  <c r="BX48" i="13"/>
  <c r="BX47" i="13"/>
  <c r="BX46" i="13"/>
  <c r="BX45" i="13"/>
  <c r="BX42" i="13"/>
  <c r="BX41" i="13"/>
  <c r="BX40" i="13"/>
  <c r="BX39" i="13"/>
  <c r="BX38" i="13"/>
  <c r="BX35" i="13"/>
  <c r="BX34" i="13"/>
  <c r="BX33" i="13"/>
  <c r="BX32" i="13"/>
  <c r="BX31" i="13"/>
  <c r="BX28" i="13"/>
  <c r="BX27" i="13"/>
  <c r="BX26" i="13"/>
  <c r="BX25" i="13"/>
  <c r="BX24" i="13"/>
  <c r="BX21" i="13"/>
  <c r="BX20" i="13"/>
  <c r="BX19" i="13"/>
  <c r="BX18" i="13"/>
  <c r="BX17" i="13"/>
  <c r="BX14" i="13"/>
  <c r="BX13" i="13"/>
  <c r="BX12" i="13"/>
  <c r="BX11" i="13"/>
  <c r="BX10" i="13"/>
  <c r="BX154" i="14"/>
  <c r="BX153" i="14"/>
  <c r="BX152" i="14"/>
  <c r="BX151" i="14"/>
  <c r="BX150" i="14"/>
  <c r="BX147" i="14"/>
  <c r="BX146" i="14"/>
  <c r="BX145" i="14"/>
  <c r="BX144" i="14"/>
  <c r="BX143" i="14"/>
  <c r="BX133" i="14"/>
  <c r="BX132" i="14"/>
  <c r="BX131" i="14"/>
  <c r="BX130" i="14"/>
  <c r="BX129" i="14"/>
  <c r="BX126" i="14"/>
  <c r="BX125" i="14"/>
  <c r="BX124" i="14"/>
  <c r="BX123" i="14"/>
  <c r="BX122" i="14"/>
  <c r="BX112" i="14"/>
  <c r="BX111" i="14"/>
  <c r="BX110" i="14"/>
  <c r="BX109" i="14"/>
  <c r="BX108" i="14"/>
  <c r="BX105" i="14"/>
  <c r="BX104" i="14"/>
  <c r="BX103" i="14"/>
  <c r="BX102" i="14"/>
  <c r="BX101" i="14"/>
  <c r="BX91" i="14"/>
  <c r="BX90" i="14"/>
  <c r="BX89" i="14"/>
  <c r="BX88" i="14"/>
  <c r="BX87" i="14"/>
  <c r="BX84" i="14"/>
  <c r="BX83" i="14"/>
  <c r="BX82" i="14"/>
  <c r="BX81" i="14"/>
  <c r="BX80" i="14"/>
  <c r="BX77" i="14"/>
  <c r="BX76" i="14"/>
  <c r="BX75" i="14"/>
  <c r="BX74" i="14"/>
  <c r="BX73" i="14"/>
  <c r="BX70" i="14"/>
  <c r="BX69" i="14"/>
  <c r="BX68" i="14"/>
  <c r="BX67" i="14"/>
  <c r="BX66" i="14"/>
  <c r="BX63" i="14"/>
  <c r="BX62" i="14"/>
  <c r="BX61" i="14"/>
  <c r="BX60" i="14"/>
  <c r="BX59" i="14"/>
  <c r="BX56" i="14"/>
  <c r="BX55" i="14"/>
  <c r="BX54" i="14"/>
  <c r="BX53" i="14"/>
  <c r="BX52" i="14"/>
  <c r="BX49" i="14"/>
  <c r="BX48" i="14"/>
  <c r="BX47" i="14"/>
  <c r="BX46" i="14"/>
  <c r="BX45" i="14"/>
  <c r="BX42" i="14"/>
  <c r="BX41" i="14"/>
  <c r="BX40" i="14"/>
  <c r="BX39" i="14"/>
  <c r="BX38" i="14"/>
  <c r="BX35" i="14"/>
  <c r="BX34" i="14"/>
  <c r="BX33" i="14"/>
  <c r="BX32" i="14"/>
  <c r="BX31" i="14"/>
  <c r="BX28" i="14"/>
  <c r="BX27" i="14"/>
  <c r="BX26" i="14"/>
  <c r="BX25" i="14"/>
  <c r="BX24" i="14"/>
  <c r="BX21" i="14"/>
  <c r="BX20" i="14"/>
  <c r="BX19" i="14"/>
  <c r="BX18" i="14"/>
  <c r="BX17" i="14"/>
  <c r="BX14" i="14"/>
  <c r="BX13" i="14"/>
  <c r="BX12" i="14"/>
  <c r="BX11" i="14"/>
  <c r="BX10" i="14"/>
  <c r="BX154" i="15"/>
  <c r="BX153" i="15"/>
  <c r="BX152" i="15"/>
  <c r="BX151" i="15"/>
  <c r="BX150" i="15"/>
  <c r="BX147" i="15"/>
  <c r="BX146" i="15"/>
  <c r="BX145" i="15"/>
  <c r="BX144" i="15"/>
  <c r="BX143" i="15"/>
  <c r="BX133" i="15"/>
  <c r="BX132" i="15"/>
  <c r="BX131" i="15"/>
  <c r="BX130" i="15"/>
  <c r="BX129" i="15"/>
  <c r="BX126" i="15"/>
  <c r="BX125" i="15"/>
  <c r="BX124" i="15"/>
  <c r="BX123" i="15"/>
  <c r="BX122" i="15"/>
  <c r="BX112" i="15"/>
  <c r="BX111" i="15"/>
  <c r="BX110" i="15"/>
  <c r="BX109" i="15"/>
  <c r="BX108" i="15"/>
  <c r="BX105" i="15"/>
  <c r="BX104" i="15"/>
  <c r="BX103" i="15"/>
  <c r="BX102" i="15"/>
  <c r="BX101" i="15"/>
  <c r="BX91" i="15"/>
  <c r="BX90" i="15"/>
  <c r="BX89" i="15"/>
  <c r="BX88" i="15"/>
  <c r="BX87" i="15"/>
  <c r="BX84" i="15"/>
  <c r="BX83" i="15"/>
  <c r="BX82" i="15"/>
  <c r="BX81" i="15"/>
  <c r="BX80" i="15"/>
  <c r="BX77" i="15"/>
  <c r="BX76" i="15"/>
  <c r="BX75" i="15"/>
  <c r="BX74" i="15"/>
  <c r="BX73" i="15"/>
  <c r="BX70" i="15"/>
  <c r="BX69" i="15"/>
  <c r="BX68" i="15"/>
  <c r="BX67" i="15"/>
  <c r="BX66" i="15"/>
  <c r="BX63" i="15"/>
  <c r="BX62" i="15"/>
  <c r="BX61" i="15"/>
  <c r="BX60" i="15"/>
  <c r="BX59" i="15"/>
  <c r="BX56" i="15"/>
  <c r="BX55" i="15"/>
  <c r="BX54" i="15"/>
  <c r="BX53" i="15"/>
  <c r="BX52" i="15"/>
  <c r="BX49" i="15"/>
  <c r="BX48" i="15"/>
  <c r="BX47" i="15"/>
  <c r="BX46" i="15"/>
  <c r="BX45" i="15"/>
  <c r="BX42" i="15"/>
  <c r="BX41" i="15"/>
  <c r="BX40" i="15"/>
  <c r="BX39" i="15"/>
  <c r="BX38" i="15"/>
  <c r="BX35" i="15"/>
  <c r="BX34" i="15"/>
  <c r="BX33" i="15"/>
  <c r="BX32" i="15"/>
  <c r="BX31" i="15"/>
  <c r="BX28" i="15"/>
  <c r="BX27" i="15"/>
  <c r="BX26" i="15"/>
  <c r="BX25" i="15"/>
  <c r="BX24" i="15"/>
  <c r="BX21" i="15"/>
  <c r="BX20" i="15"/>
  <c r="BX19" i="15"/>
  <c r="BX18" i="15"/>
  <c r="BX17" i="15"/>
  <c r="BX14" i="15"/>
  <c r="BX13" i="15"/>
  <c r="BX12" i="15"/>
  <c r="BX11" i="15"/>
  <c r="BX10" i="15"/>
  <c r="BX154" i="11"/>
  <c r="BX153" i="11"/>
  <c r="BX152" i="11"/>
  <c r="BX151" i="11"/>
  <c r="BX150" i="11"/>
  <c r="BX147" i="11"/>
  <c r="BX146" i="11"/>
  <c r="BX145" i="11"/>
  <c r="BX144" i="11"/>
  <c r="BX143" i="11"/>
  <c r="BX133" i="11"/>
  <c r="BX132" i="11"/>
  <c r="BX131" i="11"/>
  <c r="BX130" i="11"/>
  <c r="BX129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91" i="11"/>
  <c r="BX90" i="11"/>
  <c r="BX89" i="11"/>
  <c r="BX88" i="11"/>
  <c r="BX87" i="11"/>
  <c r="BX77" i="11"/>
  <c r="BX76" i="11"/>
  <c r="BX75" i="11"/>
  <c r="BX74" i="11"/>
  <c r="BX73" i="11"/>
  <c r="BX70" i="11"/>
  <c r="BX69" i="11"/>
  <c r="BX68" i="11"/>
  <c r="BX67" i="11"/>
  <c r="BX66" i="11"/>
  <c r="BX63" i="11"/>
  <c r="BX62" i="11"/>
  <c r="BX61" i="11"/>
  <c r="BX60" i="11"/>
  <c r="BX59" i="11"/>
  <c r="BX56" i="11"/>
  <c r="BX55" i="11"/>
  <c r="BX54" i="11"/>
  <c r="BX53" i="11"/>
  <c r="BX52" i="11"/>
  <c r="BX49" i="11"/>
  <c r="BX48" i="11"/>
  <c r="BX47" i="11"/>
  <c r="BX46" i="11"/>
  <c r="BX45" i="11"/>
  <c r="BX42" i="11"/>
  <c r="BX41" i="11"/>
  <c r="BX40" i="11"/>
  <c r="BX39" i="11"/>
  <c r="BX38" i="11"/>
  <c r="BX35" i="11"/>
  <c r="BX34" i="11"/>
  <c r="BX33" i="11"/>
  <c r="BX32" i="11"/>
  <c r="BX31" i="11"/>
  <c r="BX28" i="11"/>
  <c r="BX27" i="11"/>
  <c r="BX26" i="11"/>
  <c r="BX25" i="11"/>
  <c r="BX24" i="11"/>
  <c r="BX21" i="11"/>
  <c r="BX20" i="11"/>
  <c r="BX19" i="11"/>
  <c r="BX18" i="11"/>
  <c r="BX17" i="11"/>
  <c r="BX14" i="11"/>
  <c r="BX13" i="11"/>
  <c r="BX12" i="11"/>
  <c r="BX11" i="11"/>
  <c r="BX10" i="11"/>
  <c r="AD161" i="13"/>
  <c r="CJ161" i="13" s="1"/>
  <c r="AD160" i="13"/>
  <c r="CJ160" i="13" s="1"/>
  <c r="AD159" i="13"/>
  <c r="CJ159" i="13" s="1"/>
  <c r="AD158" i="13"/>
  <c r="CJ158" i="13" s="1"/>
  <c r="AD157" i="13"/>
  <c r="CJ157" i="13" s="1"/>
  <c r="AD161" i="11"/>
  <c r="CJ161" i="11" s="1"/>
  <c r="AD160" i="11"/>
  <c r="CJ160" i="11" s="1"/>
  <c r="AD159" i="11"/>
  <c r="CJ159" i="11" s="1"/>
  <c r="AD158" i="11"/>
  <c r="CJ158" i="11" s="1"/>
  <c r="AD157" i="11"/>
  <c r="CJ157" i="11" s="1"/>
  <c r="AD157" i="14" l="1"/>
  <c r="CJ157" i="14" s="1"/>
  <c r="AD158" i="14"/>
  <c r="CJ158" i="14" s="1"/>
  <c r="CJ99" i="15"/>
  <c r="CJ99" i="14"/>
  <c r="AD161" i="14"/>
  <c r="CJ161" i="14" s="1"/>
  <c r="AD119" i="15"/>
  <c r="CJ119" i="15" s="1"/>
  <c r="AD118" i="14"/>
  <c r="CJ118" i="14" s="1"/>
  <c r="AD115" i="15"/>
  <c r="CJ115" i="15" s="1"/>
  <c r="AD116" i="15"/>
  <c r="CJ116" i="15" s="1"/>
  <c r="AD117" i="14"/>
  <c r="CJ117" i="14" s="1"/>
  <c r="AD115" i="14"/>
  <c r="CJ115" i="14" s="1"/>
  <c r="AD117" i="15"/>
  <c r="CJ117" i="15" s="1"/>
  <c r="AD116" i="14"/>
  <c r="CJ116" i="14" s="1"/>
  <c r="AD118" i="15"/>
  <c r="CJ118" i="15" s="1"/>
  <c r="AD161" i="15"/>
  <c r="CJ161" i="15" s="1"/>
  <c r="AD157" i="15"/>
  <c r="CJ157" i="15" s="1"/>
  <c r="AD159" i="14"/>
  <c r="CJ159" i="14" s="1"/>
  <c r="AD158" i="15"/>
  <c r="CJ158" i="15" s="1"/>
  <c r="AD159" i="15"/>
  <c r="CJ159" i="15" s="1"/>
  <c r="AD119" i="14"/>
  <c r="CJ119" i="14" s="1"/>
  <c r="AD160" i="15"/>
  <c r="CJ160" i="15" s="1"/>
  <c r="AD160" i="14"/>
  <c r="CJ160" i="14" s="1"/>
  <c r="BX64" i="15"/>
  <c r="BX50" i="14"/>
  <c r="BX99" i="13"/>
  <c r="BX15" i="11"/>
  <c r="BX71" i="11"/>
  <c r="BX29" i="13"/>
  <c r="AD99" i="15"/>
  <c r="AD162" i="15" s="1"/>
  <c r="CJ162" i="15" s="1"/>
  <c r="BX29" i="11"/>
  <c r="BX127" i="11"/>
  <c r="BX29" i="14"/>
  <c r="BX50" i="11"/>
  <c r="BX15" i="15"/>
  <c r="BX71" i="15"/>
  <c r="BX43" i="13"/>
  <c r="BX36" i="14"/>
  <c r="BX92" i="14"/>
  <c r="BX134" i="11"/>
  <c r="BX148" i="11"/>
  <c r="BX29" i="15"/>
  <c r="BX85" i="15"/>
  <c r="BX148" i="14"/>
  <c r="BX36" i="11"/>
  <c r="BX155" i="11"/>
  <c r="BX22" i="15"/>
  <c r="BX43" i="14"/>
  <c r="BX36" i="13"/>
  <c r="BX155" i="13"/>
  <c r="BX22" i="13"/>
  <c r="BX78" i="13"/>
  <c r="BX134" i="13"/>
  <c r="BX57" i="11"/>
  <c r="BX43" i="15"/>
  <c r="BX155" i="15"/>
  <c r="BX64" i="14"/>
  <c r="BX127" i="14"/>
  <c r="BX57" i="13"/>
  <c r="BX64" i="11"/>
  <c r="BX50" i="15"/>
  <c r="BX127" i="15"/>
  <c r="BX15" i="14"/>
  <c r="BX71" i="14"/>
  <c r="BX134" i="14"/>
  <c r="BX64" i="13"/>
  <c r="BX92" i="13"/>
  <c r="BX148" i="13"/>
  <c r="BX43" i="11"/>
  <c r="BX57" i="15"/>
  <c r="BX113" i="15"/>
  <c r="BX134" i="15"/>
  <c r="BX22" i="14"/>
  <c r="BX15" i="13"/>
  <c r="BX71" i="13"/>
  <c r="BX113" i="13"/>
  <c r="BX127" i="13"/>
  <c r="BX22" i="11"/>
  <c r="BX78" i="11"/>
  <c r="BX36" i="15"/>
  <c r="BX148" i="15"/>
  <c r="BX57" i="14"/>
  <c r="BX155" i="14"/>
  <c r="BX50" i="13"/>
  <c r="BX106" i="13"/>
  <c r="BX92" i="11"/>
  <c r="BX113" i="11"/>
  <c r="BX106" i="11"/>
  <c r="BX99" i="11"/>
  <c r="BX106" i="15"/>
  <c r="BX92" i="15"/>
  <c r="BX78" i="15"/>
  <c r="BX113" i="14"/>
  <c r="BX106" i="14"/>
  <c r="AD99" i="14"/>
  <c r="AD162" i="14" s="1"/>
  <c r="CJ162" i="14" s="1"/>
  <c r="BX85" i="14"/>
  <c r="BX78" i="14"/>
  <c r="AC119" i="13"/>
  <c r="CI119" i="13" s="1"/>
  <c r="AC118" i="13"/>
  <c r="CI118" i="13" s="1"/>
  <c r="AC117" i="13"/>
  <c r="CI117" i="13" s="1"/>
  <c r="AC116" i="13"/>
  <c r="CI116" i="13" s="1"/>
  <c r="AC115" i="13"/>
  <c r="CI115" i="13" s="1"/>
  <c r="AC113" i="13"/>
  <c r="AC106" i="13"/>
  <c r="AC119" i="11"/>
  <c r="CI119" i="11" s="1"/>
  <c r="AC118" i="11"/>
  <c r="CI118" i="11" s="1"/>
  <c r="AC117" i="11"/>
  <c r="CI117" i="11" s="1"/>
  <c r="AC116" i="11"/>
  <c r="CI116" i="11" s="1"/>
  <c r="AC115" i="11"/>
  <c r="CI115" i="11" s="1"/>
  <c r="AC113" i="11"/>
  <c r="AC106" i="11"/>
  <c r="AC99" i="11"/>
  <c r="CJ120" i="14" l="1"/>
  <c r="CJ120" i="15"/>
  <c r="AD120" i="15"/>
  <c r="CI120" i="13"/>
  <c r="CI120" i="11"/>
  <c r="AD120" i="14"/>
  <c r="AC120" i="13"/>
  <c r="AC120" i="11"/>
  <c r="AC92" i="11"/>
  <c r="AC113" i="15" l="1"/>
  <c r="AC106" i="15"/>
  <c r="AC98" i="15"/>
  <c r="CI98" i="15" s="1"/>
  <c r="AC97" i="15"/>
  <c r="CI97" i="15" s="1"/>
  <c r="AC96" i="15"/>
  <c r="CI96" i="15" s="1"/>
  <c r="AC95" i="15"/>
  <c r="CI95" i="15" s="1"/>
  <c r="AC94" i="15"/>
  <c r="CI94" i="15" s="1"/>
  <c r="AC92" i="15"/>
  <c r="AC85" i="15"/>
  <c r="AC78" i="15"/>
  <c r="AC113" i="14"/>
  <c r="AC106" i="14"/>
  <c r="AC98" i="14"/>
  <c r="CI98" i="14" s="1"/>
  <c r="AC97" i="14"/>
  <c r="CI97" i="14" s="1"/>
  <c r="AC96" i="14"/>
  <c r="CI96" i="14" s="1"/>
  <c r="AC95" i="14"/>
  <c r="CI95" i="14" s="1"/>
  <c r="AC94" i="14"/>
  <c r="CI94" i="14" s="1"/>
  <c r="AC92" i="14"/>
  <c r="AC85" i="14"/>
  <c r="AC78" i="14"/>
  <c r="AC84" i="13"/>
  <c r="CI84" i="13" s="1"/>
  <c r="AC83" i="13"/>
  <c r="CI83" i="13" s="1"/>
  <c r="AC82" i="13"/>
  <c r="CI82" i="13" s="1"/>
  <c r="AC81" i="13"/>
  <c r="CI81" i="13" s="1"/>
  <c r="AC80" i="13"/>
  <c r="CI80" i="13" s="1"/>
  <c r="AC92" i="13"/>
  <c r="AC84" i="11"/>
  <c r="CI84" i="11" s="1"/>
  <c r="AC83" i="11"/>
  <c r="CI83" i="11" s="1"/>
  <c r="AC82" i="11"/>
  <c r="CI82" i="11" s="1"/>
  <c r="AC81" i="11"/>
  <c r="CI81" i="11" s="1"/>
  <c r="AC80" i="11"/>
  <c r="CI80" i="11" s="1"/>
  <c r="L1178" i="23"/>
  <c r="L1177" i="23"/>
  <c r="L1176" i="23"/>
  <c r="L1175" i="23"/>
  <c r="L1174" i="23"/>
  <c r="L1173" i="23"/>
  <c r="L1172" i="23"/>
  <c r="L1171" i="23"/>
  <c r="L1170" i="23"/>
  <c r="L1169" i="23"/>
  <c r="L1168" i="23"/>
  <c r="L1167" i="23"/>
  <c r="L1166" i="23"/>
  <c r="L1165" i="23"/>
  <c r="L1164" i="23"/>
  <c r="L1163" i="23"/>
  <c r="L1162" i="23"/>
  <c r="L1161" i="23"/>
  <c r="L1160" i="23"/>
  <c r="L1159" i="23"/>
  <c r="L1158" i="23"/>
  <c r="L1157" i="23"/>
  <c r="L1156" i="23"/>
  <c r="L1155" i="23"/>
  <c r="L1154" i="23"/>
  <c r="L1153" i="23"/>
  <c r="L1152" i="23"/>
  <c r="L1151" i="23"/>
  <c r="L1150" i="23"/>
  <c r="L1149" i="23"/>
  <c r="L1148" i="23"/>
  <c r="L1147" i="23"/>
  <c r="L1146" i="23"/>
  <c r="L1145" i="23"/>
  <c r="L1144" i="23"/>
  <c r="L1143" i="23"/>
  <c r="L1142" i="23"/>
  <c r="L1141" i="23"/>
  <c r="L1140" i="23"/>
  <c r="L1139" i="23"/>
  <c r="L1138" i="23"/>
  <c r="L1137" i="23"/>
  <c r="AC78" i="13"/>
  <c r="AC78" i="11"/>
  <c r="Q4752" i="25"/>
  <c r="Q4751" i="25"/>
  <c r="Q4750" i="25"/>
  <c r="Q4749" i="25"/>
  <c r="Q4748" i="25"/>
  <c r="Q4747" i="25"/>
  <c r="Q4746" i="25"/>
  <c r="Q4745" i="25"/>
  <c r="Q4744" i="25"/>
  <c r="Q4743" i="25"/>
  <c r="Q4742" i="25"/>
  <c r="Q4741" i="25"/>
  <c r="Q4740" i="25"/>
  <c r="Q4739" i="25"/>
  <c r="Q4738" i="25"/>
  <c r="Q4737" i="25"/>
  <c r="Q4736" i="25"/>
  <c r="Q4735" i="25"/>
  <c r="Q4734" i="25"/>
  <c r="Q4733" i="25"/>
  <c r="Q4732" i="25"/>
  <c r="Q4731" i="25"/>
  <c r="Q4730" i="25"/>
  <c r="Q4729" i="25"/>
  <c r="Q4728" i="25"/>
  <c r="Q4727" i="25"/>
  <c r="Q4726" i="25"/>
  <c r="Q4725" i="25"/>
  <c r="Q4724" i="25"/>
  <c r="Q4723" i="25"/>
  <c r="Q4722" i="25"/>
  <c r="Q4721" i="25"/>
  <c r="Q4720" i="25"/>
  <c r="Q4719" i="25"/>
  <c r="Q4718" i="25"/>
  <c r="Q4717" i="25"/>
  <c r="Q4716" i="25"/>
  <c r="Q4715" i="25"/>
  <c r="Q4714" i="25"/>
  <c r="Q4713" i="25"/>
  <c r="Q4712" i="25"/>
  <c r="Q4711" i="25"/>
  <c r="Q4710" i="25"/>
  <c r="Q4709" i="25"/>
  <c r="Q4708" i="25"/>
  <c r="Q4707" i="25"/>
  <c r="Q4706" i="25"/>
  <c r="Q4705" i="25"/>
  <c r="Q4704" i="25"/>
  <c r="Q4703" i="25"/>
  <c r="Q4702" i="25"/>
  <c r="Q4701" i="25"/>
  <c r="Q4700" i="25"/>
  <c r="Q4699" i="25"/>
  <c r="Q4698" i="25"/>
  <c r="Q4697" i="25"/>
  <c r="Q4696" i="25"/>
  <c r="Q4695" i="25"/>
  <c r="Q4694" i="25"/>
  <c r="Q4693" i="25"/>
  <c r="Q4692" i="25"/>
  <c r="Q4691" i="25"/>
  <c r="Q4690" i="25"/>
  <c r="Q4689" i="25"/>
  <c r="Q4688" i="25"/>
  <c r="Q4687" i="25"/>
  <c r="Q4686" i="25"/>
  <c r="Q4685" i="25"/>
  <c r="Q4684" i="25"/>
  <c r="Q4683" i="25"/>
  <c r="Q4682" i="25"/>
  <c r="Q4681" i="25"/>
  <c r="Q4680" i="25"/>
  <c r="Q4679" i="25"/>
  <c r="Q4678" i="25"/>
  <c r="Q4677" i="25"/>
  <c r="Q4676" i="25"/>
  <c r="Q4675" i="25"/>
  <c r="Q4674" i="25"/>
  <c r="Q4673" i="25"/>
  <c r="Q4672" i="25"/>
  <c r="Q4671" i="25"/>
  <c r="Q4670" i="25"/>
  <c r="Q4669" i="25"/>
  <c r="Q4668" i="25"/>
  <c r="Q4667" i="25"/>
  <c r="Q4666" i="25"/>
  <c r="Q4665" i="25"/>
  <c r="Q4664" i="25"/>
  <c r="Q4663" i="25"/>
  <c r="Q4662" i="25"/>
  <c r="Q4661" i="25"/>
  <c r="Q4660" i="25"/>
  <c r="Q4659" i="25"/>
  <c r="Q4658" i="25"/>
  <c r="Q4657" i="25"/>
  <c r="Q4656" i="25"/>
  <c r="Q4655" i="25"/>
  <c r="Q4654" i="25"/>
  <c r="Q4653" i="25"/>
  <c r="Q4652" i="25"/>
  <c r="Q4651" i="25"/>
  <c r="Q4650" i="25"/>
  <c r="Q4649" i="25"/>
  <c r="Q4648" i="25"/>
  <c r="Q4647" i="25"/>
  <c r="Q4646" i="25"/>
  <c r="Q4645" i="25"/>
  <c r="Q4644" i="25"/>
  <c r="Q4643" i="25"/>
  <c r="Q4642" i="25"/>
  <c r="Q4641" i="25"/>
  <c r="Q4640" i="25"/>
  <c r="Q4639" i="25"/>
  <c r="Q4638" i="25"/>
  <c r="Q4637" i="25"/>
  <c r="Q4636" i="25"/>
  <c r="Q4635" i="25"/>
  <c r="Q4634" i="25"/>
  <c r="Q4633" i="25"/>
  <c r="Q4632" i="25"/>
  <c r="Q4631" i="25"/>
  <c r="Q4630" i="25"/>
  <c r="Q4629" i="25"/>
  <c r="Q4628" i="25"/>
  <c r="Q4627" i="25"/>
  <c r="Q4626" i="25"/>
  <c r="Q4625" i="25"/>
  <c r="Q4624" i="25"/>
  <c r="Q4623" i="25"/>
  <c r="Q4622" i="25"/>
  <c r="Q4621" i="25"/>
  <c r="Q4620" i="25"/>
  <c r="Q4619" i="25"/>
  <c r="Q4618" i="25"/>
  <c r="Q4617" i="25"/>
  <c r="Q4616" i="25"/>
  <c r="Q4615" i="25"/>
  <c r="Q4614" i="25"/>
  <c r="Q4613" i="25"/>
  <c r="Q4612" i="25"/>
  <c r="Q4611" i="25"/>
  <c r="Q4610" i="25"/>
  <c r="Q4609" i="25"/>
  <c r="Q4608" i="25"/>
  <c r="Q4607" i="25"/>
  <c r="Q4606" i="25"/>
  <c r="Q4605" i="25"/>
  <c r="Q4604" i="25"/>
  <c r="Q4603" i="25"/>
  <c r="CI99" i="15" l="1"/>
  <c r="CI85" i="11"/>
  <c r="CI99" i="14"/>
  <c r="CI85" i="13"/>
  <c r="AC115" i="15"/>
  <c r="CI115" i="15" s="1"/>
  <c r="AC116" i="15"/>
  <c r="CI116" i="15" s="1"/>
  <c r="AC115" i="14"/>
  <c r="CI115" i="14" s="1"/>
  <c r="AC117" i="15"/>
  <c r="CI117" i="15" s="1"/>
  <c r="AC116" i="14"/>
  <c r="CI116" i="14" s="1"/>
  <c r="AC118" i="15"/>
  <c r="CI118" i="15" s="1"/>
  <c r="AC117" i="14"/>
  <c r="CI117" i="14" s="1"/>
  <c r="AC119" i="15"/>
  <c r="CI119" i="15" s="1"/>
  <c r="AC118" i="14"/>
  <c r="CI118" i="14" s="1"/>
  <c r="AC119" i="14"/>
  <c r="CI119" i="14" s="1"/>
  <c r="AC99" i="15"/>
  <c r="AC99" i="14"/>
  <c r="AC162" i="14" s="1"/>
  <c r="CI162" i="14" s="1"/>
  <c r="AC85" i="13"/>
  <c r="AC85" i="11"/>
  <c r="BW154" i="13"/>
  <c r="BW153" i="13"/>
  <c r="BW152" i="13"/>
  <c r="BW151" i="13"/>
  <c r="BW150" i="13"/>
  <c r="BW147" i="13"/>
  <c r="BW146" i="13"/>
  <c r="BW145" i="13"/>
  <c r="BW144" i="13"/>
  <c r="BW143" i="13"/>
  <c r="BW133" i="13"/>
  <c r="BW132" i="13"/>
  <c r="BW131" i="13"/>
  <c r="BW130" i="13"/>
  <c r="BW129" i="13"/>
  <c r="BW126" i="13"/>
  <c r="BW125" i="13"/>
  <c r="BW124" i="13"/>
  <c r="BW123" i="13"/>
  <c r="BW122" i="13"/>
  <c r="BW112" i="13"/>
  <c r="BW111" i="13"/>
  <c r="BW110" i="13"/>
  <c r="BW109" i="13"/>
  <c r="BW108" i="13"/>
  <c r="BW105" i="13"/>
  <c r="BW104" i="13"/>
  <c r="BW103" i="13"/>
  <c r="BW102" i="13"/>
  <c r="BW101" i="13"/>
  <c r="BW98" i="13"/>
  <c r="BW97" i="13"/>
  <c r="BW96" i="13"/>
  <c r="BW95" i="13"/>
  <c r="BW94" i="13"/>
  <c r="BW91" i="13"/>
  <c r="BW90" i="13"/>
  <c r="BW89" i="13"/>
  <c r="BW88" i="13"/>
  <c r="BW87" i="13"/>
  <c r="BW77" i="13"/>
  <c r="BW76" i="13"/>
  <c r="BW75" i="13"/>
  <c r="BW74" i="13"/>
  <c r="BW73" i="13"/>
  <c r="BW70" i="13"/>
  <c r="BW69" i="13"/>
  <c r="BW68" i="13"/>
  <c r="BW67" i="13"/>
  <c r="BW66" i="13"/>
  <c r="BW63" i="13"/>
  <c r="BW62" i="13"/>
  <c r="BW61" i="13"/>
  <c r="BW60" i="13"/>
  <c r="BW59" i="13"/>
  <c r="BW56" i="13"/>
  <c r="BW55" i="13"/>
  <c r="BW54" i="13"/>
  <c r="BW53" i="13"/>
  <c r="BW52" i="13"/>
  <c r="BW49" i="13"/>
  <c r="BW48" i="13"/>
  <c r="BW47" i="13"/>
  <c r="BW46" i="13"/>
  <c r="BW45" i="13"/>
  <c r="BW42" i="13"/>
  <c r="BW41" i="13"/>
  <c r="BW40" i="13"/>
  <c r="BW39" i="13"/>
  <c r="BW38" i="13"/>
  <c r="BW35" i="13"/>
  <c r="BW34" i="13"/>
  <c r="BW33" i="13"/>
  <c r="BW32" i="13"/>
  <c r="BW31" i="13"/>
  <c r="BW28" i="13"/>
  <c r="BW27" i="13"/>
  <c r="BW26" i="13"/>
  <c r="BW25" i="13"/>
  <c r="BW24" i="13"/>
  <c r="BW21" i="13"/>
  <c r="BW20" i="13"/>
  <c r="BW19" i="13"/>
  <c r="BW18" i="13"/>
  <c r="BW17" i="13"/>
  <c r="BW14" i="13"/>
  <c r="BW13" i="13"/>
  <c r="BW12" i="13"/>
  <c r="BW11" i="13"/>
  <c r="BW10" i="13"/>
  <c r="BW154" i="14"/>
  <c r="BW153" i="14"/>
  <c r="BW152" i="14"/>
  <c r="BW151" i="14"/>
  <c r="BW150" i="14"/>
  <c r="BW147" i="14"/>
  <c r="BW146" i="14"/>
  <c r="BW145" i="14"/>
  <c r="BW144" i="14"/>
  <c r="BW143" i="14"/>
  <c r="BW133" i="14"/>
  <c r="BW132" i="14"/>
  <c r="BW131" i="14"/>
  <c r="BW130" i="14"/>
  <c r="BW129" i="14"/>
  <c r="BW126" i="14"/>
  <c r="BW125" i="14"/>
  <c r="BW124" i="14"/>
  <c r="BW123" i="14"/>
  <c r="BW122" i="14"/>
  <c r="BW112" i="14"/>
  <c r="BW111" i="14"/>
  <c r="BW110" i="14"/>
  <c r="BW109" i="14"/>
  <c r="BW108" i="14"/>
  <c r="BW105" i="14"/>
  <c r="BW104" i="14"/>
  <c r="BW103" i="14"/>
  <c r="BW102" i="14"/>
  <c r="BW101" i="14"/>
  <c r="BW91" i="14"/>
  <c r="BW90" i="14"/>
  <c r="BW89" i="14"/>
  <c r="BW88" i="14"/>
  <c r="BW87" i="14"/>
  <c r="BW84" i="14"/>
  <c r="BW83" i="14"/>
  <c r="BW82" i="14"/>
  <c r="BW81" i="14"/>
  <c r="BW80" i="14"/>
  <c r="BW77" i="14"/>
  <c r="BW76" i="14"/>
  <c r="BW75" i="14"/>
  <c r="BW74" i="14"/>
  <c r="BW73" i="14"/>
  <c r="BW70" i="14"/>
  <c r="BW69" i="14"/>
  <c r="BW68" i="14"/>
  <c r="BW67" i="14"/>
  <c r="BW66" i="14"/>
  <c r="BW63" i="14"/>
  <c r="BW62" i="14"/>
  <c r="BW61" i="14"/>
  <c r="BW60" i="14"/>
  <c r="BW59" i="14"/>
  <c r="BW56" i="14"/>
  <c r="BW55" i="14"/>
  <c r="BW54" i="14"/>
  <c r="BW53" i="14"/>
  <c r="BW52" i="14"/>
  <c r="BW49" i="14"/>
  <c r="BW48" i="14"/>
  <c r="BW47" i="14"/>
  <c r="BW46" i="14"/>
  <c r="BW45" i="14"/>
  <c r="BW42" i="14"/>
  <c r="BW41" i="14"/>
  <c r="BW40" i="14"/>
  <c r="BW39" i="14"/>
  <c r="BW38" i="14"/>
  <c r="BW35" i="14"/>
  <c r="BW34" i="14"/>
  <c r="BW33" i="14"/>
  <c r="BW32" i="14"/>
  <c r="BW31" i="14"/>
  <c r="BW28" i="14"/>
  <c r="BW27" i="14"/>
  <c r="BW26" i="14"/>
  <c r="BW25" i="14"/>
  <c r="BW24" i="14"/>
  <c r="BW21" i="14"/>
  <c r="BW20" i="14"/>
  <c r="BW19" i="14"/>
  <c r="BW18" i="14"/>
  <c r="BW17" i="14"/>
  <c r="BW14" i="14"/>
  <c r="BW13" i="14"/>
  <c r="BW12" i="14"/>
  <c r="BW11" i="14"/>
  <c r="BW10" i="14"/>
  <c r="BW154" i="15"/>
  <c r="BW153" i="15"/>
  <c r="BW152" i="15"/>
  <c r="BW151" i="15"/>
  <c r="BW150" i="15"/>
  <c r="BW147" i="15"/>
  <c r="BW146" i="15"/>
  <c r="BW145" i="15"/>
  <c r="BW144" i="15"/>
  <c r="BW143" i="15"/>
  <c r="BW133" i="15"/>
  <c r="BW132" i="15"/>
  <c r="BW131" i="15"/>
  <c r="BW130" i="15"/>
  <c r="BW129" i="15"/>
  <c r="BW126" i="15"/>
  <c r="BW125" i="15"/>
  <c r="BW124" i="15"/>
  <c r="BW123" i="15"/>
  <c r="BW122" i="15"/>
  <c r="BW112" i="15"/>
  <c r="BW111" i="15"/>
  <c r="BW110" i="15"/>
  <c r="BW109" i="15"/>
  <c r="BW108" i="15"/>
  <c r="BW105" i="15"/>
  <c r="BW104" i="15"/>
  <c r="BW103" i="15"/>
  <c r="BW102" i="15"/>
  <c r="BW101" i="15"/>
  <c r="BW91" i="15"/>
  <c r="BW90" i="15"/>
  <c r="BW89" i="15"/>
  <c r="BW88" i="15"/>
  <c r="BW87" i="15"/>
  <c r="BW84" i="15"/>
  <c r="BW83" i="15"/>
  <c r="BW82" i="15"/>
  <c r="BW81" i="15"/>
  <c r="BW80" i="15"/>
  <c r="BW77" i="15"/>
  <c r="BW76" i="15"/>
  <c r="BW75" i="15"/>
  <c r="BW74" i="15"/>
  <c r="BW73" i="15"/>
  <c r="BW70" i="15"/>
  <c r="BW69" i="15"/>
  <c r="BW68" i="15"/>
  <c r="BW67" i="15"/>
  <c r="BW66" i="15"/>
  <c r="BW63" i="15"/>
  <c r="BW62" i="15"/>
  <c r="BW61" i="15"/>
  <c r="BW60" i="15"/>
  <c r="BW59" i="15"/>
  <c r="BW56" i="15"/>
  <c r="BW55" i="15"/>
  <c r="BW54" i="15"/>
  <c r="BW53" i="15"/>
  <c r="BW52" i="15"/>
  <c r="BW49" i="15"/>
  <c r="BW48" i="15"/>
  <c r="BW47" i="15"/>
  <c r="BW46" i="15"/>
  <c r="BW45" i="15"/>
  <c r="BW42" i="15"/>
  <c r="BW41" i="15"/>
  <c r="BW40" i="15"/>
  <c r="BW39" i="15"/>
  <c r="BW38" i="15"/>
  <c r="BW35" i="15"/>
  <c r="BW34" i="15"/>
  <c r="BW33" i="15"/>
  <c r="BW32" i="15"/>
  <c r="BW31" i="15"/>
  <c r="BW28" i="15"/>
  <c r="BW27" i="15"/>
  <c r="BW26" i="15"/>
  <c r="BW25" i="15"/>
  <c r="BW24" i="15"/>
  <c r="BW21" i="15"/>
  <c r="BW20" i="15"/>
  <c r="BW19" i="15"/>
  <c r="BW18" i="15"/>
  <c r="BW17" i="15"/>
  <c r="BW14" i="15"/>
  <c r="BW13" i="15"/>
  <c r="BW12" i="15"/>
  <c r="BW11" i="15"/>
  <c r="BW10" i="15"/>
  <c r="BW154" i="11"/>
  <c r="BW153" i="11"/>
  <c r="BW152" i="11"/>
  <c r="BW151" i="11"/>
  <c r="BW150" i="11"/>
  <c r="BW147" i="11"/>
  <c r="BW146" i="11"/>
  <c r="BW145" i="11"/>
  <c r="BW144" i="11"/>
  <c r="BW143" i="11"/>
  <c r="BW133" i="11"/>
  <c r="BW132" i="11"/>
  <c r="BW131" i="11"/>
  <c r="BW130" i="11"/>
  <c r="BW129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91" i="11"/>
  <c r="BW90" i="11"/>
  <c r="BW89" i="11"/>
  <c r="BW88" i="11"/>
  <c r="BW87" i="11"/>
  <c r="BW77" i="11"/>
  <c r="BW76" i="11"/>
  <c r="BW75" i="11"/>
  <c r="BW74" i="11"/>
  <c r="BW73" i="11"/>
  <c r="BW70" i="11"/>
  <c r="BW69" i="11"/>
  <c r="BW68" i="11"/>
  <c r="BW67" i="11"/>
  <c r="BW66" i="11"/>
  <c r="BW63" i="11"/>
  <c r="BW62" i="11"/>
  <c r="BW61" i="11"/>
  <c r="BW60" i="11"/>
  <c r="BW59" i="11"/>
  <c r="BW56" i="11"/>
  <c r="BW55" i="11"/>
  <c r="BW54" i="11"/>
  <c r="BW53" i="11"/>
  <c r="BW52" i="11"/>
  <c r="BW49" i="11"/>
  <c r="BW48" i="11"/>
  <c r="BW47" i="11"/>
  <c r="BW46" i="11"/>
  <c r="BW45" i="11"/>
  <c r="BW42" i="11"/>
  <c r="BW41" i="11"/>
  <c r="BW40" i="11"/>
  <c r="BW39" i="11"/>
  <c r="BW38" i="11"/>
  <c r="BW35" i="11"/>
  <c r="BW34" i="11"/>
  <c r="BW33" i="11"/>
  <c r="BW32" i="11"/>
  <c r="BW31" i="11"/>
  <c r="BW28" i="11"/>
  <c r="BW27" i="11"/>
  <c r="BW26" i="11"/>
  <c r="BW25" i="11"/>
  <c r="BW24" i="11"/>
  <c r="BW21" i="11"/>
  <c r="BW20" i="11"/>
  <c r="BW19" i="11"/>
  <c r="BW18" i="11"/>
  <c r="BW17" i="11"/>
  <c r="BW14" i="11"/>
  <c r="BW13" i="11"/>
  <c r="BW12" i="11"/>
  <c r="BW11" i="11"/>
  <c r="BW10" i="11"/>
  <c r="AC162" i="13"/>
  <c r="CI162" i="13" s="1"/>
  <c r="AC161" i="13"/>
  <c r="CI161" i="13" s="1"/>
  <c r="AC160" i="13"/>
  <c r="CI160" i="13" s="1"/>
  <c r="AC159" i="13"/>
  <c r="CI159" i="13" s="1"/>
  <c r="AC158" i="13"/>
  <c r="CI158" i="13" s="1"/>
  <c r="AC157" i="13"/>
  <c r="CI157" i="13" s="1"/>
  <c r="AC161" i="14"/>
  <c r="CI161" i="14" s="1"/>
  <c r="AC160" i="14"/>
  <c r="CI160" i="14" s="1"/>
  <c r="AC159" i="14"/>
  <c r="CI159" i="14" s="1"/>
  <c r="AC158" i="14"/>
  <c r="CI158" i="14" s="1"/>
  <c r="AC157" i="14"/>
  <c r="CI157" i="14" s="1"/>
  <c r="AC162" i="15"/>
  <c r="CI162" i="15" s="1"/>
  <c r="AC161" i="15"/>
  <c r="CI161" i="15" s="1"/>
  <c r="AC160" i="15"/>
  <c r="CI160" i="15" s="1"/>
  <c r="AC159" i="15"/>
  <c r="CI159" i="15" s="1"/>
  <c r="AC158" i="15"/>
  <c r="CI158" i="15" s="1"/>
  <c r="AC157" i="15"/>
  <c r="CI157" i="15" s="1"/>
  <c r="AC162" i="11"/>
  <c r="AC161" i="11"/>
  <c r="CI161" i="11" s="1"/>
  <c r="AC160" i="11"/>
  <c r="CI160" i="11" s="1"/>
  <c r="AC159" i="11"/>
  <c r="CI159" i="11" s="1"/>
  <c r="AC158" i="11"/>
  <c r="CI158" i="11" s="1"/>
  <c r="AC157" i="11"/>
  <c r="CI157" i="11" s="1"/>
  <c r="CI120" i="14" l="1"/>
  <c r="AC120" i="15"/>
  <c r="AC120" i="14"/>
  <c r="CI120" i="15"/>
  <c r="BW106" i="15"/>
  <c r="BW57" i="11"/>
  <c r="BW15" i="13"/>
  <c r="BW127" i="11"/>
  <c r="BW29" i="14"/>
  <c r="BW155" i="14"/>
  <c r="BW64" i="13"/>
  <c r="BW134" i="13"/>
  <c r="BW50" i="11"/>
  <c r="BW15" i="11"/>
  <c r="BW71" i="11"/>
  <c r="BW43" i="14"/>
  <c r="BW29" i="13"/>
  <c r="BW36" i="15"/>
  <c r="BW57" i="15"/>
  <c r="BW36" i="11"/>
  <c r="BW22" i="15"/>
  <c r="BW155" i="15"/>
  <c r="BW64" i="14"/>
  <c r="BW134" i="14"/>
  <c r="BW148" i="11"/>
  <c r="BW29" i="11"/>
  <c r="BW15" i="15"/>
  <c r="BW71" i="15"/>
  <c r="BW57" i="14"/>
  <c r="BW127" i="14"/>
  <c r="BW43" i="13"/>
  <c r="BW64" i="11"/>
  <c r="BW134" i="11"/>
  <c r="BW50" i="15"/>
  <c r="BW113" i="15"/>
  <c r="BW36" i="14"/>
  <c r="BW92" i="14"/>
  <c r="BW78" i="13"/>
  <c r="BW43" i="11"/>
  <c r="BW71" i="14"/>
  <c r="BW148" i="14"/>
  <c r="BW57" i="13"/>
  <c r="BW22" i="11"/>
  <c r="BW155" i="11"/>
  <c r="BW50" i="14"/>
  <c r="BW36" i="13"/>
  <c r="BW78" i="15"/>
  <c r="BW134" i="15"/>
  <c r="BW15" i="14"/>
  <c r="BW148" i="13"/>
  <c r="BW127" i="15"/>
  <c r="BW22" i="13"/>
  <c r="BW29" i="15"/>
  <c r="BW85" i="15"/>
  <c r="BW148" i="15"/>
  <c r="BW22" i="14"/>
  <c r="BW64" i="15"/>
  <c r="BW71" i="13"/>
  <c r="BW127" i="13"/>
  <c r="BW43" i="15"/>
  <c r="BW50" i="13"/>
  <c r="BW106" i="13"/>
  <c r="BW155" i="13"/>
  <c r="BW113" i="13"/>
  <c r="BW113" i="11"/>
  <c r="BW106" i="11"/>
  <c r="BW99" i="13"/>
  <c r="BW99" i="11"/>
  <c r="BW92" i="15"/>
  <c r="BW113" i="14"/>
  <c r="BW106" i="14"/>
  <c r="BW85" i="14"/>
  <c r="BW78" i="14"/>
  <c r="BW92" i="13"/>
  <c r="BW92" i="11"/>
  <c r="BW78" i="11"/>
  <c r="BV154" i="13"/>
  <c r="BU154" i="13"/>
  <c r="BT154" i="13"/>
  <c r="BS154" i="13"/>
  <c r="BR154" i="13"/>
  <c r="BQ154" i="13"/>
  <c r="BP154" i="13"/>
  <c r="BO154" i="13"/>
  <c r="BN154" i="13"/>
  <c r="BV153" i="13"/>
  <c r="BU153" i="13"/>
  <c r="BT153" i="13"/>
  <c r="BS153" i="13"/>
  <c r="BR153" i="13"/>
  <c r="BQ153" i="13"/>
  <c r="BP153" i="13"/>
  <c r="BO153" i="13"/>
  <c r="BN153" i="13"/>
  <c r="BV152" i="13"/>
  <c r="BU152" i="13"/>
  <c r="BT152" i="13"/>
  <c r="BS152" i="13"/>
  <c r="BR152" i="13"/>
  <c r="BQ152" i="13"/>
  <c r="BP152" i="13"/>
  <c r="BO152" i="13"/>
  <c r="BN152" i="13"/>
  <c r="BV151" i="13"/>
  <c r="BU151" i="13"/>
  <c r="BT151" i="13"/>
  <c r="BS151" i="13"/>
  <c r="BR151" i="13"/>
  <c r="BQ151" i="13"/>
  <c r="BP151" i="13"/>
  <c r="BO151" i="13"/>
  <c r="BN151" i="13"/>
  <c r="BV150" i="13"/>
  <c r="BU150" i="13"/>
  <c r="BT150" i="13"/>
  <c r="BS150" i="13"/>
  <c r="BR150" i="13"/>
  <c r="BQ150" i="13"/>
  <c r="BP150" i="13"/>
  <c r="BO150" i="13"/>
  <c r="BN150" i="13"/>
  <c r="BV147" i="13"/>
  <c r="BU147" i="13"/>
  <c r="BT147" i="13"/>
  <c r="BS147" i="13"/>
  <c r="BR147" i="13"/>
  <c r="BQ147" i="13"/>
  <c r="BP147" i="13"/>
  <c r="BO147" i="13"/>
  <c r="BN147" i="13"/>
  <c r="BV146" i="13"/>
  <c r="BU146" i="13"/>
  <c r="BT146" i="13"/>
  <c r="BS146" i="13"/>
  <c r="BR146" i="13"/>
  <c r="BQ146" i="13"/>
  <c r="BP146" i="13"/>
  <c r="BO146" i="13"/>
  <c r="BN146" i="13"/>
  <c r="BV145" i="13"/>
  <c r="BU145" i="13"/>
  <c r="BT145" i="13"/>
  <c r="BS145" i="13"/>
  <c r="BR145" i="13"/>
  <c r="BQ145" i="13"/>
  <c r="BP145" i="13"/>
  <c r="BO145" i="13"/>
  <c r="BN145" i="13"/>
  <c r="BV144" i="13"/>
  <c r="BU144" i="13"/>
  <c r="BT144" i="13"/>
  <c r="BS144" i="13"/>
  <c r="BR144" i="13"/>
  <c r="BQ144" i="13"/>
  <c r="BP144" i="13"/>
  <c r="BO144" i="13"/>
  <c r="BN144" i="13"/>
  <c r="BV143" i="13"/>
  <c r="BU143" i="13"/>
  <c r="BT143" i="13"/>
  <c r="BS143" i="13"/>
  <c r="BR143" i="13"/>
  <c r="BQ143" i="13"/>
  <c r="BP143" i="13"/>
  <c r="BO143" i="13"/>
  <c r="BN143" i="13"/>
  <c r="BV133" i="13"/>
  <c r="BU133" i="13"/>
  <c r="BT133" i="13"/>
  <c r="BS133" i="13"/>
  <c r="BR133" i="13"/>
  <c r="BQ133" i="13"/>
  <c r="BP133" i="13"/>
  <c r="BO133" i="13"/>
  <c r="BN133" i="13"/>
  <c r="BV132" i="13"/>
  <c r="BU132" i="13"/>
  <c r="BT132" i="13"/>
  <c r="BS132" i="13"/>
  <c r="BR132" i="13"/>
  <c r="BQ132" i="13"/>
  <c r="BP132" i="13"/>
  <c r="BO132" i="13"/>
  <c r="BN132" i="13"/>
  <c r="BV131" i="13"/>
  <c r="BU131" i="13"/>
  <c r="BT131" i="13"/>
  <c r="BS131" i="13"/>
  <c r="BR131" i="13"/>
  <c r="BQ131" i="13"/>
  <c r="BP131" i="13"/>
  <c r="BO131" i="13"/>
  <c r="BN131" i="13"/>
  <c r="BV130" i="13"/>
  <c r="BU130" i="13"/>
  <c r="BT130" i="13"/>
  <c r="BS130" i="13"/>
  <c r="BR130" i="13"/>
  <c r="BQ130" i="13"/>
  <c r="BP130" i="13"/>
  <c r="BO130" i="13"/>
  <c r="BN130" i="13"/>
  <c r="BV129" i="13"/>
  <c r="BU129" i="13"/>
  <c r="BT129" i="13"/>
  <c r="BS129" i="13"/>
  <c r="BR129" i="13"/>
  <c r="BQ129" i="13"/>
  <c r="BP129" i="13"/>
  <c r="BO129" i="13"/>
  <c r="BN129" i="13"/>
  <c r="BV126" i="13"/>
  <c r="BU126" i="13"/>
  <c r="BT126" i="13"/>
  <c r="BS126" i="13"/>
  <c r="BR126" i="13"/>
  <c r="BQ126" i="13"/>
  <c r="BP126" i="13"/>
  <c r="BO126" i="13"/>
  <c r="BN126" i="13"/>
  <c r="BV125" i="13"/>
  <c r="BU125" i="13"/>
  <c r="BT125" i="13"/>
  <c r="BS125" i="13"/>
  <c r="BR125" i="13"/>
  <c r="BQ125" i="13"/>
  <c r="BP125" i="13"/>
  <c r="BO125" i="13"/>
  <c r="BN125" i="13"/>
  <c r="BV124" i="13"/>
  <c r="BU124" i="13"/>
  <c r="BT124" i="13"/>
  <c r="BS124" i="13"/>
  <c r="BR124" i="13"/>
  <c r="BQ124" i="13"/>
  <c r="BP124" i="13"/>
  <c r="BO124" i="13"/>
  <c r="BN124" i="13"/>
  <c r="BV123" i="13"/>
  <c r="BU123" i="13"/>
  <c r="BT123" i="13"/>
  <c r="BS123" i="13"/>
  <c r="BR123" i="13"/>
  <c r="BQ123" i="13"/>
  <c r="BP123" i="13"/>
  <c r="BO123" i="13"/>
  <c r="BN123" i="13"/>
  <c r="BV122" i="13"/>
  <c r="BU122" i="13"/>
  <c r="BT122" i="13"/>
  <c r="BS122" i="13"/>
  <c r="BR122" i="13"/>
  <c r="BQ122" i="13"/>
  <c r="BP122" i="13"/>
  <c r="BO122" i="13"/>
  <c r="BN122" i="13"/>
  <c r="BV112" i="13"/>
  <c r="BU112" i="13"/>
  <c r="BT112" i="13"/>
  <c r="BS112" i="13"/>
  <c r="BR112" i="13"/>
  <c r="BQ112" i="13"/>
  <c r="BP112" i="13"/>
  <c r="BO112" i="13"/>
  <c r="BN112" i="13"/>
  <c r="BV111" i="13"/>
  <c r="BU111" i="13"/>
  <c r="BT111" i="13"/>
  <c r="BS111" i="13"/>
  <c r="BR111" i="13"/>
  <c r="BQ111" i="13"/>
  <c r="BP111" i="13"/>
  <c r="BO111" i="13"/>
  <c r="BN111" i="13"/>
  <c r="BV110" i="13"/>
  <c r="BU110" i="13"/>
  <c r="BT110" i="13"/>
  <c r="BS110" i="13"/>
  <c r="BR110" i="13"/>
  <c r="BQ110" i="13"/>
  <c r="BP110" i="13"/>
  <c r="BO110" i="13"/>
  <c r="BN110" i="13"/>
  <c r="BV109" i="13"/>
  <c r="BU109" i="13"/>
  <c r="BT109" i="13"/>
  <c r="BS109" i="13"/>
  <c r="BR109" i="13"/>
  <c r="BQ109" i="13"/>
  <c r="BP109" i="13"/>
  <c r="BO109" i="13"/>
  <c r="BN109" i="13"/>
  <c r="BV108" i="13"/>
  <c r="BU108" i="13"/>
  <c r="BT108" i="13"/>
  <c r="BS108" i="13"/>
  <c r="BR108" i="13"/>
  <c r="BQ108" i="13"/>
  <c r="BP108" i="13"/>
  <c r="BO108" i="13"/>
  <c r="BN108" i="13"/>
  <c r="BV105" i="13"/>
  <c r="BU105" i="13"/>
  <c r="BT105" i="13"/>
  <c r="BS105" i="13"/>
  <c r="BR105" i="13"/>
  <c r="BQ105" i="13"/>
  <c r="BP105" i="13"/>
  <c r="BO105" i="13"/>
  <c r="BN105" i="13"/>
  <c r="BV104" i="13"/>
  <c r="BU104" i="13"/>
  <c r="BT104" i="13"/>
  <c r="BS104" i="13"/>
  <c r="BR104" i="13"/>
  <c r="BQ104" i="13"/>
  <c r="BP104" i="13"/>
  <c r="BO104" i="13"/>
  <c r="BN104" i="13"/>
  <c r="BV103" i="13"/>
  <c r="BU103" i="13"/>
  <c r="BT103" i="13"/>
  <c r="BS103" i="13"/>
  <c r="BR103" i="13"/>
  <c r="BQ103" i="13"/>
  <c r="BP103" i="13"/>
  <c r="BO103" i="13"/>
  <c r="BN103" i="13"/>
  <c r="BV102" i="13"/>
  <c r="BU102" i="13"/>
  <c r="BT102" i="13"/>
  <c r="BS102" i="13"/>
  <c r="BR102" i="13"/>
  <c r="BQ102" i="13"/>
  <c r="BP102" i="13"/>
  <c r="BO102" i="13"/>
  <c r="BN102" i="13"/>
  <c r="BV101" i="13"/>
  <c r="BU101" i="13"/>
  <c r="BT101" i="13"/>
  <c r="BS101" i="13"/>
  <c r="BR101" i="13"/>
  <c r="BQ101" i="13"/>
  <c r="BP101" i="13"/>
  <c r="BO101" i="13"/>
  <c r="BN101" i="13"/>
  <c r="BV98" i="13"/>
  <c r="BU98" i="13"/>
  <c r="BT98" i="13"/>
  <c r="BS98" i="13"/>
  <c r="BR98" i="13"/>
  <c r="BQ98" i="13"/>
  <c r="BP98" i="13"/>
  <c r="BO98" i="13"/>
  <c r="BN98" i="13"/>
  <c r="BV97" i="13"/>
  <c r="BU97" i="13"/>
  <c r="BT97" i="13"/>
  <c r="BS97" i="13"/>
  <c r="BR97" i="13"/>
  <c r="BQ97" i="13"/>
  <c r="BP97" i="13"/>
  <c r="BO97" i="13"/>
  <c r="BN97" i="13"/>
  <c r="BV96" i="13"/>
  <c r="BU96" i="13"/>
  <c r="BT96" i="13"/>
  <c r="BS96" i="13"/>
  <c r="BR96" i="13"/>
  <c r="BQ96" i="13"/>
  <c r="BP96" i="13"/>
  <c r="BO96" i="13"/>
  <c r="BN96" i="13"/>
  <c r="BV95" i="13"/>
  <c r="BU95" i="13"/>
  <c r="BT95" i="13"/>
  <c r="BS95" i="13"/>
  <c r="BR95" i="13"/>
  <c r="BQ95" i="13"/>
  <c r="BP95" i="13"/>
  <c r="BO95" i="13"/>
  <c r="BN95" i="13"/>
  <c r="BV94" i="13"/>
  <c r="BU94" i="13"/>
  <c r="BT94" i="13"/>
  <c r="BS94" i="13"/>
  <c r="BR94" i="13"/>
  <c r="BQ94" i="13"/>
  <c r="BP94" i="13"/>
  <c r="BO94" i="13"/>
  <c r="BN94" i="13"/>
  <c r="BV91" i="13"/>
  <c r="BU91" i="13"/>
  <c r="BT91" i="13"/>
  <c r="BS91" i="13"/>
  <c r="BR91" i="13"/>
  <c r="BQ91" i="13"/>
  <c r="BP91" i="13"/>
  <c r="BO91" i="13"/>
  <c r="BN91" i="13"/>
  <c r="BV90" i="13"/>
  <c r="BU90" i="13"/>
  <c r="BT90" i="13"/>
  <c r="BS90" i="13"/>
  <c r="BR90" i="13"/>
  <c r="BQ90" i="13"/>
  <c r="BP90" i="13"/>
  <c r="BO90" i="13"/>
  <c r="BN90" i="13"/>
  <c r="BV89" i="13"/>
  <c r="BU89" i="13"/>
  <c r="BT89" i="13"/>
  <c r="BS89" i="13"/>
  <c r="BR89" i="13"/>
  <c r="BQ89" i="13"/>
  <c r="BP89" i="13"/>
  <c r="BO89" i="13"/>
  <c r="BN89" i="13"/>
  <c r="BV88" i="13"/>
  <c r="BU88" i="13"/>
  <c r="BT88" i="13"/>
  <c r="BS88" i="13"/>
  <c r="BR88" i="13"/>
  <c r="BQ88" i="13"/>
  <c r="BP88" i="13"/>
  <c r="BO88" i="13"/>
  <c r="BN88" i="13"/>
  <c r="BV87" i="13"/>
  <c r="BU87" i="13"/>
  <c r="BT87" i="13"/>
  <c r="BS87" i="13"/>
  <c r="BR87" i="13"/>
  <c r="BQ87" i="13"/>
  <c r="BP87" i="13"/>
  <c r="BO87" i="13"/>
  <c r="BN87" i="13"/>
  <c r="BV77" i="13"/>
  <c r="BU77" i="13"/>
  <c r="BT77" i="13"/>
  <c r="BS77" i="13"/>
  <c r="BR77" i="13"/>
  <c r="BQ77" i="13"/>
  <c r="BP77" i="13"/>
  <c r="BO77" i="13"/>
  <c r="BN77" i="13"/>
  <c r="BV76" i="13"/>
  <c r="BU76" i="13"/>
  <c r="BT76" i="13"/>
  <c r="BS76" i="13"/>
  <c r="BR76" i="13"/>
  <c r="BQ76" i="13"/>
  <c r="BP76" i="13"/>
  <c r="BO76" i="13"/>
  <c r="BN76" i="13"/>
  <c r="BV75" i="13"/>
  <c r="BU75" i="13"/>
  <c r="BT75" i="13"/>
  <c r="BS75" i="13"/>
  <c r="BR75" i="13"/>
  <c r="BQ75" i="13"/>
  <c r="BP75" i="13"/>
  <c r="BO75" i="13"/>
  <c r="BN75" i="13"/>
  <c r="BV74" i="13"/>
  <c r="BU74" i="13"/>
  <c r="BT74" i="13"/>
  <c r="BS74" i="13"/>
  <c r="BR74" i="13"/>
  <c r="BQ74" i="13"/>
  <c r="BP74" i="13"/>
  <c r="BO74" i="13"/>
  <c r="BN74" i="13"/>
  <c r="BV73" i="13"/>
  <c r="BU73" i="13"/>
  <c r="BT73" i="13"/>
  <c r="BS73" i="13"/>
  <c r="BR73" i="13"/>
  <c r="BQ73" i="13"/>
  <c r="BP73" i="13"/>
  <c r="BO73" i="13"/>
  <c r="BN73" i="13"/>
  <c r="BV70" i="13"/>
  <c r="BU70" i="13"/>
  <c r="BT70" i="13"/>
  <c r="BS70" i="13"/>
  <c r="BR70" i="13"/>
  <c r="BQ70" i="13"/>
  <c r="BP70" i="13"/>
  <c r="BO70" i="13"/>
  <c r="BN70" i="13"/>
  <c r="BV69" i="13"/>
  <c r="BU69" i="13"/>
  <c r="BT69" i="13"/>
  <c r="BS69" i="13"/>
  <c r="BR69" i="13"/>
  <c r="BQ69" i="13"/>
  <c r="BP69" i="13"/>
  <c r="BO69" i="13"/>
  <c r="BN69" i="13"/>
  <c r="BV68" i="13"/>
  <c r="BU68" i="13"/>
  <c r="BT68" i="13"/>
  <c r="BS68" i="13"/>
  <c r="BR68" i="13"/>
  <c r="BQ68" i="13"/>
  <c r="BP68" i="13"/>
  <c r="BO68" i="13"/>
  <c r="BN68" i="13"/>
  <c r="BV67" i="13"/>
  <c r="BU67" i="13"/>
  <c r="BT67" i="13"/>
  <c r="BS67" i="13"/>
  <c r="BR67" i="13"/>
  <c r="BQ67" i="13"/>
  <c r="BP67" i="13"/>
  <c r="BO67" i="13"/>
  <c r="BN67" i="13"/>
  <c r="BV66" i="13"/>
  <c r="BU66" i="13"/>
  <c r="BT66" i="13"/>
  <c r="BS66" i="13"/>
  <c r="BR66" i="13"/>
  <c r="BQ66" i="13"/>
  <c r="BP66" i="13"/>
  <c r="BO66" i="13"/>
  <c r="BN66" i="13"/>
  <c r="BV63" i="13"/>
  <c r="BU63" i="13"/>
  <c r="BT63" i="13"/>
  <c r="BS63" i="13"/>
  <c r="BR63" i="13"/>
  <c r="BQ63" i="13"/>
  <c r="BP63" i="13"/>
  <c r="BO63" i="13"/>
  <c r="BN63" i="13"/>
  <c r="BV62" i="13"/>
  <c r="BU62" i="13"/>
  <c r="BT62" i="13"/>
  <c r="BS62" i="13"/>
  <c r="BR62" i="13"/>
  <c r="BQ62" i="13"/>
  <c r="BP62" i="13"/>
  <c r="BO62" i="13"/>
  <c r="BN62" i="13"/>
  <c r="BV61" i="13"/>
  <c r="BU61" i="13"/>
  <c r="BT61" i="13"/>
  <c r="BS61" i="13"/>
  <c r="BR61" i="13"/>
  <c r="BQ61" i="13"/>
  <c r="BP61" i="13"/>
  <c r="BO61" i="13"/>
  <c r="BN61" i="13"/>
  <c r="BV60" i="13"/>
  <c r="BU60" i="13"/>
  <c r="BT60" i="13"/>
  <c r="BS60" i="13"/>
  <c r="BR60" i="13"/>
  <c r="BQ60" i="13"/>
  <c r="BP60" i="13"/>
  <c r="BO60" i="13"/>
  <c r="BN60" i="13"/>
  <c r="BV59" i="13"/>
  <c r="BU59" i="13"/>
  <c r="BT59" i="13"/>
  <c r="BS59" i="13"/>
  <c r="BR59" i="13"/>
  <c r="BQ59" i="13"/>
  <c r="BP59" i="13"/>
  <c r="BO59" i="13"/>
  <c r="BN59" i="13"/>
  <c r="BV56" i="13"/>
  <c r="BU56" i="13"/>
  <c r="BT56" i="13"/>
  <c r="BS56" i="13"/>
  <c r="BR56" i="13"/>
  <c r="BQ56" i="13"/>
  <c r="BP56" i="13"/>
  <c r="BO56" i="13"/>
  <c r="BN56" i="13"/>
  <c r="BV55" i="13"/>
  <c r="BU55" i="13"/>
  <c r="BT55" i="13"/>
  <c r="BS55" i="13"/>
  <c r="BR55" i="13"/>
  <c r="BQ55" i="13"/>
  <c r="BP55" i="13"/>
  <c r="BO55" i="13"/>
  <c r="BN55" i="13"/>
  <c r="BV54" i="13"/>
  <c r="BU54" i="13"/>
  <c r="BT54" i="13"/>
  <c r="BS54" i="13"/>
  <c r="BR54" i="13"/>
  <c r="BQ54" i="13"/>
  <c r="BP54" i="13"/>
  <c r="BO54" i="13"/>
  <c r="BN54" i="13"/>
  <c r="BV53" i="13"/>
  <c r="BU53" i="13"/>
  <c r="BT53" i="13"/>
  <c r="BS53" i="13"/>
  <c r="BR53" i="13"/>
  <c r="BQ53" i="13"/>
  <c r="BP53" i="13"/>
  <c r="BO53" i="13"/>
  <c r="BN53" i="13"/>
  <c r="BV52" i="13"/>
  <c r="BU52" i="13"/>
  <c r="BT52" i="13"/>
  <c r="BS52" i="13"/>
  <c r="BR52" i="13"/>
  <c r="BQ52" i="13"/>
  <c r="BP52" i="13"/>
  <c r="BO52" i="13"/>
  <c r="BN52" i="13"/>
  <c r="BV49" i="13"/>
  <c r="BU49" i="13"/>
  <c r="BT49" i="13"/>
  <c r="BS49" i="13"/>
  <c r="BR49" i="13"/>
  <c r="BQ49" i="13"/>
  <c r="BP49" i="13"/>
  <c r="BO49" i="13"/>
  <c r="BN49" i="13"/>
  <c r="BV48" i="13"/>
  <c r="BU48" i="13"/>
  <c r="BT48" i="13"/>
  <c r="BS48" i="13"/>
  <c r="BR48" i="13"/>
  <c r="BQ48" i="13"/>
  <c r="BP48" i="13"/>
  <c r="BO48" i="13"/>
  <c r="BN48" i="13"/>
  <c r="BV47" i="13"/>
  <c r="BU47" i="13"/>
  <c r="BT47" i="13"/>
  <c r="BS47" i="13"/>
  <c r="BR47" i="13"/>
  <c r="BQ47" i="13"/>
  <c r="BP47" i="13"/>
  <c r="BO47" i="13"/>
  <c r="BN47" i="13"/>
  <c r="BV46" i="13"/>
  <c r="BU46" i="13"/>
  <c r="BT46" i="13"/>
  <c r="BS46" i="13"/>
  <c r="BR46" i="13"/>
  <c r="BQ46" i="13"/>
  <c r="BP46" i="13"/>
  <c r="BO46" i="13"/>
  <c r="BN46" i="13"/>
  <c r="BV45" i="13"/>
  <c r="BU45" i="13"/>
  <c r="BT45" i="13"/>
  <c r="BS45" i="13"/>
  <c r="BR45" i="13"/>
  <c r="BQ45" i="13"/>
  <c r="BP45" i="13"/>
  <c r="BO45" i="13"/>
  <c r="BN45" i="13"/>
  <c r="BV42" i="13"/>
  <c r="BU42" i="13"/>
  <c r="BT42" i="13"/>
  <c r="BS42" i="13"/>
  <c r="BR42" i="13"/>
  <c r="BQ42" i="13"/>
  <c r="BP42" i="13"/>
  <c r="BO42" i="13"/>
  <c r="BN42" i="13"/>
  <c r="BV41" i="13"/>
  <c r="BU41" i="13"/>
  <c r="BT41" i="13"/>
  <c r="BS41" i="13"/>
  <c r="BR41" i="13"/>
  <c r="BQ41" i="13"/>
  <c r="BP41" i="13"/>
  <c r="BO41" i="13"/>
  <c r="BN41" i="13"/>
  <c r="BV40" i="13"/>
  <c r="BU40" i="13"/>
  <c r="BT40" i="13"/>
  <c r="BS40" i="13"/>
  <c r="BR40" i="13"/>
  <c r="BQ40" i="13"/>
  <c r="BP40" i="13"/>
  <c r="BO40" i="13"/>
  <c r="BN40" i="13"/>
  <c r="BV39" i="13"/>
  <c r="BU39" i="13"/>
  <c r="BT39" i="13"/>
  <c r="BS39" i="13"/>
  <c r="BR39" i="13"/>
  <c r="BQ39" i="13"/>
  <c r="BP39" i="13"/>
  <c r="BO39" i="13"/>
  <c r="BN39" i="13"/>
  <c r="BV38" i="13"/>
  <c r="BU38" i="13"/>
  <c r="BT38" i="13"/>
  <c r="BS38" i="13"/>
  <c r="BR38" i="13"/>
  <c r="BQ38" i="13"/>
  <c r="BP38" i="13"/>
  <c r="BO38" i="13"/>
  <c r="BN38" i="13"/>
  <c r="BV35" i="13"/>
  <c r="BU35" i="13"/>
  <c r="BT35" i="13"/>
  <c r="BS35" i="13"/>
  <c r="BR35" i="13"/>
  <c r="BQ35" i="13"/>
  <c r="BP35" i="13"/>
  <c r="BO35" i="13"/>
  <c r="BN35" i="13"/>
  <c r="BV34" i="13"/>
  <c r="BU34" i="13"/>
  <c r="BT34" i="13"/>
  <c r="BS34" i="13"/>
  <c r="BR34" i="13"/>
  <c r="BQ34" i="13"/>
  <c r="BP34" i="13"/>
  <c r="BO34" i="13"/>
  <c r="BN34" i="13"/>
  <c r="BV33" i="13"/>
  <c r="BU33" i="13"/>
  <c r="BT33" i="13"/>
  <c r="BS33" i="13"/>
  <c r="BR33" i="13"/>
  <c r="BQ33" i="13"/>
  <c r="BP33" i="13"/>
  <c r="BO33" i="13"/>
  <c r="BN33" i="13"/>
  <c r="BV32" i="13"/>
  <c r="BU32" i="13"/>
  <c r="BT32" i="13"/>
  <c r="BS32" i="13"/>
  <c r="BR32" i="13"/>
  <c r="BQ32" i="13"/>
  <c r="BP32" i="13"/>
  <c r="BO32" i="13"/>
  <c r="BN32" i="13"/>
  <c r="BV31" i="13"/>
  <c r="BU31" i="13"/>
  <c r="BT31" i="13"/>
  <c r="BS31" i="13"/>
  <c r="BR31" i="13"/>
  <c r="BQ31" i="13"/>
  <c r="BP31" i="13"/>
  <c r="BO31" i="13"/>
  <c r="BN31" i="13"/>
  <c r="BV28" i="13"/>
  <c r="BU28" i="13"/>
  <c r="BT28" i="13"/>
  <c r="BS28" i="13"/>
  <c r="BR28" i="13"/>
  <c r="BQ28" i="13"/>
  <c r="BP28" i="13"/>
  <c r="BO28" i="13"/>
  <c r="BN28" i="13"/>
  <c r="BV27" i="13"/>
  <c r="BU27" i="13"/>
  <c r="BT27" i="13"/>
  <c r="BS27" i="13"/>
  <c r="BR27" i="13"/>
  <c r="BQ27" i="13"/>
  <c r="BP27" i="13"/>
  <c r="BO27" i="13"/>
  <c r="BN27" i="13"/>
  <c r="BV26" i="13"/>
  <c r="BU26" i="13"/>
  <c r="BT26" i="13"/>
  <c r="BS26" i="13"/>
  <c r="BR26" i="13"/>
  <c r="BQ26" i="13"/>
  <c r="BP26" i="13"/>
  <c r="BO26" i="13"/>
  <c r="BN26" i="13"/>
  <c r="BV25" i="13"/>
  <c r="BU25" i="13"/>
  <c r="BT25" i="13"/>
  <c r="BS25" i="13"/>
  <c r="BR25" i="13"/>
  <c r="BQ25" i="13"/>
  <c r="BP25" i="13"/>
  <c r="BO25" i="13"/>
  <c r="BN25" i="13"/>
  <c r="BV24" i="13"/>
  <c r="BU24" i="13"/>
  <c r="BT24" i="13"/>
  <c r="BS24" i="13"/>
  <c r="BR24" i="13"/>
  <c r="BQ24" i="13"/>
  <c r="BP24" i="13"/>
  <c r="BO24" i="13"/>
  <c r="BN24" i="13"/>
  <c r="BV21" i="13"/>
  <c r="BU21" i="13"/>
  <c r="BT21" i="13"/>
  <c r="BS21" i="13"/>
  <c r="BR21" i="13"/>
  <c r="BQ21" i="13"/>
  <c r="BP21" i="13"/>
  <c r="BO21" i="13"/>
  <c r="BN21" i="13"/>
  <c r="BV20" i="13"/>
  <c r="BU20" i="13"/>
  <c r="BT20" i="13"/>
  <c r="BS20" i="13"/>
  <c r="BR20" i="13"/>
  <c r="BQ20" i="13"/>
  <c r="BP20" i="13"/>
  <c r="BO20" i="13"/>
  <c r="BN20" i="13"/>
  <c r="BV19" i="13"/>
  <c r="BU19" i="13"/>
  <c r="BT19" i="13"/>
  <c r="BS19" i="13"/>
  <c r="BR19" i="13"/>
  <c r="BQ19" i="13"/>
  <c r="BP19" i="13"/>
  <c r="BO19" i="13"/>
  <c r="BN19" i="13"/>
  <c r="BV18" i="13"/>
  <c r="BU18" i="13"/>
  <c r="BT18" i="13"/>
  <c r="BS18" i="13"/>
  <c r="BR18" i="13"/>
  <c r="BQ18" i="13"/>
  <c r="BP18" i="13"/>
  <c r="BO18" i="13"/>
  <c r="BN18" i="13"/>
  <c r="BV17" i="13"/>
  <c r="BU17" i="13"/>
  <c r="BT17" i="13"/>
  <c r="BS17" i="13"/>
  <c r="BR17" i="13"/>
  <c r="BQ17" i="13"/>
  <c r="BP17" i="13"/>
  <c r="BO17" i="13"/>
  <c r="BN17" i="13"/>
  <c r="BV14" i="13"/>
  <c r="BU14" i="13"/>
  <c r="BT14" i="13"/>
  <c r="BS14" i="13"/>
  <c r="BR14" i="13"/>
  <c r="BQ14" i="13"/>
  <c r="BP14" i="13"/>
  <c r="BO14" i="13"/>
  <c r="BN14" i="13"/>
  <c r="BV13" i="13"/>
  <c r="BU13" i="13"/>
  <c r="BT13" i="13"/>
  <c r="BS13" i="13"/>
  <c r="BR13" i="13"/>
  <c r="BQ13" i="13"/>
  <c r="BP13" i="13"/>
  <c r="BO13" i="13"/>
  <c r="BN13" i="13"/>
  <c r="BV12" i="13"/>
  <c r="BU12" i="13"/>
  <c r="BT12" i="13"/>
  <c r="BS12" i="13"/>
  <c r="BR12" i="13"/>
  <c r="BQ12" i="13"/>
  <c r="BP12" i="13"/>
  <c r="BO12" i="13"/>
  <c r="BN12" i="13"/>
  <c r="BV11" i="13"/>
  <c r="BU11" i="13"/>
  <c r="BT11" i="13"/>
  <c r="BS11" i="13"/>
  <c r="BR11" i="13"/>
  <c r="BQ11" i="13"/>
  <c r="BP11" i="13"/>
  <c r="BO11" i="13"/>
  <c r="BN11" i="13"/>
  <c r="BV10" i="13"/>
  <c r="BU10" i="13"/>
  <c r="BT10" i="13"/>
  <c r="BR10" i="13"/>
  <c r="BQ10" i="13"/>
  <c r="BP10" i="13"/>
  <c r="BO10" i="13"/>
  <c r="BN10" i="13"/>
  <c r="BV154" i="14"/>
  <c r="BU154" i="14"/>
  <c r="BT154" i="14"/>
  <c r="BS154" i="14"/>
  <c r="BR154" i="14"/>
  <c r="BQ154" i="14"/>
  <c r="BP154" i="14"/>
  <c r="BO154" i="14"/>
  <c r="BN154" i="14"/>
  <c r="BV153" i="14"/>
  <c r="BU153" i="14"/>
  <c r="BT153" i="14"/>
  <c r="BS153" i="14"/>
  <c r="BR153" i="14"/>
  <c r="BQ153" i="14"/>
  <c r="BP153" i="14"/>
  <c r="BO153" i="14"/>
  <c r="BN153" i="14"/>
  <c r="BV152" i="14"/>
  <c r="BU152" i="14"/>
  <c r="BT152" i="14"/>
  <c r="BS152" i="14"/>
  <c r="BR152" i="14"/>
  <c r="BQ152" i="14"/>
  <c r="BP152" i="14"/>
  <c r="BO152" i="14"/>
  <c r="BN152" i="14"/>
  <c r="BV151" i="14"/>
  <c r="BU151" i="14"/>
  <c r="BT151" i="14"/>
  <c r="BS151" i="14"/>
  <c r="BR151" i="14"/>
  <c r="BQ151" i="14"/>
  <c r="BP151" i="14"/>
  <c r="BO151" i="14"/>
  <c r="BN151" i="14"/>
  <c r="BV150" i="14"/>
  <c r="BU150" i="14"/>
  <c r="BT150" i="14"/>
  <c r="BS150" i="14"/>
  <c r="BR150" i="14"/>
  <c r="BQ150" i="14"/>
  <c r="BP150" i="14"/>
  <c r="BO150" i="14"/>
  <c r="BN150" i="14"/>
  <c r="BV147" i="14"/>
  <c r="BU147" i="14"/>
  <c r="BT147" i="14"/>
  <c r="BS147" i="14"/>
  <c r="BR147" i="14"/>
  <c r="BQ147" i="14"/>
  <c r="BP147" i="14"/>
  <c r="BO147" i="14"/>
  <c r="BN147" i="14"/>
  <c r="BV146" i="14"/>
  <c r="BU146" i="14"/>
  <c r="BT146" i="14"/>
  <c r="BS146" i="14"/>
  <c r="BR146" i="14"/>
  <c r="BQ146" i="14"/>
  <c r="BP146" i="14"/>
  <c r="BO146" i="14"/>
  <c r="BN146" i="14"/>
  <c r="BV145" i="14"/>
  <c r="BU145" i="14"/>
  <c r="BT145" i="14"/>
  <c r="BS145" i="14"/>
  <c r="BR145" i="14"/>
  <c r="BQ145" i="14"/>
  <c r="BP145" i="14"/>
  <c r="BO145" i="14"/>
  <c r="BN145" i="14"/>
  <c r="BV144" i="14"/>
  <c r="BU144" i="14"/>
  <c r="BT144" i="14"/>
  <c r="BS144" i="14"/>
  <c r="BR144" i="14"/>
  <c r="BQ144" i="14"/>
  <c r="BP144" i="14"/>
  <c r="BO144" i="14"/>
  <c r="BN144" i="14"/>
  <c r="BV143" i="14"/>
  <c r="BU143" i="14"/>
  <c r="BT143" i="14"/>
  <c r="BS143" i="14"/>
  <c r="BR143" i="14"/>
  <c r="BQ143" i="14"/>
  <c r="BP143" i="14"/>
  <c r="BO143" i="14"/>
  <c r="BN143" i="14"/>
  <c r="BV133" i="14"/>
  <c r="BU133" i="14"/>
  <c r="BT133" i="14"/>
  <c r="BS133" i="14"/>
  <c r="BR133" i="14"/>
  <c r="BQ133" i="14"/>
  <c r="BP133" i="14"/>
  <c r="BO133" i="14"/>
  <c r="BN133" i="14"/>
  <c r="BV132" i="14"/>
  <c r="BU132" i="14"/>
  <c r="BT132" i="14"/>
  <c r="BS132" i="14"/>
  <c r="BR132" i="14"/>
  <c r="BQ132" i="14"/>
  <c r="BP132" i="14"/>
  <c r="BO132" i="14"/>
  <c r="BN132" i="14"/>
  <c r="BV131" i="14"/>
  <c r="BU131" i="14"/>
  <c r="BT131" i="14"/>
  <c r="BS131" i="14"/>
  <c r="BR131" i="14"/>
  <c r="BQ131" i="14"/>
  <c r="BP131" i="14"/>
  <c r="BO131" i="14"/>
  <c r="BN131" i="14"/>
  <c r="BV130" i="14"/>
  <c r="BU130" i="14"/>
  <c r="BT130" i="14"/>
  <c r="BS130" i="14"/>
  <c r="BR130" i="14"/>
  <c r="BQ130" i="14"/>
  <c r="BP130" i="14"/>
  <c r="BO130" i="14"/>
  <c r="BN130" i="14"/>
  <c r="BV129" i="14"/>
  <c r="BU129" i="14"/>
  <c r="BT129" i="14"/>
  <c r="BS129" i="14"/>
  <c r="BR129" i="14"/>
  <c r="BQ129" i="14"/>
  <c r="BP129" i="14"/>
  <c r="BO129" i="14"/>
  <c r="BN129" i="14"/>
  <c r="BV126" i="14"/>
  <c r="BU126" i="14"/>
  <c r="BT126" i="14"/>
  <c r="BS126" i="14"/>
  <c r="BR126" i="14"/>
  <c r="BQ126" i="14"/>
  <c r="BP126" i="14"/>
  <c r="BO126" i="14"/>
  <c r="BN126" i="14"/>
  <c r="BV125" i="14"/>
  <c r="BU125" i="14"/>
  <c r="BT125" i="14"/>
  <c r="BS125" i="14"/>
  <c r="BR125" i="14"/>
  <c r="BQ125" i="14"/>
  <c r="BP125" i="14"/>
  <c r="BO125" i="14"/>
  <c r="BN125" i="14"/>
  <c r="BV124" i="14"/>
  <c r="BU124" i="14"/>
  <c r="BT124" i="14"/>
  <c r="BS124" i="14"/>
  <c r="BR124" i="14"/>
  <c r="BQ124" i="14"/>
  <c r="BP124" i="14"/>
  <c r="BO124" i="14"/>
  <c r="BN124" i="14"/>
  <c r="BV123" i="14"/>
  <c r="BU123" i="14"/>
  <c r="BT123" i="14"/>
  <c r="BS123" i="14"/>
  <c r="BR123" i="14"/>
  <c r="BQ123" i="14"/>
  <c r="BP123" i="14"/>
  <c r="BO123" i="14"/>
  <c r="BN123" i="14"/>
  <c r="BV122" i="14"/>
  <c r="BU122" i="14"/>
  <c r="BT122" i="14"/>
  <c r="BS122" i="14"/>
  <c r="BR122" i="14"/>
  <c r="BQ122" i="14"/>
  <c r="BP122" i="14"/>
  <c r="BO122" i="14"/>
  <c r="BN122" i="14"/>
  <c r="BV112" i="14"/>
  <c r="BU112" i="14"/>
  <c r="BT112" i="14"/>
  <c r="BS112" i="14"/>
  <c r="BR112" i="14"/>
  <c r="BQ112" i="14"/>
  <c r="BP112" i="14"/>
  <c r="BO112" i="14"/>
  <c r="BN112" i="14"/>
  <c r="BV111" i="14"/>
  <c r="BU111" i="14"/>
  <c r="BT111" i="14"/>
  <c r="BS111" i="14"/>
  <c r="BR111" i="14"/>
  <c r="BQ111" i="14"/>
  <c r="BP111" i="14"/>
  <c r="BO111" i="14"/>
  <c r="BN111" i="14"/>
  <c r="BV110" i="14"/>
  <c r="BU110" i="14"/>
  <c r="BT110" i="14"/>
  <c r="BS110" i="14"/>
  <c r="BR110" i="14"/>
  <c r="BQ110" i="14"/>
  <c r="BP110" i="14"/>
  <c r="BO110" i="14"/>
  <c r="BN110" i="14"/>
  <c r="BV109" i="14"/>
  <c r="BU109" i="14"/>
  <c r="BT109" i="14"/>
  <c r="BS109" i="14"/>
  <c r="BR109" i="14"/>
  <c r="BQ109" i="14"/>
  <c r="BP109" i="14"/>
  <c r="BO109" i="14"/>
  <c r="BN109" i="14"/>
  <c r="BV108" i="14"/>
  <c r="BU108" i="14"/>
  <c r="BT108" i="14"/>
  <c r="BS108" i="14"/>
  <c r="BR108" i="14"/>
  <c r="BQ108" i="14"/>
  <c r="BP108" i="14"/>
  <c r="BO108" i="14"/>
  <c r="BN108" i="14"/>
  <c r="BV105" i="14"/>
  <c r="BU105" i="14"/>
  <c r="BT105" i="14"/>
  <c r="BS105" i="14"/>
  <c r="BR105" i="14"/>
  <c r="BQ105" i="14"/>
  <c r="BP105" i="14"/>
  <c r="BO105" i="14"/>
  <c r="BN105" i="14"/>
  <c r="BV104" i="14"/>
  <c r="BU104" i="14"/>
  <c r="BT104" i="14"/>
  <c r="BS104" i="14"/>
  <c r="BR104" i="14"/>
  <c r="BQ104" i="14"/>
  <c r="BP104" i="14"/>
  <c r="BO104" i="14"/>
  <c r="BN104" i="14"/>
  <c r="BV103" i="14"/>
  <c r="BU103" i="14"/>
  <c r="BT103" i="14"/>
  <c r="BS103" i="14"/>
  <c r="BR103" i="14"/>
  <c r="BQ103" i="14"/>
  <c r="BP103" i="14"/>
  <c r="BO103" i="14"/>
  <c r="BN103" i="14"/>
  <c r="BV102" i="14"/>
  <c r="BU102" i="14"/>
  <c r="BT102" i="14"/>
  <c r="BS102" i="14"/>
  <c r="BR102" i="14"/>
  <c r="BQ102" i="14"/>
  <c r="BP102" i="14"/>
  <c r="BO102" i="14"/>
  <c r="BN102" i="14"/>
  <c r="BV101" i="14"/>
  <c r="BU101" i="14"/>
  <c r="BT101" i="14"/>
  <c r="BS101" i="14"/>
  <c r="BR101" i="14"/>
  <c r="BQ101" i="14"/>
  <c r="BP101" i="14"/>
  <c r="BO101" i="14"/>
  <c r="BN101" i="14"/>
  <c r="BV91" i="14"/>
  <c r="BU91" i="14"/>
  <c r="BT91" i="14"/>
  <c r="BS91" i="14"/>
  <c r="BR91" i="14"/>
  <c r="BQ91" i="14"/>
  <c r="BP91" i="14"/>
  <c r="BO91" i="14"/>
  <c r="BN91" i="14"/>
  <c r="BV90" i="14"/>
  <c r="BU90" i="14"/>
  <c r="BT90" i="14"/>
  <c r="BS90" i="14"/>
  <c r="BR90" i="14"/>
  <c r="BQ90" i="14"/>
  <c r="BP90" i="14"/>
  <c r="BO90" i="14"/>
  <c r="BN90" i="14"/>
  <c r="BV89" i="14"/>
  <c r="BU89" i="14"/>
  <c r="BT89" i="14"/>
  <c r="BS89" i="14"/>
  <c r="BR89" i="14"/>
  <c r="BQ89" i="14"/>
  <c r="BP89" i="14"/>
  <c r="BO89" i="14"/>
  <c r="BN89" i="14"/>
  <c r="BV88" i="14"/>
  <c r="BU88" i="14"/>
  <c r="BT88" i="14"/>
  <c r="BS88" i="14"/>
  <c r="BR88" i="14"/>
  <c r="BQ88" i="14"/>
  <c r="BP88" i="14"/>
  <c r="BO88" i="14"/>
  <c r="BN88" i="14"/>
  <c r="BV87" i="14"/>
  <c r="BU87" i="14"/>
  <c r="BT87" i="14"/>
  <c r="BS87" i="14"/>
  <c r="BR87" i="14"/>
  <c r="BQ87" i="14"/>
  <c r="BP87" i="14"/>
  <c r="BO87" i="14"/>
  <c r="BN87" i="14"/>
  <c r="BV84" i="14"/>
  <c r="BU84" i="14"/>
  <c r="BT84" i="14"/>
  <c r="BS84" i="14"/>
  <c r="BR84" i="14"/>
  <c r="BQ84" i="14"/>
  <c r="BP84" i="14"/>
  <c r="BO84" i="14"/>
  <c r="BN84" i="14"/>
  <c r="BV83" i="14"/>
  <c r="BU83" i="14"/>
  <c r="BT83" i="14"/>
  <c r="BS83" i="14"/>
  <c r="BR83" i="14"/>
  <c r="BQ83" i="14"/>
  <c r="BP83" i="14"/>
  <c r="BO83" i="14"/>
  <c r="BN83" i="14"/>
  <c r="BV82" i="14"/>
  <c r="BU82" i="14"/>
  <c r="BT82" i="14"/>
  <c r="BS82" i="14"/>
  <c r="BR82" i="14"/>
  <c r="BQ82" i="14"/>
  <c r="BP82" i="14"/>
  <c r="BO82" i="14"/>
  <c r="BN82" i="14"/>
  <c r="BV81" i="14"/>
  <c r="BU81" i="14"/>
  <c r="BT81" i="14"/>
  <c r="BS81" i="14"/>
  <c r="BR81" i="14"/>
  <c r="BQ81" i="14"/>
  <c r="BP81" i="14"/>
  <c r="BO81" i="14"/>
  <c r="BN81" i="14"/>
  <c r="BV80" i="14"/>
  <c r="BU80" i="14"/>
  <c r="BT80" i="14"/>
  <c r="BS80" i="14"/>
  <c r="BR80" i="14"/>
  <c r="BQ80" i="14"/>
  <c r="BP80" i="14"/>
  <c r="BO80" i="14"/>
  <c r="BN80" i="14"/>
  <c r="BV77" i="14"/>
  <c r="BU77" i="14"/>
  <c r="BT77" i="14"/>
  <c r="BS77" i="14"/>
  <c r="BR77" i="14"/>
  <c r="BQ77" i="14"/>
  <c r="BP77" i="14"/>
  <c r="BO77" i="14"/>
  <c r="BN77" i="14"/>
  <c r="BV76" i="14"/>
  <c r="BU76" i="14"/>
  <c r="BT76" i="14"/>
  <c r="BS76" i="14"/>
  <c r="BR76" i="14"/>
  <c r="BQ76" i="14"/>
  <c r="BP76" i="14"/>
  <c r="BO76" i="14"/>
  <c r="BN76" i="14"/>
  <c r="BV75" i="14"/>
  <c r="BU75" i="14"/>
  <c r="BT75" i="14"/>
  <c r="BS75" i="14"/>
  <c r="BR75" i="14"/>
  <c r="BQ75" i="14"/>
  <c r="BP75" i="14"/>
  <c r="BO75" i="14"/>
  <c r="BN75" i="14"/>
  <c r="BV74" i="14"/>
  <c r="BU74" i="14"/>
  <c r="BT74" i="14"/>
  <c r="BS74" i="14"/>
  <c r="BR74" i="14"/>
  <c r="BQ74" i="14"/>
  <c r="BP74" i="14"/>
  <c r="BO74" i="14"/>
  <c r="BN74" i="14"/>
  <c r="BV73" i="14"/>
  <c r="BU73" i="14"/>
  <c r="BT73" i="14"/>
  <c r="BS73" i="14"/>
  <c r="BR73" i="14"/>
  <c r="BQ73" i="14"/>
  <c r="BP73" i="14"/>
  <c r="BO73" i="14"/>
  <c r="BN73" i="14"/>
  <c r="BV70" i="14"/>
  <c r="BU70" i="14"/>
  <c r="BT70" i="14"/>
  <c r="BS70" i="14"/>
  <c r="BR70" i="14"/>
  <c r="BQ70" i="14"/>
  <c r="BP70" i="14"/>
  <c r="BO70" i="14"/>
  <c r="BN70" i="14"/>
  <c r="BV69" i="14"/>
  <c r="BU69" i="14"/>
  <c r="BT69" i="14"/>
  <c r="BS69" i="14"/>
  <c r="BR69" i="14"/>
  <c r="BQ69" i="14"/>
  <c r="BP69" i="14"/>
  <c r="BO69" i="14"/>
  <c r="BN69" i="14"/>
  <c r="BV68" i="14"/>
  <c r="BU68" i="14"/>
  <c r="BT68" i="14"/>
  <c r="BS68" i="14"/>
  <c r="BR68" i="14"/>
  <c r="BQ68" i="14"/>
  <c r="BP68" i="14"/>
  <c r="BO68" i="14"/>
  <c r="BN68" i="14"/>
  <c r="BV67" i="14"/>
  <c r="BU67" i="14"/>
  <c r="BT67" i="14"/>
  <c r="BS67" i="14"/>
  <c r="BR67" i="14"/>
  <c r="BQ67" i="14"/>
  <c r="BP67" i="14"/>
  <c r="BO67" i="14"/>
  <c r="BN67" i="14"/>
  <c r="BV66" i="14"/>
  <c r="BU66" i="14"/>
  <c r="BT66" i="14"/>
  <c r="BS66" i="14"/>
  <c r="BR66" i="14"/>
  <c r="BQ66" i="14"/>
  <c r="BP66" i="14"/>
  <c r="BO66" i="14"/>
  <c r="BN66" i="14"/>
  <c r="BV63" i="14"/>
  <c r="BU63" i="14"/>
  <c r="BT63" i="14"/>
  <c r="BS63" i="14"/>
  <c r="BR63" i="14"/>
  <c r="BQ63" i="14"/>
  <c r="BP63" i="14"/>
  <c r="BO63" i="14"/>
  <c r="BN63" i="14"/>
  <c r="BV62" i="14"/>
  <c r="BU62" i="14"/>
  <c r="BT62" i="14"/>
  <c r="BS62" i="14"/>
  <c r="BR62" i="14"/>
  <c r="BQ62" i="14"/>
  <c r="BP62" i="14"/>
  <c r="BO62" i="14"/>
  <c r="BN62" i="14"/>
  <c r="BV61" i="14"/>
  <c r="BU61" i="14"/>
  <c r="BT61" i="14"/>
  <c r="BS61" i="14"/>
  <c r="BR61" i="14"/>
  <c r="BQ61" i="14"/>
  <c r="BP61" i="14"/>
  <c r="BO61" i="14"/>
  <c r="BN61" i="14"/>
  <c r="BV60" i="14"/>
  <c r="BU60" i="14"/>
  <c r="BT60" i="14"/>
  <c r="BS60" i="14"/>
  <c r="BR60" i="14"/>
  <c r="BQ60" i="14"/>
  <c r="BP60" i="14"/>
  <c r="BO60" i="14"/>
  <c r="BN60" i="14"/>
  <c r="BV59" i="14"/>
  <c r="BU59" i="14"/>
  <c r="BT59" i="14"/>
  <c r="BS59" i="14"/>
  <c r="BR59" i="14"/>
  <c r="BQ59" i="14"/>
  <c r="BP59" i="14"/>
  <c r="BO59" i="14"/>
  <c r="BN59" i="14"/>
  <c r="BV56" i="14"/>
  <c r="BU56" i="14"/>
  <c r="BT56" i="14"/>
  <c r="BS56" i="14"/>
  <c r="BR56" i="14"/>
  <c r="BQ56" i="14"/>
  <c r="BP56" i="14"/>
  <c r="BO56" i="14"/>
  <c r="BN56" i="14"/>
  <c r="BV55" i="14"/>
  <c r="BU55" i="14"/>
  <c r="BT55" i="14"/>
  <c r="BS55" i="14"/>
  <c r="BR55" i="14"/>
  <c r="BQ55" i="14"/>
  <c r="BP55" i="14"/>
  <c r="BO55" i="14"/>
  <c r="BN55" i="14"/>
  <c r="BV54" i="14"/>
  <c r="BU54" i="14"/>
  <c r="BT54" i="14"/>
  <c r="BS54" i="14"/>
  <c r="BR54" i="14"/>
  <c r="BQ54" i="14"/>
  <c r="BP54" i="14"/>
  <c r="BO54" i="14"/>
  <c r="BN54" i="14"/>
  <c r="BV53" i="14"/>
  <c r="BU53" i="14"/>
  <c r="BT53" i="14"/>
  <c r="BS53" i="14"/>
  <c r="BR53" i="14"/>
  <c r="BQ53" i="14"/>
  <c r="BP53" i="14"/>
  <c r="BO53" i="14"/>
  <c r="BN53" i="14"/>
  <c r="BV52" i="14"/>
  <c r="BU52" i="14"/>
  <c r="BT52" i="14"/>
  <c r="BS52" i="14"/>
  <c r="BR52" i="14"/>
  <c r="BQ52" i="14"/>
  <c r="BP52" i="14"/>
  <c r="BO52" i="14"/>
  <c r="BN52" i="14"/>
  <c r="BV49" i="14"/>
  <c r="BU49" i="14"/>
  <c r="BT49" i="14"/>
  <c r="BS49" i="14"/>
  <c r="BR49" i="14"/>
  <c r="BQ49" i="14"/>
  <c r="BP49" i="14"/>
  <c r="BO49" i="14"/>
  <c r="BN49" i="14"/>
  <c r="BV48" i="14"/>
  <c r="BU48" i="14"/>
  <c r="BT48" i="14"/>
  <c r="BS48" i="14"/>
  <c r="BR48" i="14"/>
  <c r="BQ48" i="14"/>
  <c r="BP48" i="14"/>
  <c r="BO48" i="14"/>
  <c r="BN48" i="14"/>
  <c r="BV47" i="14"/>
  <c r="BU47" i="14"/>
  <c r="BT47" i="14"/>
  <c r="BS47" i="14"/>
  <c r="BR47" i="14"/>
  <c r="BQ47" i="14"/>
  <c r="BP47" i="14"/>
  <c r="BO47" i="14"/>
  <c r="BN47" i="14"/>
  <c r="BV46" i="14"/>
  <c r="BU46" i="14"/>
  <c r="BT46" i="14"/>
  <c r="BS46" i="14"/>
  <c r="BR46" i="14"/>
  <c r="BQ46" i="14"/>
  <c r="BP46" i="14"/>
  <c r="BO46" i="14"/>
  <c r="BN46" i="14"/>
  <c r="BV45" i="14"/>
  <c r="BU45" i="14"/>
  <c r="BT45" i="14"/>
  <c r="BS45" i="14"/>
  <c r="BR45" i="14"/>
  <c r="BQ45" i="14"/>
  <c r="BP45" i="14"/>
  <c r="BO45" i="14"/>
  <c r="BN45" i="14"/>
  <c r="BV42" i="14"/>
  <c r="BU42" i="14"/>
  <c r="BT42" i="14"/>
  <c r="BS42" i="14"/>
  <c r="BR42" i="14"/>
  <c r="BQ42" i="14"/>
  <c r="BP42" i="14"/>
  <c r="BO42" i="14"/>
  <c r="BN42" i="14"/>
  <c r="BV41" i="14"/>
  <c r="BU41" i="14"/>
  <c r="BT41" i="14"/>
  <c r="BS41" i="14"/>
  <c r="BR41" i="14"/>
  <c r="BQ41" i="14"/>
  <c r="BP41" i="14"/>
  <c r="BO41" i="14"/>
  <c r="BN41" i="14"/>
  <c r="BV40" i="14"/>
  <c r="BU40" i="14"/>
  <c r="BT40" i="14"/>
  <c r="BS40" i="14"/>
  <c r="BR40" i="14"/>
  <c r="BQ40" i="14"/>
  <c r="BP40" i="14"/>
  <c r="BO40" i="14"/>
  <c r="BN40" i="14"/>
  <c r="BV39" i="14"/>
  <c r="BU39" i="14"/>
  <c r="BT39" i="14"/>
  <c r="BS39" i="14"/>
  <c r="BR39" i="14"/>
  <c r="BQ39" i="14"/>
  <c r="BP39" i="14"/>
  <c r="BO39" i="14"/>
  <c r="BN39" i="14"/>
  <c r="BV38" i="14"/>
  <c r="BU38" i="14"/>
  <c r="BT38" i="14"/>
  <c r="BS38" i="14"/>
  <c r="BR38" i="14"/>
  <c r="BQ38" i="14"/>
  <c r="BP38" i="14"/>
  <c r="BO38" i="14"/>
  <c r="BN38" i="14"/>
  <c r="BV35" i="14"/>
  <c r="BU35" i="14"/>
  <c r="BT35" i="14"/>
  <c r="BS35" i="14"/>
  <c r="BR35" i="14"/>
  <c r="BQ35" i="14"/>
  <c r="BP35" i="14"/>
  <c r="BO35" i="14"/>
  <c r="BN35" i="14"/>
  <c r="BV34" i="14"/>
  <c r="BU34" i="14"/>
  <c r="BT34" i="14"/>
  <c r="BS34" i="14"/>
  <c r="BR34" i="14"/>
  <c r="BQ34" i="14"/>
  <c r="BP34" i="14"/>
  <c r="BO34" i="14"/>
  <c r="BN34" i="14"/>
  <c r="BV33" i="14"/>
  <c r="BU33" i="14"/>
  <c r="BT33" i="14"/>
  <c r="BS33" i="14"/>
  <c r="BR33" i="14"/>
  <c r="BQ33" i="14"/>
  <c r="BP33" i="14"/>
  <c r="BO33" i="14"/>
  <c r="BN33" i="14"/>
  <c r="BV32" i="14"/>
  <c r="BU32" i="14"/>
  <c r="BT32" i="14"/>
  <c r="BS32" i="14"/>
  <c r="BR32" i="14"/>
  <c r="BQ32" i="14"/>
  <c r="BP32" i="14"/>
  <c r="BO32" i="14"/>
  <c r="BN32" i="14"/>
  <c r="BV31" i="14"/>
  <c r="BU31" i="14"/>
  <c r="BT31" i="14"/>
  <c r="BS31" i="14"/>
  <c r="BR31" i="14"/>
  <c r="BQ31" i="14"/>
  <c r="BP31" i="14"/>
  <c r="BO31" i="14"/>
  <c r="BN31" i="14"/>
  <c r="BV28" i="14"/>
  <c r="BU28" i="14"/>
  <c r="BT28" i="14"/>
  <c r="BS28" i="14"/>
  <c r="BR28" i="14"/>
  <c r="BQ28" i="14"/>
  <c r="BP28" i="14"/>
  <c r="BO28" i="14"/>
  <c r="BN28" i="14"/>
  <c r="BV27" i="14"/>
  <c r="BU27" i="14"/>
  <c r="BT27" i="14"/>
  <c r="BS27" i="14"/>
  <c r="BR27" i="14"/>
  <c r="BQ27" i="14"/>
  <c r="BP27" i="14"/>
  <c r="BO27" i="14"/>
  <c r="BN27" i="14"/>
  <c r="BV26" i="14"/>
  <c r="BU26" i="14"/>
  <c r="BT26" i="14"/>
  <c r="BS26" i="14"/>
  <c r="BR26" i="14"/>
  <c r="BQ26" i="14"/>
  <c r="BP26" i="14"/>
  <c r="BO26" i="14"/>
  <c r="BN26" i="14"/>
  <c r="BV25" i="14"/>
  <c r="BU25" i="14"/>
  <c r="BT25" i="14"/>
  <c r="BS25" i="14"/>
  <c r="BR25" i="14"/>
  <c r="BQ25" i="14"/>
  <c r="BP25" i="14"/>
  <c r="BO25" i="14"/>
  <c r="BN25" i="14"/>
  <c r="BV24" i="14"/>
  <c r="BU24" i="14"/>
  <c r="BT24" i="14"/>
  <c r="BS24" i="14"/>
  <c r="BR24" i="14"/>
  <c r="BQ24" i="14"/>
  <c r="BP24" i="14"/>
  <c r="BO24" i="14"/>
  <c r="BN24" i="14"/>
  <c r="BV21" i="14"/>
  <c r="BU21" i="14"/>
  <c r="BT21" i="14"/>
  <c r="BS21" i="14"/>
  <c r="BR21" i="14"/>
  <c r="BQ21" i="14"/>
  <c r="BP21" i="14"/>
  <c r="BO21" i="14"/>
  <c r="BN21" i="14"/>
  <c r="BV20" i="14"/>
  <c r="BU20" i="14"/>
  <c r="BT20" i="14"/>
  <c r="BS20" i="14"/>
  <c r="BR20" i="14"/>
  <c r="BQ20" i="14"/>
  <c r="BP20" i="14"/>
  <c r="BO20" i="14"/>
  <c r="BN20" i="14"/>
  <c r="BV19" i="14"/>
  <c r="BU19" i="14"/>
  <c r="BT19" i="14"/>
  <c r="BS19" i="14"/>
  <c r="BR19" i="14"/>
  <c r="BQ19" i="14"/>
  <c r="BP19" i="14"/>
  <c r="BO19" i="14"/>
  <c r="BN19" i="14"/>
  <c r="BV18" i="14"/>
  <c r="BU18" i="14"/>
  <c r="BT18" i="14"/>
  <c r="BS18" i="14"/>
  <c r="BR18" i="14"/>
  <c r="BQ18" i="14"/>
  <c r="BP18" i="14"/>
  <c r="BO18" i="14"/>
  <c r="BN18" i="14"/>
  <c r="BV17" i="14"/>
  <c r="BU17" i="14"/>
  <c r="BT17" i="14"/>
  <c r="BS17" i="14"/>
  <c r="BR17" i="14"/>
  <c r="BQ17" i="14"/>
  <c r="BP17" i="14"/>
  <c r="BO17" i="14"/>
  <c r="BN17" i="14"/>
  <c r="BV14" i="14"/>
  <c r="BU14" i="14"/>
  <c r="BT14" i="14"/>
  <c r="BS14" i="14"/>
  <c r="BR14" i="14"/>
  <c r="BQ14" i="14"/>
  <c r="BP14" i="14"/>
  <c r="BO14" i="14"/>
  <c r="BN14" i="14"/>
  <c r="BV13" i="14"/>
  <c r="BU13" i="14"/>
  <c r="BT13" i="14"/>
  <c r="BS13" i="14"/>
  <c r="BR13" i="14"/>
  <c r="BQ13" i="14"/>
  <c r="BP13" i="14"/>
  <c r="BO13" i="14"/>
  <c r="BN13" i="14"/>
  <c r="BV12" i="14"/>
  <c r="BU12" i="14"/>
  <c r="BT12" i="14"/>
  <c r="BS12" i="14"/>
  <c r="BR12" i="14"/>
  <c r="BQ12" i="14"/>
  <c r="BP12" i="14"/>
  <c r="BO12" i="14"/>
  <c r="BN12" i="14"/>
  <c r="BV11" i="14"/>
  <c r="BU11" i="14"/>
  <c r="BT11" i="14"/>
  <c r="BS11" i="14"/>
  <c r="BR11" i="14"/>
  <c r="BQ11" i="14"/>
  <c r="BP11" i="14"/>
  <c r="BO11" i="14"/>
  <c r="BN11" i="14"/>
  <c r="BV10" i="14"/>
  <c r="BU10" i="14"/>
  <c r="BT10" i="14"/>
  <c r="BR10" i="14"/>
  <c r="BQ10" i="14"/>
  <c r="BP10" i="14"/>
  <c r="BO10" i="14"/>
  <c r="BN10" i="14"/>
  <c r="BV154" i="15"/>
  <c r="BU154" i="15"/>
  <c r="BT154" i="15"/>
  <c r="BS154" i="15"/>
  <c r="BR154" i="15"/>
  <c r="BQ154" i="15"/>
  <c r="BP154" i="15"/>
  <c r="BO154" i="15"/>
  <c r="BN154" i="15"/>
  <c r="BV153" i="15"/>
  <c r="BU153" i="15"/>
  <c r="BT153" i="15"/>
  <c r="BS153" i="15"/>
  <c r="BR153" i="15"/>
  <c r="BQ153" i="15"/>
  <c r="BP153" i="15"/>
  <c r="BO153" i="15"/>
  <c r="BN153" i="15"/>
  <c r="BV152" i="15"/>
  <c r="BU152" i="15"/>
  <c r="BT152" i="15"/>
  <c r="BS152" i="15"/>
  <c r="BR152" i="15"/>
  <c r="BQ152" i="15"/>
  <c r="BP152" i="15"/>
  <c r="BO152" i="15"/>
  <c r="BN152" i="15"/>
  <c r="BV151" i="15"/>
  <c r="BU151" i="15"/>
  <c r="BT151" i="15"/>
  <c r="BS151" i="15"/>
  <c r="BR151" i="15"/>
  <c r="BQ151" i="15"/>
  <c r="BP151" i="15"/>
  <c r="BO151" i="15"/>
  <c r="BN151" i="15"/>
  <c r="BV150" i="15"/>
  <c r="BU150" i="15"/>
  <c r="BT150" i="15"/>
  <c r="BS150" i="15"/>
  <c r="BR150" i="15"/>
  <c r="BQ150" i="15"/>
  <c r="BP150" i="15"/>
  <c r="BO150" i="15"/>
  <c r="BN150" i="15"/>
  <c r="BV147" i="15"/>
  <c r="BU147" i="15"/>
  <c r="BT147" i="15"/>
  <c r="BS147" i="15"/>
  <c r="BR147" i="15"/>
  <c r="BQ147" i="15"/>
  <c r="BP147" i="15"/>
  <c r="BO147" i="15"/>
  <c r="BN147" i="15"/>
  <c r="BV146" i="15"/>
  <c r="BU146" i="15"/>
  <c r="BT146" i="15"/>
  <c r="BS146" i="15"/>
  <c r="BR146" i="15"/>
  <c r="BQ146" i="15"/>
  <c r="BP146" i="15"/>
  <c r="BO146" i="15"/>
  <c r="BN146" i="15"/>
  <c r="BV145" i="15"/>
  <c r="BU145" i="15"/>
  <c r="BT145" i="15"/>
  <c r="BS145" i="15"/>
  <c r="BR145" i="15"/>
  <c r="BQ145" i="15"/>
  <c r="BP145" i="15"/>
  <c r="BO145" i="15"/>
  <c r="BN145" i="15"/>
  <c r="BV144" i="15"/>
  <c r="BU144" i="15"/>
  <c r="BT144" i="15"/>
  <c r="BS144" i="15"/>
  <c r="BR144" i="15"/>
  <c r="BQ144" i="15"/>
  <c r="BP144" i="15"/>
  <c r="BO144" i="15"/>
  <c r="BN144" i="15"/>
  <c r="BV143" i="15"/>
  <c r="BU143" i="15"/>
  <c r="BT143" i="15"/>
  <c r="BS143" i="15"/>
  <c r="BR143" i="15"/>
  <c r="BQ143" i="15"/>
  <c r="BP143" i="15"/>
  <c r="BO143" i="15"/>
  <c r="BN143" i="15"/>
  <c r="BV133" i="15"/>
  <c r="BU133" i="15"/>
  <c r="BT133" i="15"/>
  <c r="BS133" i="15"/>
  <c r="BR133" i="15"/>
  <c r="BQ133" i="15"/>
  <c r="BP133" i="15"/>
  <c r="BO133" i="15"/>
  <c r="BN133" i="15"/>
  <c r="BV132" i="15"/>
  <c r="BU132" i="15"/>
  <c r="BT132" i="15"/>
  <c r="BS132" i="15"/>
  <c r="BR132" i="15"/>
  <c r="BQ132" i="15"/>
  <c r="BP132" i="15"/>
  <c r="BO132" i="15"/>
  <c r="BN132" i="15"/>
  <c r="BV131" i="15"/>
  <c r="BU131" i="15"/>
  <c r="BT131" i="15"/>
  <c r="BS131" i="15"/>
  <c r="BR131" i="15"/>
  <c r="BQ131" i="15"/>
  <c r="BP131" i="15"/>
  <c r="BO131" i="15"/>
  <c r="BN131" i="15"/>
  <c r="BV130" i="15"/>
  <c r="BU130" i="15"/>
  <c r="BT130" i="15"/>
  <c r="BS130" i="15"/>
  <c r="BR130" i="15"/>
  <c r="BQ130" i="15"/>
  <c r="BP130" i="15"/>
  <c r="BO130" i="15"/>
  <c r="BN130" i="15"/>
  <c r="BV129" i="15"/>
  <c r="BU129" i="15"/>
  <c r="BT129" i="15"/>
  <c r="BS129" i="15"/>
  <c r="BR129" i="15"/>
  <c r="BQ129" i="15"/>
  <c r="BP129" i="15"/>
  <c r="BO129" i="15"/>
  <c r="BN129" i="15"/>
  <c r="BV126" i="15"/>
  <c r="BU126" i="15"/>
  <c r="BT126" i="15"/>
  <c r="BS126" i="15"/>
  <c r="BR126" i="15"/>
  <c r="BQ126" i="15"/>
  <c r="BP126" i="15"/>
  <c r="BO126" i="15"/>
  <c r="BN126" i="15"/>
  <c r="BV125" i="15"/>
  <c r="BU125" i="15"/>
  <c r="BT125" i="15"/>
  <c r="BS125" i="15"/>
  <c r="BR125" i="15"/>
  <c r="BQ125" i="15"/>
  <c r="BP125" i="15"/>
  <c r="BO125" i="15"/>
  <c r="BN125" i="15"/>
  <c r="BV124" i="15"/>
  <c r="BU124" i="15"/>
  <c r="BT124" i="15"/>
  <c r="BS124" i="15"/>
  <c r="BR124" i="15"/>
  <c r="BQ124" i="15"/>
  <c r="BP124" i="15"/>
  <c r="BO124" i="15"/>
  <c r="BN124" i="15"/>
  <c r="BV123" i="15"/>
  <c r="BU123" i="15"/>
  <c r="BT123" i="15"/>
  <c r="BS123" i="15"/>
  <c r="BR123" i="15"/>
  <c r="BQ123" i="15"/>
  <c r="BP123" i="15"/>
  <c r="BO123" i="15"/>
  <c r="BN123" i="15"/>
  <c r="BV122" i="15"/>
  <c r="BU122" i="15"/>
  <c r="BT122" i="15"/>
  <c r="BS122" i="15"/>
  <c r="BR122" i="15"/>
  <c r="BQ122" i="15"/>
  <c r="BP122" i="15"/>
  <c r="BO122" i="15"/>
  <c r="BN122" i="15"/>
  <c r="BV112" i="15"/>
  <c r="BU112" i="15"/>
  <c r="BT112" i="15"/>
  <c r="BS112" i="15"/>
  <c r="BR112" i="15"/>
  <c r="BQ112" i="15"/>
  <c r="BP112" i="15"/>
  <c r="BO112" i="15"/>
  <c r="BN112" i="15"/>
  <c r="BV111" i="15"/>
  <c r="BU111" i="15"/>
  <c r="BT111" i="15"/>
  <c r="BS111" i="15"/>
  <c r="BR111" i="15"/>
  <c r="BQ111" i="15"/>
  <c r="BP111" i="15"/>
  <c r="BO111" i="15"/>
  <c r="BN111" i="15"/>
  <c r="BV110" i="15"/>
  <c r="BU110" i="15"/>
  <c r="BT110" i="15"/>
  <c r="BS110" i="15"/>
  <c r="BR110" i="15"/>
  <c r="BQ110" i="15"/>
  <c r="BP110" i="15"/>
  <c r="BO110" i="15"/>
  <c r="BN110" i="15"/>
  <c r="BV109" i="15"/>
  <c r="BU109" i="15"/>
  <c r="BT109" i="15"/>
  <c r="BS109" i="15"/>
  <c r="BR109" i="15"/>
  <c r="BQ109" i="15"/>
  <c r="BP109" i="15"/>
  <c r="BO109" i="15"/>
  <c r="BN109" i="15"/>
  <c r="BV108" i="15"/>
  <c r="BU108" i="15"/>
  <c r="BT108" i="15"/>
  <c r="BS108" i="15"/>
  <c r="BR108" i="15"/>
  <c r="BQ108" i="15"/>
  <c r="BP108" i="15"/>
  <c r="BO108" i="15"/>
  <c r="BN108" i="15"/>
  <c r="BV105" i="15"/>
  <c r="BU105" i="15"/>
  <c r="BT105" i="15"/>
  <c r="BS105" i="15"/>
  <c r="BR105" i="15"/>
  <c r="BQ105" i="15"/>
  <c r="BP105" i="15"/>
  <c r="BO105" i="15"/>
  <c r="BN105" i="15"/>
  <c r="BV104" i="15"/>
  <c r="BU104" i="15"/>
  <c r="BT104" i="15"/>
  <c r="BS104" i="15"/>
  <c r="BR104" i="15"/>
  <c r="BQ104" i="15"/>
  <c r="BP104" i="15"/>
  <c r="BO104" i="15"/>
  <c r="BN104" i="15"/>
  <c r="BV103" i="15"/>
  <c r="BU103" i="15"/>
  <c r="BT103" i="15"/>
  <c r="BS103" i="15"/>
  <c r="BR103" i="15"/>
  <c r="BQ103" i="15"/>
  <c r="BP103" i="15"/>
  <c r="BO103" i="15"/>
  <c r="BN103" i="15"/>
  <c r="BV102" i="15"/>
  <c r="BU102" i="15"/>
  <c r="BT102" i="15"/>
  <c r="BS102" i="15"/>
  <c r="BR102" i="15"/>
  <c r="BQ102" i="15"/>
  <c r="BP102" i="15"/>
  <c r="BO102" i="15"/>
  <c r="BN102" i="15"/>
  <c r="BV101" i="15"/>
  <c r="BU101" i="15"/>
  <c r="BT101" i="15"/>
  <c r="BS101" i="15"/>
  <c r="BR101" i="15"/>
  <c r="BQ101" i="15"/>
  <c r="BP101" i="15"/>
  <c r="BO101" i="15"/>
  <c r="BN101" i="15"/>
  <c r="BV91" i="15"/>
  <c r="BU91" i="15"/>
  <c r="BT91" i="15"/>
  <c r="BS91" i="15"/>
  <c r="BR91" i="15"/>
  <c r="BQ91" i="15"/>
  <c r="BP91" i="15"/>
  <c r="BO91" i="15"/>
  <c r="BN91" i="15"/>
  <c r="BV90" i="15"/>
  <c r="BU90" i="15"/>
  <c r="BT90" i="15"/>
  <c r="BS90" i="15"/>
  <c r="BR90" i="15"/>
  <c r="BQ90" i="15"/>
  <c r="BP90" i="15"/>
  <c r="BO90" i="15"/>
  <c r="BN90" i="15"/>
  <c r="BV89" i="15"/>
  <c r="BU89" i="15"/>
  <c r="BT89" i="15"/>
  <c r="BS89" i="15"/>
  <c r="BR89" i="15"/>
  <c r="BQ89" i="15"/>
  <c r="BP89" i="15"/>
  <c r="BO89" i="15"/>
  <c r="BN89" i="15"/>
  <c r="BV88" i="15"/>
  <c r="BU88" i="15"/>
  <c r="BT88" i="15"/>
  <c r="BS88" i="15"/>
  <c r="BR88" i="15"/>
  <c r="BQ88" i="15"/>
  <c r="BP88" i="15"/>
  <c r="BO88" i="15"/>
  <c r="BN88" i="15"/>
  <c r="BV87" i="15"/>
  <c r="BU87" i="15"/>
  <c r="BT87" i="15"/>
  <c r="BS87" i="15"/>
  <c r="BR87" i="15"/>
  <c r="BQ87" i="15"/>
  <c r="BP87" i="15"/>
  <c r="BO87" i="15"/>
  <c r="BN87" i="15"/>
  <c r="BV84" i="15"/>
  <c r="BU84" i="15"/>
  <c r="BT84" i="15"/>
  <c r="BS84" i="15"/>
  <c r="BR84" i="15"/>
  <c r="BQ84" i="15"/>
  <c r="BP84" i="15"/>
  <c r="BO84" i="15"/>
  <c r="BN84" i="15"/>
  <c r="BV83" i="15"/>
  <c r="BU83" i="15"/>
  <c r="BT83" i="15"/>
  <c r="BS83" i="15"/>
  <c r="BR83" i="15"/>
  <c r="BQ83" i="15"/>
  <c r="BP83" i="15"/>
  <c r="BO83" i="15"/>
  <c r="BN83" i="15"/>
  <c r="BV82" i="15"/>
  <c r="BU82" i="15"/>
  <c r="BT82" i="15"/>
  <c r="BS82" i="15"/>
  <c r="BR82" i="15"/>
  <c r="BQ82" i="15"/>
  <c r="BP82" i="15"/>
  <c r="BO82" i="15"/>
  <c r="BN82" i="15"/>
  <c r="BV81" i="15"/>
  <c r="BU81" i="15"/>
  <c r="BT81" i="15"/>
  <c r="BS81" i="15"/>
  <c r="BR81" i="15"/>
  <c r="BQ81" i="15"/>
  <c r="BP81" i="15"/>
  <c r="BO81" i="15"/>
  <c r="BN81" i="15"/>
  <c r="BV80" i="15"/>
  <c r="BU80" i="15"/>
  <c r="BT80" i="15"/>
  <c r="BS80" i="15"/>
  <c r="BR80" i="15"/>
  <c r="BQ80" i="15"/>
  <c r="BP80" i="15"/>
  <c r="BO80" i="15"/>
  <c r="BN80" i="15"/>
  <c r="BV77" i="15"/>
  <c r="BU77" i="15"/>
  <c r="BT77" i="15"/>
  <c r="BS77" i="15"/>
  <c r="BR77" i="15"/>
  <c r="BQ77" i="15"/>
  <c r="BP77" i="15"/>
  <c r="BO77" i="15"/>
  <c r="BN77" i="15"/>
  <c r="BV76" i="15"/>
  <c r="BU76" i="15"/>
  <c r="BT76" i="15"/>
  <c r="BS76" i="15"/>
  <c r="BR76" i="15"/>
  <c r="BQ76" i="15"/>
  <c r="BP76" i="15"/>
  <c r="BO76" i="15"/>
  <c r="BN76" i="15"/>
  <c r="BV75" i="15"/>
  <c r="BU75" i="15"/>
  <c r="BT75" i="15"/>
  <c r="BS75" i="15"/>
  <c r="BR75" i="15"/>
  <c r="BQ75" i="15"/>
  <c r="BP75" i="15"/>
  <c r="BO75" i="15"/>
  <c r="BN75" i="15"/>
  <c r="BV74" i="15"/>
  <c r="BU74" i="15"/>
  <c r="BT74" i="15"/>
  <c r="BS74" i="15"/>
  <c r="BR74" i="15"/>
  <c r="BQ74" i="15"/>
  <c r="BP74" i="15"/>
  <c r="BO74" i="15"/>
  <c r="BN74" i="15"/>
  <c r="BV73" i="15"/>
  <c r="BU73" i="15"/>
  <c r="BT73" i="15"/>
  <c r="BS73" i="15"/>
  <c r="BR73" i="15"/>
  <c r="BQ73" i="15"/>
  <c r="BP73" i="15"/>
  <c r="BO73" i="15"/>
  <c r="BN73" i="15"/>
  <c r="BV70" i="15"/>
  <c r="BU70" i="15"/>
  <c r="BT70" i="15"/>
  <c r="BS70" i="15"/>
  <c r="BR70" i="15"/>
  <c r="BQ70" i="15"/>
  <c r="BP70" i="15"/>
  <c r="BO70" i="15"/>
  <c r="BN70" i="15"/>
  <c r="BV69" i="15"/>
  <c r="BU69" i="15"/>
  <c r="BT69" i="15"/>
  <c r="BS69" i="15"/>
  <c r="BR69" i="15"/>
  <c r="BQ69" i="15"/>
  <c r="BP69" i="15"/>
  <c r="BO69" i="15"/>
  <c r="BN69" i="15"/>
  <c r="BV68" i="15"/>
  <c r="BU68" i="15"/>
  <c r="BT68" i="15"/>
  <c r="BS68" i="15"/>
  <c r="BR68" i="15"/>
  <c r="BQ68" i="15"/>
  <c r="BP68" i="15"/>
  <c r="BO68" i="15"/>
  <c r="BN68" i="15"/>
  <c r="BV67" i="15"/>
  <c r="BU67" i="15"/>
  <c r="BT67" i="15"/>
  <c r="BS67" i="15"/>
  <c r="BR67" i="15"/>
  <c r="BQ67" i="15"/>
  <c r="BP67" i="15"/>
  <c r="BO67" i="15"/>
  <c r="BN67" i="15"/>
  <c r="BV66" i="15"/>
  <c r="BU66" i="15"/>
  <c r="BT66" i="15"/>
  <c r="BS66" i="15"/>
  <c r="BR66" i="15"/>
  <c r="BQ66" i="15"/>
  <c r="BP66" i="15"/>
  <c r="BO66" i="15"/>
  <c r="BN66" i="15"/>
  <c r="BV63" i="15"/>
  <c r="BU63" i="15"/>
  <c r="BT63" i="15"/>
  <c r="BS63" i="15"/>
  <c r="BR63" i="15"/>
  <c r="BQ63" i="15"/>
  <c r="BP63" i="15"/>
  <c r="BO63" i="15"/>
  <c r="BN63" i="15"/>
  <c r="BV62" i="15"/>
  <c r="BU62" i="15"/>
  <c r="BT62" i="15"/>
  <c r="BS62" i="15"/>
  <c r="BR62" i="15"/>
  <c r="BQ62" i="15"/>
  <c r="BP62" i="15"/>
  <c r="BO62" i="15"/>
  <c r="BN62" i="15"/>
  <c r="BV61" i="15"/>
  <c r="BU61" i="15"/>
  <c r="BT61" i="15"/>
  <c r="BS61" i="15"/>
  <c r="BR61" i="15"/>
  <c r="BQ61" i="15"/>
  <c r="BP61" i="15"/>
  <c r="BO61" i="15"/>
  <c r="BN61" i="15"/>
  <c r="BV60" i="15"/>
  <c r="BU60" i="15"/>
  <c r="BT60" i="15"/>
  <c r="BS60" i="15"/>
  <c r="BR60" i="15"/>
  <c r="BQ60" i="15"/>
  <c r="BP60" i="15"/>
  <c r="BO60" i="15"/>
  <c r="BN60" i="15"/>
  <c r="BV59" i="15"/>
  <c r="BU59" i="15"/>
  <c r="BT59" i="15"/>
  <c r="BS59" i="15"/>
  <c r="BR59" i="15"/>
  <c r="BQ59" i="15"/>
  <c r="BP59" i="15"/>
  <c r="BO59" i="15"/>
  <c r="BN59" i="15"/>
  <c r="BV56" i="15"/>
  <c r="BU56" i="15"/>
  <c r="BT56" i="15"/>
  <c r="BS56" i="15"/>
  <c r="BR56" i="15"/>
  <c r="BQ56" i="15"/>
  <c r="BP56" i="15"/>
  <c r="BO56" i="15"/>
  <c r="BN56" i="15"/>
  <c r="BV55" i="15"/>
  <c r="BU55" i="15"/>
  <c r="BT55" i="15"/>
  <c r="BS55" i="15"/>
  <c r="BR55" i="15"/>
  <c r="BQ55" i="15"/>
  <c r="BP55" i="15"/>
  <c r="BO55" i="15"/>
  <c r="BN55" i="15"/>
  <c r="BV54" i="15"/>
  <c r="BU54" i="15"/>
  <c r="BT54" i="15"/>
  <c r="BS54" i="15"/>
  <c r="BR54" i="15"/>
  <c r="BQ54" i="15"/>
  <c r="BP54" i="15"/>
  <c r="BO54" i="15"/>
  <c r="BN54" i="15"/>
  <c r="BV53" i="15"/>
  <c r="BU53" i="15"/>
  <c r="BT53" i="15"/>
  <c r="BS53" i="15"/>
  <c r="BR53" i="15"/>
  <c r="BQ53" i="15"/>
  <c r="BP53" i="15"/>
  <c r="BO53" i="15"/>
  <c r="BN53" i="15"/>
  <c r="BV52" i="15"/>
  <c r="BU52" i="15"/>
  <c r="BT52" i="15"/>
  <c r="BS52" i="15"/>
  <c r="BR52" i="15"/>
  <c r="BQ52" i="15"/>
  <c r="BP52" i="15"/>
  <c r="BO52" i="15"/>
  <c r="BN52" i="15"/>
  <c r="BV49" i="15"/>
  <c r="BU49" i="15"/>
  <c r="BT49" i="15"/>
  <c r="BS49" i="15"/>
  <c r="BR49" i="15"/>
  <c r="BQ49" i="15"/>
  <c r="BP49" i="15"/>
  <c r="BO49" i="15"/>
  <c r="BN49" i="15"/>
  <c r="BV48" i="15"/>
  <c r="BU48" i="15"/>
  <c r="BT48" i="15"/>
  <c r="BS48" i="15"/>
  <c r="BR48" i="15"/>
  <c r="BQ48" i="15"/>
  <c r="BP48" i="15"/>
  <c r="BO48" i="15"/>
  <c r="BN48" i="15"/>
  <c r="BV47" i="15"/>
  <c r="BU47" i="15"/>
  <c r="BT47" i="15"/>
  <c r="BS47" i="15"/>
  <c r="BR47" i="15"/>
  <c r="BQ47" i="15"/>
  <c r="BP47" i="15"/>
  <c r="BO47" i="15"/>
  <c r="BN47" i="15"/>
  <c r="BV46" i="15"/>
  <c r="BU46" i="15"/>
  <c r="BT46" i="15"/>
  <c r="BS46" i="15"/>
  <c r="BR46" i="15"/>
  <c r="BQ46" i="15"/>
  <c r="BP46" i="15"/>
  <c r="BO46" i="15"/>
  <c r="BN46" i="15"/>
  <c r="BV45" i="15"/>
  <c r="BU45" i="15"/>
  <c r="BT45" i="15"/>
  <c r="BS45" i="15"/>
  <c r="BR45" i="15"/>
  <c r="BQ45" i="15"/>
  <c r="BP45" i="15"/>
  <c r="BO45" i="15"/>
  <c r="BN45" i="15"/>
  <c r="BV42" i="15"/>
  <c r="BU42" i="15"/>
  <c r="BT42" i="15"/>
  <c r="BS42" i="15"/>
  <c r="BR42" i="15"/>
  <c r="BQ42" i="15"/>
  <c r="BP42" i="15"/>
  <c r="BO42" i="15"/>
  <c r="BN42" i="15"/>
  <c r="BV41" i="15"/>
  <c r="BU41" i="15"/>
  <c r="BT41" i="15"/>
  <c r="BS41" i="15"/>
  <c r="BR41" i="15"/>
  <c r="BQ41" i="15"/>
  <c r="BP41" i="15"/>
  <c r="BO41" i="15"/>
  <c r="BN41" i="15"/>
  <c r="BV40" i="15"/>
  <c r="BU40" i="15"/>
  <c r="BT40" i="15"/>
  <c r="BS40" i="15"/>
  <c r="BR40" i="15"/>
  <c r="BQ40" i="15"/>
  <c r="BP40" i="15"/>
  <c r="BO40" i="15"/>
  <c r="BN40" i="15"/>
  <c r="BV39" i="15"/>
  <c r="BU39" i="15"/>
  <c r="BT39" i="15"/>
  <c r="BS39" i="15"/>
  <c r="BR39" i="15"/>
  <c r="BQ39" i="15"/>
  <c r="BP39" i="15"/>
  <c r="BO39" i="15"/>
  <c r="BN39" i="15"/>
  <c r="BV38" i="15"/>
  <c r="BU38" i="15"/>
  <c r="BT38" i="15"/>
  <c r="BS38" i="15"/>
  <c r="BR38" i="15"/>
  <c r="BQ38" i="15"/>
  <c r="BP38" i="15"/>
  <c r="BO38" i="15"/>
  <c r="BN38" i="15"/>
  <c r="BV35" i="15"/>
  <c r="BU35" i="15"/>
  <c r="BT35" i="15"/>
  <c r="BS35" i="15"/>
  <c r="BR35" i="15"/>
  <c r="BQ35" i="15"/>
  <c r="BP35" i="15"/>
  <c r="BO35" i="15"/>
  <c r="BN35" i="15"/>
  <c r="BV34" i="15"/>
  <c r="BU34" i="15"/>
  <c r="BT34" i="15"/>
  <c r="BS34" i="15"/>
  <c r="BR34" i="15"/>
  <c r="BQ34" i="15"/>
  <c r="BP34" i="15"/>
  <c r="BO34" i="15"/>
  <c r="BN34" i="15"/>
  <c r="BV33" i="15"/>
  <c r="BU33" i="15"/>
  <c r="BT33" i="15"/>
  <c r="BS33" i="15"/>
  <c r="BR33" i="15"/>
  <c r="BQ33" i="15"/>
  <c r="BP33" i="15"/>
  <c r="BO33" i="15"/>
  <c r="BN33" i="15"/>
  <c r="BV32" i="15"/>
  <c r="BU32" i="15"/>
  <c r="BT32" i="15"/>
  <c r="BS32" i="15"/>
  <c r="BR32" i="15"/>
  <c r="BQ32" i="15"/>
  <c r="BP32" i="15"/>
  <c r="BO32" i="15"/>
  <c r="BN32" i="15"/>
  <c r="BV31" i="15"/>
  <c r="BU31" i="15"/>
  <c r="BT31" i="15"/>
  <c r="BS31" i="15"/>
  <c r="BR31" i="15"/>
  <c r="BQ31" i="15"/>
  <c r="BP31" i="15"/>
  <c r="BO31" i="15"/>
  <c r="BN31" i="15"/>
  <c r="BV28" i="15"/>
  <c r="BU28" i="15"/>
  <c r="BT28" i="15"/>
  <c r="BS28" i="15"/>
  <c r="BR28" i="15"/>
  <c r="BQ28" i="15"/>
  <c r="BP28" i="15"/>
  <c r="BO28" i="15"/>
  <c r="BN28" i="15"/>
  <c r="BV27" i="15"/>
  <c r="BU27" i="15"/>
  <c r="BT27" i="15"/>
  <c r="BS27" i="15"/>
  <c r="BR27" i="15"/>
  <c r="BQ27" i="15"/>
  <c r="BP27" i="15"/>
  <c r="BO27" i="15"/>
  <c r="BN27" i="15"/>
  <c r="BV26" i="15"/>
  <c r="BU26" i="15"/>
  <c r="BT26" i="15"/>
  <c r="BS26" i="15"/>
  <c r="BR26" i="15"/>
  <c r="BQ26" i="15"/>
  <c r="BP26" i="15"/>
  <c r="BO26" i="15"/>
  <c r="BN26" i="15"/>
  <c r="BV25" i="15"/>
  <c r="BU25" i="15"/>
  <c r="BT25" i="15"/>
  <c r="BS25" i="15"/>
  <c r="BR25" i="15"/>
  <c r="BQ25" i="15"/>
  <c r="BP25" i="15"/>
  <c r="BO25" i="15"/>
  <c r="BN25" i="15"/>
  <c r="BV24" i="15"/>
  <c r="BU24" i="15"/>
  <c r="BT24" i="15"/>
  <c r="BS24" i="15"/>
  <c r="BR24" i="15"/>
  <c r="BQ24" i="15"/>
  <c r="BP24" i="15"/>
  <c r="BO24" i="15"/>
  <c r="BN24" i="15"/>
  <c r="BV21" i="15"/>
  <c r="BU21" i="15"/>
  <c r="BT21" i="15"/>
  <c r="BS21" i="15"/>
  <c r="BR21" i="15"/>
  <c r="BQ21" i="15"/>
  <c r="BP21" i="15"/>
  <c r="BO21" i="15"/>
  <c r="BN21" i="15"/>
  <c r="BV20" i="15"/>
  <c r="BU20" i="15"/>
  <c r="BT20" i="15"/>
  <c r="BS20" i="15"/>
  <c r="BR20" i="15"/>
  <c r="BQ20" i="15"/>
  <c r="BP20" i="15"/>
  <c r="BO20" i="15"/>
  <c r="BN20" i="15"/>
  <c r="BV19" i="15"/>
  <c r="BU19" i="15"/>
  <c r="BT19" i="15"/>
  <c r="BS19" i="15"/>
  <c r="BR19" i="15"/>
  <c r="BQ19" i="15"/>
  <c r="BP19" i="15"/>
  <c r="BO19" i="15"/>
  <c r="BN19" i="15"/>
  <c r="BV18" i="15"/>
  <c r="BU18" i="15"/>
  <c r="BT18" i="15"/>
  <c r="BS18" i="15"/>
  <c r="BR18" i="15"/>
  <c r="BQ18" i="15"/>
  <c r="BP18" i="15"/>
  <c r="BO18" i="15"/>
  <c r="BN18" i="15"/>
  <c r="BV17" i="15"/>
  <c r="BU17" i="15"/>
  <c r="BT17" i="15"/>
  <c r="BS17" i="15"/>
  <c r="BR17" i="15"/>
  <c r="BQ17" i="15"/>
  <c r="BP17" i="15"/>
  <c r="BO17" i="15"/>
  <c r="BN17" i="15"/>
  <c r="BV14" i="15"/>
  <c r="BU14" i="15"/>
  <c r="BT14" i="15"/>
  <c r="BS14" i="15"/>
  <c r="BR14" i="15"/>
  <c r="BQ14" i="15"/>
  <c r="BP14" i="15"/>
  <c r="BO14" i="15"/>
  <c r="BN14" i="15"/>
  <c r="BV13" i="15"/>
  <c r="BU13" i="15"/>
  <c r="BT13" i="15"/>
  <c r="BS13" i="15"/>
  <c r="BR13" i="15"/>
  <c r="BQ13" i="15"/>
  <c r="BP13" i="15"/>
  <c r="BO13" i="15"/>
  <c r="BN13" i="15"/>
  <c r="BV12" i="15"/>
  <c r="BU12" i="15"/>
  <c r="BT12" i="15"/>
  <c r="BS12" i="15"/>
  <c r="BR12" i="15"/>
  <c r="BQ12" i="15"/>
  <c r="BP12" i="15"/>
  <c r="BO12" i="15"/>
  <c r="BN12" i="15"/>
  <c r="BV11" i="15"/>
  <c r="BU11" i="15"/>
  <c r="BT11" i="15"/>
  <c r="BS11" i="15"/>
  <c r="BR11" i="15"/>
  <c r="BQ11" i="15"/>
  <c r="BP11" i="15"/>
  <c r="BO11" i="15"/>
  <c r="BN11" i="15"/>
  <c r="BV10" i="15"/>
  <c r="BU10" i="15"/>
  <c r="BT10" i="15"/>
  <c r="BR10" i="15"/>
  <c r="BQ10" i="15"/>
  <c r="BP10" i="15"/>
  <c r="BO10" i="15"/>
  <c r="BN10" i="15"/>
  <c r="BV154" i="11"/>
  <c r="BU154" i="11"/>
  <c r="BT154" i="11"/>
  <c r="BS154" i="11"/>
  <c r="BR154" i="11"/>
  <c r="BQ154" i="11"/>
  <c r="BP154" i="11"/>
  <c r="BO154" i="11"/>
  <c r="BN154" i="11"/>
  <c r="BV153" i="11"/>
  <c r="BU153" i="11"/>
  <c r="BT153" i="11"/>
  <c r="BS153" i="11"/>
  <c r="BR153" i="11"/>
  <c r="BQ153" i="11"/>
  <c r="BP153" i="11"/>
  <c r="BO153" i="11"/>
  <c r="BN153" i="11"/>
  <c r="BV152" i="11"/>
  <c r="BU152" i="11"/>
  <c r="BT152" i="11"/>
  <c r="BS152" i="11"/>
  <c r="BR152" i="11"/>
  <c r="BQ152" i="11"/>
  <c r="BP152" i="11"/>
  <c r="BO152" i="11"/>
  <c r="BN152" i="11"/>
  <c r="BV151" i="11"/>
  <c r="BU151" i="11"/>
  <c r="BT151" i="11"/>
  <c r="BS151" i="11"/>
  <c r="BR151" i="11"/>
  <c r="BQ151" i="11"/>
  <c r="BP151" i="11"/>
  <c r="BO151" i="11"/>
  <c r="BN151" i="11"/>
  <c r="BV150" i="11"/>
  <c r="BU150" i="11"/>
  <c r="BT150" i="11"/>
  <c r="BS150" i="11"/>
  <c r="BR150" i="11"/>
  <c r="BQ150" i="11"/>
  <c r="BP150" i="11"/>
  <c r="BO150" i="11"/>
  <c r="BN150" i="11"/>
  <c r="BV147" i="11"/>
  <c r="BU147" i="11"/>
  <c r="BT147" i="11"/>
  <c r="BS147" i="11"/>
  <c r="BR147" i="11"/>
  <c r="BQ147" i="11"/>
  <c r="BP147" i="11"/>
  <c r="BO147" i="11"/>
  <c r="BN147" i="11"/>
  <c r="BV146" i="11"/>
  <c r="BU146" i="11"/>
  <c r="BT146" i="11"/>
  <c r="BS146" i="11"/>
  <c r="BR146" i="11"/>
  <c r="BQ146" i="11"/>
  <c r="BP146" i="11"/>
  <c r="BO146" i="11"/>
  <c r="BN146" i="11"/>
  <c r="BV145" i="11"/>
  <c r="BU145" i="11"/>
  <c r="BT145" i="11"/>
  <c r="BS145" i="11"/>
  <c r="BR145" i="11"/>
  <c r="BQ145" i="11"/>
  <c r="BP145" i="11"/>
  <c r="BO145" i="11"/>
  <c r="BN145" i="11"/>
  <c r="BV144" i="11"/>
  <c r="BU144" i="11"/>
  <c r="BT144" i="11"/>
  <c r="BS144" i="11"/>
  <c r="BR144" i="11"/>
  <c r="BQ144" i="11"/>
  <c r="BP144" i="11"/>
  <c r="BO144" i="11"/>
  <c r="BN144" i="11"/>
  <c r="BV143" i="11"/>
  <c r="BU143" i="11"/>
  <c r="BT143" i="11"/>
  <c r="BS143" i="11"/>
  <c r="BR143" i="11"/>
  <c r="BQ143" i="11"/>
  <c r="BP143" i="11"/>
  <c r="BO143" i="11"/>
  <c r="BN143" i="11"/>
  <c r="BV133" i="11"/>
  <c r="BU133" i="11"/>
  <c r="BT133" i="11"/>
  <c r="BS133" i="11"/>
  <c r="BR133" i="11"/>
  <c r="BQ133" i="11"/>
  <c r="BP133" i="11"/>
  <c r="BO133" i="11"/>
  <c r="BN133" i="11"/>
  <c r="BV132" i="11"/>
  <c r="BU132" i="11"/>
  <c r="BT132" i="11"/>
  <c r="BS132" i="11"/>
  <c r="BR132" i="11"/>
  <c r="BQ132" i="11"/>
  <c r="BP132" i="11"/>
  <c r="BO132" i="11"/>
  <c r="BN132" i="11"/>
  <c r="BV131" i="11"/>
  <c r="BU131" i="11"/>
  <c r="BT131" i="11"/>
  <c r="BS131" i="11"/>
  <c r="BR131" i="11"/>
  <c r="BQ131" i="11"/>
  <c r="BP131" i="11"/>
  <c r="BO131" i="11"/>
  <c r="BN131" i="11"/>
  <c r="BV130" i="11"/>
  <c r="BU130" i="11"/>
  <c r="BT130" i="11"/>
  <c r="BS130" i="11"/>
  <c r="BR130" i="11"/>
  <c r="BQ130" i="11"/>
  <c r="BP130" i="11"/>
  <c r="BO130" i="11"/>
  <c r="BN130" i="11"/>
  <c r="BV129" i="11"/>
  <c r="BU129" i="11"/>
  <c r="BT129" i="11"/>
  <c r="BS129" i="11"/>
  <c r="BR129" i="11"/>
  <c r="BQ129" i="11"/>
  <c r="BP129" i="11"/>
  <c r="BO129" i="11"/>
  <c r="BN129" i="11"/>
  <c r="BV126" i="11"/>
  <c r="BU126" i="11"/>
  <c r="BT126" i="11"/>
  <c r="BS126" i="11"/>
  <c r="BR126" i="11"/>
  <c r="BQ126" i="11"/>
  <c r="BP126" i="11"/>
  <c r="BO126" i="11"/>
  <c r="BN126" i="11"/>
  <c r="BV125" i="11"/>
  <c r="BU125" i="11"/>
  <c r="BT125" i="11"/>
  <c r="BS125" i="11"/>
  <c r="BR125" i="11"/>
  <c r="BQ125" i="11"/>
  <c r="BP125" i="11"/>
  <c r="BO125" i="11"/>
  <c r="BN125" i="11"/>
  <c r="BV124" i="11"/>
  <c r="BU124" i="11"/>
  <c r="BT124" i="11"/>
  <c r="BS124" i="11"/>
  <c r="BR124" i="11"/>
  <c r="BQ124" i="11"/>
  <c r="BP124" i="11"/>
  <c r="BO124" i="11"/>
  <c r="BN124" i="11"/>
  <c r="BV123" i="11"/>
  <c r="BU123" i="11"/>
  <c r="BT123" i="11"/>
  <c r="BS123" i="11"/>
  <c r="BR123" i="11"/>
  <c r="BQ123" i="11"/>
  <c r="BP123" i="11"/>
  <c r="BO123" i="11"/>
  <c r="BN123" i="11"/>
  <c r="BV122" i="11"/>
  <c r="BU122" i="11"/>
  <c r="BT122" i="11"/>
  <c r="BS122" i="11"/>
  <c r="BR122" i="11"/>
  <c r="BQ122" i="11"/>
  <c r="BP122" i="11"/>
  <c r="BO122" i="11"/>
  <c r="BN122" i="11"/>
  <c r="BV112" i="11"/>
  <c r="BU112" i="11"/>
  <c r="BT112" i="11"/>
  <c r="BS112" i="11"/>
  <c r="BR112" i="11"/>
  <c r="BQ112" i="11"/>
  <c r="BP112" i="11"/>
  <c r="BO112" i="11"/>
  <c r="BN112" i="11"/>
  <c r="BV111" i="11"/>
  <c r="BU111" i="11"/>
  <c r="BT111" i="11"/>
  <c r="BS111" i="11"/>
  <c r="BR111" i="11"/>
  <c r="BQ111" i="11"/>
  <c r="BP111" i="11"/>
  <c r="BO111" i="11"/>
  <c r="BN111" i="11"/>
  <c r="BV110" i="11"/>
  <c r="BU110" i="11"/>
  <c r="BT110" i="11"/>
  <c r="BS110" i="11"/>
  <c r="BR110" i="11"/>
  <c r="BQ110" i="11"/>
  <c r="BP110" i="11"/>
  <c r="BO110" i="11"/>
  <c r="BN110" i="11"/>
  <c r="BV109" i="11"/>
  <c r="BU109" i="11"/>
  <c r="BT109" i="11"/>
  <c r="BS109" i="11"/>
  <c r="BR109" i="11"/>
  <c r="BQ109" i="11"/>
  <c r="BP109" i="11"/>
  <c r="BO109" i="11"/>
  <c r="BN109" i="11"/>
  <c r="BV108" i="11"/>
  <c r="BU108" i="11"/>
  <c r="BT108" i="11"/>
  <c r="BS108" i="11"/>
  <c r="BR108" i="11"/>
  <c r="BQ108" i="11"/>
  <c r="BP108" i="11"/>
  <c r="BO108" i="11"/>
  <c r="BN108" i="11"/>
  <c r="BV105" i="11"/>
  <c r="BU105" i="11"/>
  <c r="BT105" i="11"/>
  <c r="BS105" i="11"/>
  <c r="BR105" i="11"/>
  <c r="BQ105" i="11"/>
  <c r="BP105" i="11"/>
  <c r="BO105" i="11"/>
  <c r="BN105" i="11"/>
  <c r="BV104" i="11"/>
  <c r="BU104" i="11"/>
  <c r="BT104" i="11"/>
  <c r="BS104" i="11"/>
  <c r="BR104" i="11"/>
  <c r="BQ104" i="11"/>
  <c r="BP104" i="11"/>
  <c r="BO104" i="11"/>
  <c r="BN104" i="11"/>
  <c r="BV103" i="11"/>
  <c r="BU103" i="11"/>
  <c r="BT103" i="11"/>
  <c r="BS103" i="11"/>
  <c r="BR103" i="11"/>
  <c r="BQ103" i="11"/>
  <c r="BP103" i="11"/>
  <c r="BO103" i="11"/>
  <c r="BN103" i="11"/>
  <c r="BV102" i="11"/>
  <c r="BU102" i="11"/>
  <c r="BT102" i="11"/>
  <c r="BS102" i="11"/>
  <c r="BR102" i="11"/>
  <c r="BQ102" i="11"/>
  <c r="BP102" i="11"/>
  <c r="BO102" i="11"/>
  <c r="BN102" i="11"/>
  <c r="BV101" i="11"/>
  <c r="BU101" i="11"/>
  <c r="BT101" i="11"/>
  <c r="BS101" i="11"/>
  <c r="BR101" i="11"/>
  <c r="BQ101" i="11"/>
  <c r="BP101" i="11"/>
  <c r="BO101" i="11"/>
  <c r="BN101" i="11"/>
  <c r="BV98" i="11"/>
  <c r="BU98" i="11"/>
  <c r="BT98" i="11"/>
  <c r="BS98" i="11"/>
  <c r="BR98" i="11"/>
  <c r="BQ98" i="11"/>
  <c r="BP98" i="11"/>
  <c r="BO98" i="11"/>
  <c r="BN98" i="11"/>
  <c r="BV97" i="11"/>
  <c r="BU97" i="11"/>
  <c r="BT97" i="11"/>
  <c r="BS97" i="11"/>
  <c r="BR97" i="11"/>
  <c r="BQ97" i="11"/>
  <c r="BP97" i="11"/>
  <c r="BO97" i="11"/>
  <c r="BN97" i="11"/>
  <c r="BV96" i="11"/>
  <c r="BU96" i="11"/>
  <c r="BT96" i="11"/>
  <c r="BS96" i="11"/>
  <c r="BR96" i="11"/>
  <c r="BQ96" i="11"/>
  <c r="BP96" i="11"/>
  <c r="BO96" i="11"/>
  <c r="BN96" i="11"/>
  <c r="BV95" i="11"/>
  <c r="BU95" i="11"/>
  <c r="BT95" i="11"/>
  <c r="BS95" i="11"/>
  <c r="BR95" i="11"/>
  <c r="BQ95" i="11"/>
  <c r="BP95" i="11"/>
  <c r="BO95" i="11"/>
  <c r="BN95" i="11"/>
  <c r="BV94" i="11"/>
  <c r="BU94" i="11"/>
  <c r="BT94" i="11"/>
  <c r="BS94" i="11"/>
  <c r="BR94" i="11"/>
  <c r="BQ94" i="11"/>
  <c r="BP94" i="11"/>
  <c r="BO94" i="11"/>
  <c r="BN94" i="11"/>
  <c r="BV91" i="11"/>
  <c r="BU91" i="11"/>
  <c r="BT91" i="11"/>
  <c r="BS91" i="11"/>
  <c r="BR91" i="11"/>
  <c r="BQ91" i="11"/>
  <c r="BP91" i="11"/>
  <c r="BO91" i="11"/>
  <c r="BN91" i="11"/>
  <c r="BV90" i="11"/>
  <c r="BU90" i="11"/>
  <c r="BT90" i="11"/>
  <c r="BS90" i="11"/>
  <c r="BR90" i="11"/>
  <c r="BQ90" i="11"/>
  <c r="BP90" i="11"/>
  <c r="BO90" i="11"/>
  <c r="BN90" i="11"/>
  <c r="BV89" i="11"/>
  <c r="BU89" i="11"/>
  <c r="BT89" i="11"/>
  <c r="BS89" i="11"/>
  <c r="BR89" i="11"/>
  <c r="BQ89" i="11"/>
  <c r="BP89" i="11"/>
  <c r="BO89" i="11"/>
  <c r="BN89" i="11"/>
  <c r="BV88" i="11"/>
  <c r="BU88" i="11"/>
  <c r="BT88" i="11"/>
  <c r="BS88" i="11"/>
  <c r="BR88" i="11"/>
  <c r="BQ88" i="11"/>
  <c r="BP88" i="11"/>
  <c r="BO88" i="11"/>
  <c r="BN88" i="11"/>
  <c r="BV87" i="11"/>
  <c r="BU87" i="11"/>
  <c r="BT87" i="11"/>
  <c r="BS87" i="11"/>
  <c r="BR87" i="11"/>
  <c r="BQ87" i="11"/>
  <c r="BP87" i="11"/>
  <c r="BO87" i="11"/>
  <c r="BN87" i="11"/>
  <c r="BV77" i="11"/>
  <c r="BU77" i="11"/>
  <c r="BT77" i="11"/>
  <c r="BS77" i="11"/>
  <c r="BR77" i="11"/>
  <c r="BQ77" i="11"/>
  <c r="BP77" i="11"/>
  <c r="BO77" i="11"/>
  <c r="BN77" i="11"/>
  <c r="BV76" i="11"/>
  <c r="BU76" i="11"/>
  <c r="BT76" i="11"/>
  <c r="BS76" i="11"/>
  <c r="BR76" i="11"/>
  <c r="BQ76" i="11"/>
  <c r="BP76" i="11"/>
  <c r="BO76" i="11"/>
  <c r="BN76" i="11"/>
  <c r="BV75" i="11"/>
  <c r="BU75" i="11"/>
  <c r="BT75" i="11"/>
  <c r="BS75" i="11"/>
  <c r="BR75" i="11"/>
  <c r="BQ75" i="11"/>
  <c r="BP75" i="11"/>
  <c r="BO75" i="11"/>
  <c r="BN75" i="11"/>
  <c r="BV74" i="11"/>
  <c r="BU74" i="11"/>
  <c r="BT74" i="11"/>
  <c r="BS74" i="11"/>
  <c r="BR74" i="11"/>
  <c r="BQ74" i="11"/>
  <c r="BP74" i="11"/>
  <c r="BO74" i="11"/>
  <c r="BN74" i="11"/>
  <c r="BV73" i="11"/>
  <c r="BU73" i="11"/>
  <c r="BT73" i="11"/>
  <c r="BS73" i="11"/>
  <c r="BR73" i="11"/>
  <c r="BQ73" i="11"/>
  <c r="BP73" i="11"/>
  <c r="BO73" i="11"/>
  <c r="BN73" i="11"/>
  <c r="BV70" i="11"/>
  <c r="BU70" i="11"/>
  <c r="BT70" i="11"/>
  <c r="BS70" i="11"/>
  <c r="BR70" i="11"/>
  <c r="BQ70" i="11"/>
  <c r="BP70" i="11"/>
  <c r="BO70" i="11"/>
  <c r="BN70" i="11"/>
  <c r="BV69" i="11"/>
  <c r="BU69" i="11"/>
  <c r="BT69" i="11"/>
  <c r="BS69" i="11"/>
  <c r="BR69" i="11"/>
  <c r="BQ69" i="11"/>
  <c r="BP69" i="11"/>
  <c r="BO69" i="11"/>
  <c r="BN69" i="11"/>
  <c r="BV68" i="11"/>
  <c r="BU68" i="11"/>
  <c r="BT68" i="11"/>
  <c r="BS68" i="11"/>
  <c r="BR68" i="11"/>
  <c r="BQ68" i="11"/>
  <c r="BP68" i="11"/>
  <c r="BO68" i="11"/>
  <c r="BN68" i="11"/>
  <c r="BV67" i="11"/>
  <c r="BU67" i="11"/>
  <c r="BT67" i="11"/>
  <c r="BS67" i="11"/>
  <c r="BR67" i="11"/>
  <c r="BQ67" i="11"/>
  <c r="BP67" i="11"/>
  <c r="BO67" i="11"/>
  <c r="BN67" i="11"/>
  <c r="BV66" i="11"/>
  <c r="BU66" i="11"/>
  <c r="BT66" i="11"/>
  <c r="BS66" i="11"/>
  <c r="BR66" i="11"/>
  <c r="BQ66" i="11"/>
  <c r="BP66" i="11"/>
  <c r="BO66" i="11"/>
  <c r="BN66" i="11"/>
  <c r="BV63" i="11"/>
  <c r="BU63" i="11"/>
  <c r="BT63" i="11"/>
  <c r="BS63" i="11"/>
  <c r="BR63" i="11"/>
  <c r="BQ63" i="11"/>
  <c r="BP63" i="11"/>
  <c r="BO63" i="11"/>
  <c r="BN63" i="11"/>
  <c r="BV62" i="11"/>
  <c r="BU62" i="11"/>
  <c r="BT62" i="11"/>
  <c r="BS62" i="11"/>
  <c r="BR62" i="11"/>
  <c r="BQ62" i="11"/>
  <c r="BP62" i="11"/>
  <c r="BO62" i="11"/>
  <c r="BN62" i="11"/>
  <c r="BV61" i="11"/>
  <c r="BU61" i="11"/>
  <c r="BT61" i="11"/>
  <c r="BS61" i="11"/>
  <c r="BR61" i="11"/>
  <c r="BQ61" i="11"/>
  <c r="BP61" i="11"/>
  <c r="BO61" i="11"/>
  <c r="BN61" i="11"/>
  <c r="BV60" i="11"/>
  <c r="BU60" i="11"/>
  <c r="BT60" i="11"/>
  <c r="BS60" i="11"/>
  <c r="BR60" i="11"/>
  <c r="BQ60" i="11"/>
  <c r="BP60" i="11"/>
  <c r="BO60" i="11"/>
  <c r="BN60" i="11"/>
  <c r="BV59" i="11"/>
  <c r="BU59" i="11"/>
  <c r="BT59" i="11"/>
  <c r="BS59" i="11"/>
  <c r="BR59" i="11"/>
  <c r="BQ59" i="11"/>
  <c r="BP59" i="11"/>
  <c r="BO59" i="11"/>
  <c r="BN59" i="11"/>
  <c r="BV56" i="11"/>
  <c r="BU56" i="11"/>
  <c r="BT56" i="11"/>
  <c r="BS56" i="11"/>
  <c r="BR56" i="11"/>
  <c r="BQ56" i="11"/>
  <c r="BP56" i="11"/>
  <c r="BO56" i="11"/>
  <c r="BN56" i="11"/>
  <c r="BV55" i="11"/>
  <c r="BU55" i="11"/>
  <c r="BT55" i="11"/>
  <c r="BS55" i="11"/>
  <c r="BR55" i="11"/>
  <c r="BQ55" i="11"/>
  <c r="BP55" i="11"/>
  <c r="BO55" i="11"/>
  <c r="BN55" i="11"/>
  <c r="BV54" i="11"/>
  <c r="BU54" i="11"/>
  <c r="BT54" i="11"/>
  <c r="BS54" i="11"/>
  <c r="BR54" i="11"/>
  <c r="BQ54" i="11"/>
  <c r="BP54" i="11"/>
  <c r="BO54" i="11"/>
  <c r="BN54" i="11"/>
  <c r="BV53" i="11"/>
  <c r="BU53" i="11"/>
  <c r="BT53" i="11"/>
  <c r="BS53" i="11"/>
  <c r="BR53" i="11"/>
  <c r="BQ53" i="11"/>
  <c r="BP53" i="11"/>
  <c r="BO53" i="11"/>
  <c r="BN53" i="11"/>
  <c r="BV52" i="11"/>
  <c r="BU52" i="11"/>
  <c r="BT52" i="11"/>
  <c r="BS52" i="11"/>
  <c r="BR52" i="11"/>
  <c r="BQ52" i="11"/>
  <c r="BP52" i="11"/>
  <c r="BO52" i="11"/>
  <c r="BN52" i="11"/>
  <c r="BV49" i="11"/>
  <c r="BU49" i="11"/>
  <c r="BT49" i="11"/>
  <c r="BS49" i="11"/>
  <c r="BR49" i="11"/>
  <c r="BQ49" i="11"/>
  <c r="BP49" i="11"/>
  <c r="BO49" i="11"/>
  <c r="BN49" i="11"/>
  <c r="BV48" i="11"/>
  <c r="BU48" i="11"/>
  <c r="BT48" i="11"/>
  <c r="BS48" i="11"/>
  <c r="BR48" i="11"/>
  <c r="BQ48" i="11"/>
  <c r="BP48" i="11"/>
  <c r="BO48" i="11"/>
  <c r="BN48" i="11"/>
  <c r="BV47" i="11"/>
  <c r="BU47" i="11"/>
  <c r="BT47" i="11"/>
  <c r="BS47" i="11"/>
  <c r="BR47" i="11"/>
  <c r="BQ47" i="11"/>
  <c r="BP47" i="11"/>
  <c r="BO47" i="11"/>
  <c r="BN47" i="11"/>
  <c r="BV46" i="11"/>
  <c r="BU46" i="11"/>
  <c r="BT46" i="11"/>
  <c r="BS46" i="11"/>
  <c r="BR46" i="11"/>
  <c r="BQ46" i="11"/>
  <c r="BP46" i="11"/>
  <c r="BO46" i="11"/>
  <c r="BN46" i="11"/>
  <c r="BV45" i="11"/>
  <c r="BU45" i="11"/>
  <c r="BT45" i="11"/>
  <c r="BS45" i="11"/>
  <c r="BR45" i="11"/>
  <c r="BQ45" i="11"/>
  <c r="BP45" i="11"/>
  <c r="BO45" i="11"/>
  <c r="BN45" i="11"/>
  <c r="BV42" i="11"/>
  <c r="BU42" i="11"/>
  <c r="BT42" i="11"/>
  <c r="BS42" i="11"/>
  <c r="BR42" i="11"/>
  <c r="BQ42" i="11"/>
  <c r="BP42" i="11"/>
  <c r="BO42" i="11"/>
  <c r="BN42" i="11"/>
  <c r="BV41" i="11"/>
  <c r="BU41" i="11"/>
  <c r="BT41" i="11"/>
  <c r="BS41" i="11"/>
  <c r="BR41" i="11"/>
  <c r="BQ41" i="11"/>
  <c r="BP41" i="11"/>
  <c r="BO41" i="11"/>
  <c r="BN41" i="11"/>
  <c r="BV40" i="11"/>
  <c r="BU40" i="11"/>
  <c r="BT40" i="11"/>
  <c r="BS40" i="11"/>
  <c r="BR40" i="11"/>
  <c r="BQ40" i="11"/>
  <c r="BP40" i="11"/>
  <c r="BO40" i="11"/>
  <c r="BN40" i="11"/>
  <c r="BV39" i="11"/>
  <c r="BU39" i="11"/>
  <c r="BT39" i="11"/>
  <c r="BS39" i="11"/>
  <c r="BR39" i="11"/>
  <c r="BQ39" i="11"/>
  <c r="BP39" i="11"/>
  <c r="BO39" i="11"/>
  <c r="BN39" i="11"/>
  <c r="BV38" i="11"/>
  <c r="BU38" i="11"/>
  <c r="BT38" i="11"/>
  <c r="BS38" i="11"/>
  <c r="BR38" i="11"/>
  <c r="BQ38" i="11"/>
  <c r="BP38" i="11"/>
  <c r="BO38" i="11"/>
  <c r="BN38" i="11"/>
  <c r="BV35" i="11"/>
  <c r="BU35" i="11"/>
  <c r="BT35" i="11"/>
  <c r="BS35" i="11"/>
  <c r="BR35" i="11"/>
  <c r="BQ35" i="11"/>
  <c r="BP35" i="11"/>
  <c r="BO35" i="11"/>
  <c r="BN35" i="11"/>
  <c r="BV34" i="11"/>
  <c r="BU34" i="11"/>
  <c r="BT34" i="11"/>
  <c r="BS34" i="11"/>
  <c r="BR34" i="11"/>
  <c r="BQ34" i="11"/>
  <c r="BP34" i="11"/>
  <c r="BO34" i="11"/>
  <c r="BN34" i="11"/>
  <c r="BV33" i="11"/>
  <c r="BU33" i="11"/>
  <c r="BT33" i="11"/>
  <c r="BS33" i="11"/>
  <c r="BR33" i="11"/>
  <c r="BQ33" i="11"/>
  <c r="BP33" i="11"/>
  <c r="BO33" i="11"/>
  <c r="BN33" i="11"/>
  <c r="BV32" i="11"/>
  <c r="BU32" i="11"/>
  <c r="BT32" i="11"/>
  <c r="BS32" i="11"/>
  <c r="BR32" i="11"/>
  <c r="BQ32" i="11"/>
  <c r="BP32" i="11"/>
  <c r="BO32" i="11"/>
  <c r="BN32" i="11"/>
  <c r="BV31" i="11"/>
  <c r="BU31" i="11"/>
  <c r="BT31" i="11"/>
  <c r="BS31" i="11"/>
  <c r="BR31" i="11"/>
  <c r="BQ31" i="11"/>
  <c r="BP31" i="11"/>
  <c r="BO31" i="11"/>
  <c r="BN31" i="11"/>
  <c r="BV28" i="11"/>
  <c r="BU28" i="11"/>
  <c r="BT28" i="11"/>
  <c r="BS28" i="11"/>
  <c r="BR28" i="11"/>
  <c r="BQ28" i="11"/>
  <c r="BP28" i="11"/>
  <c r="BO28" i="11"/>
  <c r="BN28" i="11"/>
  <c r="BV27" i="11"/>
  <c r="BU27" i="11"/>
  <c r="BT27" i="11"/>
  <c r="BS27" i="11"/>
  <c r="BR27" i="11"/>
  <c r="BQ27" i="11"/>
  <c r="BP27" i="11"/>
  <c r="BO27" i="11"/>
  <c r="BN27" i="11"/>
  <c r="BV26" i="11"/>
  <c r="BU26" i="11"/>
  <c r="BT26" i="11"/>
  <c r="BS26" i="11"/>
  <c r="BR26" i="11"/>
  <c r="BQ26" i="11"/>
  <c r="BP26" i="11"/>
  <c r="BO26" i="11"/>
  <c r="BN26" i="11"/>
  <c r="BV25" i="11"/>
  <c r="BU25" i="11"/>
  <c r="BT25" i="11"/>
  <c r="BS25" i="11"/>
  <c r="BR25" i="11"/>
  <c r="BQ25" i="11"/>
  <c r="BP25" i="11"/>
  <c r="BO25" i="11"/>
  <c r="BN25" i="11"/>
  <c r="BV24" i="11"/>
  <c r="BU24" i="11"/>
  <c r="BT24" i="11"/>
  <c r="BS24" i="11"/>
  <c r="BR24" i="11"/>
  <c r="BQ24" i="11"/>
  <c r="BP24" i="11"/>
  <c r="BO24" i="11"/>
  <c r="BN24" i="11"/>
  <c r="BV21" i="11"/>
  <c r="BU21" i="11"/>
  <c r="BT21" i="11"/>
  <c r="BS21" i="11"/>
  <c r="BR21" i="11"/>
  <c r="BQ21" i="11"/>
  <c r="BP21" i="11"/>
  <c r="BO21" i="11"/>
  <c r="BN21" i="11"/>
  <c r="BV20" i="11"/>
  <c r="BU20" i="11"/>
  <c r="BT20" i="11"/>
  <c r="BS20" i="11"/>
  <c r="BR20" i="11"/>
  <c r="BQ20" i="11"/>
  <c r="BP20" i="11"/>
  <c r="BO20" i="11"/>
  <c r="BN20" i="11"/>
  <c r="BV19" i="11"/>
  <c r="BU19" i="11"/>
  <c r="BT19" i="11"/>
  <c r="BS19" i="11"/>
  <c r="BR19" i="11"/>
  <c r="BQ19" i="11"/>
  <c r="BP19" i="11"/>
  <c r="BO19" i="11"/>
  <c r="BN19" i="11"/>
  <c r="BV18" i="11"/>
  <c r="BU18" i="11"/>
  <c r="BT18" i="11"/>
  <c r="BS18" i="11"/>
  <c r="BR18" i="11"/>
  <c r="BQ18" i="11"/>
  <c r="BP18" i="11"/>
  <c r="BO18" i="11"/>
  <c r="BN18" i="11"/>
  <c r="BV17" i="11"/>
  <c r="BU17" i="11"/>
  <c r="BT17" i="11"/>
  <c r="BS17" i="11"/>
  <c r="BR17" i="11"/>
  <c r="BQ17" i="11"/>
  <c r="BP17" i="11"/>
  <c r="BO17" i="11"/>
  <c r="BN17" i="11"/>
  <c r="BV14" i="11"/>
  <c r="BU14" i="11"/>
  <c r="BT14" i="11"/>
  <c r="BS14" i="11"/>
  <c r="BR14" i="11"/>
  <c r="BQ14" i="11"/>
  <c r="BP14" i="11"/>
  <c r="BO14" i="11"/>
  <c r="BN14" i="11"/>
  <c r="BV13" i="11"/>
  <c r="BU13" i="11"/>
  <c r="BT13" i="11"/>
  <c r="BS13" i="11"/>
  <c r="BR13" i="11"/>
  <c r="BQ13" i="11"/>
  <c r="BP13" i="11"/>
  <c r="BO13" i="11"/>
  <c r="BN13" i="11"/>
  <c r="BV12" i="11"/>
  <c r="BU12" i="11"/>
  <c r="BT12" i="11"/>
  <c r="BS12" i="11"/>
  <c r="BR12" i="11"/>
  <c r="BQ12" i="11"/>
  <c r="BP12" i="11"/>
  <c r="BO12" i="11"/>
  <c r="BN12" i="11"/>
  <c r="BV11" i="11"/>
  <c r="BU11" i="11"/>
  <c r="BT11" i="11"/>
  <c r="BS11" i="11"/>
  <c r="BR11" i="11"/>
  <c r="BQ11" i="11"/>
  <c r="BP11" i="11"/>
  <c r="BO11" i="11"/>
  <c r="BN11" i="11"/>
  <c r="BV10" i="11"/>
  <c r="BU10" i="11"/>
  <c r="BT10" i="11"/>
  <c r="BR10" i="11"/>
  <c r="BQ10" i="11"/>
  <c r="BP10" i="11"/>
  <c r="BO10" i="11"/>
  <c r="BN10" i="11"/>
  <c r="BQ29" i="15" l="1"/>
  <c r="BS71" i="15"/>
  <c r="BR113" i="15"/>
  <c r="BU127" i="15"/>
  <c r="BS148" i="15"/>
  <c r="BU43" i="14"/>
  <c r="BP57" i="14"/>
  <c r="BS64" i="14"/>
  <c r="BS127" i="15"/>
  <c r="BP36" i="14"/>
  <c r="BS43" i="14"/>
  <c r="BN50" i="14"/>
  <c r="BV50" i="14"/>
  <c r="BQ57" i="14"/>
  <c r="BO127" i="13"/>
  <c r="BS92" i="15"/>
  <c r="BP43" i="11"/>
  <c r="BQ64" i="11"/>
  <c r="BV64" i="11"/>
  <c r="BO78" i="11"/>
  <c r="BN127" i="11"/>
  <c r="BV127" i="11"/>
  <c r="BS36" i="15"/>
  <c r="BQ50" i="15"/>
  <c r="BO134" i="15"/>
  <c r="BQ36" i="14"/>
  <c r="BO99" i="13"/>
  <c r="BO57" i="11"/>
  <c r="BU71" i="11"/>
  <c r="BN50" i="13"/>
  <c r="BV50" i="13"/>
  <c r="BQ57" i="13"/>
  <c r="BO71" i="13"/>
  <c r="BU92" i="13"/>
  <c r="BP43" i="15"/>
  <c r="BO134" i="14"/>
  <c r="BO50" i="13"/>
  <c r="BU64" i="13"/>
  <c r="BP148" i="13"/>
  <c r="BS155" i="13"/>
  <c r="BQ155" i="11"/>
  <c r="BO15" i="11"/>
  <c r="BP36" i="11"/>
  <c r="BU92" i="11"/>
  <c r="BP99" i="11"/>
  <c r="BS106" i="11"/>
  <c r="BN113" i="11"/>
  <c r="BV113" i="11"/>
  <c r="BU15" i="15"/>
  <c r="BN36" i="15"/>
  <c r="BV36" i="15"/>
  <c r="BO57" i="15"/>
  <c r="BU71" i="15"/>
  <c r="BN78" i="14"/>
  <c r="BV78" i="14"/>
  <c r="BQ85" i="14"/>
  <c r="BO106" i="14"/>
  <c r="BU127" i="14"/>
  <c r="BR36" i="13"/>
  <c r="BU43" i="13"/>
  <c r="BP50" i="13"/>
  <c r="BS57" i="13"/>
  <c r="BQ64" i="14"/>
  <c r="BO78" i="14"/>
  <c r="BS36" i="13"/>
  <c r="BN43" i="13"/>
  <c r="BQ50" i="13"/>
  <c r="BO57" i="14"/>
  <c r="BN22" i="13"/>
  <c r="BV22" i="13"/>
  <c r="BQ29" i="13"/>
  <c r="BU50" i="13"/>
  <c r="BU155" i="13"/>
  <c r="BU15" i="14"/>
  <c r="BU71" i="14"/>
  <c r="BU22" i="13"/>
  <c r="BU134" i="15"/>
  <c r="BU50" i="14"/>
  <c r="BU148" i="14"/>
  <c r="BU36" i="13"/>
  <c r="BU78" i="15"/>
  <c r="BT50" i="11"/>
  <c r="BT92" i="15"/>
  <c r="BT43" i="14"/>
  <c r="BT71" i="15"/>
  <c r="BT50" i="13"/>
  <c r="BT64" i="11"/>
  <c r="BT43" i="13"/>
  <c r="BT71" i="14"/>
  <c r="BT50" i="14"/>
  <c r="BT22" i="13"/>
  <c r="BT36" i="13"/>
  <c r="BT127" i="15"/>
  <c r="BT155" i="15"/>
  <c r="BR57" i="13"/>
  <c r="BR43" i="11"/>
  <c r="BR64" i="14"/>
  <c r="BR43" i="14"/>
  <c r="BS50" i="11"/>
  <c r="BR50" i="11"/>
  <c r="BQ36" i="13"/>
  <c r="BP36" i="13"/>
  <c r="BS43" i="13"/>
  <c r="BR43" i="13"/>
  <c r="BQ134" i="13"/>
  <c r="BQ43" i="11"/>
  <c r="BQ78" i="13"/>
  <c r="BQ106" i="13"/>
  <c r="BO36" i="11"/>
  <c r="BN36" i="11"/>
  <c r="BV36" i="11"/>
  <c r="BO148" i="15"/>
  <c r="BN148" i="13"/>
  <c r="BV148" i="13"/>
  <c r="BO50" i="11"/>
  <c r="BR57" i="11"/>
  <c r="BP71" i="11"/>
  <c r="BU134" i="11"/>
  <c r="BT29" i="15"/>
  <c r="BS64" i="15"/>
  <c r="BQ64" i="15"/>
  <c r="BS85" i="15"/>
  <c r="BO85" i="15"/>
  <c r="BQ106" i="15"/>
  <c r="BO155" i="15"/>
  <c r="BR15" i="14"/>
  <c r="BT22" i="14"/>
  <c r="BO29" i="14"/>
  <c r="BR36" i="14"/>
  <c r="BO50" i="14"/>
  <c r="BP92" i="14"/>
  <c r="BN148" i="14"/>
  <c r="BV148" i="14"/>
  <c r="BQ155" i="14"/>
  <c r="BT15" i="13"/>
  <c r="BS15" i="13"/>
  <c r="BR15" i="13"/>
  <c r="BO22" i="13"/>
  <c r="BO43" i="13"/>
  <c r="BP113" i="13"/>
  <c r="BN113" i="13"/>
  <c r="BV113" i="13"/>
  <c r="BN134" i="13"/>
  <c r="BV134" i="13"/>
  <c r="BT134" i="13"/>
  <c r="BQ148" i="13"/>
  <c r="BU43" i="11"/>
  <c r="BN64" i="11"/>
  <c r="BT78" i="11"/>
  <c r="BS78" i="11"/>
  <c r="BR78" i="11"/>
  <c r="BS127" i="11"/>
  <c r="BT155" i="11"/>
  <c r="BR22" i="15"/>
  <c r="BS43" i="15"/>
  <c r="BN50" i="15"/>
  <c r="BV50" i="15"/>
  <c r="BU50" i="15"/>
  <c r="BQ57" i="15"/>
  <c r="BO92" i="15"/>
  <c r="BS15" i="14"/>
  <c r="BU22" i="14"/>
  <c r="BP29" i="14"/>
  <c r="BS36" i="14"/>
  <c r="BQ92" i="14"/>
  <c r="BT106" i="14"/>
  <c r="BO113" i="14"/>
  <c r="BO148" i="14"/>
  <c r="BU15" i="13"/>
  <c r="BS29" i="13"/>
  <c r="BN106" i="13"/>
  <c r="BV106" i="13"/>
  <c r="BT106" i="13"/>
  <c r="BQ113" i="13"/>
  <c r="BO134" i="13"/>
  <c r="BQ15" i="11"/>
  <c r="BP15" i="11"/>
  <c r="BP29" i="11"/>
  <c r="BS36" i="11"/>
  <c r="BQ36" i="11"/>
  <c r="BT57" i="11"/>
  <c r="BR71" i="11"/>
  <c r="BQ71" i="11"/>
  <c r="BP92" i="11"/>
  <c r="BO92" i="11"/>
  <c r="BN92" i="11"/>
  <c r="BV92" i="11"/>
  <c r="BN106" i="11"/>
  <c r="BV106" i="11"/>
  <c r="BQ113" i="11"/>
  <c r="BR148" i="11"/>
  <c r="BP15" i="15"/>
  <c r="BR57" i="15"/>
  <c r="BQ127" i="15"/>
  <c r="BN148" i="15"/>
  <c r="BV148" i="15"/>
  <c r="BT15" i="14"/>
  <c r="BN22" i="14"/>
  <c r="BV22" i="14"/>
  <c r="BQ29" i="14"/>
  <c r="BR71" i="14"/>
  <c r="BT78" i="14"/>
  <c r="BO85" i="14"/>
  <c r="BR92" i="14"/>
  <c r="BU106" i="14"/>
  <c r="BP113" i="14"/>
  <c r="BS127" i="14"/>
  <c r="BU134" i="14"/>
  <c r="BP148" i="14"/>
  <c r="BS155" i="14"/>
  <c r="BN15" i="13"/>
  <c r="BQ22" i="13"/>
  <c r="BR64" i="13"/>
  <c r="BQ64" i="13"/>
  <c r="BP64" i="13"/>
  <c r="BT71" i="13"/>
  <c r="BR71" i="13"/>
  <c r="BO78" i="13"/>
  <c r="BO106" i="13"/>
  <c r="BU127" i="13"/>
  <c r="BS148" i="13"/>
  <c r="BR15" i="11"/>
  <c r="BP134" i="11"/>
  <c r="BQ71" i="15"/>
  <c r="BN85" i="15"/>
  <c r="BV85" i="15"/>
  <c r="BO113" i="15"/>
  <c r="BQ155" i="15"/>
  <c r="BO22" i="14"/>
  <c r="BP64" i="14"/>
  <c r="BS71" i="14"/>
  <c r="BU78" i="14"/>
  <c r="BP85" i="14"/>
  <c r="BS92" i="14"/>
  <c r="BN106" i="14"/>
  <c r="BV106" i="14"/>
  <c r="BQ113" i="14"/>
  <c r="BT127" i="14"/>
  <c r="BN134" i="14"/>
  <c r="BV134" i="14"/>
  <c r="BQ148" i="14"/>
  <c r="BO15" i="13"/>
  <c r="BS64" i="13"/>
  <c r="BU71" i="13"/>
  <c r="BS92" i="13"/>
  <c r="BU99" i="13"/>
  <c r="BS113" i="13"/>
  <c r="BN29" i="11"/>
  <c r="BV29" i="11"/>
  <c r="BU29" i="11"/>
  <c r="BT29" i="11"/>
  <c r="BS43" i="11"/>
  <c r="BU50" i="11"/>
  <c r="BP57" i="11"/>
  <c r="BR64" i="11"/>
  <c r="BS71" i="11"/>
  <c r="BU78" i="11"/>
  <c r="BQ85" i="15"/>
  <c r="BQ148" i="15"/>
  <c r="BT22" i="11"/>
  <c r="BS22" i="11"/>
  <c r="BR22" i="11"/>
  <c r="BR36" i="11"/>
  <c r="BT43" i="11"/>
  <c r="BN50" i="11"/>
  <c r="BV50" i="11"/>
  <c r="BQ57" i="11"/>
  <c r="BS64" i="11"/>
  <c r="BT71" i="11"/>
  <c r="BN78" i="11"/>
  <c r="BV78" i="11"/>
  <c r="BO148" i="11"/>
  <c r="BO78" i="15"/>
  <c r="BN22" i="11"/>
  <c r="BV22" i="11"/>
  <c r="BQ29" i="11"/>
  <c r="BO29" i="11"/>
  <c r="BT36" i="11"/>
  <c r="BN43" i="11"/>
  <c r="BV43" i="11"/>
  <c r="BP50" i="11"/>
  <c r="BS57" i="11"/>
  <c r="BU64" i="11"/>
  <c r="BN71" i="11"/>
  <c r="BV71" i="11"/>
  <c r="BP78" i="11"/>
  <c r="BO50" i="15"/>
  <c r="BT15" i="11"/>
  <c r="BS15" i="11"/>
  <c r="BO22" i="11"/>
  <c r="BU22" i="11"/>
  <c r="BR29" i="11"/>
  <c r="BU36" i="11"/>
  <c r="BO43" i="11"/>
  <c r="BQ50" i="11"/>
  <c r="BO71" i="11"/>
  <c r="BQ78" i="11"/>
  <c r="BU43" i="15"/>
  <c r="BR78" i="15"/>
  <c r="BN106" i="15"/>
  <c r="BV106" i="15"/>
  <c r="BU106" i="15"/>
  <c r="BQ113" i="15"/>
  <c r="BR134" i="15"/>
  <c r="BU15" i="11"/>
  <c r="BS29" i="11"/>
  <c r="BO106" i="15"/>
  <c r="BP22" i="11"/>
  <c r="BN15" i="11"/>
  <c r="BV15" i="11"/>
  <c r="BQ22" i="11"/>
  <c r="BN57" i="11"/>
  <c r="BV57" i="11"/>
  <c r="BU57" i="11"/>
  <c r="BP64" i="11"/>
  <c r="BO64" i="11"/>
  <c r="BO22" i="15"/>
  <c r="BP64" i="15"/>
  <c r="BQ92" i="15"/>
  <c r="BT106" i="11"/>
  <c r="BO113" i="11"/>
  <c r="BT127" i="11"/>
  <c r="BN134" i="11"/>
  <c r="BV134" i="11"/>
  <c r="BP148" i="11"/>
  <c r="BR155" i="11"/>
  <c r="BN15" i="15"/>
  <c r="BV15" i="15"/>
  <c r="BP22" i="15"/>
  <c r="BR29" i="15"/>
  <c r="BT36" i="15"/>
  <c r="BN43" i="15"/>
  <c r="BV43" i="15"/>
  <c r="BP57" i="15"/>
  <c r="BR71" i="15"/>
  <c r="BS78" i="15"/>
  <c r="BT85" i="15"/>
  <c r="BU92" i="15"/>
  <c r="BP113" i="15"/>
  <c r="BR127" i="15"/>
  <c r="BS134" i="15"/>
  <c r="BT148" i="15"/>
  <c r="BU155" i="15"/>
  <c r="BR99" i="11"/>
  <c r="BQ99" i="11"/>
  <c r="BU106" i="11"/>
  <c r="BP113" i="11"/>
  <c r="BU127" i="11"/>
  <c r="BO134" i="11"/>
  <c r="BQ148" i="11"/>
  <c r="BS155" i="11"/>
  <c r="BO15" i="15"/>
  <c r="BQ22" i="15"/>
  <c r="BS29" i="15"/>
  <c r="BU36" i="15"/>
  <c r="BO43" i="15"/>
  <c r="BP50" i="15"/>
  <c r="BR64" i="15"/>
  <c r="BT78" i="15"/>
  <c r="BU85" i="15"/>
  <c r="BN92" i="15"/>
  <c r="BV92" i="15"/>
  <c r="BP106" i="15"/>
  <c r="BT134" i="15"/>
  <c r="BU148" i="15"/>
  <c r="BN155" i="15"/>
  <c r="BV155" i="15"/>
  <c r="BN57" i="14"/>
  <c r="BV57" i="14"/>
  <c r="BN113" i="14"/>
  <c r="BV113" i="14"/>
  <c r="BP29" i="13"/>
  <c r="BO29" i="13"/>
  <c r="BN29" i="13"/>
  <c r="BV29" i="13"/>
  <c r="BR92" i="13"/>
  <c r="BP92" i="13"/>
  <c r="BT99" i="13"/>
  <c r="BR99" i="13"/>
  <c r="BR155" i="13"/>
  <c r="BP155" i="13"/>
  <c r="BQ92" i="11"/>
  <c r="BO106" i="11"/>
  <c r="BR113" i="11"/>
  <c r="BO127" i="11"/>
  <c r="BQ134" i="11"/>
  <c r="BS148" i="11"/>
  <c r="BU155" i="11"/>
  <c r="BQ15" i="15"/>
  <c r="BS22" i="15"/>
  <c r="BU29" i="15"/>
  <c r="BO36" i="15"/>
  <c r="BQ43" i="15"/>
  <c r="BR50" i="15"/>
  <c r="BS57" i="15"/>
  <c r="BT64" i="15"/>
  <c r="BN78" i="15"/>
  <c r="BV78" i="15"/>
  <c r="BP92" i="15"/>
  <c r="BR106" i="15"/>
  <c r="BS113" i="15"/>
  <c r="BN134" i="15"/>
  <c r="BV134" i="15"/>
  <c r="BP155" i="15"/>
  <c r="BR92" i="11"/>
  <c r="BU99" i="11"/>
  <c r="BS99" i="11"/>
  <c r="BP106" i="11"/>
  <c r="BS113" i="11"/>
  <c r="BP127" i="11"/>
  <c r="BR134" i="11"/>
  <c r="BT148" i="11"/>
  <c r="BN155" i="11"/>
  <c r="BV155" i="11"/>
  <c r="BR15" i="15"/>
  <c r="BT22" i="15"/>
  <c r="BN29" i="15"/>
  <c r="BV29" i="15"/>
  <c r="BP36" i="15"/>
  <c r="BR43" i="15"/>
  <c r="BS50" i="15"/>
  <c r="BT57" i="15"/>
  <c r="BU64" i="15"/>
  <c r="BN71" i="15"/>
  <c r="BV71" i="15"/>
  <c r="BP85" i="15"/>
  <c r="BS106" i="15"/>
  <c r="BT113" i="15"/>
  <c r="BN127" i="15"/>
  <c r="BV127" i="15"/>
  <c r="BP148" i="15"/>
  <c r="BN29" i="14"/>
  <c r="BV29" i="14"/>
  <c r="BP155" i="14"/>
  <c r="BO155" i="14"/>
  <c r="BN78" i="13"/>
  <c r="BV78" i="13"/>
  <c r="BT78" i="13"/>
  <c r="BT127" i="13"/>
  <c r="BR127" i="13"/>
  <c r="BS92" i="11"/>
  <c r="BQ106" i="11"/>
  <c r="BT113" i="11"/>
  <c r="BQ127" i="11"/>
  <c r="BS134" i="11"/>
  <c r="BU148" i="11"/>
  <c r="BO155" i="11"/>
  <c r="BS15" i="15"/>
  <c r="BU22" i="15"/>
  <c r="BO29" i="15"/>
  <c r="BQ36" i="15"/>
  <c r="BT50" i="15"/>
  <c r="BU57" i="15"/>
  <c r="BN64" i="15"/>
  <c r="BV64" i="15"/>
  <c r="BO71" i="15"/>
  <c r="BP78" i="15"/>
  <c r="BR92" i="15"/>
  <c r="BT106" i="15"/>
  <c r="BU113" i="15"/>
  <c r="BO127" i="15"/>
  <c r="BP134" i="15"/>
  <c r="BR155" i="15"/>
  <c r="BT92" i="11"/>
  <c r="BO99" i="11"/>
  <c r="BR106" i="11"/>
  <c r="BU113" i="11"/>
  <c r="BR127" i="11"/>
  <c r="BT134" i="11"/>
  <c r="BN148" i="11"/>
  <c r="BV148" i="11"/>
  <c r="BP155" i="11"/>
  <c r="BT15" i="15"/>
  <c r="BN22" i="15"/>
  <c r="BV22" i="15"/>
  <c r="BP29" i="15"/>
  <c r="BR36" i="15"/>
  <c r="BT43" i="15"/>
  <c r="BN57" i="15"/>
  <c r="BV57" i="15"/>
  <c r="BO64" i="15"/>
  <c r="BP71" i="15"/>
  <c r="BQ78" i="15"/>
  <c r="BR85" i="15"/>
  <c r="BN113" i="15"/>
  <c r="BV113" i="15"/>
  <c r="BP127" i="15"/>
  <c r="BQ134" i="15"/>
  <c r="BR148" i="15"/>
  <c r="BS155" i="15"/>
  <c r="BN85" i="14"/>
  <c r="BV85" i="14"/>
  <c r="BR127" i="14"/>
  <c r="BT134" i="14"/>
  <c r="BP57" i="13"/>
  <c r="BO57" i="13"/>
  <c r="BN57" i="13"/>
  <c r="BV57" i="13"/>
  <c r="BR155" i="14"/>
  <c r="BV15" i="13"/>
  <c r="BP22" i="13"/>
  <c r="BR29" i="13"/>
  <c r="BV43" i="13"/>
  <c r="BT64" i="13"/>
  <c r="BN71" i="13"/>
  <c r="BV71" i="13"/>
  <c r="BP78" i="13"/>
  <c r="BT92" i="13"/>
  <c r="BN99" i="13"/>
  <c r="BV99" i="13"/>
  <c r="BP106" i="13"/>
  <c r="BR113" i="13"/>
  <c r="BN127" i="13"/>
  <c r="BV127" i="13"/>
  <c r="BP134" i="13"/>
  <c r="BR148" i="13"/>
  <c r="BT155" i="13"/>
  <c r="BN15" i="14"/>
  <c r="BV15" i="14"/>
  <c r="BP22" i="14"/>
  <c r="BR29" i="14"/>
  <c r="BT36" i="14"/>
  <c r="BN43" i="14"/>
  <c r="BV43" i="14"/>
  <c r="BP50" i="14"/>
  <c r="BR57" i="14"/>
  <c r="BT64" i="14"/>
  <c r="BN71" i="14"/>
  <c r="BV71" i="14"/>
  <c r="BP78" i="14"/>
  <c r="BR85" i="14"/>
  <c r="BT92" i="14"/>
  <c r="BP106" i="14"/>
  <c r="BR113" i="14"/>
  <c r="BN127" i="14"/>
  <c r="BV127" i="14"/>
  <c r="BP134" i="14"/>
  <c r="BR148" i="14"/>
  <c r="BT155" i="14"/>
  <c r="BP15" i="13"/>
  <c r="BR22" i="13"/>
  <c r="BT29" i="13"/>
  <c r="BN36" i="13"/>
  <c r="BV36" i="13"/>
  <c r="BP43" i="13"/>
  <c r="BR50" i="13"/>
  <c r="BT57" i="13"/>
  <c r="BN64" i="13"/>
  <c r="BV64" i="13"/>
  <c r="BP71" i="13"/>
  <c r="BR78" i="13"/>
  <c r="BN92" i="13"/>
  <c r="BV92" i="13"/>
  <c r="BP99" i="13"/>
  <c r="BR106" i="13"/>
  <c r="BT113" i="13"/>
  <c r="BP127" i="13"/>
  <c r="BR134" i="13"/>
  <c r="BT148" i="13"/>
  <c r="BN155" i="13"/>
  <c r="BV155" i="13"/>
  <c r="BO15" i="14"/>
  <c r="BQ22" i="14"/>
  <c r="BS29" i="14"/>
  <c r="BU36" i="14"/>
  <c r="BO43" i="14"/>
  <c r="BQ50" i="14"/>
  <c r="BS57" i="14"/>
  <c r="BU64" i="14"/>
  <c r="BO71" i="14"/>
  <c r="BQ78" i="14"/>
  <c r="BS85" i="14"/>
  <c r="BU92" i="14"/>
  <c r="BQ106" i="14"/>
  <c r="BS113" i="14"/>
  <c r="BO127" i="14"/>
  <c r="BQ134" i="14"/>
  <c r="BS148" i="14"/>
  <c r="BU155" i="14"/>
  <c r="BQ15" i="13"/>
  <c r="BS22" i="13"/>
  <c r="BU29" i="13"/>
  <c r="BO36" i="13"/>
  <c r="BQ43" i="13"/>
  <c r="BS50" i="13"/>
  <c r="BU57" i="13"/>
  <c r="BO64" i="13"/>
  <c r="BQ71" i="13"/>
  <c r="BS78" i="13"/>
  <c r="BO92" i="13"/>
  <c r="BQ99" i="13"/>
  <c r="BS106" i="13"/>
  <c r="BU113" i="13"/>
  <c r="BQ127" i="13"/>
  <c r="BS134" i="13"/>
  <c r="BU148" i="13"/>
  <c r="BO155" i="13"/>
  <c r="BP15" i="14"/>
  <c r="BR22" i="14"/>
  <c r="BT29" i="14"/>
  <c r="BN36" i="14"/>
  <c r="BV36" i="14"/>
  <c r="BP43" i="14"/>
  <c r="BR50" i="14"/>
  <c r="BT57" i="14"/>
  <c r="BN64" i="14"/>
  <c r="BV64" i="14"/>
  <c r="BP71" i="14"/>
  <c r="BR78" i="14"/>
  <c r="BT85" i="14"/>
  <c r="BN92" i="14"/>
  <c r="BV92" i="14"/>
  <c r="BR106" i="14"/>
  <c r="BT113" i="14"/>
  <c r="BP127" i="14"/>
  <c r="BR134" i="14"/>
  <c r="BT148" i="14"/>
  <c r="BN155" i="14"/>
  <c r="BV155" i="14"/>
  <c r="BQ15" i="14"/>
  <c r="BS22" i="14"/>
  <c r="BU29" i="14"/>
  <c r="BO36" i="14"/>
  <c r="BQ43" i="14"/>
  <c r="BS50" i="14"/>
  <c r="BU57" i="14"/>
  <c r="BO64" i="14"/>
  <c r="BQ71" i="14"/>
  <c r="BS78" i="14"/>
  <c r="BU85" i="14"/>
  <c r="BO92" i="14"/>
  <c r="BS106" i="14"/>
  <c r="BU113" i="14"/>
  <c r="BQ127" i="14"/>
  <c r="BS134" i="14"/>
  <c r="BS71" i="13"/>
  <c r="BU78" i="13"/>
  <c r="BQ92" i="13"/>
  <c r="BS99" i="13"/>
  <c r="BU106" i="13"/>
  <c r="BO113" i="13"/>
  <c r="BS127" i="13"/>
  <c r="BU134" i="13"/>
  <c r="BO148" i="13"/>
  <c r="BQ155" i="13"/>
  <c r="BN99" i="11"/>
  <c r="BV99" i="11"/>
  <c r="BT99" i="11"/>
  <c r="G145" i="21" l="1"/>
  <c r="F145" i="21"/>
  <c r="G144" i="21"/>
  <c r="F144" i="21"/>
  <c r="G143" i="21"/>
  <c r="F143" i="21"/>
  <c r="G142" i="21"/>
  <c r="F142" i="21"/>
  <c r="G141" i="21"/>
  <c r="F141" i="21"/>
  <c r="G140" i="21"/>
  <c r="F140" i="21"/>
  <c r="G139" i="21"/>
  <c r="F139" i="21"/>
  <c r="G138" i="21"/>
  <c r="F138" i="21"/>
  <c r="G137" i="21"/>
  <c r="F137" i="21"/>
  <c r="G136" i="21"/>
  <c r="F136" i="21"/>
  <c r="G135" i="21"/>
  <c r="F135" i="21"/>
  <c r="G134" i="21"/>
  <c r="F134" i="21"/>
  <c r="G133" i="21"/>
  <c r="F133" i="21"/>
  <c r="G132" i="21"/>
  <c r="F132" i="21"/>
  <c r="G131" i="21"/>
  <c r="F131" i="21"/>
  <c r="G130" i="21"/>
  <c r="F130" i="21"/>
  <c r="G129" i="21"/>
  <c r="F129" i="21"/>
  <c r="G128" i="21"/>
  <c r="F128" i="21"/>
  <c r="G127" i="21"/>
  <c r="F127" i="21"/>
  <c r="AB84" i="13" l="1"/>
  <c r="CH84" i="13" s="1"/>
  <c r="AB83" i="13"/>
  <c r="CH83" i="13" s="1"/>
  <c r="AB82" i="13"/>
  <c r="CH82" i="13" s="1"/>
  <c r="AB81" i="13"/>
  <c r="CH81" i="13" s="1"/>
  <c r="AB80" i="13"/>
  <c r="CH80" i="13" s="1"/>
  <c r="AB92" i="13"/>
  <c r="AB84" i="11"/>
  <c r="CH84" i="11" s="1"/>
  <c r="AB83" i="11"/>
  <c r="CH83" i="11" s="1"/>
  <c r="AB82" i="11"/>
  <c r="CH82" i="11" s="1"/>
  <c r="AB81" i="11"/>
  <c r="CH81" i="11" s="1"/>
  <c r="AB80" i="11"/>
  <c r="CH80" i="11" s="1"/>
  <c r="AB92" i="11"/>
  <c r="K1136" i="23"/>
  <c r="J1136" i="23"/>
  <c r="I1136" i="23"/>
  <c r="H1136" i="23"/>
  <c r="G1136" i="23"/>
  <c r="F1136" i="23"/>
  <c r="E1136" i="23"/>
  <c r="L1136" i="23" s="1"/>
  <c r="D1136" i="23"/>
  <c r="C1136" i="23"/>
  <c r="K1135" i="23"/>
  <c r="J1135" i="23"/>
  <c r="I1135" i="23"/>
  <c r="H1135" i="23"/>
  <c r="G1135" i="23"/>
  <c r="F1135" i="23"/>
  <c r="E1135" i="23"/>
  <c r="L1135" i="23" s="1"/>
  <c r="D1135" i="23"/>
  <c r="C1135" i="23"/>
  <c r="K1134" i="23"/>
  <c r="J1134" i="23"/>
  <c r="I1134" i="23"/>
  <c r="H1134" i="23"/>
  <c r="G1134" i="23"/>
  <c r="F1134" i="23"/>
  <c r="E1134" i="23"/>
  <c r="L1134" i="23" s="1"/>
  <c r="D1134" i="23"/>
  <c r="C1134" i="23"/>
  <c r="K1133" i="23"/>
  <c r="J1133" i="23"/>
  <c r="I1133" i="23"/>
  <c r="H1133" i="23"/>
  <c r="G1133" i="23"/>
  <c r="F1133" i="23"/>
  <c r="E1133" i="23"/>
  <c r="L1133" i="23" s="1"/>
  <c r="D1133" i="23"/>
  <c r="C1133" i="23"/>
  <c r="K1132" i="23"/>
  <c r="J1132" i="23"/>
  <c r="I1132" i="23"/>
  <c r="H1132" i="23"/>
  <c r="G1132" i="23"/>
  <c r="F1132" i="23"/>
  <c r="E1132" i="23"/>
  <c r="L1132" i="23" s="1"/>
  <c r="D1132" i="23"/>
  <c r="C1132" i="23"/>
  <c r="K1131" i="23"/>
  <c r="J1131" i="23"/>
  <c r="I1131" i="23"/>
  <c r="H1131" i="23"/>
  <c r="G1131" i="23"/>
  <c r="F1131" i="23"/>
  <c r="E1131" i="23"/>
  <c r="L1131" i="23" s="1"/>
  <c r="D1131" i="23"/>
  <c r="C1131" i="23"/>
  <c r="K1130" i="23"/>
  <c r="J1130" i="23"/>
  <c r="I1130" i="23"/>
  <c r="H1130" i="23"/>
  <c r="G1130" i="23"/>
  <c r="F1130" i="23"/>
  <c r="E1130" i="23"/>
  <c r="L1130" i="23" s="1"/>
  <c r="D1130" i="23"/>
  <c r="C1130" i="23"/>
  <c r="K1129" i="23"/>
  <c r="J1129" i="23"/>
  <c r="I1129" i="23"/>
  <c r="H1129" i="23"/>
  <c r="G1129" i="23"/>
  <c r="F1129" i="23"/>
  <c r="E1129" i="23"/>
  <c r="L1129" i="23" s="1"/>
  <c r="D1129" i="23"/>
  <c r="C1129" i="23"/>
  <c r="K1128" i="23"/>
  <c r="J1128" i="23"/>
  <c r="I1128" i="23"/>
  <c r="H1128" i="23"/>
  <c r="G1128" i="23"/>
  <c r="F1128" i="23"/>
  <c r="E1128" i="23"/>
  <c r="L1128" i="23" s="1"/>
  <c r="D1128" i="23"/>
  <c r="C1128" i="23"/>
  <c r="K1127" i="23"/>
  <c r="J1127" i="23"/>
  <c r="I1127" i="23"/>
  <c r="H1127" i="23"/>
  <c r="G1127" i="23"/>
  <c r="F1127" i="23"/>
  <c r="E1127" i="23"/>
  <c r="L1127" i="23" s="1"/>
  <c r="D1127" i="23"/>
  <c r="C1127" i="23"/>
  <c r="K1126" i="23"/>
  <c r="J1126" i="23"/>
  <c r="I1126" i="23"/>
  <c r="H1126" i="23"/>
  <c r="G1126" i="23"/>
  <c r="F1126" i="23"/>
  <c r="E1126" i="23"/>
  <c r="L1126" i="23" s="1"/>
  <c r="D1126" i="23"/>
  <c r="C1126" i="23"/>
  <c r="K1125" i="23"/>
  <c r="J1125" i="23"/>
  <c r="I1125" i="23"/>
  <c r="H1125" i="23"/>
  <c r="G1125" i="23"/>
  <c r="F1125" i="23"/>
  <c r="E1125" i="23"/>
  <c r="L1125" i="23" s="1"/>
  <c r="D1125" i="23"/>
  <c r="C1125" i="23"/>
  <c r="K1124" i="23"/>
  <c r="J1124" i="23"/>
  <c r="I1124" i="23"/>
  <c r="H1124" i="23"/>
  <c r="G1124" i="23"/>
  <c r="F1124" i="23"/>
  <c r="E1124" i="23"/>
  <c r="L1124" i="23" s="1"/>
  <c r="D1124" i="23"/>
  <c r="C1124" i="23"/>
  <c r="K1123" i="23"/>
  <c r="J1123" i="23"/>
  <c r="I1123" i="23"/>
  <c r="H1123" i="23"/>
  <c r="G1123" i="23"/>
  <c r="F1123" i="23"/>
  <c r="E1123" i="23"/>
  <c r="L1123" i="23" s="1"/>
  <c r="D1123" i="23"/>
  <c r="C1123" i="23"/>
  <c r="K1122" i="23"/>
  <c r="J1122" i="23"/>
  <c r="I1122" i="23"/>
  <c r="H1122" i="23"/>
  <c r="G1122" i="23"/>
  <c r="F1122" i="23"/>
  <c r="E1122" i="23"/>
  <c r="L1122" i="23" s="1"/>
  <c r="D1122" i="23"/>
  <c r="C1122" i="23"/>
  <c r="K1121" i="23"/>
  <c r="J1121" i="23"/>
  <c r="I1121" i="23"/>
  <c r="H1121" i="23"/>
  <c r="G1121" i="23"/>
  <c r="F1121" i="23"/>
  <c r="E1121" i="23"/>
  <c r="L1121" i="23" s="1"/>
  <c r="D1121" i="23"/>
  <c r="C1121" i="23"/>
  <c r="K1120" i="23"/>
  <c r="J1120" i="23"/>
  <c r="I1120" i="23"/>
  <c r="H1120" i="23"/>
  <c r="G1120" i="23"/>
  <c r="F1120" i="23"/>
  <c r="E1120" i="23"/>
  <c r="L1120" i="23" s="1"/>
  <c r="D1120" i="23"/>
  <c r="C1120" i="23"/>
  <c r="K1119" i="23"/>
  <c r="J1119" i="23"/>
  <c r="I1119" i="23"/>
  <c r="H1119" i="23"/>
  <c r="G1119" i="23"/>
  <c r="F1119" i="23"/>
  <c r="E1119" i="23"/>
  <c r="L1119" i="23" s="1"/>
  <c r="D1119" i="23"/>
  <c r="C1119" i="23"/>
  <c r="K1118" i="23"/>
  <c r="J1118" i="23"/>
  <c r="I1118" i="23"/>
  <c r="H1118" i="23"/>
  <c r="G1118" i="23"/>
  <c r="F1118" i="23"/>
  <c r="E1118" i="23"/>
  <c r="L1118" i="23" s="1"/>
  <c r="D1118" i="23"/>
  <c r="C1118" i="23"/>
  <c r="K1117" i="23"/>
  <c r="J1117" i="23"/>
  <c r="I1117" i="23"/>
  <c r="H1117" i="23"/>
  <c r="G1117" i="23"/>
  <c r="F1117" i="23"/>
  <c r="E1117" i="23"/>
  <c r="L1117" i="23" s="1"/>
  <c r="D1117" i="23"/>
  <c r="C1117" i="23"/>
  <c r="K1116" i="23"/>
  <c r="J1116" i="23"/>
  <c r="I1116" i="23"/>
  <c r="H1116" i="23"/>
  <c r="G1116" i="23"/>
  <c r="F1116" i="23"/>
  <c r="E1116" i="23"/>
  <c r="L1116" i="23" s="1"/>
  <c r="D1116" i="23"/>
  <c r="C1116" i="23"/>
  <c r="K1115" i="23"/>
  <c r="J1115" i="23"/>
  <c r="I1115" i="23"/>
  <c r="H1115" i="23"/>
  <c r="G1115" i="23"/>
  <c r="F1115" i="23"/>
  <c r="E1115" i="23"/>
  <c r="L1115" i="23" s="1"/>
  <c r="D1115" i="23"/>
  <c r="C1115" i="23"/>
  <c r="K1114" i="23"/>
  <c r="J1114" i="23"/>
  <c r="I1114" i="23"/>
  <c r="H1114" i="23"/>
  <c r="G1114" i="23"/>
  <c r="F1114" i="23"/>
  <c r="E1114" i="23"/>
  <c r="L1114" i="23" s="1"/>
  <c r="D1114" i="23"/>
  <c r="C1114" i="23"/>
  <c r="K1113" i="23"/>
  <c r="J1113" i="23"/>
  <c r="I1113" i="23"/>
  <c r="H1113" i="23"/>
  <c r="G1113" i="23"/>
  <c r="F1113" i="23"/>
  <c r="E1113" i="23"/>
  <c r="L1113" i="23" s="1"/>
  <c r="D1113" i="23"/>
  <c r="C1113" i="23"/>
  <c r="K1112" i="23"/>
  <c r="J1112" i="23"/>
  <c r="I1112" i="23"/>
  <c r="H1112" i="23"/>
  <c r="G1112" i="23"/>
  <c r="F1112" i="23"/>
  <c r="E1112" i="23"/>
  <c r="L1112" i="23" s="1"/>
  <c r="D1112" i="23"/>
  <c r="C1112" i="23"/>
  <c r="K1111" i="23"/>
  <c r="J1111" i="23"/>
  <c r="I1111" i="23"/>
  <c r="H1111" i="23"/>
  <c r="G1111" i="23"/>
  <c r="F1111" i="23"/>
  <c r="E1111" i="23"/>
  <c r="L1111" i="23" s="1"/>
  <c r="D1111" i="23"/>
  <c r="C1111" i="23"/>
  <c r="L1110" i="23"/>
  <c r="K1110" i="23"/>
  <c r="J1110" i="23"/>
  <c r="I1110" i="23"/>
  <c r="H1110" i="23"/>
  <c r="G1110" i="23"/>
  <c r="F1110" i="23"/>
  <c r="E1110" i="23"/>
  <c r="D1110" i="23"/>
  <c r="C1110" i="23"/>
  <c r="K1109" i="23"/>
  <c r="J1109" i="23"/>
  <c r="I1109" i="23"/>
  <c r="H1109" i="23"/>
  <c r="G1109" i="23"/>
  <c r="F1109" i="23"/>
  <c r="E1109" i="23"/>
  <c r="L1109" i="23" s="1"/>
  <c r="D1109" i="23"/>
  <c r="C1109" i="23"/>
  <c r="K1108" i="23"/>
  <c r="J1108" i="23"/>
  <c r="I1108" i="23"/>
  <c r="H1108" i="23"/>
  <c r="G1108" i="23"/>
  <c r="F1108" i="23"/>
  <c r="E1108" i="23"/>
  <c r="L1108" i="23" s="1"/>
  <c r="D1108" i="23"/>
  <c r="C1108" i="23"/>
  <c r="K1107" i="23"/>
  <c r="J1107" i="23"/>
  <c r="I1107" i="23"/>
  <c r="H1107" i="23"/>
  <c r="G1107" i="23"/>
  <c r="F1107" i="23"/>
  <c r="E1107" i="23"/>
  <c r="L1107" i="23" s="1"/>
  <c r="D1107" i="23"/>
  <c r="C1107" i="23"/>
  <c r="K1106" i="23"/>
  <c r="J1106" i="23"/>
  <c r="I1106" i="23"/>
  <c r="H1106" i="23"/>
  <c r="G1106" i="23"/>
  <c r="F1106" i="23"/>
  <c r="E1106" i="23"/>
  <c r="L1106" i="23" s="1"/>
  <c r="D1106" i="23"/>
  <c r="C1106" i="23"/>
  <c r="K1105" i="23"/>
  <c r="J1105" i="23"/>
  <c r="I1105" i="23"/>
  <c r="H1105" i="23"/>
  <c r="G1105" i="23"/>
  <c r="F1105" i="23"/>
  <c r="E1105" i="23"/>
  <c r="L1105" i="23" s="1"/>
  <c r="D1105" i="23"/>
  <c r="C1105" i="23"/>
  <c r="K1104" i="23"/>
  <c r="J1104" i="23"/>
  <c r="I1104" i="23"/>
  <c r="H1104" i="23"/>
  <c r="G1104" i="23"/>
  <c r="F1104" i="23"/>
  <c r="E1104" i="23"/>
  <c r="L1104" i="23" s="1"/>
  <c r="D1104" i="23"/>
  <c r="C1104" i="23"/>
  <c r="K1103" i="23"/>
  <c r="J1103" i="23"/>
  <c r="I1103" i="23"/>
  <c r="H1103" i="23"/>
  <c r="G1103" i="23"/>
  <c r="F1103" i="23"/>
  <c r="E1103" i="23"/>
  <c r="L1103" i="23" s="1"/>
  <c r="D1103" i="23"/>
  <c r="C1103" i="23"/>
  <c r="K1102" i="23"/>
  <c r="J1102" i="23"/>
  <c r="I1102" i="23"/>
  <c r="H1102" i="23"/>
  <c r="G1102" i="23"/>
  <c r="F1102" i="23"/>
  <c r="E1102" i="23"/>
  <c r="L1102" i="23" s="1"/>
  <c r="D1102" i="23"/>
  <c r="C1102" i="23"/>
  <c r="K1101" i="23"/>
  <c r="J1101" i="23"/>
  <c r="I1101" i="23"/>
  <c r="H1101" i="23"/>
  <c r="G1101" i="23"/>
  <c r="F1101" i="23"/>
  <c r="E1101" i="23"/>
  <c r="L1101" i="23" s="1"/>
  <c r="D1101" i="23"/>
  <c r="C1101" i="23"/>
  <c r="K1100" i="23"/>
  <c r="J1100" i="23"/>
  <c r="I1100" i="23"/>
  <c r="H1100" i="23"/>
  <c r="G1100" i="23"/>
  <c r="F1100" i="23"/>
  <c r="E1100" i="23"/>
  <c r="L1100" i="23" s="1"/>
  <c r="D1100" i="23"/>
  <c r="C1100" i="23"/>
  <c r="K1099" i="23"/>
  <c r="J1099" i="23"/>
  <c r="I1099" i="23"/>
  <c r="H1099" i="23"/>
  <c r="G1099" i="23"/>
  <c r="F1099" i="23"/>
  <c r="E1099" i="23"/>
  <c r="L1099" i="23" s="1"/>
  <c r="D1099" i="23"/>
  <c r="C1099" i="23"/>
  <c r="K1098" i="23"/>
  <c r="J1098" i="23"/>
  <c r="I1098" i="23"/>
  <c r="H1098" i="23"/>
  <c r="G1098" i="23"/>
  <c r="F1098" i="23"/>
  <c r="E1098" i="23"/>
  <c r="L1098" i="23" s="1"/>
  <c r="D1098" i="23"/>
  <c r="C1098" i="23"/>
  <c r="K1097" i="23"/>
  <c r="J1097" i="23"/>
  <c r="I1097" i="23"/>
  <c r="H1097" i="23"/>
  <c r="G1097" i="23"/>
  <c r="F1097" i="23"/>
  <c r="E1097" i="23"/>
  <c r="L1097" i="23" s="1"/>
  <c r="D1097" i="23"/>
  <c r="C1097" i="23"/>
  <c r="K1096" i="23"/>
  <c r="J1096" i="23"/>
  <c r="I1096" i="23"/>
  <c r="H1096" i="23"/>
  <c r="G1096" i="23"/>
  <c r="F1096" i="23"/>
  <c r="E1096" i="23"/>
  <c r="L1096" i="23" s="1"/>
  <c r="D1096" i="23"/>
  <c r="C1096" i="23"/>
  <c r="K1095" i="23"/>
  <c r="J1095" i="23"/>
  <c r="I1095" i="23"/>
  <c r="H1095" i="23"/>
  <c r="G1095" i="23"/>
  <c r="F1095" i="23"/>
  <c r="E1095" i="23"/>
  <c r="L1095" i="23" s="1"/>
  <c r="D1095" i="23"/>
  <c r="C1095" i="23"/>
  <c r="AB78" i="13"/>
  <c r="AB78" i="11"/>
  <c r="Q4602" i="25"/>
  <c r="Q4601" i="25"/>
  <c r="Q4600" i="25"/>
  <c r="Q4599" i="25"/>
  <c r="Q4598" i="25"/>
  <c r="Q4597" i="25"/>
  <c r="Q4596" i="25"/>
  <c r="Q4595" i="25"/>
  <c r="Q4594" i="25"/>
  <c r="Q4593" i="25"/>
  <c r="Q4592" i="25"/>
  <c r="Q4591" i="25"/>
  <c r="Q4590" i="25"/>
  <c r="Q4589" i="25"/>
  <c r="Q4588" i="25"/>
  <c r="Q4587" i="25"/>
  <c r="Q4586" i="25"/>
  <c r="Q4585" i="25"/>
  <c r="Q4584" i="25"/>
  <c r="Q4583" i="25"/>
  <c r="Q4582" i="25"/>
  <c r="Q4581" i="25"/>
  <c r="Q4580" i="25"/>
  <c r="Q4579" i="25"/>
  <c r="Q4578" i="25"/>
  <c r="Q4577" i="25"/>
  <c r="Q4576" i="25"/>
  <c r="Q4575" i="25"/>
  <c r="Q4574" i="25"/>
  <c r="Q4573" i="25"/>
  <c r="Q4572" i="25"/>
  <c r="Q4571" i="25"/>
  <c r="Q4570" i="25"/>
  <c r="Q4569" i="25"/>
  <c r="Q4568" i="25"/>
  <c r="Q4567" i="25"/>
  <c r="Q4566" i="25"/>
  <c r="Q4565" i="25"/>
  <c r="Q4564" i="25"/>
  <c r="Q4563" i="25"/>
  <c r="Q4562" i="25"/>
  <c r="Q4561" i="25"/>
  <c r="Q4560" i="25"/>
  <c r="Q4559" i="25"/>
  <c r="Q4558" i="25"/>
  <c r="Q4557" i="25"/>
  <c r="Q4556" i="25"/>
  <c r="Q4555" i="25"/>
  <c r="Q4554" i="25"/>
  <c r="Q4553" i="25"/>
  <c r="Q4552" i="25"/>
  <c r="Q4551" i="25"/>
  <c r="Q4550" i="25"/>
  <c r="Q4549" i="25"/>
  <c r="Q4548" i="25"/>
  <c r="Q4547" i="25"/>
  <c r="Q4546" i="25"/>
  <c r="Q4545" i="25"/>
  <c r="Q4544" i="25"/>
  <c r="Q4543" i="25"/>
  <c r="Q4542" i="25"/>
  <c r="Q4541" i="25"/>
  <c r="Q4540" i="25"/>
  <c r="Q4539" i="25"/>
  <c r="Q4538" i="25"/>
  <c r="Q4537" i="25"/>
  <c r="Q4536" i="25"/>
  <c r="Q4535" i="25"/>
  <c r="Q4534" i="25"/>
  <c r="Q4533" i="25"/>
  <c r="Q4532" i="25"/>
  <c r="Q4531" i="25"/>
  <c r="Q4530" i="25"/>
  <c r="Q4529" i="25"/>
  <c r="Q4528" i="25"/>
  <c r="Q4527" i="25"/>
  <c r="Q4526" i="25"/>
  <c r="Q4525" i="25"/>
  <c r="Q4524" i="25"/>
  <c r="Q4523" i="25"/>
  <c r="Q4522" i="25"/>
  <c r="Q4521" i="25"/>
  <c r="Q4520" i="25"/>
  <c r="Q4519" i="25"/>
  <c r="Q4518" i="25"/>
  <c r="Q4517" i="25"/>
  <c r="Q4516" i="25"/>
  <c r="Q4515" i="25"/>
  <c r="Q4514" i="25"/>
  <c r="Q4513" i="25"/>
  <c r="Q4512" i="25"/>
  <c r="Q4511" i="25"/>
  <c r="Q4510" i="25"/>
  <c r="Q4509" i="25"/>
  <c r="Q4508" i="25"/>
  <c r="Q4507" i="25"/>
  <c r="Q4506" i="25"/>
  <c r="Q4505" i="25"/>
  <c r="Q4504" i="25"/>
  <c r="Q4503" i="25"/>
  <c r="Q4502" i="25"/>
  <c r="Q4501" i="25"/>
  <c r="Q4500" i="25"/>
  <c r="Q4499" i="25"/>
  <c r="Q4498" i="25"/>
  <c r="Q4497" i="25"/>
  <c r="Q4496" i="25"/>
  <c r="Q4495" i="25"/>
  <c r="Q4494" i="25"/>
  <c r="Q4493" i="25"/>
  <c r="Q4492" i="25"/>
  <c r="Q4491" i="25"/>
  <c r="Q4490" i="25"/>
  <c r="Q4489" i="25"/>
  <c r="Q4488" i="25"/>
  <c r="Q4487" i="25"/>
  <c r="Q4486" i="25"/>
  <c r="Q4485" i="25"/>
  <c r="Q4484" i="25"/>
  <c r="Q4483" i="25"/>
  <c r="Q4482" i="25"/>
  <c r="Q4481" i="25"/>
  <c r="Q4480" i="25"/>
  <c r="Q4479" i="25"/>
  <c r="Q4478" i="25"/>
  <c r="Q4477" i="25"/>
  <c r="Q4476" i="25"/>
  <c r="Q4475" i="25"/>
  <c r="Q4474" i="25"/>
  <c r="Q4473" i="25"/>
  <c r="Q4472" i="25"/>
  <c r="Q4471" i="25"/>
  <c r="Q4470" i="25"/>
  <c r="Q4469" i="25"/>
  <c r="Q4468" i="25"/>
  <c r="Q4467" i="25"/>
  <c r="Q4466" i="25"/>
  <c r="Q4465" i="25"/>
  <c r="Q4464" i="25"/>
  <c r="Q4463" i="25"/>
  <c r="Q4462" i="25"/>
  <c r="Q4461" i="25"/>
  <c r="Q4460" i="25"/>
  <c r="Q4459" i="25"/>
  <c r="Q4458" i="25"/>
  <c r="Q4457" i="25"/>
  <c r="Q4456" i="25"/>
  <c r="Q4455" i="25"/>
  <c r="Q4454" i="25"/>
  <c r="Q4453" i="25"/>
  <c r="Q4452" i="25"/>
  <c r="Q4451" i="25"/>
  <c r="CH85" i="13" l="1"/>
  <c r="CH85" i="11"/>
  <c r="AB85" i="13"/>
  <c r="AB85" i="11"/>
  <c r="AB161" i="13"/>
  <c r="CH161" i="13" s="1"/>
  <c r="AB160" i="13"/>
  <c r="CH160" i="13" s="1"/>
  <c r="AB159" i="13"/>
  <c r="CH159" i="13" s="1"/>
  <c r="AB158" i="13"/>
  <c r="CH158" i="13" s="1"/>
  <c r="AB157" i="13"/>
  <c r="CH157" i="13" s="1"/>
  <c r="AB119" i="13"/>
  <c r="CH119" i="13" s="1"/>
  <c r="AA119" i="13"/>
  <c r="CG119" i="13" s="1"/>
  <c r="Z119" i="13"/>
  <c r="CF119" i="13" s="1"/>
  <c r="Y119" i="13"/>
  <c r="CE119" i="13" s="1"/>
  <c r="X119" i="13"/>
  <c r="CD119" i="13" s="1"/>
  <c r="AB118" i="13"/>
  <c r="CH118" i="13" s="1"/>
  <c r="AA118" i="13"/>
  <c r="CG118" i="13" s="1"/>
  <c r="Z118" i="13"/>
  <c r="CF118" i="13" s="1"/>
  <c r="Y118" i="13"/>
  <c r="CE118" i="13" s="1"/>
  <c r="X118" i="13"/>
  <c r="CD118" i="13" s="1"/>
  <c r="AB117" i="13"/>
  <c r="CH117" i="13" s="1"/>
  <c r="AA117" i="13"/>
  <c r="CG117" i="13" s="1"/>
  <c r="Z117" i="13"/>
  <c r="CF117" i="13" s="1"/>
  <c r="Y117" i="13"/>
  <c r="CE117" i="13" s="1"/>
  <c r="X117" i="13"/>
  <c r="CD117" i="13" s="1"/>
  <c r="AB116" i="13"/>
  <c r="CH116" i="13" s="1"/>
  <c r="AA116" i="13"/>
  <c r="CG116" i="13" s="1"/>
  <c r="Z116" i="13"/>
  <c r="CF116" i="13" s="1"/>
  <c r="Y116" i="13"/>
  <c r="CE116" i="13" s="1"/>
  <c r="X116" i="13"/>
  <c r="CD116" i="13" s="1"/>
  <c r="AB115" i="13"/>
  <c r="CH115" i="13" s="1"/>
  <c r="AA115" i="13"/>
  <c r="CG115" i="13" s="1"/>
  <c r="Z115" i="13"/>
  <c r="CF115" i="13" s="1"/>
  <c r="Y115" i="13"/>
  <c r="CE115" i="13" s="1"/>
  <c r="X115" i="13"/>
  <c r="CD115" i="13" s="1"/>
  <c r="AB113" i="13"/>
  <c r="AB106" i="13"/>
  <c r="AB99" i="13"/>
  <c r="AB162" i="13" s="1"/>
  <c r="CH162" i="13" s="1"/>
  <c r="AB134" i="11"/>
  <c r="AA134" i="11"/>
  <c r="Z134" i="11"/>
  <c r="Y134" i="11"/>
  <c r="X134" i="11"/>
  <c r="CG120" i="13" l="1"/>
  <c r="CH120" i="13"/>
  <c r="CF120" i="13"/>
  <c r="CE120" i="13"/>
  <c r="CD120" i="13"/>
  <c r="X120" i="13"/>
  <c r="AA120" i="13"/>
  <c r="Y120" i="13"/>
  <c r="Z120" i="13"/>
  <c r="AB120" i="13"/>
  <c r="AB119" i="11"/>
  <c r="CH119" i="11" s="1"/>
  <c r="AB118" i="11"/>
  <c r="CH118" i="11" s="1"/>
  <c r="AB117" i="11"/>
  <c r="CH117" i="11" s="1"/>
  <c r="AB116" i="11"/>
  <c r="CH116" i="11" s="1"/>
  <c r="AB115" i="11"/>
  <c r="CH115" i="11" s="1"/>
  <c r="AB113" i="11"/>
  <c r="AB106" i="11"/>
  <c r="AB99" i="11"/>
  <c r="AB162" i="11" s="1"/>
  <c r="AB161" i="11"/>
  <c r="CH161" i="11" s="1"/>
  <c r="AB160" i="11"/>
  <c r="CH160" i="11" s="1"/>
  <c r="AB159" i="11"/>
  <c r="CH159" i="11" s="1"/>
  <c r="AB158" i="11"/>
  <c r="CH158" i="11" s="1"/>
  <c r="AB157" i="11"/>
  <c r="CH157" i="11" s="1"/>
  <c r="CH120" i="11" l="1"/>
  <c r="AB120" i="11"/>
  <c r="AB134" i="15"/>
  <c r="AA134" i="15"/>
  <c r="Z134" i="15"/>
  <c r="Y134" i="15"/>
  <c r="X134" i="15"/>
  <c r="W134" i="15"/>
  <c r="AB113" i="15"/>
  <c r="AB106" i="15"/>
  <c r="AB98" i="15"/>
  <c r="CH98" i="15" s="1"/>
  <c r="AB97" i="15"/>
  <c r="CH97" i="15" s="1"/>
  <c r="AB96" i="15"/>
  <c r="CH96" i="15" s="1"/>
  <c r="AB95" i="15"/>
  <c r="CH95" i="15" s="1"/>
  <c r="AB94" i="15"/>
  <c r="CH94" i="15" s="1"/>
  <c r="AB92" i="15"/>
  <c r="AB85" i="15"/>
  <c r="AB78" i="15"/>
  <c r="AB134" i="14"/>
  <c r="AA134" i="14"/>
  <c r="Z134" i="14"/>
  <c r="Y134" i="14"/>
  <c r="CH99" i="15" l="1"/>
  <c r="AB119" i="15"/>
  <c r="CH119" i="15" s="1"/>
  <c r="AB115" i="15"/>
  <c r="CH115" i="15" s="1"/>
  <c r="AB116" i="15"/>
  <c r="CH116" i="15" s="1"/>
  <c r="AB118" i="15"/>
  <c r="CH118" i="15" s="1"/>
  <c r="AB117" i="15"/>
  <c r="CH117" i="15" s="1"/>
  <c r="AB99" i="15"/>
  <c r="AB162" i="15" s="1"/>
  <c r="CH162" i="15" s="1"/>
  <c r="AB113" i="14"/>
  <c r="AB106" i="14"/>
  <c r="AB98" i="14"/>
  <c r="CH98" i="14" s="1"/>
  <c r="AB97" i="14"/>
  <c r="CH97" i="14" s="1"/>
  <c r="AB96" i="14"/>
  <c r="CH96" i="14" s="1"/>
  <c r="AB95" i="14"/>
  <c r="CH95" i="14" s="1"/>
  <c r="AB94" i="14"/>
  <c r="CH94" i="14" s="1"/>
  <c r="AB92" i="14"/>
  <c r="AB85" i="14"/>
  <c r="AB78" i="14"/>
  <c r="AB161" i="15"/>
  <c r="CH161" i="15" s="1"/>
  <c r="AB160" i="15"/>
  <c r="CH160" i="15" s="1"/>
  <c r="AB159" i="15"/>
  <c r="CH159" i="15" s="1"/>
  <c r="AB158" i="15"/>
  <c r="CH158" i="15" s="1"/>
  <c r="AB157" i="15"/>
  <c r="CH157" i="15" s="1"/>
  <c r="AB120" i="15" l="1"/>
  <c r="CH120" i="15"/>
  <c r="CH99" i="14"/>
  <c r="AB116" i="14"/>
  <c r="CH116" i="14" s="1"/>
  <c r="AB117" i="14"/>
  <c r="CH117" i="14" s="1"/>
  <c r="AB118" i="14"/>
  <c r="CH118" i="14" s="1"/>
  <c r="AB119" i="14"/>
  <c r="CH119" i="14" s="1"/>
  <c r="AB158" i="14"/>
  <c r="CH158" i="14" s="1"/>
  <c r="AB160" i="14"/>
  <c r="CH160" i="14" s="1"/>
  <c r="AB99" i="14"/>
  <c r="AB162" i="14" s="1"/>
  <c r="CH162" i="14" s="1"/>
  <c r="AB115" i="14"/>
  <c r="CH115" i="14" s="1"/>
  <c r="AB159" i="14"/>
  <c r="CH159" i="14" s="1"/>
  <c r="AB161" i="14"/>
  <c r="CH161" i="14" s="1"/>
  <c r="AB157" i="14"/>
  <c r="CH157" i="14" s="1"/>
  <c r="AA78" i="11"/>
  <c r="AA78" i="13"/>
  <c r="Q4450" i="25"/>
  <c r="Q4449" i="25"/>
  <c r="Q4448" i="25"/>
  <c r="Q4447" i="25"/>
  <c r="Q4446" i="25"/>
  <c r="Q4445" i="25"/>
  <c r="Q4444" i="25"/>
  <c r="Q4443" i="25"/>
  <c r="Q4442" i="25"/>
  <c r="Q4441" i="25"/>
  <c r="Q4440" i="25"/>
  <c r="Q4439" i="25"/>
  <c r="Q4438" i="25"/>
  <c r="Q4437" i="25"/>
  <c r="Q4436" i="25"/>
  <c r="Q4435" i="25"/>
  <c r="Q4434" i="25"/>
  <c r="Q4433" i="25"/>
  <c r="Q4432" i="25"/>
  <c r="Q4431" i="25"/>
  <c r="Q4430" i="25"/>
  <c r="Q4429" i="25"/>
  <c r="Q4428" i="25"/>
  <c r="Q4427" i="25"/>
  <c r="Q4426" i="25"/>
  <c r="Q4425" i="25"/>
  <c r="Q4424" i="25"/>
  <c r="Q4423" i="25"/>
  <c r="Q4422" i="25"/>
  <c r="Q4421" i="25"/>
  <c r="Q4420" i="25"/>
  <c r="Q4419" i="25"/>
  <c r="Q4418" i="25"/>
  <c r="Q4417" i="25"/>
  <c r="Q4416" i="25"/>
  <c r="CH120" i="14" l="1"/>
  <c r="AB120" i="14"/>
  <c r="Q4415" i="25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AA84" i="13" l="1"/>
  <c r="CG84" i="13" s="1"/>
  <c r="AA83" i="13"/>
  <c r="CG83" i="13" s="1"/>
  <c r="AA82" i="13"/>
  <c r="CG82" i="13" s="1"/>
  <c r="AA81" i="13"/>
  <c r="CG81" i="13" s="1"/>
  <c r="AA80" i="13"/>
  <c r="CG80" i="13" s="1"/>
  <c r="CG85" i="13" l="1"/>
  <c r="AA85" i="13"/>
  <c r="AA119" i="11"/>
  <c r="CG119" i="11" s="1"/>
  <c r="Z119" i="11"/>
  <c r="CF119" i="11" s="1"/>
  <c r="Y119" i="11"/>
  <c r="CE119" i="11" s="1"/>
  <c r="X119" i="11"/>
  <c r="CD119" i="11" s="1"/>
  <c r="W119" i="11"/>
  <c r="CC119" i="11" s="1"/>
  <c r="V119" i="11"/>
  <c r="CB119" i="11" s="1"/>
  <c r="U119" i="11"/>
  <c r="T119" i="11"/>
  <c r="BZ119" i="11" s="1"/>
  <c r="S119" i="11"/>
  <c r="BY119" i="11" s="1"/>
  <c r="R119" i="11"/>
  <c r="BX119" i="11" s="1"/>
  <c r="Q119" i="11"/>
  <c r="BW119" i="11" s="1"/>
  <c r="P119" i="11"/>
  <c r="BV119" i="11" s="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AA118" i="11"/>
  <c r="CG118" i="11" s="1"/>
  <c r="Z118" i="11"/>
  <c r="CF118" i="11" s="1"/>
  <c r="Y118" i="11"/>
  <c r="CE118" i="11" s="1"/>
  <c r="X118" i="11"/>
  <c r="CD118" i="11" s="1"/>
  <c r="W118" i="11"/>
  <c r="CC118" i="11" s="1"/>
  <c r="V118" i="11"/>
  <c r="CB118" i="11" s="1"/>
  <c r="U118" i="11"/>
  <c r="T118" i="11"/>
  <c r="BZ118" i="11" s="1"/>
  <c r="S118" i="11"/>
  <c r="BY118" i="11" s="1"/>
  <c r="R118" i="11"/>
  <c r="BX118" i="11" s="1"/>
  <c r="Q118" i="11"/>
  <c r="BW118" i="11" s="1"/>
  <c r="P118" i="11"/>
  <c r="BV118" i="11" s="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AA117" i="11"/>
  <c r="CG117" i="11" s="1"/>
  <c r="Z117" i="11"/>
  <c r="CF117" i="11" s="1"/>
  <c r="Y117" i="11"/>
  <c r="CE117" i="11" s="1"/>
  <c r="X117" i="11"/>
  <c r="CD117" i="11" s="1"/>
  <c r="W117" i="11"/>
  <c r="CC117" i="11" s="1"/>
  <c r="V117" i="11"/>
  <c r="CB117" i="11" s="1"/>
  <c r="U117" i="11"/>
  <c r="T117" i="11"/>
  <c r="BZ117" i="11" s="1"/>
  <c r="S117" i="11"/>
  <c r="BY117" i="11" s="1"/>
  <c r="R117" i="11"/>
  <c r="BX117" i="11" s="1"/>
  <c r="Q117" i="11"/>
  <c r="BW117" i="11" s="1"/>
  <c r="P117" i="11"/>
  <c r="BV117" i="11" s="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AA116" i="11"/>
  <c r="CG116" i="11" s="1"/>
  <c r="Z116" i="11"/>
  <c r="CF116" i="11" s="1"/>
  <c r="Y116" i="11"/>
  <c r="CE116" i="11" s="1"/>
  <c r="X116" i="11"/>
  <c r="CD116" i="11" s="1"/>
  <c r="W116" i="11"/>
  <c r="CC116" i="11" s="1"/>
  <c r="V116" i="11"/>
  <c r="CB116" i="11" s="1"/>
  <c r="U116" i="11"/>
  <c r="T116" i="11"/>
  <c r="BZ116" i="11" s="1"/>
  <c r="S116" i="11"/>
  <c r="BY116" i="11" s="1"/>
  <c r="R116" i="11"/>
  <c r="BX116" i="11" s="1"/>
  <c r="Q116" i="11"/>
  <c r="BW116" i="11" s="1"/>
  <c r="P116" i="11"/>
  <c r="BV116" i="11" s="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AA115" i="11"/>
  <c r="CG115" i="11" s="1"/>
  <c r="CG120" i="11" s="1"/>
  <c r="Z115" i="11"/>
  <c r="CF115" i="11" s="1"/>
  <c r="Y115" i="11"/>
  <c r="CE115" i="11" s="1"/>
  <c r="X115" i="11"/>
  <c r="CD115" i="11" s="1"/>
  <c r="CD120" i="11" s="1"/>
  <c r="W115" i="11"/>
  <c r="CC115" i="11" s="1"/>
  <c r="V115" i="11"/>
  <c r="CB115" i="11" s="1"/>
  <c r="U115" i="11"/>
  <c r="CA115" i="11" s="1"/>
  <c r="T115" i="11"/>
  <c r="BZ115" i="11" s="1"/>
  <c r="S115" i="11"/>
  <c r="R115" i="11"/>
  <c r="Q115" i="11"/>
  <c r="BW115" i="11" s="1"/>
  <c r="BW120" i="11" s="1"/>
  <c r="P115" i="11"/>
  <c r="O115" i="11"/>
  <c r="O120" i="11" s="1"/>
  <c r="N115" i="11"/>
  <c r="N120" i="11" s="1"/>
  <c r="M115" i="11"/>
  <c r="L115" i="11"/>
  <c r="L120" i="11" s="1"/>
  <c r="K115" i="11"/>
  <c r="K120" i="11" s="1"/>
  <c r="J115" i="11"/>
  <c r="I115" i="11"/>
  <c r="I120" i="11" s="1"/>
  <c r="H115" i="11"/>
  <c r="G115" i="11"/>
  <c r="F115" i="11"/>
  <c r="F120" i="11" s="1"/>
  <c r="E115" i="11"/>
  <c r="D115" i="11"/>
  <c r="D120" i="11" s="1"/>
  <c r="CC120" i="11" l="1"/>
  <c r="CF120" i="11"/>
  <c r="J120" i="11"/>
  <c r="M120" i="11"/>
  <c r="CE120" i="11"/>
  <c r="BZ120" i="11"/>
  <c r="G120" i="11"/>
  <c r="CB120" i="11"/>
  <c r="H120" i="11"/>
  <c r="BO116" i="11"/>
  <c r="CA116" i="11"/>
  <c r="BO117" i="11"/>
  <c r="CA117" i="11"/>
  <c r="BO118" i="11"/>
  <c r="CA118" i="11"/>
  <c r="BO119" i="11"/>
  <c r="CA119" i="11"/>
  <c r="E120" i="11"/>
  <c r="S120" i="11"/>
  <c r="BY115" i="11"/>
  <c r="BY120" i="11" s="1"/>
  <c r="R120" i="11"/>
  <c r="BX115" i="11"/>
  <c r="BX120" i="11" s="1"/>
  <c r="Q120" i="11"/>
  <c r="BT116" i="11"/>
  <c r="BT117" i="11"/>
  <c r="BT118" i="11"/>
  <c r="BT119" i="11"/>
  <c r="BU116" i="11"/>
  <c r="BU117" i="11"/>
  <c r="BU118" i="11"/>
  <c r="BU119" i="11"/>
  <c r="BN118" i="11"/>
  <c r="BN119" i="11"/>
  <c r="AA120" i="11"/>
  <c r="BU115" i="11"/>
  <c r="T120" i="11"/>
  <c r="BN115" i="11"/>
  <c r="BN116" i="11"/>
  <c r="BN117" i="11"/>
  <c r="U120" i="11"/>
  <c r="BO115" i="11"/>
  <c r="V120" i="11"/>
  <c r="BP115" i="11"/>
  <c r="BP116" i="11"/>
  <c r="BP117" i="11"/>
  <c r="BP118" i="11"/>
  <c r="BP119" i="11"/>
  <c r="Z120" i="11"/>
  <c r="BT115" i="11"/>
  <c r="W120" i="11"/>
  <c r="BQ115" i="11"/>
  <c r="BQ116" i="11"/>
  <c r="BQ117" i="11"/>
  <c r="BQ118" i="11"/>
  <c r="BQ119" i="11"/>
  <c r="X120" i="11"/>
  <c r="BR115" i="11"/>
  <c r="BR116" i="11"/>
  <c r="BR117" i="11"/>
  <c r="BR118" i="11"/>
  <c r="BR119" i="11"/>
  <c r="P120" i="11"/>
  <c r="BV115" i="11"/>
  <c r="BV120" i="11" s="1"/>
  <c r="Y120" i="11"/>
  <c r="BS115" i="11"/>
  <c r="BS116" i="11"/>
  <c r="BS117" i="11"/>
  <c r="BS118" i="11"/>
  <c r="BS119" i="11"/>
  <c r="AA92" i="13"/>
  <c r="AA84" i="11"/>
  <c r="CG84" i="11" s="1"/>
  <c r="AA83" i="11"/>
  <c r="CG83" i="11" s="1"/>
  <c r="AA82" i="11"/>
  <c r="CG82" i="11" s="1"/>
  <c r="AA81" i="11"/>
  <c r="CG81" i="11" s="1"/>
  <c r="AA80" i="11"/>
  <c r="CG80" i="11" s="1"/>
  <c r="AA92" i="11"/>
  <c r="L1094" i="23"/>
  <c r="L1093" i="23"/>
  <c r="L1092" i="23"/>
  <c r="L1091" i="23"/>
  <c r="L1090" i="23"/>
  <c r="L1089" i="23"/>
  <c r="L1088" i="23"/>
  <c r="L1087" i="23"/>
  <c r="L1086" i="23"/>
  <c r="L1085" i="23"/>
  <c r="L1084" i="23"/>
  <c r="L1083" i="23"/>
  <c r="L1082" i="23"/>
  <c r="L1081" i="23"/>
  <c r="L1080" i="23"/>
  <c r="L1079" i="23"/>
  <c r="L1078" i="23"/>
  <c r="L1077" i="23"/>
  <c r="L1076" i="23"/>
  <c r="L1075" i="23"/>
  <c r="L1074" i="23"/>
  <c r="L1073" i="23"/>
  <c r="L1072" i="23"/>
  <c r="L1071" i="23"/>
  <c r="L1070" i="23"/>
  <c r="L1069" i="23"/>
  <c r="L1068" i="23"/>
  <c r="L1067" i="23"/>
  <c r="L1066" i="23"/>
  <c r="L1065" i="23"/>
  <c r="L1064" i="23"/>
  <c r="L1063" i="23"/>
  <c r="L1062" i="23"/>
  <c r="L1061" i="23"/>
  <c r="L1060" i="23"/>
  <c r="L1059" i="23"/>
  <c r="L1058" i="23"/>
  <c r="L1057" i="23"/>
  <c r="L1056" i="23"/>
  <c r="L1055" i="23"/>
  <c r="L1054" i="23"/>
  <c r="L1053" i="23"/>
  <c r="L1052" i="23"/>
  <c r="L1051" i="23"/>
  <c r="BO120" i="11" l="1"/>
  <c r="CG85" i="11"/>
  <c r="CA120" i="11"/>
  <c r="BU120" i="11"/>
  <c r="BS120" i="11"/>
  <c r="BT120" i="11"/>
  <c r="BR120" i="11"/>
  <c r="BN120" i="11"/>
  <c r="BQ120" i="11"/>
  <c r="BP120" i="11"/>
  <c r="AA85" i="11"/>
  <c r="AA113" i="13"/>
  <c r="Z113" i="13"/>
  <c r="Y113" i="13"/>
  <c r="AA106" i="13"/>
  <c r="Z106" i="13"/>
  <c r="Y106" i="13"/>
  <c r="AA99" i="13"/>
  <c r="Z99" i="13"/>
  <c r="Y99" i="13"/>
  <c r="AA113" i="11"/>
  <c r="Z113" i="11"/>
  <c r="Y113" i="11"/>
  <c r="AA106" i="11"/>
  <c r="Z106" i="11"/>
  <c r="Y106" i="11"/>
  <c r="AA99" i="11"/>
  <c r="Z99" i="11"/>
  <c r="Y99" i="11"/>
  <c r="AA113" i="15"/>
  <c r="Z113" i="15"/>
  <c r="Y113" i="15"/>
  <c r="AA106" i="15"/>
  <c r="Z106" i="15"/>
  <c r="Y106" i="15"/>
  <c r="AA98" i="15"/>
  <c r="CG98" i="15" s="1"/>
  <c r="Z98" i="15"/>
  <c r="CF98" i="15" s="1"/>
  <c r="Y98" i="15"/>
  <c r="CE98" i="15" s="1"/>
  <c r="AA97" i="15"/>
  <c r="CG97" i="15" s="1"/>
  <c r="Z97" i="15"/>
  <c r="CF97" i="15" s="1"/>
  <c r="Y97" i="15"/>
  <c r="CE97" i="15" s="1"/>
  <c r="AA96" i="15"/>
  <c r="CG96" i="15" s="1"/>
  <c r="Z96" i="15"/>
  <c r="CF96" i="15" s="1"/>
  <c r="Y96" i="15"/>
  <c r="CE96" i="15" s="1"/>
  <c r="AA95" i="15"/>
  <c r="CG95" i="15" s="1"/>
  <c r="Z95" i="15"/>
  <c r="CF95" i="15" s="1"/>
  <c r="Y95" i="15"/>
  <c r="CE95" i="15" s="1"/>
  <c r="AA94" i="15"/>
  <c r="CG94" i="15" s="1"/>
  <c r="Z94" i="15"/>
  <c r="CF94" i="15" s="1"/>
  <c r="Y94" i="15"/>
  <c r="CE94" i="15" s="1"/>
  <c r="AA92" i="15"/>
  <c r="Z92" i="15"/>
  <c r="Y92" i="15"/>
  <c r="AA85" i="15"/>
  <c r="Z85" i="15"/>
  <c r="Y85" i="15"/>
  <c r="AA78" i="15"/>
  <c r="Z78" i="15"/>
  <c r="Y78" i="15"/>
  <c r="AA113" i="14"/>
  <c r="Z113" i="14"/>
  <c r="Y113" i="14"/>
  <c r="AA106" i="14"/>
  <c r="Z106" i="14"/>
  <c r="Y106" i="14"/>
  <c r="AA98" i="14"/>
  <c r="CG98" i="14" s="1"/>
  <c r="Z98" i="14"/>
  <c r="CF98" i="14" s="1"/>
  <c r="Y98" i="14"/>
  <c r="CE98" i="14" s="1"/>
  <c r="AA97" i="14"/>
  <c r="CG97" i="14" s="1"/>
  <c r="Z97" i="14"/>
  <c r="CF97" i="14" s="1"/>
  <c r="Y97" i="14"/>
  <c r="CE97" i="14" s="1"/>
  <c r="AA96" i="14"/>
  <c r="CG96" i="14" s="1"/>
  <c r="Z96" i="14"/>
  <c r="CF96" i="14" s="1"/>
  <c r="Y96" i="14"/>
  <c r="CE96" i="14" s="1"/>
  <c r="AA95" i="14"/>
  <c r="CG95" i="14" s="1"/>
  <c r="Z95" i="14"/>
  <c r="CF95" i="14" s="1"/>
  <c r="Y95" i="14"/>
  <c r="CE95" i="14" s="1"/>
  <c r="AA94" i="14"/>
  <c r="CG94" i="14" s="1"/>
  <c r="Z94" i="14"/>
  <c r="CF94" i="14" s="1"/>
  <c r="Y94" i="14"/>
  <c r="CE94" i="14" s="1"/>
  <c r="AA92" i="14"/>
  <c r="Z92" i="14"/>
  <c r="Y92" i="14"/>
  <c r="AA85" i="14"/>
  <c r="Z85" i="14"/>
  <c r="Y85" i="14"/>
  <c r="AA78" i="14"/>
  <c r="Z78" i="14"/>
  <c r="Y78" i="14"/>
  <c r="CG99" i="15" l="1"/>
  <c r="CF99" i="15"/>
  <c r="CE99" i="15"/>
  <c r="CG99" i="14"/>
  <c r="CF99" i="14"/>
  <c r="CE99" i="14"/>
  <c r="Z115" i="15"/>
  <c r="CF115" i="15" s="1"/>
  <c r="Y118" i="15"/>
  <c r="CE118" i="15" s="1"/>
  <c r="Y117" i="14"/>
  <c r="CE117" i="14" s="1"/>
  <c r="AA117" i="15"/>
  <c r="CG117" i="15" s="1"/>
  <c r="Z117" i="14"/>
  <c r="CF117" i="14" s="1"/>
  <c r="Y115" i="14"/>
  <c r="CE115" i="14" s="1"/>
  <c r="AA117" i="14"/>
  <c r="CG117" i="14" s="1"/>
  <c r="AA115" i="15"/>
  <c r="CG115" i="15" s="1"/>
  <c r="Z118" i="15"/>
  <c r="CF118" i="15" s="1"/>
  <c r="Y116" i="15"/>
  <c r="CE116" i="15" s="1"/>
  <c r="AA118" i="15"/>
  <c r="CG118" i="15" s="1"/>
  <c r="AA115" i="14"/>
  <c r="CG115" i="14" s="1"/>
  <c r="Z118" i="14"/>
  <c r="CF118" i="14" s="1"/>
  <c r="Z116" i="15"/>
  <c r="CF116" i="15" s="1"/>
  <c r="Y119" i="15"/>
  <c r="CE119" i="15" s="1"/>
  <c r="Y116" i="14"/>
  <c r="CE116" i="14" s="1"/>
  <c r="AA116" i="15"/>
  <c r="CG116" i="15" s="1"/>
  <c r="Z119" i="15"/>
  <c r="CF119" i="15" s="1"/>
  <c r="Z115" i="14"/>
  <c r="CF115" i="14" s="1"/>
  <c r="Z116" i="14"/>
  <c r="CF116" i="14" s="1"/>
  <c r="Y119" i="14"/>
  <c r="CE119" i="14" s="1"/>
  <c r="Y117" i="15"/>
  <c r="CE117" i="15" s="1"/>
  <c r="AA119" i="15"/>
  <c r="CG119" i="15" s="1"/>
  <c r="AA119" i="14"/>
  <c r="CG119" i="14" s="1"/>
  <c r="Y115" i="15"/>
  <c r="CE115" i="15" s="1"/>
  <c r="Y118" i="14"/>
  <c r="CE118" i="14" s="1"/>
  <c r="AA118" i="14"/>
  <c r="CG118" i="14" s="1"/>
  <c r="AA116" i="14"/>
  <c r="CG116" i="14" s="1"/>
  <c r="Z119" i="14"/>
  <c r="CF119" i="14" s="1"/>
  <c r="Z117" i="15"/>
  <c r="CF117" i="15" s="1"/>
  <c r="Z99" i="15"/>
  <c r="Y99" i="15"/>
  <c r="Y99" i="14"/>
  <c r="AA99" i="15"/>
  <c r="AA162" i="15" s="1"/>
  <c r="CG162" i="15" s="1"/>
  <c r="Z99" i="14"/>
  <c r="AA99" i="14"/>
  <c r="AA162" i="14" s="1"/>
  <c r="CG162" i="14" s="1"/>
  <c r="AA161" i="14"/>
  <c r="CG161" i="14" s="1"/>
  <c r="AA160" i="14"/>
  <c r="CG160" i="14" s="1"/>
  <c r="AA159" i="14"/>
  <c r="CG159" i="14" s="1"/>
  <c r="AA158" i="14"/>
  <c r="CG158" i="14" s="1"/>
  <c r="AA157" i="14"/>
  <c r="CG157" i="14" s="1"/>
  <c r="AA161" i="15"/>
  <c r="CG161" i="15" s="1"/>
  <c r="AA160" i="15"/>
  <c r="CG160" i="15" s="1"/>
  <c r="AA159" i="15"/>
  <c r="CG159" i="15" s="1"/>
  <c r="AA158" i="15"/>
  <c r="CG158" i="15" s="1"/>
  <c r="AA157" i="15"/>
  <c r="CG157" i="15" s="1"/>
  <c r="AA162" i="11"/>
  <c r="AA161" i="11"/>
  <c r="CG161" i="11" s="1"/>
  <c r="AA160" i="11"/>
  <c r="CG160" i="11" s="1"/>
  <c r="AA159" i="11"/>
  <c r="CG159" i="11" s="1"/>
  <c r="AA158" i="11"/>
  <c r="CG158" i="11" s="1"/>
  <c r="AA157" i="11"/>
  <c r="CG157" i="11" s="1"/>
  <c r="AA162" i="13"/>
  <c r="CG162" i="13" s="1"/>
  <c r="AA161" i="13"/>
  <c r="CG161" i="13" s="1"/>
  <c r="AA160" i="13"/>
  <c r="CG160" i="13" s="1"/>
  <c r="AA159" i="13"/>
  <c r="CG159" i="13" s="1"/>
  <c r="AA158" i="13"/>
  <c r="CG158" i="13" s="1"/>
  <c r="AA157" i="13"/>
  <c r="CG157" i="13" s="1"/>
  <c r="CG120" i="15" l="1"/>
  <c r="CF120" i="14"/>
  <c r="CG120" i="14"/>
  <c r="CF120" i="15"/>
  <c r="CE120" i="15"/>
  <c r="CE120" i="14"/>
  <c r="Z120" i="14"/>
  <c r="Y120" i="15"/>
  <c r="AA120" i="15"/>
  <c r="AA120" i="14"/>
  <c r="Y120" i="14"/>
  <c r="Z120" i="15"/>
  <c r="Z78" i="13"/>
  <c r="Z78" i="11"/>
  <c r="Q4081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Q4110" i="25"/>
  <c r="Q4109" i="25"/>
  <c r="Q4108" i="25"/>
  <c r="Q4107" i="25"/>
  <c r="Q4106" i="25"/>
  <c r="Q4105" i="25"/>
  <c r="Q4104" i="25"/>
  <c r="Q4103" i="25"/>
  <c r="Q4102" i="25"/>
  <c r="Q4101" i="25"/>
  <c r="Q4100" i="25"/>
  <c r="Q4099" i="25"/>
  <c r="Q4098" i="25"/>
  <c r="Q4097" i="25"/>
  <c r="Q4096" i="25"/>
  <c r="Q4095" i="25"/>
  <c r="Q4094" i="25"/>
  <c r="Q4093" i="25"/>
  <c r="Q4092" i="25"/>
  <c r="Q4091" i="25"/>
  <c r="Q4090" i="25"/>
  <c r="Q4089" i="25"/>
  <c r="Q4088" i="25"/>
  <c r="Q4087" i="25"/>
  <c r="Q4086" i="25"/>
  <c r="Q4085" i="25"/>
  <c r="Q4084" i="25"/>
  <c r="Q4083" i="25"/>
  <c r="Q4082" i="25"/>
  <c r="Q4080" i="25"/>
  <c r="Q4079" i="25"/>
  <c r="Q4078" i="25"/>
  <c r="Q4077" i="25"/>
  <c r="Q4076" i="25"/>
  <c r="Q4075" i="25"/>
  <c r="Q4074" i="25"/>
  <c r="Q4073" i="25"/>
  <c r="Q4072" i="25"/>
  <c r="Q4071" i="25"/>
  <c r="Q4070" i="25"/>
  <c r="Q4069" i="25"/>
  <c r="Q4068" i="25"/>
  <c r="Q4067" i="25"/>
  <c r="Q4066" i="25"/>
  <c r="Q4065" i="25"/>
  <c r="Q4064" i="25"/>
  <c r="Q4063" i="25"/>
  <c r="Q4062" i="25"/>
  <c r="Q4061" i="25"/>
  <c r="Q4060" i="25"/>
  <c r="Q4059" i="25"/>
  <c r="Q4058" i="25"/>
  <c r="Q4057" i="25"/>
  <c r="Q4056" i="25"/>
  <c r="Q4055" i="25"/>
  <c r="Q4054" i="25"/>
  <c r="Q4053" i="25"/>
  <c r="Q4052" i="25"/>
  <c r="Q4051" i="25"/>
  <c r="Q4050" i="25"/>
  <c r="Q4049" i="25"/>
  <c r="Q4048" i="25"/>
  <c r="Q4047" i="25"/>
  <c r="Q4045" i="25"/>
  <c r="Q4044" i="25"/>
  <c r="Q4043" i="25"/>
  <c r="Q4042" i="25"/>
  <c r="Q4041" i="25"/>
  <c r="Q4040" i="25"/>
  <c r="Q4039" i="25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4046" i="25" l="1"/>
  <c r="Q4195" i="25"/>
  <c r="Z84" i="13"/>
  <c r="CF84" i="13" s="1"/>
  <c r="Z83" i="13"/>
  <c r="CF83" i="13" s="1"/>
  <c r="Z82" i="13"/>
  <c r="CF82" i="13" s="1"/>
  <c r="Z81" i="13"/>
  <c r="CF81" i="13" s="1"/>
  <c r="Z80" i="13"/>
  <c r="CF80" i="13" s="1"/>
  <c r="Z92" i="13"/>
  <c r="Z84" i="11"/>
  <c r="CF84" i="11" s="1"/>
  <c r="Z83" i="11"/>
  <c r="CF83" i="11" s="1"/>
  <c r="Z82" i="11"/>
  <c r="CF82" i="11" s="1"/>
  <c r="Z81" i="11"/>
  <c r="CF81" i="11" s="1"/>
  <c r="Z80" i="11"/>
  <c r="CF80" i="11" s="1"/>
  <c r="Z92" i="11"/>
  <c r="L1050" i="23"/>
  <c r="L1049" i="23"/>
  <c r="L1048" i="23"/>
  <c r="L1047" i="23"/>
  <c r="L1046" i="23"/>
  <c r="L1045" i="23"/>
  <c r="L1044" i="23"/>
  <c r="L1043" i="23"/>
  <c r="L1042" i="23"/>
  <c r="L1041" i="23"/>
  <c r="L1040" i="23"/>
  <c r="L1039" i="23"/>
  <c r="L1038" i="23"/>
  <c r="L1037" i="23"/>
  <c r="L1036" i="23"/>
  <c r="L1035" i="23"/>
  <c r="L1034" i="23"/>
  <c r="L1033" i="23"/>
  <c r="L1032" i="23"/>
  <c r="L1031" i="23"/>
  <c r="L1030" i="23"/>
  <c r="L1029" i="23"/>
  <c r="L1028" i="23"/>
  <c r="L1027" i="23"/>
  <c r="L1026" i="23"/>
  <c r="L1025" i="23"/>
  <c r="L1024" i="23"/>
  <c r="L1023" i="23"/>
  <c r="L1022" i="23"/>
  <c r="CF85" i="13" l="1"/>
  <c r="CF85" i="11"/>
  <c r="Z85" i="13"/>
  <c r="Z85" i="11"/>
  <c r="Z162" i="13"/>
  <c r="CF162" i="13" s="1"/>
  <c r="Z161" i="13"/>
  <c r="CF161" i="13" s="1"/>
  <c r="Z160" i="13"/>
  <c r="CF160" i="13" s="1"/>
  <c r="Z159" i="13"/>
  <c r="CF159" i="13" s="1"/>
  <c r="Z158" i="13"/>
  <c r="CF158" i="13" s="1"/>
  <c r="Z157" i="13"/>
  <c r="CF157" i="13" s="1"/>
  <c r="Z162" i="14"/>
  <c r="CF162" i="14" s="1"/>
  <c r="Z161" i="14"/>
  <c r="CF161" i="14" s="1"/>
  <c r="Z160" i="14"/>
  <c r="CF160" i="14" s="1"/>
  <c r="Z159" i="14"/>
  <c r="CF159" i="14" s="1"/>
  <c r="Z158" i="14"/>
  <c r="CF158" i="14" s="1"/>
  <c r="Z157" i="14"/>
  <c r="CF157" i="14" s="1"/>
  <c r="Z162" i="15"/>
  <c r="CF162" i="15" s="1"/>
  <c r="Z161" i="15"/>
  <c r="CF161" i="15" s="1"/>
  <c r="Z160" i="15"/>
  <c r="CF160" i="15" s="1"/>
  <c r="Z159" i="15"/>
  <c r="CF159" i="15" s="1"/>
  <c r="Z158" i="15"/>
  <c r="CF158" i="15" s="1"/>
  <c r="Z157" i="15"/>
  <c r="CF157" i="15" s="1"/>
  <c r="Z162" i="11"/>
  <c r="Z161" i="11"/>
  <c r="CF161" i="11" s="1"/>
  <c r="Z160" i="11"/>
  <c r="CF160" i="11" s="1"/>
  <c r="Z159" i="11"/>
  <c r="CF159" i="11" s="1"/>
  <c r="Z158" i="11"/>
  <c r="CF158" i="11" s="1"/>
  <c r="Z157" i="11"/>
  <c r="CF157" i="11" s="1"/>
  <c r="Y78" i="11" l="1"/>
  <c r="Y78" i="13"/>
  <c r="Q3934" i="25"/>
  <c r="Q3993" i="25"/>
  <c r="Q3974" i="25"/>
  <c r="Q3950" i="25"/>
  <c r="Q3910" i="25"/>
  <c r="Q3886" i="25"/>
  <c r="Q3870" i="25"/>
  <c r="Q3878" i="25" l="1"/>
  <c r="Q3942" i="25"/>
  <c r="Q3996" i="25"/>
  <c r="Q3958" i="25"/>
  <c r="Q3894" i="25"/>
  <c r="Q3902" i="25"/>
  <c r="Q3966" i="25"/>
  <c r="Q3854" i="25"/>
  <c r="Q3918" i="25"/>
  <c r="Q3982" i="25"/>
  <c r="Q3862" i="25"/>
  <c r="Q3926" i="25"/>
  <c r="Q3990" i="25"/>
  <c r="Q3853" i="25"/>
  <c r="Q3861" i="25"/>
  <c r="Q3869" i="25"/>
  <c r="Q3877" i="25"/>
  <c r="Q3885" i="25"/>
  <c r="Q3893" i="25"/>
  <c r="Q3901" i="25"/>
  <c r="Q3909" i="25"/>
  <c r="Q3917" i="25"/>
  <c r="Q3925" i="25"/>
  <c r="Q3933" i="25"/>
  <c r="Q3941" i="25"/>
  <c r="Q3949" i="25"/>
  <c r="Q3957" i="25"/>
  <c r="Q3965" i="25"/>
  <c r="Q3973" i="25"/>
  <c r="Q3981" i="25"/>
  <c r="Q3989" i="25"/>
  <c r="Q3997" i="25"/>
  <c r="Q3847" i="25"/>
  <c r="Q3855" i="25"/>
  <c r="Q3863" i="25"/>
  <c r="Q3871" i="25"/>
  <c r="Q3879" i="25"/>
  <c r="Q3887" i="25"/>
  <c r="Q3895" i="25"/>
  <c r="Q3903" i="25"/>
  <c r="Q3911" i="25"/>
  <c r="Q3919" i="25"/>
  <c r="Q3927" i="25"/>
  <c r="Q3935" i="25"/>
  <c r="Q3943" i="25"/>
  <c r="Q3951" i="25"/>
  <c r="Q3959" i="25"/>
  <c r="Q3967" i="25"/>
  <c r="Q3975" i="25"/>
  <c r="Q3983" i="25"/>
  <c r="Q3991" i="25"/>
  <c r="Q3856" i="25"/>
  <c r="Q3864" i="25"/>
  <c r="Q3872" i="25"/>
  <c r="Q3880" i="25"/>
  <c r="Q3888" i="25"/>
  <c r="Q3896" i="25"/>
  <c r="Q3904" i="25"/>
  <c r="Q3912" i="25"/>
  <c r="Q3920" i="25"/>
  <c r="Q3928" i="25"/>
  <c r="Q3936" i="25"/>
  <c r="Q3944" i="25"/>
  <c r="Q3952" i="25"/>
  <c r="Q3960" i="25"/>
  <c r="Q3968" i="25"/>
  <c r="Q3976" i="25"/>
  <c r="Q3984" i="25"/>
  <c r="Q3992" i="25"/>
  <c r="Q3848" i="25"/>
  <c r="Q3849" i="25"/>
  <c r="Q3857" i="25"/>
  <c r="Q3865" i="25"/>
  <c r="Q3873" i="25"/>
  <c r="Q3881" i="25"/>
  <c r="Q3889" i="25"/>
  <c r="Q3897" i="25"/>
  <c r="Q3905" i="25"/>
  <c r="Q3913" i="25"/>
  <c r="Q3921" i="25"/>
  <c r="Q3929" i="25"/>
  <c r="Q3937" i="25"/>
  <c r="Q3945" i="25"/>
  <c r="Q3953" i="25"/>
  <c r="Q3961" i="25"/>
  <c r="Q3969" i="25"/>
  <c r="Q3977" i="25"/>
  <c r="Q3985" i="25"/>
  <c r="Q3850" i="25"/>
  <c r="Q3858" i="25"/>
  <c r="Q3866" i="25"/>
  <c r="Q3874" i="25"/>
  <c r="Q3882" i="25"/>
  <c r="Q3890" i="25"/>
  <c r="Q3898" i="25"/>
  <c r="Q3906" i="25"/>
  <c r="Q3914" i="25"/>
  <c r="Q3922" i="25"/>
  <c r="Q3930" i="25"/>
  <c r="Q3938" i="25"/>
  <c r="Q3946" i="25"/>
  <c r="Q3954" i="25"/>
  <c r="Q3962" i="25"/>
  <c r="Q3970" i="25"/>
  <c r="Q3978" i="25"/>
  <c r="Q3986" i="25"/>
  <c r="Q3994" i="25"/>
  <c r="Q3851" i="25"/>
  <c r="Q3859" i="25"/>
  <c r="Q3867" i="25"/>
  <c r="Q3875" i="25"/>
  <c r="Q3883" i="25"/>
  <c r="Q3891" i="25"/>
  <c r="Q3899" i="25"/>
  <c r="Q3907" i="25"/>
  <c r="Q3915" i="25"/>
  <c r="Q3923" i="25"/>
  <c r="Q3931" i="25"/>
  <c r="Q3939" i="25"/>
  <c r="Q3947" i="25"/>
  <c r="Q3955" i="25"/>
  <c r="Q3963" i="25"/>
  <c r="Q3971" i="25"/>
  <c r="Q3979" i="25"/>
  <c r="Q3987" i="25"/>
  <c r="Q3995" i="25"/>
  <c r="Q3852" i="25"/>
  <c r="Q3860" i="25"/>
  <c r="Q3868" i="25"/>
  <c r="Q3876" i="25"/>
  <c r="Q3884" i="25"/>
  <c r="Q3892" i="25"/>
  <c r="Q3900" i="25"/>
  <c r="Q3908" i="25"/>
  <c r="Q3916" i="25"/>
  <c r="Q3924" i="25"/>
  <c r="Q3932" i="25"/>
  <c r="Q3940" i="25"/>
  <c r="Q3948" i="25"/>
  <c r="Q3956" i="25"/>
  <c r="Q3964" i="25"/>
  <c r="Q3972" i="25"/>
  <c r="Q3980" i="25"/>
  <c r="Q3988" i="25"/>
  <c r="Y84" i="11" l="1"/>
  <c r="CE84" i="11" s="1"/>
  <c r="Y83" i="11"/>
  <c r="CE83" i="11" s="1"/>
  <c r="Y82" i="11"/>
  <c r="CE82" i="11" s="1"/>
  <c r="Y81" i="11"/>
  <c r="CE81" i="11" s="1"/>
  <c r="Y80" i="11"/>
  <c r="CE80" i="11" s="1"/>
  <c r="Y92" i="11"/>
  <c r="Y84" i="13"/>
  <c r="CE84" i="13" s="1"/>
  <c r="Y83" i="13"/>
  <c r="CE83" i="13" s="1"/>
  <c r="Y82" i="13"/>
  <c r="CE82" i="13" s="1"/>
  <c r="Y81" i="13"/>
  <c r="CE81" i="13" s="1"/>
  <c r="Y80" i="13"/>
  <c r="CE80" i="13" s="1"/>
  <c r="Y92" i="13"/>
  <c r="L1021" i="23"/>
  <c r="L1020" i="23"/>
  <c r="L1019" i="23"/>
  <c r="L1018" i="23"/>
  <c r="L1017" i="23"/>
  <c r="L1016" i="23"/>
  <c r="L1015" i="23"/>
  <c r="L1014" i="23"/>
  <c r="L1013" i="23"/>
  <c r="L1012" i="23"/>
  <c r="L1011" i="23"/>
  <c r="L1010" i="23"/>
  <c r="L1009" i="23"/>
  <c r="L1008" i="23"/>
  <c r="L1007" i="23"/>
  <c r="L1006" i="23"/>
  <c r="L1005" i="23"/>
  <c r="L1004" i="23"/>
  <c r="L1003" i="23"/>
  <c r="L1002" i="23"/>
  <c r="L1001" i="23"/>
  <c r="L1000" i="23"/>
  <c r="L999" i="23"/>
  <c r="L998" i="23"/>
  <c r="L997" i="23"/>
  <c r="L996" i="23"/>
  <c r="L995" i="23"/>
  <c r="L994" i="23"/>
  <c r="L993" i="23"/>
  <c r="L992" i="23"/>
  <c r="L991" i="23"/>
  <c r="L990" i="23"/>
  <c r="L989" i="23"/>
  <c r="L988" i="23"/>
  <c r="L987" i="23"/>
  <c r="L986" i="23"/>
  <c r="L985" i="23"/>
  <c r="L984" i="23"/>
  <c r="L983" i="23"/>
  <c r="L982" i="23"/>
  <c r="L981" i="23"/>
  <c r="CE85" i="13" l="1"/>
  <c r="CE85" i="11"/>
  <c r="Y85" i="11"/>
  <c r="Y85" i="13"/>
  <c r="X155" i="13"/>
  <c r="W155" i="13"/>
  <c r="X155" i="14"/>
  <c r="W155" i="14"/>
  <c r="X155" i="15"/>
  <c r="W155" i="15"/>
  <c r="X155" i="11"/>
  <c r="W155" i="11"/>
  <c r="X148" i="13"/>
  <c r="W148" i="13"/>
  <c r="X148" i="14"/>
  <c r="W148" i="14"/>
  <c r="X148" i="15"/>
  <c r="W148" i="15"/>
  <c r="X148" i="11"/>
  <c r="W148" i="11"/>
  <c r="X134" i="13"/>
  <c r="W134" i="13"/>
  <c r="X134" i="14"/>
  <c r="W134" i="14"/>
  <c r="W134" i="11"/>
  <c r="X127" i="13"/>
  <c r="W127" i="13"/>
  <c r="X127" i="14"/>
  <c r="W127" i="14"/>
  <c r="X127" i="15"/>
  <c r="W127" i="15"/>
  <c r="X127" i="11"/>
  <c r="W127" i="11"/>
  <c r="W113" i="11"/>
  <c r="X113" i="11"/>
  <c r="W113" i="15"/>
  <c r="X113" i="15"/>
  <c r="W113" i="14"/>
  <c r="X113" i="14"/>
  <c r="W113" i="13"/>
  <c r="X113" i="13"/>
  <c r="X99" i="13"/>
  <c r="W99" i="13"/>
  <c r="X99" i="11"/>
  <c r="W99" i="11"/>
  <c r="X78" i="13"/>
  <c r="W78" i="13"/>
  <c r="X78" i="14"/>
  <c r="W78" i="14"/>
  <c r="X78" i="15"/>
  <c r="W78" i="15"/>
  <c r="X78" i="11"/>
  <c r="W78" i="11"/>
  <c r="X71" i="13"/>
  <c r="W71" i="13"/>
  <c r="X71" i="14"/>
  <c r="W71" i="14"/>
  <c r="X71" i="15"/>
  <c r="W71" i="15"/>
  <c r="X71" i="11"/>
  <c r="W71" i="11"/>
  <c r="X64" i="13"/>
  <c r="W64" i="13"/>
  <c r="X64" i="14"/>
  <c r="W64" i="14"/>
  <c r="X64" i="15"/>
  <c r="W64" i="15"/>
  <c r="X64" i="11"/>
  <c r="W64" i="11"/>
  <c r="X57" i="13"/>
  <c r="W57" i="13"/>
  <c r="X57" i="14"/>
  <c r="W57" i="14"/>
  <c r="X57" i="15"/>
  <c r="W57" i="15"/>
  <c r="X57" i="11"/>
  <c r="W57" i="11"/>
  <c r="X50" i="13"/>
  <c r="W50" i="13"/>
  <c r="X50" i="14"/>
  <c r="W50" i="14"/>
  <c r="X50" i="15"/>
  <c r="W50" i="15"/>
  <c r="X50" i="11"/>
  <c r="W50" i="11"/>
  <c r="X43" i="13"/>
  <c r="W43" i="13"/>
  <c r="X43" i="14"/>
  <c r="W43" i="14"/>
  <c r="X43" i="15"/>
  <c r="W43" i="15"/>
  <c r="X43" i="11"/>
  <c r="W43" i="11"/>
  <c r="X36" i="13"/>
  <c r="W36" i="13"/>
  <c r="X36" i="14"/>
  <c r="W36" i="14"/>
  <c r="X36" i="15"/>
  <c r="W36" i="15"/>
  <c r="X36" i="11"/>
  <c r="W36" i="11"/>
  <c r="X29" i="13"/>
  <c r="W29" i="13"/>
  <c r="X29" i="14"/>
  <c r="W29" i="14"/>
  <c r="X29" i="15"/>
  <c r="W29" i="15"/>
  <c r="X29" i="11"/>
  <c r="W29" i="11"/>
  <c r="X22" i="13"/>
  <c r="W22" i="13"/>
  <c r="X22" i="14"/>
  <c r="W22" i="14"/>
  <c r="X22" i="15"/>
  <c r="W22" i="15"/>
  <c r="X22" i="11"/>
  <c r="W22" i="11"/>
  <c r="X15" i="13"/>
  <c r="X15" i="14"/>
  <c r="X15" i="15"/>
  <c r="X15" i="11"/>
  <c r="W15" i="13"/>
  <c r="W15" i="14"/>
  <c r="W15" i="15"/>
  <c r="W15" i="11"/>
  <c r="Y162" i="14" l="1"/>
  <c r="CE162" i="14" s="1"/>
  <c r="Y161" i="14"/>
  <c r="CE161" i="14" s="1"/>
  <c r="Y160" i="14"/>
  <c r="CE160" i="14" s="1"/>
  <c r="Y159" i="14"/>
  <c r="CE159" i="14" s="1"/>
  <c r="Y158" i="14"/>
  <c r="CE158" i="14" s="1"/>
  <c r="Y157" i="14"/>
  <c r="CE157" i="14" s="1"/>
  <c r="Y162" i="15"/>
  <c r="CE162" i="15" s="1"/>
  <c r="Y161" i="15"/>
  <c r="CE161" i="15" s="1"/>
  <c r="Y160" i="15"/>
  <c r="CE160" i="15" s="1"/>
  <c r="Y159" i="15"/>
  <c r="CE159" i="15" s="1"/>
  <c r="Y158" i="15"/>
  <c r="CE158" i="15" s="1"/>
  <c r="Y157" i="15"/>
  <c r="CE157" i="15" s="1"/>
  <c r="Y162" i="13"/>
  <c r="CE162" i="13" s="1"/>
  <c r="Y161" i="13"/>
  <c r="CE161" i="13" s="1"/>
  <c r="X161" i="13"/>
  <c r="CD161" i="13" s="1"/>
  <c r="W161" i="13"/>
  <c r="CC161" i="13" s="1"/>
  <c r="V161" i="13"/>
  <c r="CB161" i="13" s="1"/>
  <c r="U161" i="13"/>
  <c r="CA161" i="13" s="1"/>
  <c r="T161" i="13"/>
  <c r="BZ161" i="13" s="1"/>
  <c r="S161" i="13"/>
  <c r="BY161" i="13" s="1"/>
  <c r="R161" i="13"/>
  <c r="BX161" i="13" s="1"/>
  <c r="Q161" i="13"/>
  <c r="BW161" i="13" s="1"/>
  <c r="P161" i="13"/>
  <c r="BV161" i="13" s="1"/>
  <c r="O161" i="13"/>
  <c r="BU161" i="13" s="1"/>
  <c r="N161" i="13"/>
  <c r="BT161" i="13" s="1"/>
  <c r="M161" i="13"/>
  <c r="L161" i="13"/>
  <c r="K161" i="13"/>
  <c r="J161" i="13"/>
  <c r="I161" i="13"/>
  <c r="H161" i="13"/>
  <c r="G161" i="13"/>
  <c r="F161" i="13"/>
  <c r="E161" i="13"/>
  <c r="D161" i="13"/>
  <c r="Y160" i="13"/>
  <c r="CE160" i="13" s="1"/>
  <c r="X160" i="13"/>
  <c r="CD160" i="13" s="1"/>
  <c r="W160" i="13"/>
  <c r="CC160" i="13" s="1"/>
  <c r="V160" i="13"/>
  <c r="CB160" i="13" s="1"/>
  <c r="U160" i="13"/>
  <c r="CA160" i="13" s="1"/>
  <c r="T160" i="13"/>
  <c r="BZ160" i="13" s="1"/>
  <c r="S160" i="13"/>
  <c r="BY160" i="13" s="1"/>
  <c r="R160" i="13"/>
  <c r="BX160" i="13" s="1"/>
  <c r="Q160" i="13"/>
  <c r="BW160" i="13" s="1"/>
  <c r="P160" i="13"/>
  <c r="BV160" i="13" s="1"/>
  <c r="O160" i="13"/>
  <c r="BU160" i="13" s="1"/>
  <c r="N160" i="13"/>
  <c r="BT160" i="13" s="1"/>
  <c r="M160" i="13"/>
  <c r="L160" i="13"/>
  <c r="K160" i="13"/>
  <c r="J160" i="13"/>
  <c r="I160" i="13"/>
  <c r="H160" i="13"/>
  <c r="G160" i="13"/>
  <c r="F160" i="13"/>
  <c r="E160" i="13"/>
  <c r="D160" i="13"/>
  <c r="Y159" i="13"/>
  <c r="CE159" i="13" s="1"/>
  <c r="X159" i="13"/>
  <c r="CD159" i="13" s="1"/>
  <c r="W159" i="13"/>
  <c r="CC159" i="13" s="1"/>
  <c r="V159" i="13"/>
  <c r="CB159" i="13" s="1"/>
  <c r="U159" i="13"/>
  <c r="CA159" i="13" s="1"/>
  <c r="T159" i="13"/>
  <c r="BZ159" i="13" s="1"/>
  <c r="S159" i="13"/>
  <c r="BY159" i="13" s="1"/>
  <c r="R159" i="13"/>
  <c r="BX159" i="13" s="1"/>
  <c r="Q159" i="13"/>
  <c r="BW159" i="13" s="1"/>
  <c r="P159" i="13"/>
  <c r="BV159" i="13" s="1"/>
  <c r="O159" i="13"/>
  <c r="BU159" i="13" s="1"/>
  <c r="N159" i="13"/>
  <c r="BT159" i="13" s="1"/>
  <c r="M159" i="13"/>
  <c r="L159" i="13"/>
  <c r="K159" i="13"/>
  <c r="J159" i="13"/>
  <c r="I159" i="13"/>
  <c r="H159" i="13"/>
  <c r="G159" i="13"/>
  <c r="F159" i="13"/>
  <c r="E159" i="13"/>
  <c r="D159" i="13"/>
  <c r="Y158" i="13"/>
  <c r="CE158" i="13" s="1"/>
  <c r="X158" i="13"/>
  <c r="CD158" i="13" s="1"/>
  <c r="W158" i="13"/>
  <c r="CC158" i="13" s="1"/>
  <c r="V158" i="13"/>
  <c r="CB158" i="13" s="1"/>
  <c r="U158" i="13"/>
  <c r="CA158" i="13" s="1"/>
  <c r="T158" i="13"/>
  <c r="BZ158" i="13" s="1"/>
  <c r="S158" i="13"/>
  <c r="BY158" i="13" s="1"/>
  <c r="R158" i="13"/>
  <c r="BX158" i="13" s="1"/>
  <c r="Q158" i="13"/>
  <c r="BW158" i="13" s="1"/>
  <c r="P158" i="13"/>
  <c r="BV158" i="13" s="1"/>
  <c r="O158" i="13"/>
  <c r="BU158" i="13" s="1"/>
  <c r="N158" i="13"/>
  <c r="BT158" i="13" s="1"/>
  <c r="M158" i="13"/>
  <c r="L158" i="13"/>
  <c r="K158" i="13"/>
  <c r="J158" i="13"/>
  <c r="I158" i="13"/>
  <c r="H158" i="13"/>
  <c r="G158" i="13"/>
  <c r="F158" i="13"/>
  <c r="E158" i="13"/>
  <c r="D158" i="13"/>
  <c r="Y157" i="13"/>
  <c r="CE157" i="13" s="1"/>
  <c r="X157" i="13"/>
  <c r="CD157" i="13" s="1"/>
  <c r="W157" i="13"/>
  <c r="CC157" i="13" s="1"/>
  <c r="V157" i="13"/>
  <c r="CB157" i="13" s="1"/>
  <c r="U157" i="13"/>
  <c r="CA157" i="13" s="1"/>
  <c r="T157" i="13"/>
  <c r="BZ157" i="13" s="1"/>
  <c r="S157" i="13"/>
  <c r="BY157" i="13" s="1"/>
  <c r="R157" i="13"/>
  <c r="BX157" i="13" s="1"/>
  <c r="Q157" i="13"/>
  <c r="BW157" i="13" s="1"/>
  <c r="P157" i="13"/>
  <c r="BV157" i="13" s="1"/>
  <c r="O157" i="13"/>
  <c r="BU157" i="13" s="1"/>
  <c r="N157" i="13"/>
  <c r="BT157" i="13" s="1"/>
  <c r="M157" i="13"/>
  <c r="L157" i="13"/>
  <c r="K157" i="13"/>
  <c r="J157" i="13"/>
  <c r="I157" i="13"/>
  <c r="H157" i="13"/>
  <c r="G157" i="13"/>
  <c r="F157" i="13"/>
  <c r="E157" i="13"/>
  <c r="D157" i="13"/>
  <c r="Y162" i="11"/>
  <c r="Y161" i="11"/>
  <c r="CE161" i="11" s="1"/>
  <c r="X161" i="11"/>
  <c r="CD161" i="11" s="1"/>
  <c r="W161" i="11"/>
  <c r="CC161" i="11" s="1"/>
  <c r="V161" i="11"/>
  <c r="CB161" i="11" s="1"/>
  <c r="U161" i="11"/>
  <c r="CA161" i="11" s="1"/>
  <c r="T161" i="11"/>
  <c r="BZ161" i="11" s="1"/>
  <c r="S161" i="11"/>
  <c r="BY161" i="11" s="1"/>
  <c r="R161" i="11"/>
  <c r="BX161" i="11" s="1"/>
  <c r="Q161" i="11"/>
  <c r="BW161" i="11" s="1"/>
  <c r="P161" i="11"/>
  <c r="BV161" i="11" s="1"/>
  <c r="O161" i="11"/>
  <c r="BU161" i="11" s="1"/>
  <c r="N161" i="11"/>
  <c r="BT161" i="11" s="1"/>
  <c r="M161" i="11"/>
  <c r="L161" i="11"/>
  <c r="K161" i="11"/>
  <c r="J161" i="11"/>
  <c r="I161" i="11"/>
  <c r="H161" i="11"/>
  <c r="G161" i="11"/>
  <c r="F161" i="11"/>
  <c r="E161" i="11"/>
  <c r="D161" i="11"/>
  <c r="Y160" i="11"/>
  <c r="CE160" i="11" s="1"/>
  <c r="X160" i="11"/>
  <c r="CD160" i="11" s="1"/>
  <c r="W160" i="11"/>
  <c r="CC160" i="11" s="1"/>
  <c r="V160" i="11"/>
  <c r="CB160" i="11" s="1"/>
  <c r="U160" i="11"/>
  <c r="CA160" i="11" s="1"/>
  <c r="T160" i="11"/>
  <c r="S160" i="11"/>
  <c r="BY160" i="11" s="1"/>
  <c r="R160" i="11"/>
  <c r="BX160" i="11" s="1"/>
  <c r="Q160" i="11"/>
  <c r="BW160" i="11" s="1"/>
  <c r="P160" i="11"/>
  <c r="BV160" i="11" s="1"/>
  <c r="O160" i="11"/>
  <c r="BU160" i="11" s="1"/>
  <c r="N160" i="11"/>
  <c r="BT160" i="11" s="1"/>
  <c r="M160" i="11"/>
  <c r="L160" i="11"/>
  <c r="K160" i="11"/>
  <c r="J160" i="11"/>
  <c r="I160" i="11"/>
  <c r="H160" i="11"/>
  <c r="G160" i="11"/>
  <c r="F160" i="11"/>
  <c r="E160" i="11"/>
  <c r="D160" i="11"/>
  <c r="Y159" i="11"/>
  <c r="CE159" i="11" s="1"/>
  <c r="X159" i="11"/>
  <c r="CD159" i="11" s="1"/>
  <c r="W159" i="11"/>
  <c r="CC159" i="11" s="1"/>
  <c r="V159" i="11"/>
  <c r="CB159" i="11" s="1"/>
  <c r="U159" i="11"/>
  <c r="CA159" i="11" s="1"/>
  <c r="T159" i="11"/>
  <c r="BZ159" i="11" s="1"/>
  <c r="S159" i="11"/>
  <c r="BY159" i="11" s="1"/>
  <c r="R159" i="11"/>
  <c r="BX159" i="11" s="1"/>
  <c r="Q159" i="11"/>
  <c r="BW159" i="11" s="1"/>
  <c r="P159" i="11"/>
  <c r="BV159" i="11" s="1"/>
  <c r="O159" i="11"/>
  <c r="BU159" i="11" s="1"/>
  <c r="N159" i="11"/>
  <c r="BT159" i="11" s="1"/>
  <c r="M159" i="11"/>
  <c r="L159" i="11"/>
  <c r="K159" i="11"/>
  <c r="J159" i="11"/>
  <c r="I159" i="11"/>
  <c r="H159" i="11"/>
  <c r="G159" i="11"/>
  <c r="F159" i="11"/>
  <c r="E159" i="11"/>
  <c r="D159" i="11"/>
  <c r="Y158" i="11"/>
  <c r="CE158" i="11" s="1"/>
  <c r="X158" i="11"/>
  <c r="CD158" i="11" s="1"/>
  <c r="W158" i="11"/>
  <c r="CC158" i="11" s="1"/>
  <c r="V158" i="11"/>
  <c r="CB158" i="11" s="1"/>
  <c r="U158" i="11"/>
  <c r="CA158" i="11" s="1"/>
  <c r="T158" i="11"/>
  <c r="BZ158" i="11" s="1"/>
  <c r="S158" i="11"/>
  <c r="BY158" i="11" s="1"/>
  <c r="R158" i="11"/>
  <c r="BX158" i="11" s="1"/>
  <c r="Q158" i="11"/>
  <c r="BW158" i="11" s="1"/>
  <c r="P158" i="11"/>
  <c r="BV158" i="11" s="1"/>
  <c r="O158" i="11"/>
  <c r="BU158" i="11" s="1"/>
  <c r="N158" i="11"/>
  <c r="BT158" i="11" s="1"/>
  <c r="M158" i="11"/>
  <c r="L158" i="11"/>
  <c r="K158" i="11"/>
  <c r="J158" i="11"/>
  <c r="I158" i="11"/>
  <c r="H158" i="11"/>
  <c r="G158" i="11"/>
  <c r="F158" i="11"/>
  <c r="E158" i="11"/>
  <c r="D158" i="11"/>
  <c r="Y157" i="11"/>
  <c r="CE157" i="11" s="1"/>
  <c r="X157" i="11"/>
  <c r="CD157" i="11" s="1"/>
  <c r="W157" i="11"/>
  <c r="CC157" i="11" s="1"/>
  <c r="V157" i="11"/>
  <c r="U157" i="11"/>
  <c r="CA157" i="11" s="1"/>
  <c r="T157" i="11"/>
  <c r="BZ157" i="11" s="1"/>
  <c r="S157" i="11"/>
  <c r="BY157" i="11" s="1"/>
  <c r="R157" i="11"/>
  <c r="BX157" i="11" s="1"/>
  <c r="Q157" i="11"/>
  <c r="BW157" i="11" s="1"/>
  <c r="P157" i="11"/>
  <c r="BV157" i="11" s="1"/>
  <c r="O157" i="11"/>
  <c r="BU157" i="11" s="1"/>
  <c r="N157" i="11"/>
  <c r="BT157" i="11" s="1"/>
  <c r="M157" i="11"/>
  <c r="L157" i="11"/>
  <c r="K157" i="11"/>
  <c r="J157" i="11"/>
  <c r="I157" i="11"/>
  <c r="H157" i="11"/>
  <c r="G157" i="11"/>
  <c r="F157" i="11"/>
  <c r="E157" i="11"/>
  <c r="D157" i="11"/>
  <c r="BP157" i="11" l="1"/>
  <c r="CB157" i="11"/>
  <c r="BR158" i="11"/>
  <c r="BP161" i="11"/>
  <c r="BQ157" i="13"/>
  <c r="BN160" i="11"/>
  <c r="BZ160" i="11"/>
  <c r="BS158" i="13"/>
  <c r="BO160" i="13"/>
  <c r="BQ161" i="13"/>
  <c r="BN159" i="13"/>
  <c r="BO159" i="11"/>
  <c r="BQ160" i="11"/>
  <c r="BN158" i="13"/>
  <c r="BP159" i="13"/>
  <c r="BS161" i="11"/>
  <c r="BP160" i="13"/>
  <c r="BS157" i="11"/>
  <c r="BR160" i="13"/>
  <c r="BN157" i="11"/>
  <c r="BP158" i="11"/>
  <c r="BR159" i="11"/>
  <c r="BN161" i="11"/>
  <c r="BQ157" i="11"/>
  <c r="BS158" i="11"/>
  <c r="BO160" i="11"/>
  <c r="BQ161" i="11"/>
  <c r="BR157" i="13"/>
  <c r="BR161" i="13"/>
  <c r="BR157" i="11"/>
  <c r="BN159" i="11"/>
  <c r="BP160" i="11"/>
  <c r="BR161" i="11"/>
  <c r="BS157" i="13"/>
  <c r="BO159" i="13"/>
  <c r="BQ160" i="13"/>
  <c r="BS161" i="13"/>
  <c r="BN158" i="11"/>
  <c r="BP159" i="11"/>
  <c r="BR160" i="11"/>
  <c r="BO158" i="13"/>
  <c r="BQ159" i="13"/>
  <c r="BS160" i="13"/>
  <c r="BO158" i="11"/>
  <c r="BQ159" i="11"/>
  <c r="BS160" i="11"/>
  <c r="BN157" i="13"/>
  <c r="BP158" i="13"/>
  <c r="BR159" i="13"/>
  <c r="BN161" i="13"/>
  <c r="BO157" i="13"/>
  <c r="BQ158" i="13"/>
  <c r="BS159" i="13"/>
  <c r="BO161" i="13"/>
  <c r="BO157" i="11"/>
  <c r="BQ158" i="11"/>
  <c r="BS159" i="11"/>
  <c r="BO161" i="11"/>
  <c r="BP157" i="13"/>
  <c r="BR158" i="13"/>
  <c r="BN160" i="13"/>
  <c r="BP161" i="13"/>
  <c r="H980" i="23"/>
  <c r="H979" i="23"/>
  <c r="H978" i="23"/>
  <c r="H977" i="23"/>
  <c r="H976" i="23"/>
  <c r="H975" i="23"/>
  <c r="H974" i="23"/>
  <c r="H973" i="23"/>
  <c r="H972" i="23"/>
  <c r="H971" i="23"/>
  <c r="H970" i="23"/>
  <c r="H969" i="23"/>
  <c r="H968" i="23"/>
  <c r="H967" i="23"/>
  <c r="H966" i="23"/>
  <c r="H965" i="23"/>
  <c r="H964" i="23"/>
  <c r="H963" i="23"/>
  <c r="H962" i="23"/>
  <c r="H961" i="23"/>
  <c r="H960" i="23"/>
  <c r="H959" i="23"/>
  <c r="H958" i="23"/>
  <c r="H957" i="23"/>
  <c r="H956" i="23"/>
  <c r="H955" i="23"/>
  <c r="H954" i="23"/>
  <c r="H953" i="23"/>
  <c r="H952" i="23"/>
  <c r="H951" i="23"/>
  <c r="H950" i="23"/>
  <c r="H949" i="23"/>
  <c r="H948" i="23"/>
  <c r="H947" i="23"/>
  <c r="H946" i="23"/>
  <c r="H945" i="23"/>
  <c r="H944" i="23"/>
  <c r="H943" i="23"/>
  <c r="H942" i="23"/>
  <c r="H941" i="23"/>
  <c r="H940" i="23"/>
  <c r="H939" i="23"/>
  <c r="H938" i="23"/>
  <c r="H937" i="23"/>
  <c r="H936" i="23"/>
  <c r="H935" i="23"/>
  <c r="H934" i="23"/>
  <c r="I980" i="23"/>
  <c r="I979" i="23"/>
  <c r="I978" i="23"/>
  <c r="I977" i="23"/>
  <c r="I976" i="23"/>
  <c r="I975" i="23"/>
  <c r="I974" i="23"/>
  <c r="I973" i="23"/>
  <c r="I972" i="23"/>
  <c r="I971" i="23"/>
  <c r="I970" i="23"/>
  <c r="I969" i="23"/>
  <c r="I968" i="23"/>
  <c r="I967" i="23"/>
  <c r="I966" i="23"/>
  <c r="I965" i="23"/>
  <c r="I964" i="23"/>
  <c r="I963" i="23"/>
  <c r="I962" i="23"/>
  <c r="I961" i="23"/>
  <c r="I960" i="23"/>
  <c r="I959" i="23"/>
  <c r="I958" i="23"/>
  <c r="I957" i="23"/>
  <c r="I956" i="23"/>
  <c r="I955" i="23"/>
  <c r="I954" i="23"/>
  <c r="I953" i="23"/>
  <c r="I952" i="23"/>
  <c r="I951" i="23"/>
  <c r="I950" i="23"/>
  <c r="I949" i="23"/>
  <c r="I948" i="23"/>
  <c r="I947" i="23"/>
  <c r="I946" i="23"/>
  <c r="I945" i="23"/>
  <c r="I944" i="23"/>
  <c r="I943" i="23"/>
  <c r="I942" i="23"/>
  <c r="I941" i="23"/>
  <c r="I940" i="23"/>
  <c r="I939" i="23"/>
  <c r="I938" i="23"/>
  <c r="I937" i="23"/>
  <c r="I936" i="23"/>
  <c r="I935" i="23"/>
  <c r="I934" i="23"/>
  <c r="J980" i="23"/>
  <c r="J979" i="23"/>
  <c r="J978" i="23"/>
  <c r="J977" i="23"/>
  <c r="J976" i="23"/>
  <c r="J975" i="23"/>
  <c r="J974" i="23"/>
  <c r="J973" i="23"/>
  <c r="J972" i="23"/>
  <c r="J971" i="23"/>
  <c r="J970" i="23"/>
  <c r="J969" i="23"/>
  <c r="J968" i="23"/>
  <c r="J967" i="23"/>
  <c r="J966" i="23"/>
  <c r="J965" i="23"/>
  <c r="J964" i="23"/>
  <c r="J963" i="23"/>
  <c r="J962" i="23"/>
  <c r="J961" i="23"/>
  <c r="J960" i="23"/>
  <c r="J959" i="23"/>
  <c r="J958" i="23"/>
  <c r="J957" i="23"/>
  <c r="J956" i="23"/>
  <c r="J955" i="23"/>
  <c r="J954" i="23"/>
  <c r="J953" i="23"/>
  <c r="J952" i="23"/>
  <c r="J951" i="23"/>
  <c r="J950" i="23"/>
  <c r="J949" i="23"/>
  <c r="J948" i="23"/>
  <c r="J947" i="23"/>
  <c r="J946" i="23"/>
  <c r="J945" i="23"/>
  <c r="J944" i="23"/>
  <c r="J943" i="23"/>
  <c r="J942" i="23"/>
  <c r="J941" i="23"/>
  <c r="J940" i="23"/>
  <c r="J939" i="23"/>
  <c r="J938" i="23"/>
  <c r="J937" i="23"/>
  <c r="J936" i="23"/>
  <c r="J935" i="23"/>
  <c r="J934" i="23"/>
  <c r="X84" i="13"/>
  <c r="CD84" i="13" s="1"/>
  <c r="X83" i="13"/>
  <c r="CD83" i="13" s="1"/>
  <c r="X82" i="13"/>
  <c r="CD82" i="13" s="1"/>
  <c r="X81" i="13"/>
  <c r="CD81" i="13" s="1"/>
  <c r="X80" i="13"/>
  <c r="CD80" i="13" s="1"/>
  <c r="X92" i="13"/>
  <c r="X84" i="11"/>
  <c r="CD84" i="11" s="1"/>
  <c r="X83" i="11"/>
  <c r="CD83" i="11" s="1"/>
  <c r="X82" i="11"/>
  <c r="CD82" i="11" s="1"/>
  <c r="X81" i="11"/>
  <c r="CD81" i="11" s="1"/>
  <c r="X80" i="11"/>
  <c r="CD80" i="11" s="1"/>
  <c r="X92" i="11"/>
  <c r="C980" i="23"/>
  <c r="C979" i="23"/>
  <c r="C978" i="23"/>
  <c r="C977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K980" i="23"/>
  <c r="G980" i="23"/>
  <c r="F980" i="23"/>
  <c r="E980" i="23"/>
  <c r="L980" i="23" s="1"/>
  <c r="D980" i="23"/>
  <c r="K979" i="23"/>
  <c r="G979" i="23"/>
  <c r="F979" i="23"/>
  <c r="E979" i="23"/>
  <c r="L979" i="23" s="1"/>
  <c r="D979" i="23"/>
  <c r="K978" i="23"/>
  <c r="G978" i="23"/>
  <c r="F978" i="23"/>
  <c r="E978" i="23"/>
  <c r="L978" i="23" s="1"/>
  <c r="D978" i="23"/>
  <c r="K977" i="23"/>
  <c r="G977" i="23"/>
  <c r="F977" i="23"/>
  <c r="E977" i="23"/>
  <c r="L977" i="23" s="1"/>
  <c r="D977" i="23"/>
  <c r="K976" i="23"/>
  <c r="G976" i="23"/>
  <c r="F976" i="23"/>
  <c r="E976" i="23"/>
  <c r="L976" i="23" s="1"/>
  <c r="D976" i="23"/>
  <c r="K975" i="23"/>
  <c r="G975" i="23"/>
  <c r="F975" i="23"/>
  <c r="E975" i="23"/>
  <c r="L975" i="23" s="1"/>
  <c r="D975" i="23"/>
  <c r="K974" i="23"/>
  <c r="G974" i="23"/>
  <c r="F974" i="23"/>
  <c r="E974" i="23"/>
  <c r="L974" i="23" s="1"/>
  <c r="D974" i="23"/>
  <c r="K973" i="23"/>
  <c r="G973" i="23"/>
  <c r="F973" i="23"/>
  <c r="E973" i="23"/>
  <c r="L973" i="23" s="1"/>
  <c r="D973" i="23"/>
  <c r="K972" i="23"/>
  <c r="G972" i="23"/>
  <c r="F972" i="23"/>
  <c r="E972" i="23"/>
  <c r="L972" i="23" s="1"/>
  <c r="D972" i="23"/>
  <c r="K971" i="23"/>
  <c r="G971" i="23"/>
  <c r="F971" i="23"/>
  <c r="E971" i="23"/>
  <c r="L971" i="23" s="1"/>
  <c r="D971" i="23"/>
  <c r="K970" i="23"/>
  <c r="G970" i="23"/>
  <c r="F970" i="23"/>
  <c r="E970" i="23"/>
  <c r="L970" i="23" s="1"/>
  <c r="D970" i="23"/>
  <c r="K969" i="23"/>
  <c r="G969" i="23"/>
  <c r="F969" i="23"/>
  <c r="E969" i="23"/>
  <c r="L969" i="23" s="1"/>
  <c r="D969" i="23"/>
  <c r="K968" i="23"/>
  <c r="G968" i="23"/>
  <c r="F968" i="23"/>
  <c r="E968" i="23"/>
  <c r="L968" i="23" s="1"/>
  <c r="D968" i="23"/>
  <c r="K967" i="23"/>
  <c r="G967" i="23"/>
  <c r="F967" i="23"/>
  <c r="E967" i="23"/>
  <c r="L967" i="23" s="1"/>
  <c r="D967" i="23"/>
  <c r="K966" i="23"/>
  <c r="G966" i="23"/>
  <c r="F966" i="23"/>
  <c r="E966" i="23"/>
  <c r="L966" i="23" s="1"/>
  <c r="D966" i="23"/>
  <c r="K965" i="23"/>
  <c r="G965" i="23"/>
  <c r="F965" i="23"/>
  <c r="E965" i="23"/>
  <c r="L965" i="23" s="1"/>
  <c r="D965" i="23"/>
  <c r="K964" i="23"/>
  <c r="G964" i="23"/>
  <c r="F964" i="23"/>
  <c r="E964" i="23"/>
  <c r="L964" i="23" s="1"/>
  <c r="D964" i="23"/>
  <c r="K963" i="23"/>
  <c r="G963" i="23"/>
  <c r="F963" i="23"/>
  <c r="E963" i="23"/>
  <c r="L963" i="23" s="1"/>
  <c r="D963" i="23"/>
  <c r="K962" i="23"/>
  <c r="G962" i="23"/>
  <c r="F962" i="23"/>
  <c r="E962" i="23"/>
  <c r="L962" i="23" s="1"/>
  <c r="D962" i="23"/>
  <c r="K961" i="23"/>
  <c r="G961" i="23"/>
  <c r="F961" i="23"/>
  <c r="E961" i="23"/>
  <c r="L961" i="23" s="1"/>
  <c r="D961" i="23"/>
  <c r="K960" i="23"/>
  <c r="G960" i="23"/>
  <c r="F960" i="23"/>
  <c r="E960" i="23"/>
  <c r="L960" i="23" s="1"/>
  <c r="D960" i="23"/>
  <c r="K959" i="23"/>
  <c r="G959" i="23"/>
  <c r="F959" i="23"/>
  <c r="E959" i="23"/>
  <c r="L959" i="23" s="1"/>
  <c r="D959" i="23"/>
  <c r="K958" i="23"/>
  <c r="G958" i="23"/>
  <c r="F958" i="23"/>
  <c r="E958" i="23"/>
  <c r="L958" i="23" s="1"/>
  <c r="D958" i="23"/>
  <c r="K957" i="23"/>
  <c r="G957" i="23"/>
  <c r="F957" i="23"/>
  <c r="E957" i="23"/>
  <c r="L957" i="23" s="1"/>
  <c r="D957" i="23"/>
  <c r="K956" i="23"/>
  <c r="G956" i="23"/>
  <c r="F956" i="23"/>
  <c r="E956" i="23"/>
  <c r="L956" i="23" s="1"/>
  <c r="D956" i="23"/>
  <c r="K955" i="23"/>
  <c r="G955" i="23"/>
  <c r="F955" i="23"/>
  <c r="E955" i="23"/>
  <c r="L955" i="23" s="1"/>
  <c r="D955" i="23"/>
  <c r="K954" i="23"/>
  <c r="G954" i="23"/>
  <c r="F954" i="23"/>
  <c r="E954" i="23"/>
  <c r="L954" i="23" s="1"/>
  <c r="D954" i="23"/>
  <c r="L953" i="23"/>
  <c r="K953" i="23"/>
  <c r="G953" i="23"/>
  <c r="F953" i="23"/>
  <c r="E953" i="23"/>
  <c r="D953" i="23"/>
  <c r="K952" i="23"/>
  <c r="G952" i="23"/>
  <c r="F952" i="23"/>
  <c r="E952" i="23"/>
  <c r="L952" i="23" s="1"/>
  <c r="D952" i="23"/>
  <c r="K951" i="23"/>
  <c r="G951" i="23"/>
  <c r="F951" i="23"/>
  <c r="E951" i="23"/>
  <c r="L951" i="23" s="1"/>
  <c r="D951" i="23"/>
  <c r="K950" i="23"/>
  <c r="G950" i="23"/>
  <c r="F950" i="23"/>
  <c r="E950" i="23"/>
  <c r="L950" i="23" s="1"/>
  <c r="D950" i="23"/>
  <c r="K949" i="23"/>
  <c r="G949" i="23"/>
  <c r="F949" i="23"/>
  <c r="E949" i="23"/>
  <c r="L949" i="23" s="1"/>
  <c r="D949" i="23"/>
  <c r="K948" i="23"/>
  <c r="G948" i="23"/>
  <c r="F948" i="23"/>
  <c r="E948" i="23"/>
  <c r="L948" i="23" s="1"/>
  <c r="D948" i="23"/>
  <c r="K947" i="23"/>
  <c r="G947" i="23"/>
  <c r="F947" i="23"/>
  <c r="E947" i="23"/>
  <c r="L947" i="23" s="1"/>
  <c r="D947" i="23"/>
  <c r="K946" i="23"/>
  <c r="G946" i="23"/>
  <c r="F946" i="23"/>
  <c r="E946" i="23"/>
  <c r="L946" i="23" s="1"/>
  <c r="D946" i="23"/>
  <c r="K945" i="23"/>
  <c r="G945" i="23"/>
  <c r="F945" i="23"/>
  <c r="E945" i="23"/>
  <c r="L945" i="23" s="1"/>
  <c r="D945" i="23"/>
  <c r="K944" i="23"/>
  <c r="G944" i="23"/>
  <c r="F944" i="23"/>
  <c r="E944" i="23"/>
  <c r="L944" i="23" s="1"/>
  <c r="D944" i="23"/>
  <c r="K943" i="23"/>
  <c r="G943" i="23"/>
  <c r="F943" i="23"/>
  <c r="E943" i="23"/>
  <c r="L943" i="23" s="1"/>
  <c r="D943" i="23"/>
  <c r="K942" i="23"/>
  <c r="G942" i="23"/>
  <c r="F942" i="23"/>
  <c r="E942" i="23"/>
  <c r="L942" i="23" s="1"/>
  <c r="D942" i="23"/>
  <c r="K941" i="23"/>
  <c r="G941" i="23"/>
  <c r="F941" i="23"/>
  <c r="E941" i="23"/>
  <c r="L941" i="23" s="1"/>
  <c r="D941" i="23"/>
  <c r="K940" i="23"/>
  <c r="G940" i="23"/>
  <c r="F940" i="23"/>
  <c r="E940" i="23"/>
  <c r="L940" i="23" s="1"/>
  <c r="D940" i="23"/>
  <c r="K939" i="23"/>
  <c r="G939" i="23"/>
  <c r="F939" i="23"/>
  <c r="E939" i="23"/>
  <c r="L939" i="23" s="1"/>
  <c r="D939" i="23"/>
  <c r="K938" i="23"/>
  <c r="G938" i="23"/>
  <c r="F938" i="23"/>
  <c r="E938" i="23"/>
  <c r="L938" i="23" s="1"/>
  <c r="D938" i="23"/>
  <c r="L937" i="23"/>
  <c r="K937" i="23"/>
  <c r="G937" i="23"/>
  <c r="F937" i="23"/>
  <c r="E937" i="23"/>
  <c r="D937" i="23"/>
  <c r="K936" i="23"/>
  <c r="G936" i="23"/>
  <c r="F936" i="23"/>
  <c r="E936" i="23"/>
  <c r="L936" i="23" s="1"/>
  <c r="D936" i="23"/>
  <c r="K935" i="23"/>
  <c r="G935" i="23"/>
  <c r="F935" i="23"/>
  <c r="E935" i="23"/>
  <c r="L935" i="23" s="1"/>
  <c r="D935" i="23"/>
  <c r="F934" i="23"/>
  <c r="G934" i="23"/>
  <c r="K934" i="23"/>
  <c r="E934" i="23"/>
  <c r="L934" i="23" s="1"/>
  <c r="D934" i="23"/>
  <c r="C934" i="23"/>
  <c r="Q3845" i="25"/>
  <c r="Q3844" i="25"/>
  <c r="Q3843" i="25"/>
  <c r="Q3842" i="25"/>
  <c r="Q3841" i="25"/>
  <c r="Q3840" i="25"/>
  <c r="Q3839" i="25"/>
  <c r="Q3838" i="25"/>
  <c r="Q3837" i="25"/>
  <c r="Q3836" i="25"/>
  <c r="Q3835" i="25"/>
  <c r="Q3834" i="25"/>
  <c r="Q3833" i="25"/>
  <c r="Q3832" i="25"/>
  <c r="Q3831" i="25"/>
  <c r="Q3830" i="25"/>
  <c r="Q3829" i="25"/>
  <c r="Q3828" i="25"/>
  <c r="Q3827" i="25"/>
  <c r="Q3826" i="25"/>
  <c r="Q3825" i="25"/>
  <c r="Q3824" i="25"/>
  <c r="Q3823" i="25"/>
  <c r="Q3822" i="25"/>
  <c r="Q3821" i="25"/>
  <c r="Q3820" i="25"/>
  <c r="Q3819" i="25"/>
  <c r="Q3818" i="25"/>
  <c r="Q3817" i="25"/>
  <c r="Q3816" i="25"/>
  <c r="Q3815" i="25"/>
  <c r="Q3814" i="25"/>
  <c r="Q3813" i="25"/>
  <c r="Q3812" i="25"/>
  <c r="Q3811" i="25"/>
  <c r="Q3810" i="25"/>
  <c r="Q3809" i="25"/>
  <c r="Q3808" i="25"/>
  <c r="Q3807" i="25"/>
  <c r="Q3806" i="25"/>
  <c r="Q3805" i="25"/>
  <c r="Q3804" i="25"/>
  <c r="Q3803" i="25"/>
  <c r="Q3802" i="25"/>
  <c r="Q3801" i="25"/>
  <c r="Q3800" i="25"/>
  <c r="Q3799" i="25"/>
  <c r="Q3798" i="25"/>
  <c r="Q3797" i="25"/>
  <c r="Q3796" i="25"/>
  <c r="Q3795" i="25"/>
  <c r="Q3794" i="25"/>
  <c r="Q3793" i="25"/>
  <c r="Q3792" i="25"/>
  <c r="Q3791" i="25"/>
  <c r="Q3790" i="25"/>
  <c r="Q3789" i="25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Q3731" i="25"/>
  <c r="Q3730" i="25"/>
  <c r="Q3729" i="25"/>
  <c r="Q3728" i="25"/>
  <c r="Q3727" i="25"/>
  <c r="Q3726" i="25"/>
  <c r="Q3725" i="25"/>
  <c r="Q3724" i="25"/>
  <c r="Q3723" i="25"/>
  <c r="Q3722" i="25"/>
  <c r="Q3721" i="25"/>
  <c r="Q3720" i="25"/>
  <c r="Q3719" i="25"/>
  <c r="Q3718" i="25"/>
  <c r="Q3717" i="25"/>
  <c r="Q3716" i="25"/>
  <c r="Q3715" i="25"/>
  <c r="Q3714" i="25"/>
  <c r="Q3713" i="25"/>
  <c r="Q3712" i="25"/>
  <c r="Q3711" i="25"/>
  <c r="Q3710" i="25"/>
  <c r="Q3709" i="25"/>
  <c r="Q3708" i="25"/>
  <c r="Q3707" i="25"/>
  <c r="Q3706" i="25"/>
  <c r="Q3705" i="25"/>
  <c r="Q3704" i="25"/>
  <c r="Q3703" i="25"/>
  <c r="Q3702" i="25"/>
  <c r="Q3701" i="25"/>
  <c r="Q3700" i="25"/>
  <c r="Q3699" i="25"/>
  <c r="Q3698" i="25"/>
  <c r="Q3697" i="25"/>
  <c r="Q3696" i="25"/>
  <c r="X106" i="14"/>
  <c r="X98" i="14"/>
  <c r="CD98" i="14" s="1"/>
  <c r="X97" i="14"/>
  <c r="CD97" i="14" s="1"/>
  <c r="X96" i="14"/>
  <c r="CD96" i="14" s="1"/>
  <c r="X95" i="14"/>
  <c r="CD95" i="14" s="1"/>
  <c r="X94" i="14"/>
  <c r="CD94" i="14" s="1"/>
  <c r="X92" i="14"/>
  <c r="X85" i="14"/>
  <c r="X98" i="15"/>
  <c r="CD98" i="15" s="1"/>
  <c r="X97" i="15"/>
  <c r="CD97" i="15" s="1"/>
  <c r="X96" i="15"/>
  <c r="CD96" i="15" s="1"/>
  <c r="X95" i="15"/>
  <c r="CD95" i="15" s="1"/>
  <c r="X94" i="15"/>
  <c r="CD94" i="15" s="1"/>
  <c r="X106" i="15"/>
  <c r="X92" i="15"/>
  <c r="X85" i="15"/>
  <c r="V113" i="11"/>
  <c r="X106" i="11"/>
  <c r="W106" i="11"/>
  <c r="V106" i="11"/>
  <c r="X162" i="11"/>
  <c r="W162" i="11"/>
  <c r="V99" i="11"/>
  <c r="V162" i="11" s="1"/>
  <c r="CB162" i="11" s="1"/>
  <c r="X106" i="13"/>
  <c r="X162" i="13"/>
  <c r="CD162" i="13" s="1"/>
  <c r="CD85" i="11" l="1"/>
  <c r="CD85" i="13"/>
  <c r="CD99" i="14"/>
  <c r="CD99" i="15"/>
  <c r="X115" i="15"/>
  <c r="CD115" i="15" s="1"/>
  <c r="X118" i="14"/>
  <c r="CD118" i="14" s="1"/>
  <c r="X119" i="15"/>
  <c r="CD119" i="15" s="1"/>
  <c r="X119" i="14"/>
  <c r="CD119" i="14" s="1"/>
  <c r="X115" i="14"/>
  <c r="CD115" i="14" s="1"/>
  <c r="X160" i="15"/>
  <c r="CD160" i="15" s="1"/>
  <c r="X118" i="15"/>
  <c r="CD118" i="15" s="1"/>
  <c r="X158" i="14"/>
  <c r="CD158" i="14" s="1"/>
  <c r="X116" i="14"/>
  <c r="CD116" i="14" s="1"/>
  <c r="X158" i="15"/>
  <c r="CD158" i="15" s="1"/>
  <c r="X116" i="15"/>
  <c r="CD116" i="15" s="1"/>
  <c r="X159" i="14"/>
  <c r="CD159" i="14" s="1"/>
  <c r="X117" i="14"/>
  <c r="CD117" i="14" s="1"/>
  <c r="X159" i="15"/>
  <c r="CD159" i="15" s="1"/>
  <c r="X117" i="15"/>
  <c r="CD117" i="15" s="1"/>
  <c r="X85" i="13"/>
  <c r="X161" i="14"/>
  <c r="CD161" i="14" s="1"/>
  <c r="X85" i="11"/>
  <c r="X161" i="15"/>
  <c r="CD161" i="15" s="1"/>
  <c r="X99" i="14"/>
  <c r="X162" i="14" s="1"/>
  <c r="CD162" i="14" s="1"/>
  <c r="X157" i="14"/>
  <c r="CD157" i="14" s="1"/>
  <c r="X99" i="15"/>
  <c r="X162" i="15" s="1"/>
  <c r="CD162" i="15" s="1"/>
  <c r="X157" i="15"/>
  <c r="CD157" i="15" s="1"/>
  <c r="X160" i="14"/>
  <c r="CD160" i="14" s="1"/>
  <c r="Q3695" i="25"/>
  <c r="Q3694" i="25"/>
  <c r="Q3693" i="25"/>
  <c r="Q3692" i="25"/>
  <c r="Q3691" i="25"/>
  <c r="Q3690" i="25"/>
  <c r="Q3689" i="25"/>
  <c r="Q3688" i="25"/>
  <c r="Q3687" i="25"/>
  <c r="Q3686" i="25"/>
  <c r="Q3685" i="25"/>
  <c r="Q3684" i="25"/>
  <c r="Q3683" i="25"/>
  <c r="Q3682" i="25"/>
  <c r="Q3681" i="25"/>
  <c r="Q3680" i="25"/>
  <c r="Q3679" i="25"/>
  <c r="Q3678" i="25"/>
  <c r="Q3677" i="25"/>
  <c r="Q3676" i="25"/>
  <c r="Q3675" i="25"/>
  <c r="Q3674" i="25"/>
  <c r="Q3673" i="25"/>
  <c r="Q3672" i="25"/>
  <c r="Q3671" i="25"/>
  <c r="Q3670" i="25"/>
  <c r="Q3669" i="25"/>
  <c r="Q3668" i="25"/>
  <c r="Q3667" i="25"/>
  <c r="Q3666" i="25"/>
  <c r="Q3665" i="25"/>
  <c r="Q3664" i="25"/>
  <c r="Q3663" i="25"/>
  <c r="Q3662" i="25"/>
  <c r="Q3661" i="25"/>
  <c r="Q3660" i="25"/>
  <c r="Q3659" i="25"/>
  <c r="Q3658" i="25"/>
  <c r="Q3657" i="25"/>
  <c r="Q3656" i="25"/>
  <c r="Q3655" i="25"/>
  <c r="Q3654" i="25"/>
  <c r="Q3653" i="25"/>
  <c r="Q3652" i="25"/>
  <c r="Q3651" i="25"/>
  <c r="Q3650" i="25"/>
  <c r="Q3649" i="25"/>
  <c r="Q3648" i="25"/>
  <c r="Q3647" i="25"/>
  <c r="Q3646" i="25"/>
  <c r="Q3645" i="25"/>
  <c r="Q3644" i="25"/>
  <c r="Q3643" i="25"/>
  <c r="Q3642" i="25"/>
  <c r="Q3641" i="25"/>
  <c r="Q3640" i="25"/>
  <c r="Q3639" i="25"/>
  <c r="Q3638" i="25"/>
  <c r="Q3637" i="25"/>
  <c r="Q3636" i="25"/>
  <c r="Q3635" i="25"/>
  <c r="Q3634" i="25"/>
  <c r="Q3633" i="25"/>
  <c r="Q3632" i="25"/>
  <c r="Q3631" i="25"/>
  <c r="Q3630" i="25"/>
  <c r="Q3629" i="25"/>
  <c r="Q3628" i="25"/>
  <c r="Q3627" i="25"/>
  <c r="Q3626" i="25"/>
  <c r="Q3625" i="25"/>
  <c r="Q3624" i="25"/>
  <c r="Q3623" i="25"/>
  <c r="Q3622" i="25"/>
  <c r="Q3621" i="25"/>
  <c r="Q3620" i="25"/>
  <c r="Q3619" i="25"/>
  <c r="Q3618" i="25"/>
  <c r="Q3617" i="25"/>
  <c r="Q3616" i="25"/>
  <c r="Q3615" i="25"/>
  <c r="Q3614" i="25"/>
  <c r="Q3613" i="25"/>
  <c r="Q3612" i="25"/>
  <c r="Q3611" i="25"/>
  <c r="Q3610" i="25"/>
  <c r="Q3609" i="25"/>
  <c r="Q3608" i="25"/>
  <c r="Q3607" i="25"/>
  <c r="Q3606" i="25"/>
  <c r="Q3605" i="25"/>
  <c r="Q3604" i="25"/>
  <c r="Q3603" i="25"/>
  <c r="Q3602" i="25"/>
  <c r="Q3601" i="25"/>
  <c r="Q3600" i="25"/>
  <c r="Q3599" i="25"/>
  <c r="Q3598" i="25"/>
  <c r="Q3597" i="25"/>
  <c r="Q3596" i="25"/>
  <c r="Q3595" i="25"/>
  <c r="Q3594" i="25"/>
  <c r="Q3593" i="25"/>
  <c r="Q359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CD120" i="14" l="1"/>
  <c r="CD120" i="15"/>
  <c r="X120" i="15"/>
  <c r="X120" i="14"/>
  <c r="W119" i="13"/>
  <c r="CC119" i="13" s="1"/>
  <c r="V119" i="13"/>
  <c r="CB119" i="13" s="1"/>
  <c r="W118" i="13"/>
  <c r="CC118" i="13" s="1"/>
  <c r="V118" i="13"/>
  <c r="CB118" i="13" s="1"/>
  <c r="W117" i="13"/>
  <c r="CC117" i="13" s="1"/>
  <c r="V117" i="13"/>
  <c r="CB117" i="13" s="1"/>
  <c r="W116" i="13"/>
  <c r="CC116" i="13" s="1"/>
  <c r="V116" i="13"/>
  <c r="CB116" i="13" s="1"/>
  <c r="W115" i="13"/>
  <c r="CC115" i="13" s="1"/>
  <c r="V115" i="13"/>
  <c r="CB115" i="13" s="1"/>
  <c r="V113" i="13"/>
  <c r="W106" i="13"/>
  <c r="V106" i="13"/>
  <c r="W162" i="13"/>
  <c r="CC162" i="13" s="1"/>
  <c r="V99" i="13"/>
  <c r="V162" i="13" s="1"/>
  <c r="CB162" i="13" s="1"/>
  <c r="W84" i="11"/>
  <c r="CC84" i="11" s="1"/>
  <c r="W83" i="11"/>
  <c r="CC83" i="11" s="1"/>
  <c r="W82" i="11"/>
  <c r="CC82" i="11" s="1"/>
  <c r="W81" i="11"/>
  <c r="CC81" i="11" s="1"/>
  <c r="W80" i="11"/>
  <c r="CC80" i="11" s="1"/>
  <c r="W92" i="11"/>
  <c r="W84" i="13"/>
  <c r="CC84" i="13" s="1"/>
  <c r="W83" i="13"/>
  <c r="CC83" i="13" s="1"/>
  <c r="W82" i="13"/>
  <c r="CC82" i="13" s="1"/>
  <c r="W81" i="13"/>
  <c r="CC81" i="13" s="1"/>
  <c r="W80" i="13"/>
  <c r="CC80" i="13" s="1"/>
  <c r="W92" i="13"/>
  <c r="L932" i="23"/>
  <c r="L931" i="23"/>
  <c r="L930" i="23"/>
  <c r="L929" i="23"/>
  <c r="L928" i="23"/>
  <c r="L927" i="23"/>
  <c r="L926" i="23"/>
  <c r="L925" i="23"/>
  <c r="L924" i="23"/>
  <c r="L923" i="23"/>
  <c r="L922" i="23"/>
  <c r="L921" i="23"/>
  <c r="L920" i="23"/>
  <c r="L919" i="23"/>
  <c r="L918" i="23"/>
  <c r="L917" i="23"/>
  <c r="L916" i="23"/>
  <c r="L915" i="23"/>
  <c r="L914" i="23"/>
  <c r="L913" i="23"/>
  <c r="L912" i="23"/>
  <c r="L911" i="23"/>
  <c r="L910" i="23"/>
  <c r="L909" i="23"/>
  <c r="L908" i="23"/>
  <c r="L907" i="23"/>
  <c r="L906" i="23"/>
  <c r="L905" i="23"/>
  <c r="L904" i="23"/>
  <c r="L903" i="23"/>
  <c r="L902" i="23"/>
  <c r="L901" i="23"/>
  <c r="L900" i="23"/>
  <c r="L899" i="23"/>
  <c r="L898" i="23"/>
  <c r="L897" i="23"/>
  <c r="L896" i="23"/>
  <c r="L895" i="23"/>
  <c r="L894" i="23"/>
  <c r="L893" i="23"/>
  <c r="L892" i="23"/>
  <c r="L891" i="23"/>
  <c r="L890" i="23"/>
  <c r="L889" i="23"/>
  <c r="W106" i="15"/>
  <c r="W98" i="15"/>
  <c r="CC98" i="15" s="1"/>
  <c r="W97" i="15"/>
  <c r="CC97" i="15" s="1"/>
  <c r="W96" i="15"/>
  <c r="CC96" i="15" s="1"/>
  <c r="W95" i="15"/>
  <c r="CC95" i="15" s="1"/>
  <c r="W94" i="15"/>
  <c r="CC94" i="15" s="1"/>
  <c r="V98" i="15"/>
  <c r="CB98" i="15" s="1"/>
  <c r="V97" i="15"/>
  <c r="CB97" i="15" s="1"/>
  <c r="V96" i="15"/>
  <c r="CB96" i="15" s="1"/>
  <c r="V95" i="15"/>
  <c r="CB95" i="15" s="1"/>
  <c r="V94" i="15"/>
  <c r="CB94" i="15" s="1"/>
  <c r="W92" i="15"/>
  <c r="W85" i="15"/>
  <c r="W106" i="14"/>
  <c r="W98" i="14"/>
  <c r="CC98" i="14" s="1"/>
  <c r="W97" i="14"/>
  <c r="CC97" i="14" s="1"/>
  <c r="W96" i="14"/>
  <c r="CC96" i="14" s="1"/>
  <c r="W95" i="14"/>
  <c r="CC95" i="14" s="1"/>
  <c r="W94" i="14"/>
  <c r="CC94" i="14" s="1"/>
  <c r="V98" i="14"/>
  <c r="CB98" i="14" s="1"/>
  <c r="V97" i="14"/>
  <c r="CB97" i="14" s="1"/>
  <c r="V96" i="14"/>
  <c r="CB96" i="14" s="1"/>
  <c r="V95" i="14"/>
  <c r="CB95" i="14" s="1"/>
  <c r="V94" i="14"/>
  <c r="CB94" i="14" s="1"/>
  <c r="W92" i="14"/>
  <c r="W85" i="14"/>
  <c r="CC85" i="13" l="1"/>
  <c r="CC99" i="15"/>
  <c r="CC85" i="11"/>
  <c r="CC99" i="14"/>
  <c r="CB99" i="14"/>
  <c r="CB120" i="13"/>
  <c r="CC120" i="13"/>
  <c r="CB99" i="15"/>
  <c r="W159" i="14"/>
  <c r="CC159" i="14" s="1"/>
  <c r="W160" i="14"/>
  <c r="CC160" i="14" s="1"/>
  <c r="W161" i="14"/>
  <c r="CC161" i="14" s="1"/>
  <c r="W115" i="14"/>
  <c r="CC115" i="14" s="1"/>
  <c r="W158" i="14"/>
  <c r="CC158" i="14" s="1"/>
  <c r="W161" i="15"/>
  <c r="CC161" i="15" s="1"/>
  <c r="W118" i="14"/>
  <c r="CC118" i="14" s="1"/>
  <c r="V115" i="14"/>
  <c r="CB115" i="14" s="1"/>
  <c r="V157" i="14"/>
  <c r="CB157" i="14" s="1"/>
  <c r="W116" i="15"/>
  <c r="CC116" i="15" s="1"/>
  <c r="W158" i="15"/>
  <c r="CC158" i="15" s="1"/>
  <c r="V116" i="14"/>
  <c r="CB116" i="14" s="1"/>
  <c r="V158" i="14"/>
  <c r="CB158" i="14" s="1"/>
  <c r="W117" i="15"/>
  <c r="CC117" i="15" s="1"/>
  <c r="W159" i="15"/>
  <c r="CC159" i="15" s="1"/>
  <c r="V117" i="14"/>
  <c r="CB117" i="14" s="1"/>
  <c r="V159" i="14"/>
  <c r="CB159" i="14" s="1"/>
  <c r="V115" i="15"/>
  <c r="CB115" i="15" s="1"/>
  <c r="V157" i="15"/>
  <c r="CB157" i="15" s="1"/>
  <c r="V118" i="14"/>
  <c r="CB118" i="14" s="1"/>
  <c r="V160" i="14"/>
  <c r="CB160" i="14" s="1"/>
  <c r="V116" i="15"/>
  <c r="CB116" i="15" s="1"/>
  <c r="V158" i="15"/>
  <c r="CB158" i="15" s="1"/>
  <c r="W118" i="15"/>
  <c r="CC118" i="15" s="1"/>
  <c r="W160" i="15"/>
  <c r="CC160" i="15" s="1"/>
  <c r="W116" i="14"/>
  <c r="CC116" i="14" s="1"/>
  <c r="V119" i="14"/>
  <c r="CB119" i="14" s="1"/>
  <c r="V161" i="14"/>
  <c r="CB161" i="14" s="1"/>
  <c r="V117" i="15"/>
  <c r="CB117" i="15" s="1"/>
  <c r="V159" i="15"/>
  <c r="CB159" i="15" s="1"/>
  <c r="W99" i="14"/>
  <c r="W157" i="14"/>
  <c r="CC157" i="14" s="1"/>
  <c r="W117" i="14"/>
  <c r="CC117" i="14" s="1"/>
  <c r="V118" i="15"/>
  <c r="CB118" i="15" s="1"/>
  <c r="V160" i="15"/>
  <c r="CB160" i="15" s="1"/>
  <c r="V119" i="15"/>
  <c r="CB119" i="15" s="1"/>
  <c r="V161" i="15"/>
  <c r="CB161" i="15" s="1"/>
  <c r="W119" i="14"/>
  <c r="CC119" i="14" s="1"/>
  <c r="W115" i="15"/>
  <c r="CC115" i="15" s="1"/>
  <c r="W99" i="15"/>
  <c r="W157" i="15"/>
  <c r="CC157" i="15" s="1"/>
  <c r="V120" i="13"/>
  <c r="W119" i="15"/>
  <c r="CC119" i="15" s="1"/>
  <c r="V99" i="15"/>
  <c r="V99" i="14"/>
  <c r="W120" i="13"/>
  <c r="W85" i="13"/>
  <c r="W85" i="11"/>
  <c r="CB120" i="14" l="1"/>
  <c r="CC120" i="14"/>
  <c r="CB120" i="15"/>
  <c r="CC120" i="15"/>
  <c r="V120" i="14"/>
  <c r="V120" i="15"/>
  <c r="W120" i="14"/>
  <c r="W120" i="15"/>
  <c r="V78" i="13"/>
  <c r="V84" i="13"/>
  <c r="CB84" i="13" s="1"/>
  <c r="V83" i="13"/>
  <c r="CB83" i="13" s="1"/>
  <c r="V82" i="13"/>
  <c r="CB82" i="13" s="1"/>
  <c r="V81" i="13"/>
  <c r="CB81" i="13" s="1"/>
  <c r="V80" i="13"/>
  <c r="CB80" i="13" s="1"/>
  <c r="V92" i="13"/>
  <c r="V78" i="11"/>
  <c r="Q3542" i="25"/>
  <c r="Q3541" i="25"/>
  <c r="Q3540" i="25"/>
  <c r="Q3539" i="25"/>
  <c r="Q3538" i="25"/>
  <c r="Q3537" i="25"/>
  <c r="Q3536" i="25"/>
  <c r="Q3535" i="25"/>
  <c r="Q3534" i="25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7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CB85" i="13" l="1"/>
  <c r="V85" i="13"/>
  <c r="V84" i="11"/>
  <c r="CB84" i="11" s="1"/>
  <c r="V83" i="11"/>
  <c r="CB83" i="11" s="1"/>
  <c r="V82" i="11"/>
  <c r="CB82" i="11" s="1"/>
  <c r="V81" i="11"/>
  <c r="CB81" i="11" s="1"/>
  <c r="V80" i="11"/>
  <c r="CB80" i="11" s="1"/>
  <c r="V92" i="11"/>
  <c r="L888" i="23"/>
  <c r="L887" i="23"/>
  <c r="L886" i="23"/>
  <c r="L885" i="23"/>
  <c r="L884" i="23"/>
  <c r="L883" i="23"/>
  <c r="L882" i="23"/>
  <c r="L881" i="23"/>
  <c r="L880" i="23"/>
  <c r="L879" i="23"/>
  <c r="L878" i="23"/>
  <c r="L877" i="23"/>
  <c r="L876" i="23"/>
  <c r="L875" i="23"/>
  <c r="L874" i="23"/>
  <c r="L873" i="23"/>
  <c r="L872" i="23"/>
  <c r="L871" i="23"/>
  <c r="L870" i="23"/>
  <c r="L869" i="23"/>
  <c r="L868" i="23"/>
  <c r="L867" i="23"/>
  <c r="L866" i="23"/>
  <c r="L865" i="23"/>
  <c r="L864" i="23"/>
  <c r="L863" i="23"/>
  <c r="L862" i="23"/>
  <c r="L861" i="23"/>
  <c r="L860" i="23"/>
  <c r="L859" i="23"/>
  <c r="L858" i="23"/>
  <c r="L857" i="23"/>
  <c r="L856" i="23"/>
  <c r="L855" i="23"/>
  <c r="L854" i="23"/>
  <c r="L853" i="23"/>
  <c r="L852" i="23"/>
  <c r="L851" i="23"/>
  <c r="L850" i="23"/>
  <c r="L849" i="23"/>
  <c r="L848" i="23"/>
  <c r="L847" i="23"/>
  <c r="L846" i="23"/>
  <c r="L845" i="23"/>
  <c r="L844" i="23"/>
  <c r="L843" i="23"/>
  <c r="L842" i="23"/>
  <c r="V155" i="15"/>
  <c r="U155" i="15"/>
  <c r="T155" i="15"/>
  <c r="S155" i="15"/>
  <c r="R155" i="15"/>
  <c r="Q155" i="15"/>
  <c r="V155" i="14"/>
  <c r="U155" i="14"/>
  <c r="T155" i="14"/>
  <c r="S155" i="14"/>
  <c r="R155" i="14"/>
  <c r="Q155" i="14"/>
  <c r="V148" i="15"/>
  <c r="U148" i="15"/>
  <c r="T148" i="15"/>
  <c r="S148" i="15"/>
  <c r="R148" i="15"/>
  <c r="Q148" i="15"/>
  <c r="V148" i="14"/>
  <c r="U148" i="14"/>
  <c r="T148" i="14"/>
  <c r="S148" i="14"/>
  <c r="R148" i="14"/>
  <c r="Q148" i="14"/>
  <c r="V134" i="15"/>
  <c r="U134" i="15"/>
  <c r="T134" i="15"/>
  <c r="S134" i="15"/>
  <c r="R134" i="15"/>
  <c r="Q134" i="15"/>
  <c r="V134" i="14"/>
  <c r="U134" i="14"/>
  <c r="T134" i="14"/>
  <c r="S134" i="14"/>
  <c r="R134" i="14"/>
  <c r="Q134" i="14"/>
  <c r="V127" i="15"/>
  <c r="U127" i="15"/>
  <c r="T127" i="15"/>
  <c r="S127" i="15"/>
  <c r="R127" i="15"/>
  <c r="Q127" i="15"/>
  <c r="V127" i="14"/>
  <c r="U127" i="14"/>
  <c r="T127" i="14"/>
  <c r="S127" i="14"/>
  <c r="R127" i="14"/>
  <c r="Q127" i="14"/>
  <c r="V113" i="15"/>
  <c r="U113" i="15"/>
  <c r="T113" i="15"/>
  <c r="S113" i="15"/>
  <c r="R113" i="15"/>
  <c r="Q113" i="15"/>
  <c r="V113" i="14"/>
  <c r="U113" i="14"/>
  <c r="T113" i="14"/>
  <c r="S113" i="14"/>
  <c r="R113" i="14"/>
  <c r="Q113" i="14"/>
  <c r="V106" i="15"/>
  <c r="U106" i="15"/>
  <c r="T106" i="15"/>
  <c r="S106" i="15"/>
  <c r="R106" i="15"/>
  <c r="Q106" i="15"/>
  <c r="V106" i="14"/>
  <c r="U106" i="14"/>
  <c r="T106" i="14"/>
  <c r="S106" i="14"/>
  <c r="R106" i="14"/>
  <c r="Q106" i="14"/>
  <c r="V92" i="15"/>
  <c r="U92" i="15"/>
  <c r="T92" i="15"/>
  <c r="S92" i="15"/>
  <c r="R92" i="15"/>
  <c r="Q92" i="15"/>
  <c r="V92" i="14"/>
  <c r="U92" i="14"/>
  <c r="T92" i="14"/>
  <c r="S92" i="14"/>
  <c r="R92" i="14"/>
  <c r="Q92" i="14"/>
  <c r="V85" i="15"/>
  <c r="U85" i="15"/>
  <c r="T85" i="15"/>
  <c r="S85" i="15"/>
  <c r="R85" i="15"/>
  <c r="Q85" i="15"/>
  <c r="V85" i="14"/>
  <c r="U85" i="14"/>
  <c r="T85" i="14"/>
  <c r="S85" i="14"/>
  <c r="R85" i="14"/>
  <c r="Q85" i="14"/>
  <c r="V78" i="15"/>
  <c r="U78" i="15"/>
  <c r="T78" i="15"/>
  <c r="S78" i="15"/>
  <c r="R78" i="15"/>
  <c r="Q78" i="15"/>
  <c r="V78" i="14"/>
  <c r="U78" i="14"/>
  <c r="T78" i="14"/>
  <c r="S78" i="14"/>
  <c r="R78" i="14"/>
  <c r="Q78" i="14"/>
  <c r="V71" i="15"/>
  <c r="U71" i="15"/>
  <c r="T71" i="15"/>
  <c r="S71" i="15"/>
  <c r="R71" i="15"/>
  <c r="Q71" i="15"/>
  <c r="V71" i="14"/>
  <c r="U71" i="14"/>
  <c r="T71" i="14"/>
  <c r="S71" i="14"/>
  <c r="R71" i="14"/>
  <c r="Q71" i="14"/>
  <c r="V64" i="15"/>
  <c r="U64" i="15"/>
  <c r="T64" i="15"/>
  <c r="S64" i="15"/>
  <c r="R64" i="15"/>
  <c r="Q64" i="15"/>
  <c r="V64" i="14"/>
  <c r="U64" i="14"/>
  <c r="T64" i="14"/>
  <c r="S64" i="14"/>
  <c r="R64" i="14"/>
  <c r="Q64" i="14"/>
  <c r="V57" i="15"/>
  <c r="U57" i="15"/>
  <c r="T57" i="15"/>
  <c r="S57" i="15"/>
  <c r="R57" i="15"/>
  <c r="Q57" i="15"/>
  <c r="V57" i="14"/>
  <c r="U57" i="14"/>
  <c r="T57" i="14"/>
  <c r="S57" i="14"/>
  <c r="R57" i="14"/>
  <c r="Q57" i="14"/>
  <c r="V50" i="15"/>
  <c r="U50" i="15"/>
  <c r="T50" i="15"/>
  <c r="S50" i="15"/>
  <c r="R50" i="15"/>
  <c r="Q50" i="15"/>
  <c r="V50" i="14"/>
  <c r="U50" i="14"/>
  <c r="T50" i="14"/>
  <c r="S50" i="14"/>
  <c r="R50" i="14"/>
  <c r="Q50" i="14"/>
  <c r="V43" i="15"/>
  <c r="U43" i="15"/>
  <c r="T43" i="15"/>
  <c r="S43" i="15"/>
  <c r="R43" i="15"/>
  <c r="Q43" i="15"/>
  <c r="V43" i="14"/>
  <c r="U43" i="14"/>
  <c r="T43" i="14"/>
  <c r="S43" i="14"/>
  <c r="R43" i="14"/>
  <c r="Q43" i="14"/>
  <c r="V36" i="15"/>
  <c r="U36" i="15"/>
  <c r="T36" i="15"/>
  <c r="S36" i="15"/>
  <c r="R36" i="15"/>
  <c r="Q36" i="15"/>
  <c r="V36" i="14"/>
  <c r="U36" i="14"/>
  <c r="T36" i="14"/>
  <c r="S36" i="14"/>
  <c r="R36" i="14"/>
  <c r="Q36" i="14"/>
  <c r="V29" i="15"/>
  <c r="U29" i="15"/>
  <c r="T29" i="15"/>
  <c r="S29" i="15"/>
  <c r="R29" i="15"/>
  <c r="Q29" i="15"/>
  <c r="V29" i="14"/>
  <c r="U29" i="14"/>
  <c r="T29" i="14"/>
  <c r="S29" i="14"/>
  <c r="R29" i="14"/>
  <c r="Q29" i="14"/>
  <c r="V22" i="15"/>
  <c r="U22" i="15"/>
  <c r="T22" i="15"/>
  <c r="S22" i="15"/>
  <c r="R22" i="15"/>
  <c r="Q22" i="15"/>
  <c r="V22" i="14"/>
  <c r="U22" i="14"/>
  <c r="T22" i="14"/>
  <c r="S22" i="14"/>
  <c r="R22" i="14"/>
  <c r="Q22" i="14"/>
  <c r="V15" i="15"/>
  <c r="U15" i="15"/>
  <c r="T15" i="15"/>
  <c r="S15" i="15"/>
  <c r="R15" i="15"/>
  <c r="Q15" i="15"/>
  <c r="V15" i="14"/>
  <c r="U15" i="14"/>
  <c r="T15" i="14"/>
  <c r="S15" i="14"/>
  <c r="R15" i="14"/>
  <c r="Q15" i="14"/>
  <c r="CB85" i="11" l="1"/>
  <c r="W162" i="15"/>
  <c r="CC162" i="15" s="1"/>
  <c r="V162" i="15"/>
  <c r="CB162" i="15" s="1"/>
  <c r="V162" i="14"/>
  <c r="CB162" i="14" s="1"/>
  <c r="W162" i="14"/>
  <c r="CC162" i="14" s="1"/>
  <c r="V85" i="11"/>
  <c r="U78" i="11" l="1"/>
  <c r="U78" i="13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Q3294" i="25"/>
  <c r="Q3293" i="25"/>
  <c r="Q3292" i="25"/>
  <c r="Q3291" i="25"/>
  <c r="Q3290" i="25"/>
  <c r="Q3289" i="25"/>
  <c r="Q3288" i="25"/>
  <c r="Q3287" i="25"/>
  <c r="Q3286" i="25"/>
  <c r="Q3285" i="25"/>
  <c r="Q3284" i="25"/>
  <c r="Q3283" i="25"/>
  <c r="Q3282" i="25"/>
  <c r="Q3281" i="25"/>
  <c r="Q3280" i="25"/>
  <c r="Q3279" i="25"/>
  <c r="Q3278" i="25"/>
  <c r="Q3277" i="25"/>
  <c r="Q3276" i="25"/>
  <c r="Q3275" i="25"/>
  <c r="Q3274" i="25"/>
  <c r="Q3273" i="25"/>
  <c r="Q3272" i="25"/>
  <c r="Q3271" i="25"/>
  <c r="Q3270" i="25"/>
  <c r="Q3269" i="25"/>
  <c r="Q3268" i="25"/>
  <c r="Q3267" i="25"/>
  <c r="Q3266" i="25"/>
  <c r="Q3265" i="25"/>
  <c r="Q3264" i="25"/>
  <c r="Q3263" i="25"/>
  <c r="Q3262" i="25"/>
  <c r="Q3261" i="25"/>
  <c r="Q3260" i="25"/>
  <c r="Q3259" i="25"/>
  <c r="Q3258" i="25"/>
  <c r="Q3257" i="25"/>
  <c r="Q3256" i="25"/>
  <c r="Q3255" i="25"/>
  <c r="Q3254" i="25"/>
  <c r="Q3253" i="25"/>
  <c r="Q3252" i="25"/>
  <c r="Q3251" i="25"/>
  <c r="Q3250" i="25"/>
  <c r="Q3249" i="25"/>
  <c r="Q3248" i="25"/>
  <c r="Q3247" i="25"/>
  <c r="Q3246" i="25"/>
  <c r="Q3245" i="25"/>
  <c r="Q3244" i="25"/>
  <c r="Q3243" i="25"/>
  <c r="Q3242" i="25"/>
  <c r="Q3241" i="25"/>
  <c r="Q3240" i="25"/>
  <c r="Q3239" i="25"/>
  <c r="U84" i="11" l="1"/>
  <c r="CA84" i="11" s="1"/>
  <c r="U83" i="11"/>
  <c r="CA83" i="11" s="1"/>
  <c r="U82" i="11"/>
  <c r="CA82" i="11" s="1"/>
  <c r="U81" i="11"/>
  <c r="CA81" i="11" s="1"/>
  <c r="U80" i="11"/>
  <c r="CA80" i="11" s="1"/>
  <c r="U92" i="11"/>
  <c r="U84" i="13"/>
  <c r="CA84" i="13" s="1"/>
  <c r="U83" i="13"/>
  <c r="CA83" i="13" s="1"/>
  <c r="U82" i="13"/>
  <c r="CA82" i="13" s="1"/>
  <c r="U81" i="13"/>
  <c r="CA81" i="13" s="1"/>
  <c r="U80" i="13"/>
  <c r="CA80" i="13" s="1"/>
  <c r="U92" i="13"/>
  <c r="L841" i="23"/>
  <c r="L840" i="23"/>
  <c r="L839" i="23"/>
  <c r="L838" i="23"/>
  <c r="L837" i="23"/>
  <c r="L836" i="23"/>
  <c r="L835" i="23"/>
  <c r="L834" i="23"/>
  <c r="L833" i="23"/>
  <c r="L832" i="23"/>
  <c r="L831" i="23"/>
  <c r="L830" i="23"/>
  <c r="L829" i="23"/>
  <c r="L828" i="23"/>
  <c r="L827" i="23"/>
  <c r="L826" i="23"/>
  <c r="L825" i="23"/>
  <c r="L824" i="23"/>
  <c r="L823" i="23"/>
  <c r="L822" i="23"/>
  <c r="L821" i="23"/>
  <c r="L820" i="23"/>
  <c r="L819" i="23"/>
  <c r="L818" i="23"/>
  <c r="L817" i="23"/>
  <c r="L816" i="23"/>
  <c r="L815" i="23"/>
  <c r="L814" i="23"/>
  <c r="L813" i="23"/>
  <c r="L812" i="23"/>
  <c r="L811" i="23"/>
  <c r="L810" i="23"/>
  <c r="L809" i="23"/>
  <c r="L808" i="23"/>
  <c r="L807" i="23"/>
  <c r="L806" i="23"/>
  <c r="L805" i="23"/>
  <c r="L804" i="23"/>
  <c r="L803" i="23"/>
  <c r="L802" i="23"/>
  <c r="L801" i="23"/>
  <c r="L800" i="23"/>
  <c r="L799" i="23"/>
  <c r="L798" i="23"/>
  <c r="L797" i="23"/>
  <c r="L796" i="23"/>
  <c r="L795" i="23"/>
  <c r="L794" i="23"/>
  <c r="CA85" i="13" l="1"/>
  <c r="CA85" i="11"/>
  <c r="U85" i="11"/>
  <c r="U85" i="13"/>
  <c r="U113" i="11"/>
  <c r="U106" i="11"/>
  <c r="U99" i="11"/>
  <c r="U162" i="11" s="1"/>
  <c r="CA162" i="11" s="1"/>
  <c r="U119" i="13"/>
  <c r="CA119" i="13" s="1"/>
  <c r="U118" i="13"/>
  <c r="CA118" i="13" s="1"/>
  <c r="U117" i="13"/>
  <c r="CA117" i="13" s="1"/>
  <c r="U116" i="13"/>
  <c r="CA116" i="13" s="1"/>
  <c r="U115" i="13"/>
  <c r="CA115" i="13" s="1"/>
  <c r="T119" i="13"/>
  <c r="BZ119" i="13" s="1"/>
  <c r="T118" i="13"/>
  <c r="BZ118" i="13" s="1"/>
  <c r="T117" i="13"/>
  <c r="BZ117" i="13" s="1"/>
  <c r="T116" i="13"/>
  <c r="BZ116" i="13" s="1"/>
  <c r="T115" i="13"/>
  <c r="BZ115" i="13" s="1"/>
  <c r="U113" i="13"/>
  <c r="U106" i="13"/>
  <c r="U99" i="13"/>
  <c r="U162" i="13" s="1"/>
  <c r="CA162" i="13" s="1"/>
  <c r="U98" i="14"/>
  <c r="CA98" i="14" s="1"/>
  <c r="U97" i="14"/>
  <c r="CA97" i="14" s="1"/>
  <c r="U96" i="14"/>
  <c r="CA96" i="14" s="1"/>
  <c r="U95" i="14"/>
  <c r="CA95" i="14" s="1"/>
  <c r="U94" i="14"/>
  <c r="CA94" i="14" s="1"/>
  <c r="U98" i="15"/>
  <c r="CA98" i="15" s="1"/>
  <c r="U97" i="15"/>
  <c r="CA97" i="15" s="1"/>
  <c r="U96" i="15"/>
  <c r="CA96" i="15" s="1"/>
  <c r="U95" i="15"/>
  <c r="CA95" i="15" s="1"/>
  <c r="U94" i="15"/>
  <c r="CA94" i="15" s="1"/>
  <c r="CA120" i="13" l="1"/>
  <c r="CA99" i="14"/>
  <c r="BZ120" i="13"/>
  <c r="CA99" i="15"/>
  <c r="U158" i="14"/>
  <c r="CA158" i="14" s="1"/>
  <c r="U157" i="15"/>
  <c r="CA157" i="15" s="1"/>
  <c r="U157" i="14"/>
  <c r="CA157" i="14" s="1"/>
  <c r="U116" i="14"/>
  <c r="CA116" i="14" s="1"/>
  <c r="U117" i="14"/>
  <c r="CA117" i="14" s="1"/>
  <c r="U159" i="14"/>
  <c r="CA159" i="14" s="1"/>
  <c r="U118" i="15"/>
  <c r="CA118" i="15" s="1"/>
  <c r="U160" i="15"/>
  <c r="CA160" i="15" s="1"/>
  <c r="U118" i="14"/>
  <c r="CA118" i="14" s="1"/>
  <c r="U160" i="14"/>
  <c r="CA160" i="14" s="1"/>
  <c r="U116" i="15"/>
  <c r="CA116" i="15" s="1"/>
  <c r="U158" i="15"/>
  <c r="CA158" i="15" s="1"/>
  <c r="U119" i="14"/>
  <c r="CA119" i="14" s="1"/>
  <c r="U161" i="14"/>
  <c r="CA161" i="14" s="1"/>
  <c r="U117" i="15"/>
  <c r="CA117" i="15" s="1"/>
  <c r="U159" i="15"/>
  <c r="CA159" i="15" s="1"/>
  <c r="U119" i="15"/>
  <c r="CA119" i="15" s="1"/>
  <c r="U161" i="15"/>
  <c r="CA161" i="15" s="1"/>
  <c r="U99" i="14"/>
  <c r="U162" i="14" s="1"/>
  <c r="CA162" i="14" s="1"/>
  <c r="U115" i="14"/>
  <c r="CA115" i="14" s="1"/>
  <c r="U99" i="15"/>
  <c r="U162" i="15" s="1"/>
  <c r="CA162" i="15" s="1"/>
  <c r="T120" i="13"/>
  <c r="U115" i="15"/>
  <c r="CA115" i="15" s="1"/>
  <c r="U120" i="13"/>
  <c r="CA120" i="14" l="1"/>
  <c r="CA120" i="15"/>
  <c r="U120" i="15"/>
  <c r="U120" i="14"/>
  <c r="T113" i="13" l="1"/>
  <c r="T106" i="13"/>
  <c r="T99" i="13"/>
  <c r="T162" i="13" s="1"/>
  <c r="BZ162" i="13" s="1"/>
  <c r="T113" i="11"/>
  <c r="T106" i="11"/>
  <c r="T99" i="11"/>
  <c r="T162" i="11" s="1"/>
  <c r="BZ162" i="11" s="1"/>
  <c r="T84" i="13"/>
  <c r="BZ84" i="13" s="1"/>
  <c r="T83" i="13"/>
  <c r="BZ83" i="13" s="1"/>
  <c r="T82" i="13"/>
  <c r="BZ82" i="13" s="1"/>
  <c r="T81" i="13"/>
  <c r="BZ81" i="13" s="1"/>
  <c r="T80" i="13"/>
  <c r="BZ80" i="13" s="1"/>
  <c r="T78" i="13"/>
  <c r="T84" i="11"/>
  <c r="BZ84" i="11" s="1"/>
  <c r="T83" i="11"/>
  <c r="BZ83" i="11" s="1"/>
  <c r="T82" i="11"/>
  <c r="BZ82" i="11" s="1"/>
  <c r="T81" i="11"/>
  <c r="BZ81" i="11" s="1"/>
  <c r="T80" i="11"/>
  <c r="BZ80" i="11" s="1"/>
  <c r="T78" i="11"/>
  <c r="Q3238" i="25"/>
  <c r="Q3237" i="25"/>
  <c r="Q3236" i="25"/>
  <c r="Q3235" i="25"/>
  <c r="Q3234" i="25"/>
  <c r="Q3233" i="25"/>
  <c r="Q3232" i="25"/>
  <c r="Q3231" i="25"/>
  <c r="Q3230" i="25"/>
  <c r="Q3229" i="25"/>
  <c r="Q3228" i="25"/>
  <c r="Q3227" i="25"/>
  <c r="Q3226" i="25"/>
  <c r="Q3225" i="25"/>
  <c r="Q3224" i="25"/>
  <c r="Q3223" i="25"/>
  <c r="Q3222" i="25"/>
  <c r="Q3221" i="25"/>
  <c r="Q3220" i="25"/>
  <c r="Q3219" i="25"/>
  <c r="Q3218" i="25"/>
  <c r="Q3217" i="25"/>
  <c r="Q3216" i="25"/>
  <c r="Q3215" i="25"/>
  <c r="Q3214" i="25"/>
  <c r="Q3213" i="25"/>
  <c r="Q3212" i="25"/>
  <c r="Q3211" i="25"/>
  <c r="Q3210" i="25"/>
  <c r="Q3209" i="25"/>
  <c r="Q3208" i="25"/>
  <c r="Q3207" i="25"/>
  <c r="Q3206" i="25"/>
  <c r="Q3205" i="25"/>
  <c r="Q3204" i="25"/>
  <c r="Q3203" i="25"/>
  <c r="Q3202" i="25"/>
  <c r="Q3201" i="25"/>
  <c r="Q3200" i="25"/>
  <c r="Q3199" i="25"/>
  <c r="Q3198" i="25"/>
  <c r="Q3197" i="25"/>
  <c r="Q3196" i="25"/>
  <c r="Q3195" i="25"/>
  <c r="Q3194" i="25"/>
  <c r="Q3193" i="25"/>
  <c r="Q3192" i="25"/>
  <c r="Q3191" i="25"/>
  <c r="Q3190" i="25"/>
  <c r="Q3189" i="25"/>
  <c r="Q3188" i="25"/>
  <c r="Q3187" i="25"/>
  <c r="Q3186" i="25"/>
  <c r="Q3185" i="25"/>
  <c r="Q3184" i="25"/>
  <c r="Q3183" i="25"/>
  <c r="Q3182" i="25"/>
  <c r="Q3181" i="25"/>
  <c r="Q3180" i="25"/>
  <c r="Q3179" i="25"/>
  <c r="Q3178" i="25"/>
  <c r="Q3177" i="25"/>
  <c r="Q3176" i="25"/>
  <c r="Q3175" i="25"/>
  <c r="Q3174" i="25"/>
  <c r="Q3173" i="25"/>
  <c r="Q3172" i="25"/>
  <c r="Q3171" i="25"/>
  <c r="Q3170" i="25"/>
  <c r="Q3169" i="25"/>
  <c r="Q3168" i="25"/>
  <c r="Q3167" i="25"/>
  <c r="Q3166" i="25"/>
  <c r="Q3165" i="25"/>
  <c r="Q3164" i="25"/>
  <c r="Q3163" i="25"/>
  <c r="Q3162" i="25"/>
  <c r="Q3161" i="25"/>
  <c r="Q3160" i="25"/>
  <c r="Q3159" i="25"/>
  <c r="Q3158" i="25"/>
  <c r="Q3157" i="25"/>
  <c r="Q3156" i="25"/>
  <c r="Q3155" i="25"/>
  <c r="Q3154" i="25"/>
  <c r="Q3153" i="25"/>
  <c r="Q3152" i="25"/>
  <c r="Q3151" i="25"/>
  <c r="Q3150" i="25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3" i="25"/>
  <c r="Q3102" i="25"/>
  <c r="Q3101" i="25"/>
  <c r="Q3100" i="25"/>
  <c r="Q3099" i="25"/>
  <c r="Q3098" i="25"/>
  <c r="Q3097" i="25"/>
  <c r="Q3096" i="25"/>
  <c r="Q3095" i="25"/>
  <c r="Q3094" i="25"/>
  <c r="Q3093" i="25"/>
  <c r="Q3092" i="25"/>
  <c r="Q3091" i="25"/>
  <c r="Q3090" i="25"/>
  <c r="Q3089" i="25"/>
  <c r="Q3088" i="25"/>
  <c r="Q3087" i="25"/>
  <c r="Q3086" i="25"/>
  <c r="Q3085" i="25"/>
  <c r="Q3084" i="25"/>
  <c r="T92" i="13"/>
  <c r="T92" i="11"/>
  <c r="L793" i="23"/>
  <c r="L792" i="23"/>
  <c r="L791" i="23"/>
  <c r="L790" i="23"/>
  <c r="L789" i="23"/>
  <c r="L788" i="23"/>
  <c r="L787" i="23"/>
  <c r="L786" i="23"/>
  <c r="L785" i="23"/>
  <c r="L784" i="23"/>
  <c r="L783" i="23"/>
  <c r="L782" i="23"/>
  <c r="L781" i="23"/>
  <c r="L780" i="23"/>
  <c r="L779" i="23"/>
  <c r="L778" i="23"/>
  <c r="L777" i="23"/>
  <c r="L776" i="23"/>
  <c r="L775" i="23"/>
  <c r="L774" i="23"/>
  <c r="L773" i="23"/>
  <c r="L772" i="23"/>
  <c r="L771" i="23"/>
  <c r="L770" i="23"/>
  <c r="L769" i="23"/>
  <c r="L768" i="23"/>
  <c r="L767" i="23"/>
  <c r="L766" i="23"/>
  <c r="L765" i="23"/>
  <c r="L764" i="23"/>
  <c r="L763" i="23"/>
  <c r="L762" i="23"/>
  <c r="L761" i="23"/>
  <c r="L760" i="23"/>
  <c r="L759" i="23"/>
  <c r="L758" i="23"/>
  <c r="L757" i="23"/>
  <c r="L756" i="23"/>
  <c r="L755" i="23"/>
  <c r="L754" i="23"/>
  <c r="L753" i="23"/>
  <c r="L752" i="23"/>
  <c r="L751" i="23"/>
  <c r="L750" i="23"/>
  <c r="L749" i="23"/>
  <c r="L748" i="23"/>
  <c r="L747" i="23"/>
  <c r="BZ85" i="13" l="1"/>
  <c r="BZ85" i="11"/>
  <c r="T85" i="11"/>
  <c r="T85" i="13"/>
  <c r="T98" i="15"/>
  <c r="BZ98" i="15" s="1"/>
  <c r="T97" i="15"/>
  <c r="BZ97" i="15" s="1"/>
  <c r="T96" i="15"/>
  <c r="BZ96" i="15" s="1"/>
  <c r="T95" i="15"/>
  <c r="BZ95" i="15" s="1"/>
  <c r="T94" i="15"/>
  <c r="BZ94" i="15" s="1"/>
  <c r="T98" i="14"/>
  <c r="BZ98" i="14" s="1"/>
  <c r="T97" i="14"/>
  <c r="BZ97" i="14" s="1"/>
  <c r="T96" i="14"/>
  <c r="BZ96" i="14" s="1"/>
  <c r="T95" i="14"/>
  <c r="BZ95" i="14" s="1"/>
  <c r="T94" i="14"/>
  <c r="BZ94" i="14" s="1"/>
  <c r="BZ99" i="14" l="1"/>
  <c r="BZ99" i="15"/>
  <c r="T157" i="14"/>
  <c r="BZ157" i="14" s="1"/>
  <c r="T157" i="15"/>
  <c r="BZ157" i="15" s="1"/>
  <c r="T115" i="15"/>
  <c r="BZ115" i="15" s="1"/>
  <c r="T116" i="15"/>
  <c r="BZ116" i="15" s="1"/>
  <c r="T158" i="15"/>
  <c r="BZ158" i="15" s="1"/>
  <c r="T117" i="15"/>
  <c r="BZ117" i="15" s="1"/>
  <c r="T159" i="15"/>
  <c r="BZ159" i="15" s="1"/>
  <c r="T118" i="15"/>
  <c r="BZ118" i="15" s="1"/>
  <c r="T160" i="15"/>
  <c r="BZ160" i="15" s="1"/>
  <c r="T116" i="14"/>
  <c r="BZ116" i="14" s="1"/>
  <c r="T158" i="14"/>
  <c r="BZ158" i="14" s="1"/>
  <c r="T119" i="15"/>
  <c r="BZ119" i="15" s="1"/>
  <c r="T161" i="15"/>
  <c r="BZ161" i="15" s="1"/>
  <c r="T117" i="14"/>
  <c r="BZ117" i="14" s="1"/>
  <c r="T159" i="14"/>
  <c r="BZ159" i="14" s="1"/>
  <c r="T118" i="14"/>
  <c r="BZ118" i="14" s="1"/>
  <c r="T160" i="14"/>
  <c r="BZ160" i="14" s="1"/>
  <c r="T119" i="14"/>
  <c r="BZ119" i="14" s="1"/>
  <c r="T161" i="14"/>
  <c r="BZ161" i="14" s="1"/>
  <c r="T115" i="14"/>
  <c r="BZ115" i="14" s="1"/>
  <c r="T99" i="14"/>
  <c r="T162" i="14" s="1"/>
  <c r="BZ162" i="14" s="1"/>
  <c r="T99" i="15"/>
  <c r="T162" i="15" s="1"/>
  <c r="BZ162" i="15" s="1"/>
  <c r="BZ120" i="14" l="1"/>
  <c r="BZ120" i="15"/>
  <c r="T120" i="15"/>
  <c r="T120" i="14"/>
  <c r="S84" i="11" l="1"/>
  <c r="BY84" i="11" s="1"/>
  <c r="S83" i="11"/>
  <c r="BY83" i="11" s="1"/>
  <c r="S82" i="11"/>
  <c r="BY82" i="11" s="1"/>
  <c r="S81" i="11"/>
  <c r="BY81" i="11" s="1"/>
  <c r="S80" i="11"/>
  <c r="BY80" i="11" s="1"/>
  <c r="S92" i="11"/>
  <c r="S84" i="13"/>
  <c r="BY84" i="13" s="1"/>
  <c r="S83" i="13"/>
  <c r="BY83" i="13" s="1"/>
  <c r="S82" i="13"/>
  <c r="BY82" i="13" s="1"/>
  <c r="S81" i="13"/>
  <c r="BY81" i="13" s="1"/>
  <c r="S80" i="13"/>
  <c r="BY80" i="13" s="1"/>
  <c r="S92" i="13"/>
  <c r="L746" i="23"/>
  <c r="L745" i="23"/>
  <c r="L744" i="23"/>
  <c r="L743" i="23"/>
  <c r="L742" i="23"/>
  <c r="L741" i="23"/>
  <c r="L740" i="23"/>
  <c r="L739" i="23"/>
  <c r="L738" i="23"/>
  <c r="L737" i="23"/>
  <c r="L736" i="23"/>
  <c r="L735" i="23"/>
  <c r="L734" i="23"/>
  <c r="L733" i="23"/>
  <c r="L732" i="23"/>
  <c r="L731" i="23"/>
  <c r="L730" i="23"/>
  <c r="L729" i="23"/>
  <c r="L728" i="23"/>
  <c r="L727" i="23"/>
  <c r="L726" i="23"/>
  <c r="L725" i="23"/>
  <c r="L724" i="23"/>
  <c r="L723" i="23"/>
  <c r="L722" i="23"/>
  <c r="L721" i="23"/>
  <c r="L720" i="23"/>
  <c r="L719" i="23"/>
  <c r="L718" i="23"/>
  <c r="L717" i="23"/>
  <c r="L716" i="23"/>
  <c r="L715" i="23"/>
  <c r="L714" i="23"/>
  <c r="L713" i="23"/>
  <c r="L712" i="23"/>
  <c r="L711" i="23"/>
  <c r="L710" i="23"/>
  <c r="L709" i="23"/>
  <c r="L708" i="23"/>
  <c r="L707" i="23"/>
  <c r="L706" i="23"/>
  <c r="L705" i="23"/>
  <c r="S78" i="11"/>
  <c r="S78" i="13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3" i="25"/>
  <c r="Q3022" i="25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BY85" i="11" l="1"/>
  <c r="BY85" i="13"/>
  <c r="S85" i="11"/>
  <c r="S85" i="13"/>
  <c r="BM154" i="11"/>
  <c r="BM153" i="11"/>
  <c r="BM152" i="11"/>
  <c r="BM151" i="11"/>
  <c r="BM150" i="11"/>
  <c r="BM147" i="11"/>
  <c r="BM146" i="11"/>
  <c r="BM145" i="11"/>
  <c r="BM144" i="11"/>
  <c r="BM143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91" i="11"/>
  <c r="BM90" i="11"/>
  <c r="BM89" i="11"/>
  <c r="BM88" i="11"/>
  <c r="BM87" i="11"/>
  <c r="BM77" i="11"/>
  <c r="BM76" i="11"/>
  <c r="BM75" i="11"/>
  <c r="BM74" i="11"/>
  <c r="BM73" i="11"/>
  <c r="BM70" i="11"/>
  <c r="BM69" i="11"/>
  <c r="BM68" i="11"/>
  <c r="BM67" i="11"/>
  <c r="BM66" i="11"/>
  <c r="BM63" i="11"/>
  <c r="BM62" i="11"/>
  <c r="BM61" i="11"/>
  <c r="BM60" i="11"/>
  <c r="BM59" i="11"/>
  <c r="BM56" i="11"/>
  <c r="BM55" i="11"/>
  <c r="BM54" i="11"/>
  <c r="BM53" i="11"/>
  <c r="BM52" i="11"/>
  <c r="BM49" i="11"/>
  <c r="BM48" i="11"/>
  <c r="BM47" i="11"/>
  <c r="BM46" i="11"/>
  <c r="BM45" i="11"/>
  <c r="BM42" i="11"/>
  <c r="BM41" i="11"/>
  <c r="BM40" i="11"/>
  <c r="BM39" i="11"/>
  <c r="BM38" i="11"/>
  <c r="BM35" i="11"/>
  <c r="BM34" i="11"/>
  <c r="BM33" i="11"/>
  <c r="BM32" i="11"/>
  <c r="BM31" i="11"/>
  <c r="BM28" i="11"/>
  <c r="BM27" i="11"/>
  <c r="BM26" i="11"/>
  <c r="BM25" i="11"/>
  <c r="BM24" i="11"/>
  <c r="BM21" i="11"/>
  <c r="BM20" i="11"/>
  <c r="BM19" i="11"/>
  <c r="BM18" i="11"/>
  <c r="BM17" i="11"/>
  <c r="BM14" i="11"/>
  <c r="BM13" i="11"/>
  <c r="BM12" i="11"/>
  <c r="BM11" i="11"/>
  <c r="BM10" i="11"/>
  <c r="S113" i="11"/>
  <c r="S106" i="11"/>
  <c r="S99" i="11"/>
  <c r="S162" i="11" s="1"/>
  <c r="BY162" i="11" s="1"/>
  <c r="BM154" i="13"/>
  <c r="BM153" i="13"/>
  <c r="BM152" i="13"/>
  <c r="BM151" i="13"/>
  <c r="BM150" i="13"/>
  <c r="BM147" i="13"/>
  <c r="BM146" i="13"/>
  <c r="BM145" i="13"/>
  <c r="BM144" i="13"/>
  <c r="BM143" i="13"/>
  <c r="BM133" i="13"/>
  <c r="BM132" i="13"/>
  <c r="BM131" i="13"/>
  <c r="BM130" i="13"/>
  <c r="BM129" i="13"/>
  <c r="BM126" i="13"/>
  <c r="BM125" i="13"/>
  <c r="BM124" i="13"/>
  <c r="BM123" i="13"/>
  <c r="BM122" i="13"/>
  <c r="BM112" i="13"/>
  <c r="BM111" i="13"/>
  <c r="BM110" i="13"/>
  <c r="BM109" i="13"/>
  <c r="BM108" i="13"/>
  <c r="BM105" i="13"/>
  <c r="BM104" i="13"/>
  <c r="BM103" i="13"/>
  <c r="BM102" i="13"/>
  <c r="BM101" i="13"/>
  <c r="BM98" i="13"/>
  <c r="BM97" i="13"/>
  <c r="BM96" i="13"/>
  <c r="BM95" i="13"/>
  <c r="BM94" i="13"/>
  <c r="BM91" i="13"/>
  <c r="BM90" i="13"/>
  <c r="BM89" i="13"/>
  <c r="BM88" i="13"/>
  <c r="BM87" i="13"/>
  <c r="BM77" i="13"/>
  <c r="BM76" i="13"/>
  <c r="BM75" i="13"/>
  <c r="BM74" i="13"/>
  <c r="BM73" i="13"/>
  <c r="BM70" i="13"/>
  <c r="BM69" i="13"/>
  <c r="BM68" i="13"/>
  <c r="BM67" i="13"/>
  <c r="BM66" i="13"/>
  <c r="BM63" i="13"/>
  <c r="BM62" i="13"/>
  <c r="BM61" i="13"/>
  <c r="BM60" i="13"/>
  <c r="BM59" i="13"/>
  <c r="BM56" i="13"/>
  <c r="BM55" i="13"/>
  <c r="BM54" i="13"/>
  <c r="BM53" i="13"/>
  <c r="BM52" i="13"/>
  <c r="BM49" i="13"/>
  <c r="BM48" i="13"/>
  <c r="BM47" i="13"/>
  <c r="BM46" i="13"/>
  <c r="BM45" i="13"/>
  <c r="BM42" i="13"/>
  <c r="BM41" i="13"/>
  <c r="BM40" i="13"/>
  <c r="BM39" i="13"/>
  <c r="BM38" i="13"/>
  <c r="BM35" i="13"/>
  <c r="BM34" i="13"/>
  <c r="BM33" i="13"/>
  <c r="BM32" i="13"/>
  <c r="BM31" i="13"/>
  <c r="BM28" i="13"/>
  <c r="BM27" i="13"/>
  <c r="BM26" i="13"/>
  <c r="BM25" i="13"/>
  <c r="BM24" i="13"/>
  <c r="BM21" i="13"/>
  <c r="BM20" i="13"/>
  <c r="BM19" i="13"/>
  <c r="BM18" i="13"/>
  <c r="BM17" i="13"/>
  <c r="BM14" i="13"/>
  <c r="BM13" i="13"/>
  <c r="BM12" i="13"/>
  <c r="BM11" i="13"/>
  <c r="BM10" i="13"/>
  <c r="S119" i="13"/>
  <c r="BY119" i="13" s="1"/>
  <c r="S118" i="13"/>
  <c r="BY118" i="13" s="1"/>
  <c r="S117" i="13"/>
  <c r="BY117" i="13" s="1"/>
  <c r="S116" i="13"/>
  <c r="BY116" i="13" s="1"/>
  <c r="S115" i="13"/>
  <c r="BY115" i="13" s="1"/>
  <c r="S113" i="13"/>
  <c r="S106" i="13"/>
  <c r="S99" i="13"/>
  <c r="S162" i="13" s="1"/>
  <c r="BY162" i="13" s="1"/>
  <c r="BM154" i="14"/>
  <c r="BM153" i="14"/>
  <c r="BM152" i="14"/>
  <c r="BM151" i="14"/>
  <c r="BM150" i="14"/>
  <c r="BM147" i="14"/>
  <c r="BM146" i="14"/>
  <c r="BM145" i="14"/>
  <c r="BM144" i="14"/>
  <c r="BM143" i="14"/>
  <c r="BM133" i="14"/>
  <c r="BM132" i="14"/>
  <c r="BM131" i="14"/>
  <c r="BM130" i="14"/>
  <c r="BM129" i="14"/>
  <c r="BM126" i="14"/>
  <c r="BM125" i="14"/>
  <c r="BM124" i="14"/>
  <c r="BM123" i="14"/>
  <c r="BM122" i="14"/>
  <c r="BM112" i="14"/>
  <c r="BM111" i="14"/>
  <c r="BM110" i="14"/>
  <c r="BM109" i="14"/>
  <c r="BM108" i="14"/>
  <c r="BM105" i="14"/>
  <c r="BM104" i="14"/>
  <c r="BM103" i="14"/>
  <c r="BM102" i="14"/>
  <c r="BM101" i="14"/>
  <c r="BM91" i="14"/>
  <c r="BM90" i="14"/>
  <c r="BM89" i="14"/>
  <c r="BM88" i="14"/>
  <c r="BM87" i="14"/>
  <c r="BM84" i="14"/>
  <c r="BM83" i="14"/>
  <c r="BM82" i="14"/>
  <c r="BM81" i="14"/>
  <c r="BM80" i="14"/>
  <c r="BM77" i="14"/>
  <c r="BM76" i="14"/>
  <c r="BM75" i="14"/>
  <c r="BM74" i="14"/>
  <c r="BM73" i="14"/>
  <c r="BM70" i="14"/>
  <c r="BM69" i="14"/>
  <c r="BM68" i="14"/>
  <c r="BM67" i="14"/>
  <c r="BM66" i="14"/>
  <c r="BM63" i="14"/>
  <c r="BM62" i="14"/>
  <c r="BM61" i="14"/>
  <c r="BM60" i="14"/>
  <c r="BM59" i="14"/>
  <c r="BM56" i="14"/>
  <c r="BM55" i="14"/>
  <c r="BM54" i="14"/>
  <c r="BM53" i="14"/>
  <c r="BM52" i="14"/>
  <c r="BM49" i="14"/>
  <c r="BM48" i="14"/>
  <c r="BM47" i="14"/>
  <c r="BM46" i="14"/>
  <c r="BM45" i="14"/>
  <c r="BM42" i="14"/>
  <c r="BM41" i="14"/>
  <c r="BM40" i="14"/>
  <c r="BM39" i="14"/>
  <c r="BM38" i="14"/>
  <c r="BM35" i="14"/>
  <c r="BM34" i="14"/>
  <c r="BM33" i="14"/>
  <c r="BM32" i="14"/>
  <c r="BM31" i="14"/>
  <c r="BM28" i="14"/>
  <c r="BM27" i="14"/>
  <c r="BM26" i="14"/>
  <c r="BM25" i="14"/>
  <c r="BM24" i="14"/>
  <c r="BM21" i="14"/>
  <c r="BM20" i="14"/>
  <c r="BM19" i="14"/>
  <c r="BM18" i="14"/>
  <c r="BM17" i="14"/>
  <c r="BM14" i="14"/>
  <c r="BM13" i="14"/>
  <c r="BM12" i="14"/>
  <c r="BM11" i="14"/>
  <c r="BM10" i="14"/>
  <c r="S98" i="14"/>
  <c r="BY98" i="14" s="1"/>
  <c r="S97" i="14"/>
  <c r="BY97" i="14" s="1"/>
  <c r="S96" i="14"/>
  <c r="S95" i="14"/>
  <c r="S94" i="14"/>
  <c r="BM154" i="15"/>
  <c r="BM153" i="15"/>
  <c r="BM152" i="15"/>
  <c r="BM151" i="15"/>
  <c r="BM150" i="15"/>
  <c r="BM147" i="15"/>
  <c r="BM146" i="15"/>
  <c r="BM145" i="15"/>
  <c r="BM144" i="15"/>
  <c r="BM143" i="15"/>
  <c r="BM133" i="15"/>
  <c r="BM132" i="15"/>
  <c r="BM131" i="15"/>
  <c r="BM130" i="15"/>
  <c r="BM129" i="15"/>
  <c r="BM126" i="15"/>
  <c r="BM125" i="15"/>
  <c r="BM124" i="15"/>
  <c r="BM123" i="15"/>
  <c r="BM122" i="15"/>
  <c r="BM112" i="15"/>
  <c r="BM111" i="15"/>
  <c r="BM110" i="15"/>
  <c r="BM109" i="15"/>
  <c r="BM108" i="15"/>
  <c r="BM105" i="15"/>
  <c r="BM104" i="15"/>
  <c r="BM103" i="15"/>
  <c r="BM102" i="15"/>
  <c r="BM101" i="15"/>
  <c r="BM91" i="15"/>
  <c r="BM90" i="15"/>
  <c r="BM89" i="15"/>
  <c r="BM88" i="15"/>
  <c r="BM87" i="15"/>
  <c r="BM84" i="15"/>
  <c r="BM83" i="15"/>
  <c r="BM82" i="15"/>
  <c r="BM81" i="15"/>
  <c r="BM80" i="15"/>
  <c r="BM77" i="15"/>
  <c r="BM76" i="15"/>
  <c r="BM75" i="15"/>
  <c r="BM74" i="15"/>
  <c r="BM73" i="15"/>
  <c r="BM70" i="15"/>
  <c r="BM69" i="15"/>
  <c r="BM68" i="15"/>
  <c r="BM67" i="15"/>
  <c r="BM66" i="15"/>
  <c r="BM63" i="15"/>
  <c r="BM62" i="15"/>
  <c r="BM61" i="15"/>
  <c r="BM60" i="15"/>
  <c r="BM59" i="15"/>
  <c r="BM56" i="15"/>
  <c r="BM55" i="15"/>
  <c r="BM54" i="15"/>
  <c r="BM53" i="15"/>
  <c r="BM52" i="15"/>
  <c r="BM49" i="15"/>
  <c r="BM48" i="15"/>
  <c r="BM47" i="15"/>
  <c r="BM46" i="15"/>
  <c r="BM45" i="15"/>
  <c r="BM42" i="15"/>
  <c r="BM41" i="15"/>
  <c r="BM40" i="15"/>
  <c r="BM39" i="15"/>
  <c r="BM38" i="15"/>
  <c r="BM35" i="15"/>
  <c r="BM34" i="15"/>
  <c r="BM33" i="15"/>
  <c r="BM32" i="15"/>
  <c r="BM31" i="15"/>
  <c r="BM28" i="15"/>
  <c r="BM27" i="15"/>
  <c r="BM26" i="15"/>
  <c r="BM25" i="15"/>
  <c r="BM24" i="15"/>
  <c r="BM21" i="15"/>
  <c r="BM20" i="15"/>
  <c r="BM19" i="15"/>
  <c r="BM18" i="15"/>
  <c r="BM17" i="15"/>
  <c r="BM14" i="15"/>
  <c r="BM13" i="15"/>
  <c r="BM12" i="15"/>
  <c r="BM11" i="15"/>
  <c r="BM10" i="15"/>
  <c r="S98" i="15"/>
  <c r="BY98" i="15" s="1"/>
  <c r="S97" i="15"/>
  <c r="S96" i="15"/>
  <c r="BY96" i="15" s="1"/>
  <c r="S95" i="15"/>
  <c r="BY95" i="15" s="1"/>
  <c r="S94" i="15"/>
  <c r="BY120" i="13" l="1"/>
  <c r="S159" i="14"/>
  <c r="BY159" i="14" s="1"/>
  <c r="BY96" i="14"/>
  <c r="S157" i="14"/>
  <c r="BY157" i="14" s="1"/>
  <c r="BY94" i="14"/>
  <c r="S158" i="14"/>
  <c r="BY158" i="14" s="1"/>
  <c r="BY95" i="14"/>
  <c r="S160" i="15"/>
  <c r="BY160" i="15" s="1"/>
  <c r="BY97" i="15"/>
  <c r="S157" i="15"/>
  <c r="BY157" i="15" s="1"/>
  <c r="BY94" i="15"/>
  <c r="S119" i="15"/>
  <c r="BY119" i="15" s="1"/>
  <c r="S161" i="15"/>
  <c r="BY161" i="15" s="1"/>
  <c r="S116" i="15"/>
  <c r="BY116" i="15" s="1"/>
  <c r="S158" i="15"/>
  <c r="BY158" i="15" s="1"/>
  <c r="S118" i="14"/>
  <c r="BY118" i="14" s="1"/>
  <c r="S160" i="14"/>
  <c r="BY160" i="14" s="1"/>
  <c r="S117" i="15"/>
  <c r="BY117" i="15" s="1"/>
  <c r="S159" i="15"/>
  <c r="BY159" i="15" s="1"/>
  <c r="S119" i="14"/>
  <c r="BY119" i="14" s="1"/>
  <c r="S161" i="14"/>
  <c r="BY161" i="14" s="1"/>
  <c r="S115" i="14"/>
  <c r="BY115" i="14" s="1"/>
  <c r="S99" i="14"/>
  <c r="S162" i="14" s="1"/>
  <c r="BY162" i="14" s="1"/>
  <c r="S115" i="15"/>
  <c r="BY115" i="15" s="1"/>
  <c r="S99" i="15"/>
  <c r="S162" i="15" s="1"/>
  <c r="BY162" i="15" s="1"/>
  <c r="BM50" i="15"/>
  <c r="BM22" i="15"/>
  <c r="BM78" i="15"/>
  <c r="BM127" i="11"/>
  <c r="BM134" i="15"/>
  <c r="BM106" i="15"/>
  <c r="S120" i="13"/>
  <c r="BM15" i="11"/>
  <c r="BM43" i="11"/>
  <c r="BM71" i="11"/>
  <c r="BM99" i="11"/>
  <c r="BM36" i="11"/>
  <c r="BM64" i="11"/>
  <c r="BM92" i="11"/>
  <c r="BM155" i="11"/>
  <c r="BM22" i="11"/>
  <c r="BM50" i="11"/>
  <c r="BM78" i="11"/>
  <c r="BM106" i="11"/>
  <c r="BM134" i="11"/>
  <c r="BM29" i="11"/>
  <c r="BM57" i="11"/>
  <c r="BM113" i="11"/>
  <c r="BM148" i="11"/>
  <c r="BM106" i="13"/>
  <c r="BM134" i="13"/>
  <c r="BM148" i="13"/>
  <c r="BM113" i="13"/>
  <c r="BM92" i="13"/>
  <c r="BM22" i="13"/>
  <c r="BM29" i="13"/>
  <c r="BM50" i="13"/>
  <c r="BM57" i="13"/>
  <c r="BM15" i="13"/>
  <c r="BM36" i="13"/>
  <c r="BM43" i="13"/>
  <c r="BM64" i="13"/>
  <c r="BM71" i="13"/>
  <c r="BM99" i="13"/>
  <c r="BM78" i="13"/>
  <c r="BM127" i="13"/>
  <c r="BM155" i="13"/>
  <c r="S116" i="14"/>
  <c r="BY116" i="14" s="1"/>
  <c r="BM15" i="14"/>
  <c r="BM36" i="14"/>
  <c r="BM43" i="14"/>
  <c r="BM64" i="14"/>
  <c r="BM71" i="14"/>
  <c r="BM92" i="14"/>
  <c r="BM127" i="14"/>
  <c r="BM155" i="14"/>
  <c r="S117" i="14"/>
  <c r="BY117" i="14" s="1"/>
  <c r="BM22" i="14"/>
  <c r="BM29" i="14"/>
  <c r="BM50" i="14"/>
  <c r="BM57" i="14"/>
  <c r="BM78" i="14"/>
  <c r="BM85" i="14"/>
  <c r="BM106" i="14"/>
  <c r="BM113" i="14"/>
  <c r="BM134" i="14"/>
  <c r="BM148" i="14"/>
  <c r="S118" i="15"/>
  <c r="BY118" i="15" s="1"/>
  <c r="BM29" i="15"/>
  <c r="BM57" i="15"/>
  <c r="BM85" i="15"/>
  <c r="BM113" i="15"/>
  <c r="BM148" i="15"/>
  <c r="BM36" i="15"/>
  <c r="BM64" i="15"/>
  <c r="BM92" i="15"/>
  <c r="BM155" i="15"/>
  <c r="BM15" i="15"/>
  <c r="BM43" i="15"/>
  <c r="BM71" i="15"/>
  <c r="BM127" i="15"/>
  <c r="R84" i="11"/>
  <c r="BX84" i="11" s="1"/>
  <c r="R83" i="11"/>
  <c r="BX83" i="11" s="1"/>
  <c r="R82" i="11"/>
  <c r="BX82" i="11" s="1"/>
  <c r="R81" i="11"/>
  <c r="BX81" i="11" s="1"/>
  <c r="R80" i="11"/>
  <c r="BX80" i="11" s="1"/>
  <c r="R84" i="13"/>
  <c r="BX84" i="13" s="1"/>
  <c r="R83" i="13"/>
  <c r="BX83" i="13" s="1"/>
  <c r="R82" i="13"/>
  <c r="BX82" i="13" s="1"/>
  <c r="R81" i="13"/>
  <c r="BX81" i="13" s="1"/>
  <c r="R80" i="13"/>
  <c r="BX80" i="13" s="1"/>
  <c r="R78" i="13"/>
  <c r="R78" i="11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BY99" i="15" l="1"/>
  <c r="BY99" i="14"/>
  <c r="BY120" i="14"/>
  <c r="BY120" i="15"/>
  <c r="BX85" i="13"/>
  <c r="BX85" i="11"/>
  <c r="S120" i="15"/>
  <c r="S120" i="14"/>
  <c r="R85" i="11"/>
  <c r="R85" i="13"/>
  <c r="BL154" i="11"/>
  <c r="BL153" i="11"/>
  <c r="BL152" i="11"/>
  <c r="BL151" i="11"/>
  <c r="BL150" i="11"/>
  <c r="BL147" i="11"/>
  <c r="BL146" i="11"/>
  <c r="BL145" i="11"/>
  <c r="BL144" i="11"/>
  <c r="BL143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91" i="11"/>
  <c r="BL90" i="11"/>
  <c r="BL89" i="11"/>
  <c r="BL88" i="11"/>
  <c r="BL87" i="11"/>
  <c r="BL77" i="11"/>
  <c r="BL76" i="11"/>
  <c r="BL75" i="11"/>
  <c r="BL74" i="11"/>
  <c r="BL73" i="11"/>
  <c r="BL70" i="11"/>
  <c r="BL69" i="11"/>
  <c r="BL68" i="11"/>
  <c r="BL67" i="11"/>
  <c r="BL66" i="11"/>
  <c r="BL63" i="11"/>
  <c r="BL62" i="11"/>
  <c r="BL61" i="11"/>
  <c r="BL60" i="11"/>
  <c r="BL59" i="11"/>
  <c r="BL56" i="11"/>
  <c r="BL55" i="11"/>
  <c r="BL54" i="11"/>
  <c r="BL53" i="11"/>
  <c r="BL52" i="11"/>
  <c r="BL49" i="11"/>
  <c r="BL48" i="11"/>
  <c r="BL47" i="11"/>
  <c r="BL46" i="11"/>
  <c r="BL45" i="11"/>
  <c r="BL42" i="11"/>
  <c r="BL41" i="11"/>
  <c r="BL40" i="11"/>
  <c r="BL39" i="11"/>
  <c r="BL38" i="11"/>
  <c r="BL35" i="11"/>
  <c r="BL34" i="11"/>
  <c r="BL33" i="11"/>
  <c r="BL32" i="11"/>
  <c r="BL31" i="11"/>
  <c r="BL28" i="11"/>
  <c r="BL27" i="11"/>
  <c r="BL26" i="11"/>
  <c r="BL25" i="11"/>
  <c r="BL24" i="11"/>
  <c r="BL21" i="11"/>
  <c r="BL20" i="11"/>
  <c r="BL19" i="11"/>
  <c r="BL18" i="11"/>
  <c r="BL17" i="11"/>
  <c r="BL14" i="11"/>
  <c r="BL13" i="11"/>
  <c r="BL12" i="11"/>
  <c r="BL11" i="11"/>
  <c r="BL10" i="11"/>
  <c r="BL154" i="13"/>
  <c r="BL153" i="13"/>
  <c r="BL152" i="13"/>
  <c r="BL151" i="13"/>
  <c r="BL150" i="13"/>
  <c r="BL147" i="13"/>
  <c r="BL146" i="13"/>
  <c r="BL145" i="13"/>
  <c r="BL144" i="13"/>
  <c r="BL143" i="13"/>
  <c r="BL133" i="13"/>
  <c r="BL132" i="13"/>
  <c r="BL131" i="13"/>
  <c r="BL130" i="13"/>
  <c r="BL129" i="13"/>
  <c r="BL126" i="13"/>
  <c r="BL125" i="13"/>
  <c r="BL124" i="13"/>
  <c r="BL123" i="13"/>
  <c r="BL122" i="13"/>
  <c r="BL112" i="13"/>
  <c r="BL111" i="13"/>
  <c r="BL110" i="13"/>
  <c r="BL109" i="13"/>
  <c r="BL108" i="13"/>
  <c r="BL105" i="13"/>
  <c r="BL104" i="13"/>
  <c r="BL103" i="13"/>
  <c r="BL102" i="13"/>
  <c r="BL101" i="13"/>
  <c r="BL98" i="13"/>
  <c r="BL97" i="13"/>
  <c r="BL96" i="13"/>
  <c r="BL95" i="13"/>
  <c r="BL94" i="13"/>
  <c r="BL91" i="13"/>
  <c r="BL90" i="13"/>
  <c r="BL89" i="13"/>
  <c r="BL88" i="13"/>
  <c r="BL87" i="13"/>
  <c r="BL77" i="13"/>
  <c r="BL76" i="13"/>
  <c r="BL75" i="13"/>
  <c r="BL74" i="13"/>
  <c r="BL73" i="13"/>
  <c r="BL70" i="13"/>
  <c r="BL69" i="13"/>
  <c r="BL68" i="13"/>
  <c r="BL67" i="13"/>
  <c r="BL66" i="13"/>
  <c r="BL63" i="13"/>
  <c r="BL62" i="13"/>
  <c r="BL61" i="13"/>
  <c r="BL60" i="13"/>
  <c r="BL59" i="13"/>
  <c r="BL56" i="13"/>
  <c r="BL55" i="13"/>
  <c r="BL54" i="13"/>
  <c r="BL53" i="13"/>
  <c r="BL52" i="13"/>
  <c r="BL49" i="13"/>
  <c r="BL48" i="13"/>
  <c r="BL47" i="13"/>
  <c r="BL46" i="13"/>
  <c r="BL45" i="13"/>
  <c r="BL42" i="13"/>
  <c r="BL41" i="13"/>
  <c r="BL40" i="13"/>
  <c r="BL39" i="13"/>
  <c r="BL38" i="13"/>
  <c r="BL35" i="13"/>
  <c r="BL34" i="13"/>
  <c r="BL33" i="13"/>
  <c r="BL32" i="13"/>
  <c r="BL31" i="13"/>
  <c r="BL28" i="13"/>
  <c r="BL27" i="13"/>
  <c r="BL26" i="13"/>
  <c r="BL25" i="13"/>
  <c r="BL24" i="13"/>
  <c r="BL21" i="13"/>
  <c r="BL20" i="13"/>
  <c r="BL19" i="13"/>
  <c r="BL18" i="13"/>
  <c r="BL17" i="13"/>
  <c r="BL14" i="13"/>
  <c r="BL13" i="13"/>
  <c r="BL12" i="13"/>
  <c r="BL11" i="13"/>
  <c r="BL10" i="13"/>
  <c r="BL154" i="15"/>
  <c r="BL153" i="15"/>
  <c r="BL152" i="15"/>
  <c r="BL151" i="15"/>
  <c r="BL150" i="15"/>
  <c r="BL147" i="15"/>
  <c r="BL146" i="15"/>
  <c r="BL145" i="15"/>
  <c r="BL144" i="15"/>
  <c r="BL143" i="15"/>
  <c r="BL133" i="15"/>
  <c r="BL132" i="15"/>
  <c r="BL131" i="15"/>
  <c r="BL130" i="15"/>
  <c r="BL129" i="15"/>
  <c r="BL126" i="15"/>
  <c r="BL125" i="15"/>
  <c r="BL124" i="15"/>
  <c r="BL123" i="15"/>
  <c r="BL122" i="15"/>
  <c r="BL112" i="15"/>
  <c r="BL111" i="15"/>
  <c r="BL110" i="15"/>
  <c r="BL109" i="15"/>
  <c r="BL108" i="15"/>
  <c r="BL105" i="15"/>
  <c r="BL104" i="15"/>
  <c r="BL103" i="15"/>
  <c r="BL102" i="15"/>
  <c r="BL101" i="15"/>
  <c r="BL91" i="15"/>
  <c r="BL90" i="15"/>
  <c r="BL89" i="15"/>
  <c r="BL88" i="15"/>
  <c r="BL87" i="15"/>
  <c r="BL84" i="15"/>
  <c r="BL83" i="15"/>
  <c r="BL82" i="15"/>
  <c r="BL81" i="15"/>
  <c r="BL80" i="15"/>
  <c r="BL77" i="15"/>
  <c r="BL76" i="15"/>
  <c r="BL75" i="15"/>
  <c r="BL74" i="15"/>
  <c r="BL73" i="15"/>
  <c r="BL70" i="15"/>
  <c r="BL69" i="15"/>
  <c r="BL68" i="15"/>
  <c r="BL67" i="15"/>
  <c r="BL66" i="15"/>
  <c r="BL63" i="15"/>
  <c r="BL62" i="15"/>
  <c r="BL61" i="15"/>
  <c r="BL60" i="15"/>
  <c r="BL59" i="15"/>
  <c r="BL56" i="15"/>
  <c r="BL55" i="15"/>
  <c r="BL54" i="15"/>
  <c r="BL53" i="15"/>
  <c r="BL52" i="15"/>
  <c r="BL49" i="15"/>
  <c r="BL48" i="15"/>
  <c r="BL47" i="15"/>
  <c r="BL46" i="15"/>
  <c r="BL45" i="15"/>
  <c r="BL42" i="15"/>
  <c r="BL41" i="15"/>
  <c r="BL40" i="15"/>
  <c r="BL39" i="15"/>
  <c r="BL38" i="15"/>
  <c r="BL35" i="15"/>
  <c r="BL34" i="15"/>
  <c r="BL33" i="15"/>
  <c r="BL32" i="15"/>
  <c r="BL31" i="15"/>
  <c r="BL28" i="15"/>
  <c r="BL27" i="15"/>
  <c r="BL26" i="15"/>
  <c r="BL25" i="15"/>
  <c r="BL24" i="15"/>
  <c r="BL21" i="15"/>
  <c r="BL20" i="15"/>
  <c r="BL19" i="15"/>
  <c r="BL18" i="15"/>
  <c r="BL17" i="15"/>
  <c r="BL14" i="15"/>
  <c r="BL13" i="15"/>
  <c r="BL12" i="15"/>
  <c r="BL11" i="15"/>
  <c r="BL10" i="15"/>
  <c r="BL154" i="14"/>
  <c r="BL153" i="14"/>
  <c r="BL152" i="14"/>
  <c r="BL151" i="14"/>
  <c r="BL150" i="14"/>
  <c r="BL147" i="14"/>
  <c r="BL146" i="14"/>
  <c r="BL145" i="14"/>
  <c r="BL144" i="14"/>
  <c r="BL143" i="14"/>
  <c r="BL133" i="14"/>
  <c r="BL132" i="14"/>
  <c r="BL131" i="14"/>
  <c r="BL130" i="14"/>
  <c r="BL129" i="14"/>
  <c r="BL126" i="14"/>
  <c r="BL125" i="14"/>
  <c r="BL124" i="14"/>
  <c r="BL123" i="14"/>
  <c r="BL122" i="14"/>
  <c r="BL112" i="14"/>
  <c r="BL111" i="14"/>
  <c r="BL110" i="14"/>
  <c r="BL109" i="14"/>
  <c r="BL108" i="14"/>
  <c r="BL105" i="14"/>
  <c r="BL104" i="14"/>
  <c r="BL103" i="14"/>
  <c r="BL102" i="14"/>
  <c r="BL101" i="14"/>
  <c r="BL91" i="14"/>
  <c r="BL90" i="14"/>
  <c r="BL89" i="14"/>
  <c r="BL88" i="14"/>
  <c r="BL87" i="14"/>
  <c r="BL84" i="14"/>
  <c r="BL83" i="14"/>
  <c r="BL82" i="14"/>
  <c r="BL81" i="14"/>
  <c r="BL80" i="14"/>
  <c r="BL77" i="14"/>
  <c r="BL76" i="14"/>
  <c r="BL75" i="14"/>
  <c r="BL74" i="14"/>
  <c r="BL73" i="14"/>
  <c r="BL70" i="14"/>
  <c r="BL69" i="14"/>
  <c r="BL68" i="14"/>
  <c r="BL67" i="14"/>
  <c r="BL66" i="14"/>
  <c r="BL63" i="14"/>
  <c r="BL62" i="14"/>
  <c r="BL61" i="14"/>
  <c r="BL60" i="14"/>
  <c r="BL59" i="14"/>
  <c r="BL56" i="14"/>
  <c r="BL55" i="14"/>
  <c r="BL54" i="14"/>
  <c r="BL53" i="14"/>
  <c r="BL52" i="14"/>
  <c r="BL49" i="14"/>
  <c r="BL48" i="14"/>
  <c r="BL47" i="14"/>
  <c r="BL46" i="14"/>
  <c r="BL45" i="14"/>
  <c r="BL42" i="14"/>
  <c r="BL41" i="14"/>
  <c r="BL40" i="14"/>
  <c r="BL39" i="14"/>
  <c r="BL38" i="14"/>
  <c r="BL35" i="14"/>
  <c r="BL34" i="14"/>
  <c r="BL33" i="14"/>
  <c r="BL32" i="14"/>
  <c r="BL31" i="14"/>
  <c r="BL28" i="14"/>
  <c r="BL27" i="14"/>
  <c r="BL26" i="14"/>
  <c r="BL25" i="14"/>
  <c r="BL24" i="14"/>
  <c r="BL21" i="14"/>
  <c r="BL20" i="14"/>
  <c r="BL19" i="14"/>
  <c r="BL18" i="14"/>
  <c r="BL17" i="14"/>
  <c r="BL14" i="14"/>
  <c r="BL13" i="14"/>
  <c r="BL12" i="14"/>
  <c r="BL11" i="14"/>
  <c r="BL10" i="14"/>
  <c r="R92" i="13"/>
  <c r="R92" i="11"/>
  <c r="L704" i="23"/>
  <c r="L703" i="23"/>
  <c r="L702" i="23"/>
  <c r="L701" i="23"/>
  <c r="L700" i="23"/>
  <c r="L699" i="23"/>
  <c r="L698" i="23"/>
  <c r="L697" i="23"/>
  <c r="L696" i="23"/>
  <c r="L695" i="23"/>
  <c r="L694" i="23"/>
  <c r="L693" i="23"/>
  <c r="L692" i="23"/>
  <c r="L691" i="23"/>
  <c r="L690" i="23"/>
  <c r="L689" i="23"/>
  <c r="L688" i="23"/>
  <c r="L687" i="23"/>
  <c r="L686" i="23"/>
  <c r="L685" i="23"/>
  <c r="L684" i="23"/>
  <c r="L683" i="23"/>
  <c r="L682" i="23"/>
  <c r="L681" i="23"/>
  <c r="L680" i="23"/>
  <c r="L679" i="23"/>
  <c r="L678" i="23"/>
  <c r="L677" i="23"/>
  <c r="L676" i="23"/>
  <c r="L675" i="23"/>
  <c r="L674" i="23"/>
  <c r="L673" i="23"/>
  <c r="L672" i="23"/>
  <c r="L671" i="23"/>
  <c r="L670" i="23"/>
  <c r="L669" i="23"/>
  <c r="L668" i="23"/>
  <c r="L667" i="23"/>
  <c r="L666" i="23"/>
  <c r="L665" i="23"/>
  <c r="L664" i="23"/>
  <c r="R113" i="11"/>
  <c r="R106" i="11"/>
  <c r="R99" i="11"/>
  <c r="R119" i="13"/>
  <c r="BX119" i="13" s="1"/>
  <c r="Q119" i="13"/>
  <c r="BW119" i="13" s="1"/>
  <c r="P119" i="13"/>
  <c r="BV119" i="13" s="1"/>
  <c r="R118" i="13"/>
  <c r="BX118" i="13" s="1"/>
  <c r="Q118" i="13"/>
  <c r="BW118" i="13" s="1"/>
  <c r="P118" i="13"/>
  <c r="BV118" i="13" s="1"/>
  <c r="R117" i="13"/>
  <c r="BX117" i="13" s="1"/>
  <c r="Q117" i="13"/>
  <c r="BW117" i="13" s="1"/>
  <c r="P117" i="13"/>
  <c r="BV117" i="13" s="1"/>
  <c r="R116" i="13"/>
  <c r="BX116" i="13" s="1"/>
  <c r="Q116" i="13"/>
  <c r="BW116" i="13" s="1"/>
  <c r="P116" i="13"/>
  <c r="BV116" i="13" s="1"/>
  <c r="R115" i="13"/>
  <c r="BX115" i="13" s="1"/>
  <c r="Q115" i="13"/>
  <c r="BW115" i="13" s="1"/>
  <c r="P115" i="13"/>
  <c r="BV115" i="13" s="1"/>
  <c r="R113" i="13"/>
  <c r="R106" i="13"/>
  <c r="R99" i="13"/>
  <c r="R98" i="14"/>
  <c r="Q98" i="14"/>
  <c r="BW98" i="14" s="1"/>
  <c r="R97" i="14"/>
  <c r="Q97" i="14"/>
  <c r="BW97" i="14" s="1"/>
  <c r="R96" i="14"/>
  <c r="BX96" i="14" s="1"/>
  <c r="Q96" i="14"/>
  <c r="BW96" i="14" s="1"/>
  <c r="R95" i="14"/>
  <c r="BX95" i="14" s="1"/>
  <c r="Q95" i="14"/>
  <c r="BW95" i="14" s="1"/>
  <c r="R94" i="14"/>
  <c r="Q94" i="14"/>
  <c r="R98" i="15"/>
  <c r="R97" i="15"/>
  <c r="BX97" i="15" s="1"/>
  <c r="R96" i="15"/>
  <c r="BX96" i="15" s="1"/>
  <c r="R95" i="15"/>
  <c r="BX95" i="15" s="1"/>
  <c r="R94" i="15"/>
  <c r="R157" i="14" l="1"/>
  <c r="BX157" i="14" s="1"/>
  <c r="BX94" i="14"/>
  <c r="R161" i="14"/>
  <c r="BX161" i="14" s="1"/>
  <c r="BX98" i="14"/>
  <c r="BX120" i="13"/>
  <c r="R157" i="15"/>
  <c r="BX157" i="15" s="1"/>
  <c r="BX94" i="15"/>
  <c r="R161" i="15"/>
  <c r="BX161" i="15" s="1"/>
  <c r="BX98" i="15"/>
  <c r="R160" i="14"/>
  <c r="BX160" i="14" s="1"/>
  <c r="BX97" i="14"/>
  <c r="Q157" i="14"/>
  <c r="BW157" i="14" s="1"/>
  <c r="BW94" i="14"/>
  <c r="BW99" i="14" s="1"/>
  <c r="BW120" i="13"/>
  <c r="BV120" i="13"/>
  <c r="R117" i="15"/>
  <c r="BX117" i="15" s="1"/>
  <c r="R159" i="15"/>
  <c r="BX159" i="15" s="1"/>
  <c r="R117" i="14"/>
  <c r="BX117" i="14" s="1"/>
  <c r="R159" i="14"/>
  <c r="BX159" i="14" s="1"/>
  <c r="R118" i="15"/>
  <c r="BX118" i="15" s="1"/>
  <c r="R160" i="15"/>
  <c r="BX160" i="15" s="1"/>
  <c r="Q118" i="14"/>
  <c r="BW118" i="14" s="1"/>
  <c r="Q160" i="14"/>
  <c r="BW160" i="14" s="1"/>
  <c r="Q119" i="14"/>
  <c r="BW119" i="14" s="1"/>
  <c r="Q161" i="14"/>
  <c r="BW161" i="14" s="1"/>
  <c r="R116" i="14"/>
  <c r="BX116" i="14" s="1"/>
  <c r="R158" i="14"/>
  <c r="BX158" i="14" s="1"/>
  <c r="Q116" i="14"/>
  <c r="BW116" i="14" s="1"/>
  <c r="Q158" i="14"/>
  <c r="BW158" i="14" s="1"/>
  <c r="R116" i="15"/>
  <c r="BX116" i="15" s="1"/>
  <c r="R158" i="15"/>
  <c r="BX158" i="15" s="1"/>
  <c r="Q117" i="14"/>
  <c r="BW117" i="14" s="1"/>
  <c r="Q159" i="14"/>
  <c r="BW159" i="14" s="1"/>
  <c r="Q99" i="14"/>
  <c r="R99" i="14"/>
  <c r="R162" i="14" s="1"/>
  <c r="BX162" i="14" s="1"/>
  <c r="R99" i="15"/>
  <c r="R162" i="15" s="1"/>
  <c r="BX162" i="15" s="1"/>
  <c r="BL113" i="15"/>
  <c r="BL36" i="13"/>
  <c r="BL29" i="15"/>
  <c r="BL85" i="15"/>
  <c r="BL64" i="13"/>
  <c r="BL57" i="15"/>
  <c r="BL148" i="15"/>
  <c r="BL22" i="11"/>
  <c r="BL127" i="11"/>
  <c r="BL99" i="11"/>
  <c r="BL15" i="11"/>
  <c r="BL43" i="11"/>
  <c r="BL71" i="11"/>
  <c r="BL50" i="11"/>
  <c r="BL78" i="11"/>
  <c r="BL106" i="11"/>
  <c r="BL134" i="11"/>
  <c r="BL29" i="11"/>
  <c r="BL57" i="11"/>
  <c r="BL113" i="11"/>
  <c r="BL148" i="11"/>
  <c r="BL36" i="11"/>
  <c r="BL64" i="11"/>
  <c r="BL92" i="11"/>
  <c r="BL155" i="11"/>
  <c r="BL92" i="13"/>
  <c r="BL155" i="13"/>
  <c r="Q120" i="13"/>
  <c r="BL15" i="13"/>
  <c r="BL43" i="13"/>
  <c r="BL99" i="13"/>
  <c r="BL22" i="13"/>
  <c r="BL50" i="13"/>
  <c r="BL106" i="13"/>
  <c r="BL134" i="13"/>
  <c r="P120" i="13"/>
  <c r="BL71" i="13"/>
  <c r="BL127" i="13"/>
  <c r="R120" i="13"/>
  <c r="BL29" i="13"/>
  <c r="BL57" i="13"/>
  <c r="BL113" i="13"/>
  <c r="BL148" i="13"/>
  <c r="BL71" i="14"/>
  <c r="BL22" i="14"/>
  <c r="BL50" i="14"/>
  <c r="BL127" i="14"/>
  <c r="R118" i="14"/>
  <c r="BX118" i="14" s="1"/>
  <c r="Q115" i="14"/>
  <c r="BW115" i="14" s="1"/>
  <c r="BL29" i="14"/>
  <c r="BL78" i="14"/>
  <c r="BL106" i="14"/>
  <c r="BL134" i="14"/>
  <c r="R115" i="14"/>
  <c r="BX115" i="14" s="1"/>
  <c r="R119" i="14"/>
  <c r="BX119" i="14" s="1"/>
  <c r="BL36" i="14"/>
  <c r="BL57" i="14"/>
  <c r="BL85" i="14"/>
  <c r="BL113" i="14"/>
  <c r="BL148" i="14"/>
  <c r="BL15" i="14"/>
  <c r="BL43" i="14"/>
  <c r="BL64" i="14"/>
  <c r="BL92" i="14"/>
  <c r="BL155" i="14"/>
  <c r="BL36" i="15"/>
  <c r="BL64" i="15"/>
  <c r="BL92" i="15"/>
  <c r="BL155" i="15"/>
  <c r="R119" i="15"/>
  <c r="BX119" i="15" s="1"/>
  <c r="BL15" i="15"/>
  <c r="BL43" i="15"/>
  <c r="BL71" i="15"/>
  <c r="BL127" i="15"/>
  <c r="R115" i="15"/>
  <c r="BX115" i="15" s="1"/>
  <c r="BL22" i="15"/>
  <c r="BL50" i="15"/>
  <c r="BL78" i="15"/>
  <c r="BL106" i="15"/>
  <c r="BL134" i="15"/>
  <c r="BL78" i="13"/>
  <c r="BX99" i="14" l="1"/>
  <c r="BX120" i="15"/>
  <c r="BX99" i="15"/>
  <c r="BX120" i="14"/>
  <c r="BW120" i="14"/>
  <c r="Q120" i="14"/>
  <c r="R120" i="15"/>
  <c r="R120" i="14"/>
  <c r="BI91" i="14"/>
  <c r="BI90" i="14"/>
  <c r="BI89" i="14"/>
  <c r="BI88" i="14"/>
  <c r="BI87" i="14"/>
  <c r="BJ91" i="14"/>
  <c r="BJ90" i="14"/>
  <c r="BJ89" i="14"/>
  <c r="BJ88" i="14"/>
  <c r="BJ87" i="14"/>
  <c r="BJ92" i="14" l="1"/>
  <c r="BI92" i="14"/>
  <c r="G126" i="21" l="1"/>
  <c r="F126" i="21"/>
  <c r="G125" i="21"/>
  <c r="F125" i="21"/>
  <c r="G124" i="21"/>
  <c r="F124" i="21"/>
  <c r="G123" i="21"/>
  <c r="F123" i="21"/>
  <c r="G122" i="21"/>
  <c r="F122" i="21"/>
  <c r="G121" i="21"/>
  <c r="F121" i="21"/>
  <c r="G120" i="21"/>
  <c r="F120" i="21"/>
  <c r="G119" i="21"/>
  <c r="F119" i="21"/>
  <c r="G118" i="21"/>
  <c r="F118" i="21"/>
  <c r="G117" i="21"/>
  <c r="F117" i="21"/>
  <c r="G116" i="21"/>
  <c r="F116" i="21"/>
  <c r="G115" i="21"/>
  <c r="F115" i="21"/>
  <c r="G114" i="21"/>
  <c r="F114" i="21"/>
  <c r="G113" i="21"/>
  <c r="F113" i="21"/>
  <c r="G112" i="21"/>
  <c r="F112" i="21"/>
  <c r="G111" i="21"/>
  <c r="F111" i="21"/>
  <c r="G110" i="21"/>
  <c r="F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G103" i="21"/>
  <c r="F103" i="21"/>
  <c r="G102" i="21"/>
  <c r="F102" i="21"/>
  <c r="G101" i="21"/>
  <c r="F101" i="21"/>
  <c r="G100" i="21"/>
  <c r="F100" i="21"/>
  <c r="G99" i="21"/>
  <c r="F99" i="21"/>
  <c r="G98" i="21"/>
  <c r="F98" i="21"/>
  <c r="G97" i="21"/>
  <c r="F97" i="21"/>
  <c r="G96" i="21"/>
  <c r="F96" i="21"/>
  <c r="G95" i="21"/>
  <c r="F95" i="21"/>
  <c r="G94" i="21"/>
  <c r="F94" i="21"/>
  <c r="G93" i="21"/>
  <c r="F93" i="21"/>
  <c r="G92" i="21"/>
  <c r="F92" i="21"/>
  <c r="G91" i="21"/>
  <c r="F91" i="21"/>
  <c r="G90" i="21"/>
  <c r="F90" i="21"/>
  <c r="G89" i="21"/>
  <c r="F89" i="21"/>
  <c r="G88" i="21"/>
  <c r="F88" i="21"/>
  <c r="G87" i="21"/>
  <c r="F87" i="21"/>
  <c r="G86" i="21"/>
  <c r="F86" i="21"/>
  <c r="G85" i="21"/>
  <c r="F85" i="21"/>
  <c r="G84" i="21"/>
  <c r="F84" i="21"/>
  <c r="G83" i="21"/>
  <c r="F83" i="21"/>
  <c r="G82" i="21"/>
  <c r="F82" i="21"/>
  <c r="G81" i="21"/>
  <c r="F81" i="21"/>
  <c r="G80" i="21"/>
  <c r="F80" i="21"/>
  <c r="G79" i="21"/>
  <c r="F79" i="21"/>
  <c r="G78" i="21"/>
  <c r="F78" i="21"/>
  <c r="G77" i="21"/>
  <c r="F77" i="21"/>
  <c r="G76" i="21"/>
  <c r="F76" i="21"/>
  <c r="G75" i="21"/>
  <c r="F75" i="21"/>
  <c r="G74" i="21"/>
  <c r="F74" i="21"/>
  <c r="G73" i="21"/>
  <c r="F73" i="21"/>
  <c r="G72" i="21"/>
  <c r="F72" i="21"/>
  <c r="G71" i="21"/>
  <c r="F71" i="21"/>
  <c r="G70" i="21"/>
  <c r="F70" i="21"/>
  <c r="G69" i="21"/>
  <c r="F69" i="21"/>
  <c r="G68" i="21"/>
  <c r="F68" i="21"/>
  <c r="G67" i="21"/>
  <c r="F67" i="21"/>
  <c r="G66" i="21"/>
  <c r="F66" i="21"/>
  <c r="G65" i="21"/>
  <c r="F65" i="21"/>
  <c r="G64" i="21"/>
  <c r="F64" i="21"/>
  <c r="G63" i="21"/>
  <c r="F63" i="21"/>
  <c r="G62" i="21"/>
  <c r="F62" i="21"/>
  <c r="G61" i="21"/>
  <c r="F61" i="21"/>
  <c r="G60" i="21"/>
  <c r="F60" i="21"/>
  <c r="G59" i="21"/>
  <c r="F59" i="21"/>
  <c r="G58" i="21"/>
  <c r="F58" i="21"/>
  <c r="G57" i="21"/>
  <c r="F57" i="21"/>
  <c r="G56" i="21"/>
  <c r="F56" i="21"/>
  <c r="G55" i="21"/>
  <c r="F55" i="21"/>
  <c r="G54" i="21"/>
  <c r="F54" i="21"/>
  <c r="G53" i="21"/>
  <c r="F53" i="21"/>
  <c r="G52" i="21"/>
  <c r="F52" i="21"/>
  <c r="G51" i="21"/>
  <c r="F51" i="21"/>
  <c r="G50" i="21"/>
  <c r="F50" i="21"/>
  <c r="G49" i="21"/>
  <c r="F49" i="21"/>
  <c r="G48" i="21"/>
  <c r="F48" i="21"/>
  <c r="G47" i="21"/>
  <c r="F47" i="21"/>
  <c r="G46" i="21"/>
  <c r="F46" i="21"/>
  <c r="G45" i="21"/>
  <c r="F45" i="21"/>
  <c r="G44" i="21"/>
  <c r="F44" i="21"/>
  <c r="G43" i="21"/>
  <c r="F43" i="21"/>
  <c r="G42" i="21"/>
  <c r="F42" i="21"/>
  <c r="G41" i="21"/>
  <c r="F41" i="21"/>
  <c r="G40" i="21"/>
  <c r="F40" i="21"/>
  <c r="G39" i="21"/>
  <c r="F39" i="21"/>
  <c r="G38" i="21"/>
  <c r="F38" i="21"/>
  <c r="G37" i="21"/>
  <c r="F37" i="21"/>
  <c r="G36" i="21"/>
  <c r="F36" i="21"/>
  <c r="G35" i="21"/>
  <c r="F35" i="21"/>
  <c r="G34" i="21"/>
  <c r="F34" i="21"/>
  <c r="G33" i="21"/>
  <c r="F33" i="21"/>
  <c r="G32" i="21"/>
  <c r="F32" i="21"/>
  <c r="G31" i="21"/>
  <c r="F31" i="21"/>
  <c r="G30" i="21"/>
  <c r="F30" i="21"/>
  <c r="G29" i="21"/>
  <c r="F29" i="21"/>
  <c r="G28" i="21"/>
  <c r="F28" i="21"/>
  <c r="G27" i="21"/>
  <c r="F27" i="21"/>
  <c r="G26" i="21"/>
  <c r="F26" i="21"/>
  <c r="G25" i="21"/>
  <c r="F25" i="21"/>
  <c r="G24" i="21"/>
  <c r="F24" i="21"/>
  <c r="G23" i="21"/>
  <c r="F23" i="21"/>
  <c r="G22" i="21"/>
  <c r="F22" i="21"/>
  <c r="G21" i="21"/>
  <c r="F21" i="21"/>
  <c r="G20" i="21"/>
  <c r="F20" i="21"/>
  <c r="G19" i="21"/>
  <c r="F19" i="21"/>
  <c r="G18" i="21"/>
  <c r="F18" i="21"/>
  <c r="G17" i="21"/>
  <c r="F17" i="21"/>
  <c r="G16" i="21"/>
  <c r="F16" i="21"/>
  <c r="G15" i="21"/>
  <c r="F15" i="21"/>
  <c r="G14" i="21"/>
  <c r="F14" i="21"/>
  <c r="G13" i="21"/>
  <c r="F13" i="21"/>
  <c r="G12" i="21"/>
  <c r="F12" i="21"/>
  <c r="G11" i="21"/>
  <c r="F11" i="21"/>
  <c r="G10" i="21"/>
  <c r="F10" i="21"/>
  <c r="G9" i="21"/>
  <c r="F9" i="21"/>
  <c r="G8" i="21"/>
  <c r="F8" i="21"/>
  <c r="G7" i="21"/>
  <c r="F7" i="21"/>
  <c r="G6" i="21"/>
  <c r="F6" i="21"/>
  <c r="G5" i="21"/>
  <c r="F5" i="21"/>
  <c r="G4" i="21"/>
  <c r="F4" i="21"/>
  <c r="G3" i="21"/>
  <c r="F3" i="21"/>
  <c r="G2" i="21"/>
  <c r="F2" i="21"/>
  <c r="Q84" i="11" l="1"/>
  <c r="BW84" i="11" s="1"/>
  <c r="Q83" i="11"/>
  <c r="BW83" i="11" s="1"/>
  <c r="Q82" i="11"/>
  <c r="BW82" i="11" s="1"/>
  <c r="Q81" i="11"/>
  <c r="BW81" i="11" s="1"/>
  <c r="Q80" i="11"/>
  <c r="BW80" i="11" s="1"/>
  <c r="Q92" i="11"/>
  <c r="Q78" i="11"/>
  <c r="Q78" i="13"/>
  <c r="Q2774" i="25"/>
  <c r="Q2773" i="25"/>
  <c r="Q2772" i="25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BW85" i="11" l="1"/>
  <c r="Q85" i="11"/>
  <c r="Q84" i="13"/>
  <c r="BW84" i="13" s="1"/>
  <c r="Q83" i="13"/>
  <c r="BW83" i="13" s="1"/>
  <c r="Q82" i="13"/>
  <c r="BW82" i="13" s="1"/>
  <c r="Q81" i="13"/>
  <c r="BW81" i="13" s="1"/>
  <c r="Q80" i="13"/>
  <c r="BW80" i="13" s="1"/>
  <c r="Q92" i="13"/>
  <c r="L663" i="23"/>
  <c r="L662" i="23"/>
  <c r="L661" i="23"/>
  <c r="L660" i="23"/>
  <c r="L659" i="23"/>
  <c r="L658" i="23"/>
  <c r="L657" i="23"/>
  <c r="L656" i="23"/>
  <c r="L655" i="23"/>
  <c r="L654" i="23"/>
  <c r="L653" i="23"/>
  <c r="L652" i="23"/>
  <c r="L651" i="23"/>
  <c r="L650" i="23"/>
  <c r="L649" i="23"/>
  <c r="L648" i="23"/>
  <c r="L647" i="23"/>
  <c r="L646" i="23"/>
  <c r="L645" i="23"/>
  <c r="L644" i="23"/>
  <c r="L643" i="23"/>
  <c r="L642" i="23"/>
  <c r="L641" i="23"/>
  <c r="L640" i="23"/>
  <c r="L639" i="23"/>
  <c r="L638" i="23"/>
  <c r="L637" i="23"/>
  <c r="L636" i="23"/>
  <c r="L635" i="23"/>
  <c r="L634" i="23"/>
  <c r="L633" i="23"/>
  <c r="L632" i="23"/>
  <c r="L631" i="23"/>
  <c r="L630" i="23"/>
  <c r="L629" i="23"/>
  <c r="L628" i="23"/>
  <c r="L627" i="23"/>
  <c r="L626" i="23"/>
  <c r="L625" i="23"/>
  <c r="L624" i="23"/>
  <c r="L623" i="23"/>
  <c r="L622" i="23"/>
  <c r="Q155" i="11"/>
  <c r="Q148" i="11"/>
  <c r="Q134" i="11"/>
  <c r="Q127" i="11"/>
  <c r="Q71" i="11"/>
  <c r="Q64" i="11"/>
  <c r="Q57" i="11"/>
  <c r="Q50" i="11"/>
  <c r="Q43" i="11"/>
  <c r="Q36" i="11"/>
  <c r="Q29" i="11"/>
  <c r="Q22" i="11"/>
  <c r="Q15" i="11"/>
  <c r="Q113" i="11"/>
  <c r="Q106" i="11"/>
  <c r="Q99" i="11"/>
  <c r="Q155" i="13"/>
  <c r="Q148" i="13"/>
  <c r="Q134" i="13"/>
  <c r="Q127" i="13"/>
  <c r="Q113" i="13"/>
  <c r="Q106" i="13"/>
  <c r="Q99" i="13"/>
  <c r="Q71" i="13"/>
  <c r="Q64" i="13"/>
  <c r="Q57" i="13"/>
  <c r="Q50" i="13"/>
  <c r="Q43" i="13"/>
  <c r="Q36" i="13"/>
  <c r="Q29" i="13"/>
  <c r="Q22" i="13"/>
  <c r="Q15" i="13"/>
  <c r="O95" i="15"/>
  <c r="BU95" i="15" s="1"/>
  <c r="Q98" i="15"/>
  <c r="BW98" i="15" s="1"/>
  <c r="Q97" i="15"/>
  <c r="BW97" i="15" s="1"/>
  <c r="Q96" i="15"/>
  <c r="Q95" i="15"/>
  <c r="Q94" i="15"/>
  <c r="BK154" i="15"/>
  <c r="BK153" i="15"/>
  <c r="BK152" i="15"/>
  <c r="BK151" i="15"/>
  <c r="BK150" i="15"/>
  <c r="BK147" i="15"/>
  <c r="BK146" i="15"/>
  <c r="BK145" i="15"/>
  <c r="BK144" i="15"/>
  <c r="BK143" i="15"/>
  <c r="BK133" i="15"/>
  <c r="BK132" i="15"/>
  <c r="BK131" i="15"/>
  <c r="BK130" i="15"/>
  <c r="BK129" i="15"/>
  <c r="BK126" i="15"/>
  <c r="BK125" i="15"/>
  <c r="BK124" i="15"/>
  <c r="BK123" i="15"/>
  <c r="BK122" i="15"/>
  <c r="BK112" i="15"/>
  <c r="BK111" i="15"/>
  <c r="BK110" i="15"/>
  <c r="BK109" i="15"/>
  <c r="BK108" i="15"/>
  <c r="BK105" i="15"/>
  <c r="BK104" i="15"/>
  <c r="BK103" i="15"/>
  <c r="BK102" i="15"/>
  <c r="BK101" i="15"/>
  <c r="BK91" i="15"/>
  <c r="BK90" i="15"/>
  <c r="BK89" i="15"/>
  <c r="BK88" i="15"/>
  <c r="BK87" i="15"/>
  <c r="BK84" i="15"/>
  <c r="BK83" i="15"/>
  <c r="BK82" i="15"/>
  <c r="BK81" i="15"/>
  <c r="BK80" i="15"/>
  <c r="BK77" i="15"/>
  <c r="BK76" i="15"/>
  <c r="BK75" i="15"/>
  <c r="BK74" i="15"/>
  <c r="BK73" i="15"/>
  <c r="BK70" i="15"/>
  <c r="BK69" i="15"/>
  <c r="BK68" i="15"/>
  <c r="BK67" i="15"/>
  <c r="BK66" i="15"/>
  <c r="BK63" i="15"/>
  <c r="BK62" i="15"/>
  <c r="BK61" i="15"/>
  <c r="BK60" i="15"/>
  <c r="BK59" i="15"/>
  <c r="BK56" i="15"/>
  <c r="BK55" i="15"/>
  <c r="BK54" i="15"/>
  <c r="BK53" i="15"/>
  <c r="BK52" i="15"/>
  <c r="BK49" i="15"/>
  <c r="BK48" i="15"/>
  <c r="BK47" i="15"/>
  <c r="BK46" i="15"/>
  <c r="BK45" i="15"/>
  <c r="BK42" i="15"/>
  <c r="BK41" i="15"/>
  <c r="BK40" i="15"/>
  <c r="BK39" i="15"/>
  <c r="BK38" i="15"/>
  <c r="BK35" i="15"/>
  <c r="BK34" i="15"/>
  <c r="BK33" i="15"/>
  <c r="BK32" i="15"/>
  <c r="BK31" i="15"/>
  <c r="BK28" i="15"/>
  <c r="BK27" i="15"/>
  <c r="BK26" i="15"/>
  <c r="BK25" i="15"/>
  <c r="BK24" i="15"/>
  <c r="BK21" i="15"/>
  <c r="BK20" i="15"/>
  <c r="BK19" i="15"/>
  <c r="BK18" i="15"/>
  <c r="BK17" i="15"/>
  <c r="BK14" i="15"/>
  <c r="BK13" i="15"/>
  <c r="BK12" i="15"/>
  <c r="BK11" i="15"/>
  <c r="BK10" i="15"/>
  <c r="BK154" i="14"/>
  <c r="BK153" i="14"/>
  <c r="BK152" i="14"/>
  <c r="BK151" i="14"/>
  <c r="BK150" i="14"/>
  <c r="BK147" i="14"/>
  <c r="BK146" i="14"/>
  <c r="BK145" i="14"/>
  <c r="BK144" i="14"/>
  <c r="BK143" i="14"/>
  <c r="BK133" i="14"/>
  <c r="BK132" i="14"/>
  <c r="BK131" i="14"/>
  <c r="BK130" i="14"/>
  <c r="BK129" i="14"/>
  <c r="BK126" i="14"/>
  <c r="BK125" i="14"/>
  <c r="BK124" i="14"/>
  <c r="BK123" i="14"/>
  <c r="BK122" i="14"/>
  <c r="BK112" i="14"/>
  <c r="BK111" i="14"/>
  <c r="BK110" i="14"/>
  <c r="BK109" i="14"/>
  <c r="BK108" i="14"/>
  <c r="BK105" i="14"/>
  <c r="BK104" i="14"/>
  <c r="BK103" i="14"/>
  <c r="BK102" i="14"/>
  <c r="BK101" i="14"/>
  <c r="BK91" i="14"/>
  <c r="BK90" i="14"/>
  <c r="BK89" i="14"/>
  <c r="BK88" i="14"/>
  <c r="BK87" i="14"/>
  <c r="BK84" i="14"/>
  <c r="BK83" i="14"/>
  <c r="BK82" i="14"/>
  <c r="BK81" i="14"/>
  <c r="BK80" i="14"/>
  <c r="BK77" i="14"/>
  <c r="BK76" i="14"/>
  <c r="BK75" i="14"/>
  <c r="BK74" i="14"/>
  <c r="BK73" i="14"/>
  <c r="BK70" i="14"/>
  <c r="BK69" i="14"/>
  <c r="BK68" i="14"/>
  <c r="BK67" i="14"/>
  <c r="BK66" i="14"/>
  <c r="BK63" i="14"/>
  <c r="BK62" i="14"/>
  <c r="BK61" i="14"/>
  <c r="BK60" i="14"/>
  <c r="BK59" i="14"/>
  <c r="BK56" i="14"/>
  <c r="BK55" i="14"/>
  <c r="BK54" i="14"/>
  <c r="BK53" i="14"/>
  <c r="BK52" i="14"/>
  <c r="BK49" i="14"/>
  <c r="BK48" i="14"/>
  <c r="BK47" i="14"/>
  <c r="BK46" i="14"/>
  <c r="BK45" i="14"/>
  <c r="BK42" i="14"/>
  <c r="BK41" i="14"/>
  <c r="BK40" i="14"/>
  <c r="BK39" i="14"/>
  <c r="BK38" i="14"/>
  <c r="BK35" i="14"/>
  <c r="BK34" i="14"/>
  <c r="BK33" i="14"/>
  <c r="BK32" i="14"/>
  <c r="BK31" i="14"/>
  <c r="BK28" i="14"/>
  <c r="BK27" i="14"/>
  <c r="BK26" i="14"/>
  <c r="BK25" i="14"/>
  <c r="BK24" i="14"/>
  <c r="BK21" i="14"/>
  <c r="BK20" i="14"/>
  <c r="BK19" i="14"/>
  <c r="BK18" i="14"/>
  <c r="BK17" i="14"/>
  <c r="BK14" i="14"/>
  <c r="BK13" i="14"/>
  <c r="BK12" i="14"/>
  <c r="BK11" i="14"/>
  <c r="BK10" i="14"/>
  <c r="BK154" i="13"/>
  <c r="BK153" i="13"/>
  <c r="BK152" i="13"/>
  <c r="BK151" i="13"/>
  <c r="BK150" i="13"/>
  <c r="BK147" i="13"/>
  <c r="BK146" i="13"/>
  <c r="BK145" i="13"/>
  <c r="BK144" i="13"/>
  <c r="BK143" i="13"/>
  <c r="BK133" i="13"/>
  <c r="BK132" i="13"/>
  <c r="BK131" i="13"/>
  <c r="BK130" i="13"/>
  <c r="BK129" i="13"/>
  <c r="BK126" i="13"/>
  <c r="BK125" i="13"/>
  <c r="BK124" i="13"/>
  <c r="BK123" i="13"/>
  <c r="BK122" i="13"/>
  <c r="BK112" i="13"/>
  <c r="BK111" i="13"/>
  <c r="BK110" i="13"/>
  <c r="BK109" i="13"/>
  <c r="BK108" i="13"/>
  <c r="BK105" i="13"/>
  <c r="BK104" i="13"/>
  <c r="BK103" i="13"/>
  <c r="BK102" i="13"/>
  <c r="BK101" i="13"/>
  <c r="BK98" i="13"/>
  <c r="BK97" i="13"/>
  <c r="BK96" i="13"/>
  <c r="BK95" i="13"/>
  <c r="BK94" i="13"/>
  <c r="BK91" i="13"/>
  <c r="BK90" i="13"/>
  <c r="BK89" i="13"/>
  <c r="BK88" i="13"/>
  <c r="BK87" i="13"/>
  <c r="BK77" i="13"/>
  <c r="BK76" i="13"/>
  <c r="BK75" i="13"/>
  <c r="BK74" i="13"/>
  <c r="BK73" i="13"/>
  <c r="BK70" i="13"/>
  <c r="BK69" i="13"/>
  <c r="BK68" i="13"/>
  <c r="BK67" i="13"/>
  <c r="BK66" i="13"/>
  <c r="BK63" i="13"/>
  <c r="BK62" i="13"/>
  <c r="BK61" i="13"/>
  <c r="BK60" i="13"/>
  <c r="BK59" i="13"/>
  <c r="BK56" i="13"/>
  <c r="BK55" i="13"/>
  <c r="BK54" i="13"/>
  <c r="BK53" i="13"/>
  <c r="BK52" i="13"/>
  <c r="BK49" i="13"/>
  <c r="BK48" i="13"/>
  <c r="BK47" i="13"/>
  <c r="BK46" i="13"/>
  <c r="BK45" i="13"/>
  <c r="BK42" i="13"/>
  <c r="BK41" i="13"/>
  <c r="BK40" i="13"/>
  <c r="BK39" i="13"/>
  <c r="BK38" i="13"/>
  <c r="BK35" i="13"/>
  <c r="BK34" i="13"/>
  <c r="BK33" i="13"/>
  <c r="BK32" i="13"/>
  <c r="BK31" i="13"/>
  <c r="BK28" i="13"/>
  <c r="BK27" i="13"/>
  <c r="BK26" i="13"/>
  <c r="BK25" i="13"/>
  <c r="BK24" i="13"/>
  <c r="BK21" i="13"/>
  <c r="BK20" i="13"/>
  <c r="BK19" i="13"/>
  <c r="BK18" i="13"/>
  <c r="BK17" i="13"/>
  <c r="BK14" i="13"/>
  <c r="BK13" i="13"/>
  <c r="BK12" i="13"/>
  <c r="BK11" i="13"/>
  <c r="BK10" i="13"/>
  <c r="BK154" i="11"/>
  <c r="BK153" i="11"/>
  <c r="BK152" i="11"/>
  <c r="BK151" i="11"/>
  <c r="BK150" i="11"/>
  <c r="BK147" i="11"/>
  <c r="BK146" i="11"/>
  <c r="BK145" i="11"/>
  <c r="BK144" i="11"/>
  <c r="BK143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91" i="11"/>
  <c r="BK90" i="11"/>
  <c r="BK89" i="11"/>
  <c r="BK88" i="11"/>
  <c r="BK87" i="11"/>
  <c r="BK77" i="11"/>
  <c r="BK76" i="11"/>
  <c r="BK75" i="11"/>
  <c r="BK74" i="11"/>
  <c r="BK73" i="11"/>
  <c r="BK70" i="11"/>
  <c r="BK69" i="11"/>
  <c r="BK68" i="11"/>
  <c r="BK67" i="11"/>
  <c r="BK66" i="11"/>
  <c r="BK63" i="11"/>
  <c r="BK62" i="11"/>
  <c r="BK61" i="11"/>
  <c r="BK60" i="11"/>
  <c r="BK59" i="11"/>
  <c r="BK56" i="11"/>
  <c r="BK55" i="11"/>
  <c r="BK54" i="11"/>
  <c r="BK53" i="11"/>
  <c r="BK52" i="11"/>
  <c r="BK49" i="11"/>
  <c r="BK48" i="11"/>
  <c r="BK47" i="11"/>
  <c r="BK46" i="11"/>
  <c r="BK45" i="11"/>
  <c r="BK42" i="11"/>
  <c r="BK41" i="11"/>
  <c r="BK40" i="11"/>
  <c r="BK39" i="11"/>
  <c r="BK38" i="11"/>
  <c r="BK35" i="11"/>
  <c r="BK34" i="11"/>
  <c r="BK33" i="11"/>
  <c r="BK32" i="11"/>
  <c r="BK31" i="11"/>
  <c r="BK28" i="11"/>
  <c r="BK27" i="11"/>
  <c r="BK26" i="11"/>
  <c r="BK25" i="11"/>
  <c r="BK24" i="11"/>
  <c r="BK21" i="11"/>
  <c r="BK20" i="11"/>
  <c r="BK19" i="11"/>
  <c r="BK18" i="11"/>
  <c r="BK17" i="11"/>
  <c r="BK14" i="11"/>
  <c r="BK13" i="11"/>
  <c r="BK12" i="11"/>
  <c r="BK11" i="11"/>
  <c r="BK10" i="11"/>
  <c r="Q157" i="15" l="1"/>
  <c r="BW157" i="15" s="1"/>
  <c r="BW94" i="15"/>
  <c r="Q158" i="15"/>
  <c r="BW158" i="15" s="1"/>
  <c r="BW95" i="15"/>
  <c r="BW85" i="13"/>
  <c r="Q159" i="15"/>
  <c r="BW159" i="15" s="1"/>
  <c r="BW96" i="15"/>
  <c r="O158" i="15"/>
  <c r="BU158" i="15" s="1"/>
  <c r="R162" i="11"/>
  <c r="BX162" i="11" s="1"/>
  <c r="R162" i="13"/>
  <c r="BX162" i="13" s="1"/>
  <c r="Q118" i="15"/>
  <c r="BW118" i="15" s="1"/>
  <c r="Q160" i="15"/>
  <c r="BW160" i="15" s="1"/>
  <c r="Q119" i="15"/>
  <c r="BW119" i="15" s="1"/>
  <c r="Q161" i="15"/>
  <c r="BW161" i="15" s="1"/>
  <c r="BK43" i="13"/>
  <c r="Q99" i="15"/>
  <c r="BK134" i="11"/>
  <c r="BK148" i="15"/>
  <c r="BK78" i="11"/>
  <c r="BK36" i="15"/>
  <c r="BK15" i="11"/>
  <c r="BK36" i="11"/>
  <c r="BK64" i="15"/>
  <c r="BK15" i="13"/>
  <c r="BK71" i="13"/>
  <c r="BK148" i="13"/>
  <c r="BK22" i="11"/>
  <c r="BK29" i="11"/>
  <c r="BK50" i="11"/>
  <c r="BK57" i="11"/>
  <c r="BK113" i="11"/>
  <c r="BK148" i="11"/>
  <c r="BK43" i="11"/>
  <c r="BK64" i="11"/>
  <c r="BK71" i="11"/>
  <c r="BK127" i="11"/>
  <c r="BK155" i="11"/>
  <c r="BK29" i="13"/>
  <c r="BK57" i="13"/>
  <c r="BK36" i="13"/>
  <c r="BK64" i="13"/>
  <c r="BK92" i="13"/>
  <c r="BK155" i="13"/>
  <c r="BK127" i="13"/>
  <c r="BK22" i="13"/>
  <c r="BK50" i="13"/>
  <c r="Q85" i="13"/>
  <c r="BK15" i="14"/>
  <c r="BK43" i="14"/>
  <c r="BK71" i="14"/>
  <c r="BK22" i="14"/>
  <c r="BK50" i="14"/>
  <c r="BK29" i="14"/>
  <c r="BK57" i="14"/>
  <c r="BK148" i="14"/>
  <c r="BK36" i="14"/>
  <c r="BK64" i="14"/>
  <c r="BK92" i="14"/>
  <c r="BK155" i="14"/>
  <c r="Q117" i="15"/>
  <c r="BW117" i="15" s="1"/>
  <c r="BK15" i="15"/>
  <c r="BK43" i="15"/>
  <c r="BK71" i="15"/>
  <c r="BK155" i="15"/>
  <c r="BK22" i="15"/>
  <c r="BK50" i="15"/>
  <c r="BK78" i="15"/>
  <c r="BK127" i="15"/>
  <c r="Q115" i="15"/>
  <c r="BW115" i="15" s="1"/>
  <c r="BK29" i="15"/>
  <c r="BK57" i="15"/>
  <c r="BK106" i="15"/>
  <c r="BK134" i="15"/>
  <c r="Q116" i="15"/>
  <c r="BW116" i="15" s="1"/>
  <c r="BK92" i="11"/>
  <c r="BK78" i="13"/>
  <c r="BK113" i="15"/>
  <c r="BK92" i="15"/>
  <c r="BK85" i="15"/>
  <c r="BK134" i="14"/>
  <c r="BK127" i="14"/>
  <c r="BK113" i="14"/>
  <c r="BK106" i="14"/>
  <c r="BK85" i="14"/>
  <c r="BK78" i="14"/>
  <c r="BK106" i="11"/>
  <c r="BK99" i="11"/>
  <c r="BK134" i="13"/>
  <c r="BK113" i="13"/>
  <c r="BK106" i="13"/>
  <c r="BK99" i="13"/>
  <c r="BW120" i="15" l="1"/>
  <c r="BW99" i="15"/>
  <c r="Q120" i="15"/>
  <c r="P155" i="15" l="1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C155" i="15"/>
  <c r="BJ154" i="15"/>
  <c r="BI154" i="15"/>
  <c r="BJ153" i="15"/>
  <c r="BI153" i="15"/>
  <c r="BJ152" i="15"/>
  <c r="BI152" i="15"/>
  <c r="BJ151" i="15"/>
  <c r="BI151" i="15"/>
  <c r="BJ150" i="15"/>
  <c r="BI150" i="15"/>
  <c r="BM161" i="13"/>
  <c r="BL161" i="13"/>
  <c r="BK161" i="13"/>
  <c r="BM160" i="13"/>
  <c r="BL160" i="13"/>
  <c r="BK160" i="13"/>
  <c r="BM159" i="13"/>
  <c r="BL159" i="13"/>
  <c r="BK159" i="13"/>
  <c r="BM158" i="13"/>
  <c r="BL158" i="13"/>
  <c r="BK158" i="13"/>
  <c r="BM157" i="13"/>
  <c r="BL157" i="13"/>
  <c r="BK157" i="13"/>
  <c r="P155" i="13"/>
  <c r="O155" i="13"/>
  <c r="N155" i="13"/>
  <c r="M155" i="13"/>
  <c r="L155" i="13"/>
  <c r="K155" i="13"/>
  <c r="J155" i="13"/>
  <c r="I155" i="13"/>
  <c r="H155" i="13"/>
  <c r="G155" i="13"/>
  <c r="F155" i="13"/>
  <c r="E155" i="13"/>
  <c r="D155" i="13"/>
  <c r="C155" i="13"/>
  <c r="BJ154" i="13"/>
  <c r="BI154" i="13"/>
  <c r="BJ153" i="13"/>
  <c r="BI153" i="13"/>
  <c r="BJ152" i="13"/>
  <c r="BI152" i="13"/>
  <c r="BJ151" i="13"/>
  <c r="BI151" i="13"/>
  <c r="BJ150" i="13"/>
  <c r="BI150" i="13"/>
  <c r="BM161" i="11"/>
  <c r="BL161" i="11"/>
  <c r="BK161" i="11"/>
  <c r="BM160" i="11"/>
  <c r="BL160" i="11"/>
  <c r="BK160" i="11"/>
  <c r="BM159" i="11"/>
  <c r="BL159" i="11"/>
  <c r="BK159" i="11"/>
  <c r="BM158" i="11"/>
  <c r="BL158" i="11"/>
  <c r="BK158" i="11"/>
  <c r="BM157" i="11"/>
  <c r="BL157" i="11"/>
  <c r="BK157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D155" i="11"/>
  <c r="C155" i="11"/>
  <c r="BJ154" i="11"/>
  <c r="BI154" i="11"/>
  <c r="BJ153" i="11"/>
  <c r="BI153" i="11"/>
  <c r="BJ152" i="11"/>
  <c r="BI152" i="11"/>
  <c r="BJ151" i="11"/>
  <c r="BI151" i="11"/>
  <c r="BJ150" i="11"/>
  <c r="BI150" i="11"/>
  <c r="BJ160" i="13" l="1"/>
  <c r="BJ155" i="15"/>
  <c r="BJ158" i="11"/>
  <c r="BJ159" i="11"/>
  <c r="BJ155" i="11"/>
  <c r="BJ157" i="11"/>
  <c r="BJ160" i="11"/>
  <c r="BI155" i="11"/>
  <c r="BJ161" i="11"/>
  <c r="BJ158" i="13"/>
  <c r="BJ161" i="13"/>
  <c r="BJ159" i="13"/>
  <c r="BJ157" i="13"/>
  <c r="BI155" i="13"/>
  <c r="BJ155" i="13"/>
  <c r="BI155" i="15"/>
  <c r="P155" i="14" l="1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C155" i="14"/>
  <c r="BJ154" i="14"/>
  <c r="BI154" i="14"/>
  <c r="BJ153" i="14"/>
  <c r="BI153" i="14"/>
  <c r="BJ152" i="14"/>
  <c r="BI152" i="14"/>
  <c r="BJ151" i="14"/>
  <c r="BI151" i="14"/>
  <c r="BJ150" i="14"/>
  <c r="BI150" i="14"/>
  <c r="BJ155" i="14" l="1"/>
  <c r="BI155" i="14"/>
  <c r="P78" i="13" l="1"/>
  <c r="P84" i="11"/>
  <c r="BV84" i="11" s="1"/>
  <c r="P83" i="11"/>
  <c r="BV83" i="11" s="1"/>
  <c r="P82" i="11"/>
  <c r="BV82" i="11" s="1"/>
  <c r="P81" i="11"/>
  <c r="BV81" i="11" s="1"/>
  <c r="P80" i="11"/>
  <c r="BV80" i="11" s="1"/>
  <c r="P78" i="11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BV85" i="11" l="1"/>
  <c r="P85" i="11"/>
  <c r="P84" i="13"/>
  <c r="BV84" i="13" s="1"/>
  <c r="P83" i="13"/>
  <c r="BV83" i="13" s="1"/>
  <c r="P82" i="13"/>
  <c r="BV82" i="13" s="1"/>
  <c r="P81" i="13"/>
  <c r="BV81" i="13" s="1"/>
  <c r="P80" i="13"/>
  <c r="BV80" i="13" s="1"/>
  <c r="P92" i="13"/>
  <c r="P92" i="11"/>
  <c r="L621" i="23"/>
  <c r="L620" i="23"/>
  <c r="L619" i="23"/>
  <c r="L618" i="23"/>
  <c r="L617" i="23"/>
  <c r="L616" i="23"/>
  <c r="L615" i="23"/>
  <c r="L614" i="23"/>
  <c r="L613" i="23"/>
  <c r="L612" i="23"/>
  <c r="L611" i="23"/>
  <c r="L610" i="23"/>
  <c r="L609" i="23"/>
  <c r="L608" i="23"/>
  <c r="L607" i="23"/>
  <c r="L606" i="23"/>
  <c r="L605" i="23"/>
  <c r="L604" i="23"/>
  <c r="L603" i="23"/>
  <c r="L602" i="23"/>
  <c r="L601" i="23"/>
  <c r="L600" i="23"/>
  <c r="L599" i="23"/>
  <c r="L598" i="23"/>
  <c r="L597" i="23"/>
  <c r="L596" i="23"/>
  <c r="L595" i="23"/>
  <c r="L594" i="23"/>
  <c r="L593" i="23"/>
  <c r="L592" i="23"/>
  <c r="L591" i="23"/>
  <c r="L590" i="23"/>
  <c r="L589" i="23"/>
  <c r="L588" i="23"/>
  <c r="L587" i="23"/>
  <c r="L586" i="23"/>
  <c r="L585" i="23"/>
  <c r="L584" i="23"/>
  <c r="L583" i="23"/>
  <c r="L582" i="23"/>
  <c r="L581" i="23"/>
  <c r="BV85" i="13" l="1"/>
  <c r="P85" i="13"/>
  <c r="BJ147" i="13"/>
  <c r="BJ146" i="13"/>
  <c r="BJ145" i="13"/>
  <c r="BJ144" i="13"/>
  <c r="BJ143" i="13"/>
  <c r="BJ133" i="13"/>
  <c r="BJ132" i="13"/>
  <c r="BJ131" i="13"/>
  <c r="BJ130" i="13"/>
  <c r="BJ129" i="13"/>
  <c r="BJ126" i="13"/>
  <c r="BJ125" i="13"/>
  <c r="BJ124" i="13"/>
  <c r="BJ123" i="13"/>
  <c r="BJ122" i="13"/>
  <c r="BJ112" i="13"/>
  <c r="BJ111" i="13"/>
  <c r="BJ110" i="13"/>
  <c r="BJ109" i="13"/>
  <c r="BJ108" i="13"/>
  <c r="BJ105" i="13"/>
  <c r="BJ104" i="13"/>
  <c r="BJ103" i="13"/>
  <c r="BJ102" i="13"/>
  <c r="BJ101" i="13"/>
  <c r="BJ98" i="13"/>
  <c r="BJ97" i="13"/>
  <c r="BJ96" i="13"/>
  <c r="BJ95" i="13"/>
  <c r="BJ94" i="13"/>
  <c r="BJ91" i="13"/>
  <c r="BJ90" i="13"/>
  <c r="BJ89" i="13"/>
  <c r="BJ88" i="13"/>
  <c r="BJ87" i="13"/>
  <c r="BJ77" i="13"/>
  <c r="BJ76" i="13"/>
  <c r="BJ75" i="13"/>
  <c r="BJ74" i="13"/>
  <c r="BJ73" i="13"/>
  <c r="BJ70" i="13"/>
  <c r="BJ69" i="13"/>
  <c r="BJ68" i="13"/>
  <c r="BJ67" i="13"/>
  <c r="BJ66" i="13"/>
  <c r="BJ63" i="13"/>
  <c r="BJ62" i="13"/>
  <c r="BJ61" i="13"/>
  <c r="BJ60" i="13"/>
  <c r="BJ59" i="13"/>
  <c r="BJ56" i="13"/>
  <c r="BJ55" i="13"/>
  <c r="BJ54" i="13"/>
  <c r="BJ53" i="13"/>
  <c r="BJ52" i="13"/>
  <c r="BJ49" i="13"/>
  <c r="BJ48" i="13"/>
  <c r="BJ47" i="13"/>
  <c r="BJ46" i="13"/>
  <c r="BJ45" i="13"/>
  <c r="BJ42" i="13"/>
  <c r="BJ41" i="13"/>
  <c r="BJ40" i="13"/>
  <c r="BJ39" i="13"/>
  <c r="BJ38" i="13"/>
  <c r="BJ35" i="13"/>
  <c r="BJ34" i="13"/>
  <c r="BJ33" i="13"/>
  <c r="BJ32" i="13"/>
  <c r="BJ31" i="13"/>
  <c r="BJ28" i="13"/>
  <c r="BJ27" i="13"/>
  <c r="BJ26" i="13"/>
  <c r="BJ25" i="13"/>
  <c r="BJ24" i="13"/>
  <c r="BJ21" i="13"/>
  <c r="BJ20" i="13"/>
  <c r="BJ19" i="13"/>
  <c r="BJ18" i="13"/>
  <c r="BJ17" i="13"/>
  <c r="BJ14" i="13"/>
  <c r="BJ13" i="13"/>
  <c r="BJ12" i="13"/>
  <c r="BJ11" i="13"/>
  <c r="BJ10" i="13"/>
  <c r="BJ147" i="11"/>
  <c r="BJ146" i="11"/>
  <c r="BJ145" i="11"/>
  <c r="BJ144" i="11"/>
  <c r="BJ143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98" i="11"/>
  <c r="BJ97" i="11"/>
  <c r="BJ96" i="11"/>
  <c r="BJ95" i="11"/>
  <c r="BJ94" i="11"/>
  <c r="BJ91" i="11"/>
  <c r="BJ90" i="11"/>
  <c r="BJ89" i="11"/>
  <c r="BJ88" i="11"/>
  <c r="BJ87" i="11"/>
  <c r="BJ77" i="11"/>
  <c r="BJ76" i="11"/>
  <c r="BJ75" i="11"/>
  <c r="BJ74" i="11"/>
  <c r="BJ73" i="11"/>
  <c r="BJ70" i="11"/>
  <c r="BJ69" i="11"/>
  <c r="BJ68" i="11"/>
  <c r="BJ67" i="11"/>
  <c r="BJ66" i="11"/>
  <c r="BJ63" i="11"/>
  <c r="BJ62" i="11"/>
  <c r="BJ61" i="11"/>
  <c r="BJ60" i="11"/>
  <c r="BJ59" i="11"/>
  <c r="BJ56" i="11"/>
  <c r="BJ55" i="11"/>
  <c r="BJ54" i="11"/>
  <c r="BJ53" i="11"/>
  <c r="BJ52" i="11"/>
  <c r="BJ49" i="11"/>
  <c r="BJ48" i="11"/>
  <c r="BJ47" i="11"/>
  <c r="BJ46" i="11"/>
  <c r="BJ45" i="11"/>
  <c r="BJ42" i="11"/>
  <c r="BJ41" i="11"/>
  <c r="BJ40" i="11"/>
  <c r="BJ39" i="11"/>
  <c r="BJ38" i="11"/>
  <c r="BJ35" i="11"/>
  <c r="BJ34" i="11"/>
  <c r="BJ33" i="11"/>
  <c r="BJ32" i="11"/>
  <c r="BJ31" i="11"/>
  <c r="BJ28" i="11"/>
  <c r="BJ27" i="11"/>
  <c r="BJ26" i="11"/>
  <c r="BJ25" i="11"/>
  <c r="BJ24" i="11"/>
  <c r="BJ21" i="11"/>
  <c r="BJ20" i="11"/>
  <c r="BJ19" i="11"/>
  <c r="BJ18" i="11"/>
  <c r="BJ17" i="11"/>
  <c r="BJ14" i="11"/>
  <c r="BJ13" i="11"/>
  <c r="BJ12" i="11"/>
  <c r="BJ11" i="11"/>
  <c r="BJ10" i="11"/>
  <c r="BJ91" i="15"/>
  <c r="BI91" i="15"/>
  <c r="BJ90" i="15"/>
  <c r="BI90" i="15"/>
  <c r="BJ89" i="15"/>
  <c r="BI89" i="15"/>
  <c r="BJ88" i="15"/>
  <c r="BI88" i="15"/>
  <c r="BJ87" i="15"/>
  <c r="BI87" i="15"/>
  <c r="BJ147" i="15"/>
  <c r="BJ146" i="15"/>
  <c r="BJ145" i="15"/>
  <c r="BJ144" i="15"/>
  <c r="BJ143" i="15"/>
  <c r="BJ133" i="15"/>
  <c r="BJ132" i="15"/>
  <c r="BJ131" i="15"/>
  <c r="BJ130" i="15"/>
  <c r="BJ129" i="15"/>
  <c r="BJ126" i="15"/>
  <c r="BJ125" i="15"/>
  <c r="BJ124" i="15"/>
  <c r="BJ123" i="15"/>
  <c r="BJ122" i="15"/>
  <c r="BJ112" i="15"/>
  <c r="BJ111" i="15"/>
  <c r="BJ110" i="15"/>
  <c r="BJ109" i="15"/>
  <c r="BJ108" i="15"/>
  <c r="BJ105" i="15"/>
  <c r="BJ104" i="15"/>
  <c r="BJ103" i="15"/>
  <c r="BJ102" i="15"/>
  <c r="BJ101" i="15"/>
  <c r="BJ84" i="15"/>
  <c r="BJ83" i="15"/>
  <c r="BJ82" i="15"/>
  <c r="BJ81" i="15"/>
  <c r="BJ80" i="15"/>
  <c r="BJ77" i="15"/>
  <c r="BJ76" i="15"/>
  <c r="BJ75" i="15"/>
  <c r="BJ74" i="15"/>
  <c r="BJ73" i="15"/>
  <c r="BJ70" i="15"/>
  <c r="BJ69" i="15"/>
  <c r="BJ68" i="15"/>
  <c r="BJ67" i="15"/>
  <c r="BJ66" i="15"/>
  <c r="BJ63" i="15"/>
  <c r="BJ62" i="15"/>
  <c r="BJ61" i="15"/>
  <c r="BJ60" i="15"/>
  <c r="BJ59" i="15"/>
  <c r="BJ56" i="15"/>
  <c r="BJ55" i="15"/>
  <c r="BJ54" i="15"/>
  <c r="BJ53" i="15"/>
  <c r="BJ52" i="15"/>
  <c r="BJ49" i="15"/>
  <c r="BJ48" i="15"/>
  <c r="BJ47" i="15"/>
  <c r="BJ46" i="15"/>
  <c r="BJ45" i="15"/>
  <c r="BJ42" i="15"/>
  <c r="BJ41" i="15"/>
  <c r="BJ40" i="15"/>
  <c r="BJ39" i="15"/>
  <c r="BJ38" i="15"/>
  <c r="BJ35" i="15"/>
  <c r="BJ34" i="15"/>
  <c r="BJ33" i="15"/>
  <c r="BJ32" i="15"/>
  <c r="BJ31" i="15"/>
  <c r="BJ28" i="15"/>
  <c r="BJ27" i="15"/>
  <c r="BJ26" i="15"/>
  <c r="BJ25" i="15"/>
  <c r="BJ24" i="15"/>
  <c r="BJ21" i="15"/>
  <c r="BJ20" i="15"/>
  <c r="BJ19" i="15"/>
  <c r="BJ18" i="15"/>
  <c r="BJ17" i="15"/>
  <c r="BJ14" i="15"/>
  <c r="BJ13" i="15"/>
  <c r="BJ12" i="15"/>
  <c r="BJ11" i="15"/>
  <c r="BJ10" i="15"/>
  <c r="BJ147" i="14"/>
  <c r="BJ146" i="14"/>
  <c r="BJ145" i="14"/>
  <c r="BJ144" i="14"/>
  <c r="BJ143" i="14"/>
  <c r="BJ133" i="14"/>
  <c r="BJ132" i="14"/>
  <c r="BJ131" i="14"/>
  <c r="BJ130" i="14"/>
  <c r="BJ129" i="14"/>
  <c r="BJ126" i="14"/>
  <c r="BJ125" i="14"/>
  <c r="BJ124" i="14"/>
  <c r="BJ123" i="14"/>
  <c r="BJ122" i="14"/>
  <c r="BJ112" i="14"/>
  <c r="BJ111" i="14"/>
  <c r="BJ110" i="14"/>
  <c r="BJ109" i="14"/>
  <c r="BJ108" i="14"/>
  <c r="BJ105" i="14"/>
  <c r="BJ104" i="14"/>
  <c r="BJ103" i="14"/>
  <c r="BJ102" i="14"/>
  <c r="BJ101" i="14"/>
  <c r="BJ84" i="14"/>
  <c r="BJ83" i="14"/>
  <c r="BJ82" i="14"/>
  <c r="BJ81" i="14"/>
  <c r="BJ80" i="14"/>
  <c r="BJ77" i="14"/>
  <c r="BJ76" i="14"/>
  <c r="BJ75" i="14"/>
  <c r="BJ74" i="14"/>
  <c r="BJ73" i="14"/>
  <c r="BJ70" i="14"/>
  <c r="BJ69" i="14"/>
  <c r="BJ68" i="14"/>
  <c r="BJ67" i="14"/>
  <c r="BJ66" i="14"/>
  <c r="BJ63" i="14"/>
  <c r="BJ62" i="14"/>
  <c r="BJ61" i="14"/>
  <c r="BJ60" i="14"/>
  <c r="BJ59" i="14"/>
  <c r="BJ56" i="14"/>
  <c r="BJ55" i="14"/>
  <c r="BJ54" i="14"/>
  <c r="BJ53" i="14"/>
  <c r="BJ52" i="14"/>
  <c r="BJ49" i="14"/>
  <c r="BJ48" i="14"/>
  <c r="BJ47" i="14"/>
  <c r="BJ46" i="14"/>
  <c r="BJ45" i="14"/>
  <c r="BJ42" i="14"/>
  <c r="BJ41" i="14"/>
  <c r="BJ40" i="14"/>
  <c r="BJ39" i="14"/>
  <c r="BJ38" i="14"/>
  <c r="BJ35" i="14"/>
  <c r="BJ34" i="14"/>
  <c r="BJ33" i="14"/>
  <c r="BJ32" i="14"/>
  <c r="BJ31" i="14"/>
  <c r="BJ28" i="14"/>
  <c r="BJ27" i="14"/>
  <c r="BJ26" i="14"/>
  <c r="BJ25" i="14"/>
  <c r="BJ24" i="14"/>
  <c r="BJ21" i="14"/>
  <c r="BJ20" i="14"/>
  <c r="BJ19" i="14"/>
  <c r="BJ18" i="14"/>
  <c r="BJ17" i="14"/>
  <c r="BJ14" i="14"/>
  <c r="BJ13" i="14"/>
  <c r="BJ12" i="14"/>
  <c r="BJ11" i="14"/>
  <c r="BJ10" i="14"/>
  <c r="P98" i="14"/>
  <c r="BV98" i="14" s="1"/>
  <c r="O98" i="14"/>
  <c r="BU98" i="14" s="1"/>
  <c r="N98" i="14"/>
  <c r="BT98" i="14" s="1"/>
  <c r="M98" i="14"/>
  <c r="BS98" i="14" s="1"/>
  <c r="L98" i="14"/>
  <c r="BR98" i="14" s="1"/>
  <c r="K98" i="14"/>
  <c r="J98" i="14"/>
  <c r="I98" i="14"/>
  <c r="H98" i="14"/>
  <c r="G98" i="14"/>
  <c r="G161" i="14" s="1"/>
  <c r="F98" i="14"/>
  <c r="F161" i="14" s="1"/>
  <c r="E98" i="14"/>
  <c r="E161" i="14" s="1"/>
  <c r="D98" i="14"/>
  <c r="D161" i="14" s="1"/>
  <c r="C98" i="14"/>
  <c r="P97" i="14"/>
  <c r="BV97" i="14" s="1"/>
  <c r="O97" i="14"/>
  <c r="BU97" i="14" s="1"/>
  <c r="N97" i="14"/>
  <c r="BT97" i="14" s="1"/>
  <c r="M97" i="14"/>
  <c r="BS97" i="14" s="1"/>
  <c r="L97" i="14"/>
  <c r="BR97" i="14" s="1"/>
  <c r="K97" i="14"/>
  <c r="J97" i="14"/>
  <c r="I97" i="14"/>
  <c r="H97" i="14"/>
  <c r="G97" i="14"/>
  <c r="G160" i="14" s="1"/>
  <c r="F97" i="14"/>
  <c r="F160" i="14" s="1"/>
  <c r="E97" i="14"/>
  <c r="E160" i="14" s="1"/>
  <c r="D97" i="14"/>
  <c r="D160" i="14" s="1"/>
  <c r="C97" i="14"/>
  <c r="P96" i="14"/>
  <c r="BV96" i="14" s="1"/>
  <c r="O96" i="14"/>
  <c r="BU96" i="14" s="1"/>
  <c r="N96" i="14"/>
  <c r="BT96" i="14" s="1"/>
  <c r="M96" i="14"/>
  <c r="BS96" i="14" s="1"/>
  <c r="L96" i="14"/>
  <c r="BR96" i="14" s="1"/>
  <c r="K96" i="14"/>
  <c r="J96" i="14"/>
  <c r="I96" i="14"/>
  <c r="H96" i="14"/>
  <c r="G96" i="14"/>
  <c r="G159" i="14" s="1"/>
  <c r="F96" i="14"/>
  <c r="F159" i="14" s="1"/>
  <c r="E96" i="14"/>
  <c r="E159" i="14" s="1"/>
  <c r="D96" i="14"/>
  <c r="D159" i="14" s="1"/>
  <c r="C96" i="14"/>
  <c r="P95" i="14"/>
  <c r="BV95" i="14" s="1"/>
  <c r="O95" i="14"/>
  <c r="BU95" i="14" s="1"/>
  <c r="N95" i="14"/>
  <c r="BT95" i="14" s="1"/>
  <c r="M95" i="14"/>
  <c r="BS95" i="14" s="1"/>
  <c r="L95" i="14"/>
  <c r="BR95" i="14" s="1"/>
  <c r="K95" i="14"/>
  <c r="J95" i="14"/>
  <c r="I95" i="14"/>
  <c r="H95" i="14"/>
  <c r="G95" i="14"/>
  <c r="G158" i="14" s="1"/>
  <c r="F95" i="14"/>
  <c r="F158" i="14" s="1"/>
  <c r="E95" i="14"/>
  <c r="E158" i="14" s="1"/>
  <c r="D95" i="14"/>
  <c r="D158" i="14" s="1"/>
  <c r="C95" i="14"/>
  <c r="P94" i="14"/>
  <c r="BV94" i="14" s="1"/>
  <c r="O94" i="14"/>
  <c r="BU94" i="14" s="1"/>
  <c r="N94" i="14"/>
  <c r="BT94" i="14" s="1"/>
  <c r="M94" i="14"/>
  <c r="BS94" i="14" s="1"/>
  <c r="L94" i="14"/>
  <c r="BR94" i="14" s="1"/>
  <c r="K94" i="14"/>
  <c r="J94" i="14"/>
  <c r="I94" i="14"/>
  <c r="H94" i="14"/>
  <c r="G94" i="14"/>
  <c r="G157" i="14" s="1"/>
  <c r="F94" i="14"/>
  <c r="F157" i="14" s="1"/>
  <c r="E94" i="14"/>
  <c r="E157" i="14" s="1"/>
  <c r="D94" i="14"/>
  <c r="D157" i="14" s="1"/>
  <c r="P98" i="15"/>
  <c r="BV98" i="15" s="1"/>
  <c r="O98" i="15"/>
  <c r="BU98" i="15" s="1"/>
  <c r="N98" i="15"/>
  <c r="BT98" i="15" s="1"/>
  <c r="M98" i="15"/>
  <c r="BS98" i="15" s="1"/>
  <c r="L98" i="15"/>
  <c r="BR98" i="15" s="1"/>
  <c r="K98" i="15"/>
  <c r="J98" i="15"/>
  <c r="I98" i="15"/>
  <c r="H98" i="15"/>
  <c r="G98" i="15"/>
  <c r="G161" i="15" s="1"/>
  <c r="F98" i="15"/>
  <c r="F161" i="15" s="1"/>
  <c r="E98" i="15"/>
  <c r="E161" i="15" s="1"/>
  <c r="D98" i="15"/>
  <c r="D161" i="15" s="1"/>
  <c r="C98" i="15"/>
  <c r="P97" i="15"/>
  <c r="BV97" i="15" s="1"/>
  <c r="O97" i="15"/>
  <c r="BU97" i="15" s="1"/>
  <c r="N97" i="15"/>
  <c r="BT97" i="15" s="1"/>
  <c r="M97" i="15"/>
  <c r="BS97" i="15" s="1"/>
  <c r="L97" i="15"/>
  <c r="BR97" i="15" s="1"/>
  <c r="K97" i="15"/>
  <c r="J97" i="15"/>
  <c r="I97" i="15"/>
  <c r="H97" i="15"/>
  <c r="G97" i="15"/>
  <c r="G160" i="15" s="1"/>
  <c r="F97" i="15"/>
  <c r="F160" i="15" s="1"/>
  <c r="E97" i="15"/>
  <c r="E160" i="15" s="1"/>
  <c r="D97" i="15"/>
  <c r="D160" i="15" s="1"/>
  <c r="C97" i="15"/>
  <c r="P96" i="15"/>
  <c r="BV96" i="15" s="1"/>
  <c r="O96" i="15"/>
  <c r="BU96" i="15" s="1"/>
  <c r="N96" i="15"/>
  <c r="BT96" i="15" s="1"/>
  <c r="M96" i="15"/>
  <c r="BS96" i="15" s="1"/>
  <c r="L96" i="15"/>
  <c r="BR96" i="15" s="1"/>
  <c r="K96" i="15"/>
  <c r="J96" i="15"/>
  <c r="I96" i="15"/>
  <c r="H96" i="15"/>
  <c r="G96" i="15"/>
  <c r="G159" i="15" s="1"/>
  <c r="F96" i="15"/>
  <c r="F159" i="15" s="1"/>
  <c r="E96" i="15"/>
  <c r="E159" i="15" s="1"/>
  <c r="D96" i="15"/>
  <c r="D159" i="15" s="1"/>
  <c r="C96" i="15"/>
  <c r="P95" i="15"/>
  <c r="BV95" i="15" s="1"/>
  <c r="N95" i="15"/>
  <c r="BT95" i="15" s="1"/>
  <c r="M95" i="15"/>
  <c r="BS95" i="15" s="1"/>
  <c r="L95" i="15"/>
  <c r="BR95" i="15" s="1"/>
  <c r="K95" i="15"/>
  <c r="J95" i="15"/>
  <c r="I95" i="15"/>
  <c r="H95" i="15"/>
  <c r="G95" i="15"/>
  <c r="G158" i="15" s="1"/>
  <c r="F95" i="15"/>
  <c r="F158" i="15" s="1"/>
  <c r="E95" i="15"/>
  <c r="E158" i="15" s="1"/>
  <c r="D95" i="15"/>
  <c r="D158" i="15" s="1"/>
  <c r="C95" i="15"/>
  <c r="P94" i="15"/>
  <c r="BV94" i="15" s="1"/>
  <c r="O94" i="15"/>
  <c r="BU94" i="15" s="1"/>
  <c r="N94" i="15"/>
  <c r="BT94" i="15" s="1"/>
  <c r="M94" i="15"/>
  <c r="BS94" i="15" s="1"/>
  <c r="L94" i="15"/>
  <c r="BR94" i="15" s="1"/>
  <c r="K94" i="15"/>
  <c r="J94" i="15"/>
  <c r="I94" i="15"/>
  <c r="H94" i="15"/>
  <c r="G94" i="15"/>
  <c r="G157" i="15" s="1"/>
  <c r="F94" i="15"/>
  <c r="F157" i="15" s="1"/>
  <c r="E94" i="15"/>
  <c r="E157" i="15" s="1"/>
  <c r="D94" i="15"/>
  <c r="D157" i="15" s="1"/>
  <c r="BV99" i="14" l="1"/>
  <c r="BU99" i="14"/>
  <c r="BU99" i="15"/>
  <c r="BR99" i="14"/>
  <c r="BT99" i="14"/>
  <c r="H161" i="14"/>
  <c r="BN161" i="14" s="1"/>
  <c r="BN98" i="14"/>
  <c r="K157" i="15"/>
  <c r="BQ157" i="15" s="1"/>
  <c r="BQ94" i="15"/>
  <c r="J160" i="15"/>
  <c r="BP160" i="15" s="1"/>
  <c r="BP97" i="15"/>
  <c r="BS99" i="15"/>
  <c r="J159" i="15"/>
  <c r="BP159" i="15" s="1"/>
  <c r="BP96" i="15"/>
  <c r="I157" i="14"/>
  <c r="BO157" i="14" s="1"/>
  <c r="BO94" i="14"/>
  <c r="K158" i="14"/>
  <c r="BQ158" i="14" s="1"/>
  <c r="BQ95" i="14"/>
  <c r="I161" i="14"/>
  <c r="BO161" i="14" s="1"/>
  <c r="BO98" i="14"/>
  <c r="BT99" i="15"/>
  <c r="H158" i="15"/>
  <c r="BN158" i="15" s="1"/>
  <c r="BN95" i="15"/>
  <c r="K159" i="15"/>
  <c r="BQ159" i="15" s="1"/>
  <c r="BQ96" i="15"/>
  <c r="J157" i="14"/>
  <c r="BP157" i="14" s="1"/>
  <c r="BP94" i="14"/>
  <c r="H160" i="14"/>
  <c r="BN160" i="14" s="1"/>
  <c r="BN97" i="14"/>
  <c r="J161" i="14"/>
  <c r="BP161" i="14" s="1"/>
  <c r="BP98" i="14"/>
  <c r="H159" i="15"/>
  <c r="BN159" i="15" s="1"/>
  <c r="BN96" i="15"/>
  <c r="I158" i="14"/>
  <c r="BO158" i="14" s="1"/>
  <c r="BO95" i="14"/>
  <c r="BR99" i="15"/>
  <c r="K160" i="15"/>
  <c r="BQ160" i="15" s="1"/>
  <c r="BQ97" i="15"/>
  <c r="J158" i="14"/>
  <c r="BP158" i="14" s="1"/>
  <c r="BP95" i="14"/>
  <c r="I158" i="15"/>
  <c r="BO158" i="15" s="1"/>
  <c r="BO95" i="15"/>
  <c r="H161" i="15"/>
  <c r="BN161" i="15" s="1"/>
  <c r="BN98" i="15"/>
  <c r="K157" i="14"/>
  <c r="BQ157" i="14" s="1"/>
  <c r="BQ94" i="14"/>
  <c r="I160" i="14"/>
  <c r="BO160" i="14" s="1"/>
  <c r="BO97" i="14"/>
  <c r="K161" i="14"/>
  <c r="BQ161" i="14" s="1"/>
  <c r="BQ98" i="14"/>
  <c r="H157" i="15"/>
  <c r="BN157" i="15" s="1"/>
  <c r="BN94" i="15"/>
  <c r="I161" i="15"/>
  <c r="BO161" i="15" s="1"/>
  <c r="BO98" i="15"/>
  <c r="H159" i="14"/>
  <c r="BN159" i="14" s="1"/>
  <c r="BN96" i="14"/>
  <c r="J160" i="14"/>
  <c r="BP160" i="14" s="1"/>
  <c r="BP97" i="14"/>
  <c r="K159" i="14"/>
  <c r="BQ159" i="14" s="1"/>
  <c r="BQ96" i="14"/>
  <c r="BV99" i="15"/>
  <c r="J158" i="15"/>
  <c r="BP158" i="15" s="1"/>
  <c r="BP95" i="15"/>
  <c r="I157" i="15"/>
  <c r="BO157" i="15" s="1"/>
  <c r="BO94" i="15"/>
  <c r="K158" i="15"/>
  <c r="BQ158" i="15" s="1"/>
  <c r="BQ95" i="15"/>
  <c r="H160" i="15"/>
  <c r="BN160" i="15" s="1"/>
  <c r="BN97" i="15"/>
  <c r="J161" i="15"/>
  <c r="BP161" i="15" s="1"/>
  <c r="BP98" i="15"/>
  <c r="BS99" i="14"/>
  <c r="I159" i="14"/>
  <c r="BO159" i="14" s="1"/>
  <c r="BO96" i="14"/>
  <c r="K160" i="14"/>
  <c r="BQ160" i="14" s="1"/>
  <c r="BQ97" i="14"/>
  <c r="I159" i="15"/>
  <c r="BO159" i="15" s="1"/>
  <c r="BO96" i="15"/>
  <c r="H157" i="14"/>
  <c r="BN157" i="14" s="1"/>
  <c r="BN94" i="14"/>
  <c r="J157" i="15"/>
  <c r="BP157" i="15" s="1"/>
  <c r="BP94" i="15"/>
  <c r="I160" i="15"/>
  <c r="BO160" i="15" s="1"/>
  <c r="BO97" i="15"/>
  <c r="K161" i="15"/>
  <c r="BQ161" i="15" s="1"/>
  <c r="BQ98" i="15"/>
  <c r="H158" i="14"/>
  <c r="BN158" i="14" s="1"/>
  <c r="BN95" i="14"/>
  <c r="J159" i="14"/>
  <c r="BP159" i="14" s="1"/>
  <c r="BP96" i="14"/>
  <c r="P157" i="14"/>
  <c r="BV157" i="14" s="1"/>
  <c r="P161" i="14"/>
  <c r="BV161" i="14" s="1"/>
  <c r="P158" i="15"/>
  <c r="BV158" i="15" s="1"/>
  <c r="P158" i="14"/>
  <c r="BV158" i="14" s="1"/>
  <c r="P160" i="14"/>
  <c r="BV160" i="14" s="1"/>
  <c r="P161" i="15"/>
  <c r="BV161" i="15" s="1"/>
  <c r="P159" i="15"/>
  <c r="BV159" i="15" s="1"/>
  <c r="P157" i="15"/>
  <c r="BV157" i="15" s="1"/>
  <c r="P159" i="14"/>
  <c r="BV159" i="14" s="1"/>
  <c r="P160" i="15"/>
  <c r="BV160" i="15" s="1"/>
  <c r="O160" i="14"/>
  <c r="BU160" i="14" s="1"/>
  <c r="O161" i="15"/>
  <c r="BU161" i="15" s="1"/>
  <c r="O159" i="15"/>
  <c r="BU159" i="15" s="1"/>
  <c r="O157" i="14"/>
  <c r="BU157" i="14" s="1"/>
  <c r="O161" i="14"/>
  <c r="BU161" i="14" s="1"/>
  <c r="O157" i="15"/>
  <c r="BU157" i="15" s="1"/>
  <c r="O159" i="14"/>
  <c r="BU159" i="14" s="1"/>
  <c r="O160" i="15"/>
  <c r="BU160" i="15" s="1"/>
  <c r="O158" i="14"/>
  <c r="BU158" i="14" s="1"/>
  <c r="N157" i="14"/>
  <c r="BT157" i="14" s="1"/>
  <c r="N158" i="15"/>
  <c r="BT158" i="15" s="1"/>
  <c r="N160" i="14"/>
  <c r="BT160" i="14" s="1"/>
  <c r="N159" i="14"/>
  <c r="BT159" i="14" s="1"/>
  <c r="N161" i="15"/>
  <c r="BT161" i="15" s="1"/>
  <c r="N157" i="15"/>
  <c r="BT157" i="15" s="1"/>
  <c r="N160" i="15"/>
  <c r="BT160" i="15" s="1"/>
  <c r="N158" i="14"/>
  <c r="BT158" i="14" s="1"/>
  <c r="N161" i="14"/>
  <c r="BT161" i="14" s="1"/>
  <c r="N159" i="15"/>
  <c r="BT159" i="15" s="1"/>
  <c r="L158" i="15"/>
  <c r="BR158" i="15" s="1"/>
  <c r="L160" i="14"/>
  <c r="BR160" i="14" s="1"/>
  <c r="M158" i="15"/>
  <c r="BS158" i="15" s="1"/>
  <c r="L161" i="15"/>
  <c r="BR161" i="15" s="1"/>
  <c r="M160" i="14"/>
  <c r="BS160" i="14" s="1"/>
  <c r="M161" i="15"/>
  <c r="BS161" i="15" s="1"/>
  <c r="L159" i="14"/>
  <c r="BR159" i="14" s="1"/>
  <c r="M157" i="15"/>
  <c r="BS157" i="15" s="1"/>
  <c r="L160" i="15"/>
  <c r="BR160" i="15" s="1"/>
  <c r="M159" i="14"/>
  <c r="BS159" i="14" s="1"/>
  <c r="M160" i="15"/>
  <c r="BS160" i="15" s="1"/>
  <c r="L158" i="14"/>
  <c r="BR158" i="14" s="1"/>
  <c r="L159" i="15"/>
  <c r="BR159" i="15" s="1"/>
  <c r="M158" i="14"/>
  <c r="BS158" i="14" s="1"/>
  <c r="M159" i="15"/>
  <c r="BS159" i="15" s="1"/>
  <c r="L157" i="14"/>
  <c r="BR157" i="14" s="1"/>
  <c r="L161" i="14"/>
  <c r="BR161" i="14" s="1"/>
  <c r="M157" i="14"/>
  <c r="BS157" i="14" s="1"/>
  <c r="M161" i="14"/>
  <c r="BS161" i="14" s="1"/>
  <c r="L157" i="15"/>
  <c r="BR157" i="15" s="1"/>
  <c r="P116" i="14"/>
  <c r="BV116" i="14" s="1"/>
  <c r="P119" i="14"/>
  <c r="BV119" i="14" s="1"/>
  <c r="BJ22" i="15"/>
  <c r="BJ78" i="15"/>
  <c r="BJ92" i="15"/>
  <c r="BJ50" i="15"/>
  <c r="BJ113" i="11"/>
  <c r="P118" i="14"/>
  <c r="BV118" i="14" s="1"/>
  <c r="BJ15" i="11"/>
  <c r="BJ43" i="11"/>
  <c r="BJ71" i="11"/>
  <c r="BJ29" i="11"/>
  <c r="BJ57" i="11"/>
  <c r="BJ64" i="11"/>
  <c r="BJ99" i="11"/>
  <c r="BJ127" i="11"/>
  <c r="BJ22" i="11"/>
  <c r="BJ50" i="11"/>
  <c r="BJ134" i="11"/>
  <c r="BJ36" i="11"/>
  <c r="BJ92" i="11"/>
  <c r="BJ134" i="13"/>
  <c r="BJ15" i="13"/>
  <c r="BJ29" i="13"/>
  <c r="BJ36" i="13"/>
  <c r="BJ57" i="13"/>
  <c r="BJ92" i="13"/>
  <c r="BJ113" i="13"/>
  <c r="BJ94" i="14"/>
  <c r="BJ97" i="14"/>
  <c r="BK95" i="14"/>
  <c r="BK158" i="14"/>
  <c r="BK97" i="14"/>
  <c r="BK160" i="14"/>
  <c r="BL95" i="14"/>
  <c r="BL158" i="14"/>
  <c r="BJ29" i="14"/>
  <c r="BJ57" i="14"/>
  <c r="BJ98" i="14"/>
  <c r="BM94" i="14"/>
  <c r="BM157" i="14"/>
  <c r="BL97" i="14"/>
  <c r="BL160" i="14"/>
  <c r="BJ36" i="14"/>
  <c r="BJ64" i="14"/>
  <c r="BM95" i="14"/>
  <c r="BM158" i="14"/>
  <c r="BK96" i="14"/>
  <c r="BK159" i="14"/>
  <c r="BM97" i="14"/>
  <c r="BM160" i="14"/>
  <c r="BK98" i="14"/>
  <c r="BK161" i="14"/>
  <c r="BJ95" i="14"/>
  <c r="BJ134" i="14"/>
  <c r="BM96" i="14"/>
  <c r="BM159" i="14"/>
  <c r="BM98" i="14"/>
  <c r="BM161" i="14"/>
  <c r="P115" i="14"/>
  <c r="BV115" i="14" s="1"/>
  <c r="BJ159" i="14"/>
  <c r="BJ85" i="14"/>
  <c r="P117" i="14"/>
  <c r="BV117" i="14" s="1"/>
  <c r="BK94" i="14"/>
  <c r="BK157" i="14"/>
  <c r="BL94" i="14"/>
  <c r="BL157" i="14"/>
  <c r="BL96" i="14"/>
  <c r="BL159" i="14"/>
  <c r="BL98" i="14"/>
  <c r="BL161" i="14"/>
  <c r="BJ15" i="14"/>
  <c r="BJ22" i="14"/>
  <c r="BJ43" i="14"/>
  <c r="BJ50" i="14"/>
  <c r="BJ71" i="14"/>
  <c r="BJ78" i="14"/>
  <c r="BJ96" i="14"/>
  <c r="BJ106" i="14"/>
  <c r="BJ113" i="14"/>
  <c r="BJ148" i="14"/>
  <c r="P116" i="15"/>
  <c r="BV116" i="15" s="1"/>
  <c r="BJ97" i="15"/>
  <c r="BL94" i="15"/>
  <c r="BL157" i="15"/>
  <c r="BM96" i="15"/>
  <c r="BM159" i="15"/>
  <c r="BK95" i="15"/>
  <c r="BK158" i="15"/>
  <c r="BL97" i="15"/>
  <c r="BL160" i="15"/>
  <c r="P117" i="15"/>
  <c r="BV117" i="15" s="1"/>
  <c r="BJ29" i="15"/>
  <c r="BJ57" i="15"/>
  <c r="BJ85" i="15"/>
  <c r="BJ94" i="15"/>
  <c r="BJ98" i="15"/>
  <c r="BJ127" i="15"/>
  <c r="BK97" i="15"/>
  <c r="BK160" i="15"/>
  <c r="BM94" i="15"/>
  <c r="BM157" i="15"/>
  <c r="BL95" i="15"/>
  <c r="BL158" i="15"/>
  <c r="BK96" i="15"/>
  <c r="BK159" i="15"/>
  <c r="BM97" i="15"/>
  <c r="BM160" i="15"/>
  <c r="BK98" i="15"/>
  <c r="BK161" i="15"/>
  <c r="P118" i="15"/>
  <c r="BV118" i="15" s="1"/>
  <c r="BJ36" i="15"/>
  <c r="BJ64" i="15"/>
  <c r="BJ95" i="15"/>
  <c r="BJ106" i="15"/>
  <c r="BJ134" i="15"/>
  <c r="BM98" i="15"/>
  <c r="BM161" i="15"/>
  <c r="BK94" i="15"/>
  <c r="BK157" i="15"/>
  <c r="BM95" i="15"/>
  <c r="BM158" i="15"/>
  <c r="BL96" i="15"/>
  <c r="BL159" i="15"/>
  <c r="BL98" i="15"/>
  <c r="BL161" i="15"/>
  <c r="P115" i="15"/>
  <c r="BV115" i="15" s="1"/>
  <c r="P119" i="15"/>
  <c r="BV119" i="15" s="1"/>
  <c r="BJ15" i="15"/>
  <c r="BJ43" i="15"/>
  <c r="BJ71" i="15"/>
  <c r="BJ96" i="15"/>
  <c r="BJ113" i="15"/>
  <c r="BJ148" i="15"/>
  <c r="BJ127" i="14"/>
  <c r="BJ127" i="13"/>
  <c r="BJ148" i="11"/>
  <c r="BJ78" i="13"/>
  <c r="BJ78" i="11"/>
  <c r="BJ64" i="13"/>
  <c r="BJ22" i="13"/>
  <c r="BJ43" i="13"/>
  <c r="BJ50" i="13"/>
  <c r="BJ71" i="13"/>
  <c r="BJ106" i="11"/>
  <c r="BJ148" i="13"/>
  <c r="BJ106" i="13"/>
  <c r="BJ99" i="13"/>
  <c r="P148" i="15"/>
  <c r="P134" i="15"/>
  <c r="P127" i="15"/>
  <c r="P113" i="15"/>
  <c r="P106" i="15"/>
  <c r="P99" i="15"/>
  <c r="P92" i="15"/>
  <c r="P85" i="15"/>
  <c r="P78" i="15"/>
  <c r="P71" i="15"/>
  <c r="Q162" i="15" s="1"/>
  <c r="BW162" i="15" s="1"/>
  <c r="P64" i="15"/>
  <c r="P57" i="15"/>
  <c r="P50" i="15"/>
  <c r="P43" i="15"/>
  <c r="P36" i="15"/>
  <c r="P29" i="15"/>
  <c r="P22" i="15"/>
  <c r="P15" i="15"/>
  <c r="P148" i="14"/>
  <c r="P134" i="14"/>
  <c r="P127" i="14"/>
  <c r="P113" i="14"/>
  <c r="P106" i="14"/>
  <c r="P99" i="14"/>
  <c r="P92" i="14"/>
  <c r="P85" i="14"/>
  <c r="P78" i="14"/>
  <c r="P71" i="14"/>
  <c r="Q162" i="14" s="1"/>
  <c r="BW162" i="14" s="1"/>
  <c r="P64" i="14"/>
  <c r="P57" i="14"/>
  <c r="P50" i="14"/>
  <c r="P43" i="14"/>
  <c r="P36" i="14"/>
  <c r="P29" i="14"/>
  <c r="P22" i="14"/>
  <c r="P15" i="14"/>
  <c r="P148" i="13"/>
  <c r="P134" i="13"/>
  <c r="P127" i="13"/>
  <c r="P113" i="13"/>
  <c r="P106" i="13"/>
  <c r="P99" i="13"/>
  <c r="P71" i="13"/>
  <c r="Q162" i="13" s="1"/>
  <c r="BW162" i="13" s="1"/>
  <c r="P64" i="13"/>
  <c r="P57" i="13"/>
  <c r="P50" i="13"/>
  <c r="P43" i="13"/>
  <c r="P36" i="13"/>
  <c r="P29" i="13"/>
  <c r="P22" i="13"/>
  <c r="P15" i="13"/>
  <c r="P148" i="11"/>
  <c r="P134" i="11"/>
  <c r="P127" i="11"/>
  <c r="P113" i="11"/>
  <c r="P106" i="11"/>
  <c r="P99" i="11"/>
  <c r="P71" i="11"/>
  <c r="Q162" i="11" s="1"/>
  <c r="BW162" i="11" s="1"/>
  <c r="P64" i="11"/>
  <c r="P57" i="11"/>
  <c r="P50" i="11"/>
  <c r="P43" i="11"/>
  <c r="P36" i="11"/>
  <c r="P29" i="11"/>
  <c r="P22" i="11"/>
  <c r="P15" i="11"/>
  <c r="BJ161" i="14" l="1"/>
  <c r="BJ157" i="14"/>
  <c r="BJ160" i="15"/>
  <c r="BP99" i="15"/>
  <c r="BJ159" i="15"/>
  <c r="BJ161" i="15"/>
  <c r="BJ160" i="14"/>
  <c r="BN99" i="15"/>
  <c r="BP99" i="14"/>
  <c r="BO99" i="15"/>
  <c r="BQ99" i="15"/>
  <c r="BV120" i="15"/>
  <c r="BN99" i="14"/>
  <c r="BO99" i="14"/>
  <c r="BV120" i="14"/>
  <c r="BQ99" i="14"/>
  <c r="BJ158" i="14"/>
  <c r="BJ157" i="15"/>
  <c r="BJ158" i="15"/>
  <c r="BK99" i="15"/>
  <c r="BK99" i="14"/>
  <c r="P120" i="14"/>
  <c r="BJ99" i="14"/>
  <c r="BL99" i="14"/>
  <c r="BM99" i="14"/>
  <c r="BJ99" i="15"/>
  <c r="BL99" i="15"/>
  <c r="BM99" i="15"/>
  <c r="P120" i="15"/>
  <c r="C94" i="14" l="1"/>
  <c r="C115" i="11" l="1"/>
  <c r="C94" i="15"/>
  <c r="O84" i="13"/>
  <c r="BU84" i="13" s="1"/>
  <c r="N84" i="13"/>
  <c r="BT84" i="13" s="1"/>
  <c r="M84" i="13"/>
  <c r="BS84" i="13" s="1"/>
  <c r="L84" i="13"/>
  <c r="BR84" i="13" s="1"/>
  <c r="K84" i="13"/>
  <c r="BQ84" i="13" s="1"/>
  <c r="J84" i="13"/>
  <c r="BP84" i="13" s="1"/>
  <c r="I84" i="13"/>
  <c r="BO84" i="13" s="1"/>
  <c r="H84" i="13"/>
  <c r="BN84" i="13" s="1"/>
  <c r="G84" i="13"/>
  <c r="BM84" i="13" s="1"/>
  <c r="F84" i="13"/>
  <c r="BL84" i="13" s="1"/>
  <c r="E84" i="13"/>
  <c r="BK84" i="13" s="1"/>
  <c r="D84" i="13"/>
  <c r="BJ84" i="13" s="1"/>
  <c r="C84" i="13"/>
  <c r="O83" i="13"/>
  <c r="BU83" i="13" s="1"/>
  <c r="N83" i="13"/>
  <c r="BT83" i="13" s="1"/>
  <c r="M83" i="13"/>
  <c r="BS83" i="13" s="1"/>
  <c r="L83" i="13"/>
  <c r="BR83" i="13" s="1"/>
  <c r="K83" i="13"/>
  <c r="BQ83" i="13" s="1"/>
  <c r="J83" i="13"/>
  <c r="BP83" i="13" s="1"/>
  <c r="I83" i="13"/>
  <c r="BO83" i="13" s="1"/>
  <c r="H83" i="13"/>
  <c r="BN83" i="13" s="1"/>
  <c r="G83" i="13"/>
  <c r="BM83" i="13" s="1"/>
  <c r="F83" i="13"/>
  <c r="BL83" i="13" s="1"/>
  <c r="E83" i="13"/>
  <c r="BK83" i="13" s="1"/>
  <c r="D83" i="13"/>
  <c r="BJ83" i="13" s="1"/>
  <c r="C83" i="13"/>
  <c r="O82" i="13"/>
  <c r="BU82" i="13" s="1"/>
  <c r="N82" i="13"/>
  <c r="BT82" i="13" s="1"/>
  <c r="M82" i="13"/>
  <c r="BS82" i="13" s="1"/>
  <c r="L82" i="13"/>
  <c r="BR82" i="13" s="1"/>
  <c r="K82" i="13"/>
  <c r="BQ82" i="13" s="1"/>
  <c r="J82" i="13"/>
  <c r="BP82" i="13" s="1"/>
  <c r="I82" i="13"/>
  <c r="BO82" i="13" s="1"/>
  <c r="H82" i="13"/>
  <c r="BN82" i="13" s="1"/>
  <c r="G82" i="13"/>
  <c r="BM82" i="13" s="1"/>
  <c r="F82" i="13"/>
  <c r="BL82" i="13" s="1"/>
  <c r="E82" i="13"/>
  <c r="BK82" i="13" s="1"/>
  <c r="D82" i="13"/>
  <c r="BJ82" i="13" s="1"/>
  <c r="C82" i="13"/>
  <c r="O81" i="13"/>
  <c r="BU81" i="13" s="1"/>
  <c r="N81" i="13"/>
  <c r="BT81" i="13" s="1"/>
  <c r="M81" i="13"/>
  <c r="BS81" i="13" s="1"/>
  <c r="L81" i="13"/>
  <c r="BR81" i="13" s="1"/>
  <c r="K81" i="13"/>
  <c r="BQ81" i="13" s="1"/>
  <c r="J81" i="13"/>
  <c r="BP81" i="13" s="1"/>
  <c r="I81" i="13"/>
  <c r="BO81" i="13" s="1"/>
  <c r="H81" i="13"/>
  <c r="BN81" i="13" s="1"/>
  <c r="G81" i="13"/>
  <c r="BM81" i="13" s="1"/>
  <c r="F81" i="13"/>
  <c r="BL81" i="13" s="1"/>
  <c r="E81" i="13"/>
  <c r="BK81" i="13" s="1"/>
  <c r="D81" i="13"/>
  <c r="BJ81" i="13" s="1"/>
  <c r="C81" i="13"/>
  <c r="O80" i="13"/>
  <c r="BU80" i="13" s="1"/>
  <c r="N80" i="13"/>
  <c r="BT80" i="13" s="1"/>
  <c r="M80" i="13"/>
  <c r="BS80" i="13" s="1"/>
  <c r="L80" i="13"/>
  <c r="BR80" i="13" s="1"/>
  <c r="K80" i="13"/>
  <c r="BQ80" i="13" s="1"/>
  <c r="J80" i="13"/>
  <c r="BP80" i="13" s="1"/>
  <c r="I80" i="13"/>
  <c r="BO80" i="13" s="1"/>
  <c r="H80" i="13"/>
  <c r="BN80" i="13" s="1"/>
  <c r="G80" i="13"/>
  <c r="BM80" i="13" s="1"/>
  <c r="F80" i="13"/>
  <c r="BL80" i="13" s="1"/>
  <c r="E80" i="13"/>
  <c r="BK80" i="13" s="1"/>
  <c r="D80" i="13"/>
  <c r="BJ80" i="13" s="1"/>
  <c r="C80" i="13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C80" i="11"/>
  <c r="D80" i="11"/>
  <c r="BJ80" i="11" s="1"/>
  <c r="E80" i="11"/>
  <c r="BK80" i="11" s="1"/>
  <c r="F80" i="11"/>
  <c r="BL80" i="11" s="1"/>
  <c r="G80" i="11"/>
  <c r="BM80" i="11" s="1"/>
  <c r="H80" i="11"/>
  <c r="BN80" i="11" s="1"/>
  <c r="I80" i="11"/>
  <c r="BO80" i="11" s="1"/>
  <c r="J80" i="11"/>
  <c r="BP80" i="11" s="1"/>
  <c r="K80" i="11"/>
  <c r="BQ80" i="11" s="1"/>
  <c r="L80" i="11"/>
  <c r="BR80" i="11" s="1"/>
  <c r="M80" i="11"/>
  <c r="BS80" i="11" s="1"/>
  <c r="N80" i="11"/>
  <c r="BT80" i="11" s="1"/>
  <c r="O80" i="11"/>
  <c r="BU80" i="11" s="1"/>
  <c r="O84" i="11"/>
  <c r="BU84" i="11" s="1"/>
  <c r="N84" i="11"/>
  <c r="BT84" i="11" s="1"/>
  <c r="M84" i="11"/>
  <c r="BS84" i="11" s="1"/>
  <c r="L84" i="11"/>
  <c r="BR84" i="11" s="1"/>
  <c r="K84" i="11"/>
  <c r="BQ84" i="11" s="1"/>
  <c r="J84" i="11"/>
  <c r="BP84" i="11" s="1"/>
  <c r="I84" i="11"/>
  <c r="BO84" i="11" s="1"/>
  <c r="H84" i="11"/>
  <c r="BN84" i="11" s="1"/>
  <c r="G84" i="11"/>
  <c r="BM84" i="11" s="1"/>
  <c r="F84" i="11"/>
  <c r="BL84" i="11" s="1"/>
  <c r="E84" i="11"/>
  <c r="BK84" i="11" s="1"/>
  <c r="D84" i="11"/>
  <c r="BJ84" i="11" s="1"/>
  <c r="C84" i="11"/>
  <c r="O83" i="11"/>
  <c r="BU83" i="11" s="1"/>
  <c r="N83" i="11"/>
  <c r="BT83" i="11" s="1"/>
  <c r="M83" i="11"/>
  <c r="BS83" i="11" s="1"/>
  <c r="L83" i="11"/>
  <c r="BR83" i="11" s="1"/>
  <c r="K83" i="11"/>
  <c r="BQ83" i="11" s="1"/>
  <c r="J83" i="11"/>
  <c r="BP83" i="11" s="1"/>
  <c r="I83" i="11"/>
  <c r="BO83" i="11" s="1"/>
  <c r="H83" i="11"/>
  <c r="BN83" i="11" s="1"/>
  <c r="G83" i="11"/>
  <c r="BM83" i="11" s="1"/>
  <c r="F83" i="11"/>
  <c r="BL83" i="11" s="1"/>
  <c r="E83" i="11"/>
  <c r="BK83" i="11" s="1"/>
  <c r="D83" i="11"/>
  <c r="BJ83" i="11" s="1"/>
  <c r="C83" i="11"/>
  <c r="O82" i="11"/>
  <c r="BU82" i="11" s="1"/>
  <c r="N82" i="11"/>
  <c r="BT82" i="11" s="1"/>
  <c r="M82" i="11"/>
  <c r="BS82" i="11" s="1"/>
  <c r="L82" i="11"/>
  <c r="BR82" i="11" s="1"/>
  <c r="K82" i="11"/>
  <c r="BQ82" i="11" s="1"/>
  <c r="J82" i="11"/>
  <c r="BP82" i="11" s="1"/>
  <c r="I82" i="11"/>
  <c r="BO82" i="11" s="1"/>
  <c r="H82" i="11"/>
  <c r="BN82" i="11" s="1"/>
  <c r="G82" i="11"/>
  <c r="BM82" i="11" s="1"/>
  <c r="F82" i="11"/>
  <c r="BL82" i="11" s="1"/>
  <c r="E82" i="11"/>
  <c r="BK82" i="11" s="1"/>
  <c r="D82" i="11"/>
  <c r="BJ82" i="11" s="1"/>
  <c r="C82" i="11"/>
  <c r="O81" i="11"/>
  <c r="BU81" i="11" s="1"/>
  <c r="N81" i="11"/>
  <c r="BT81" i="11" s="1"/>
  <c r="M81" i="11"/>
  <c r="BS81" i="11" s="1"/>
  <c r="L81" i="11"/>
  <c r="BR81" i="11" s="1"/>
  <c r="K81" i="11"/>
  <c r="BQ81" i="11" s="1"/>
  <c r="J81" i="11"/>
  <c r="BP81" i="11" s="1"/>
  <c r="I81" i="11"/>
  <c r="BO81" i="11" s="1"/>
  <c r="H81" i="11"/>
  <c r="BN81" i="11" s="1"/>
  <c r="G81" i="11"/>
  <c r="BM81" i="11" s="1"/>
  <c r="F81" i="11"/>
  <c r="BL81" i="11" s="1"/>
  <c r="E81" i="11"/>
  <c r="BK81" i="11" s="1"/>
  <c r="D81" i="11"/>
  <c r="BJ81" i="11" s="1"/>
  <c r="C81" i="11"/>
  <c r="BT85" i="13" l="1"/>
  <c r="BO85" i="11"/>
  <c r="BP85" i="11"/>
  <c r="BN85" i="11"/>
  <c r="BU85" i="13"/>
  <c r="BP85" i="13"/>
  <c r="BN85" i="13"/>
  <c r="BS85" i="11"/>
  <c r="BQ85" i="13"/>
  <c r="BU85" i="11"/>
  <c r="BR85" i="11"/>
  <c r="BR85" i="13"/>
  <c r="BO85" i="13"/>
  <c r="BT85" i="11"/>
  <c r="BQ85" i="11"/>
  <c r="BS85" i="13"/>
  <c r="BM85" i="13"/>
  <c r="BL85" i="11"/>
  <c r="BK85" i="11"/>
  <c r="BJ85" i="11"/>
  <c r="BM85" i="11"/>
  <c r="BL85" i="13"/>
  <c r="BJ85" i="13"/>
  <c r="BK85" i="13"/>
  <c r="N99" i="15"/>
  <c r="J99" i="15"/>
  <c r="F99" i="15"/>
  <c r="M99" i="15"/>
  <c r="E99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BM119" i="11"/>
  <c r="BL119" i="11"/>
  <c r="BK119" i="11"/>
  <c r="BM118" i="11"/>
  <c r="BL118" i="11"/>
  <c r="BK118" i="11"/>
  <c r="BM117" i="11"/>
  <c r="BL117" i="11"/>
  <c r="BK117" i="11"/>
  <c r="BM116" i="11"/>
  <c r="BL116" i="11"/>
  <c r="BK116" i="11"/>
  <c r="BM115" i="11"/>
  <c r="BL115" i="11"/>
  <c r="BK115" i="11"/>
  <c r="BJ119" i="11"/>
  <c r="C119" i="11"/>
  <c r="BJ118" i="11"/>
  <c r="C118" i="11"/>
  <c r="BJ117" i="11"/>
  <c r="C117" i="11"/>
  <c r="BJ116" i="11"/>
  <c r="C116" i="11"/>
  <c r="BJ115" i="11"/>
  <c r="BJ120" i="11" l="1"/>
  <c r="BM120" i="11"/>
  <c r="BK120" i="11"/>
  <c r="BL120" i="11"/>
  <c r="D99" i="15"/>
  <c r="L99" i="15"/>
  <c r="C99" i="15"/>
  <c r="G99" i="15"/>
  <c r="K99" i="15"/>
  <c r="O99" i="15"/>
  <c r="H99" i="15"/>
  <c r="I99" i="15"/>
  <c r="BI91" i="13"/>
  <c r="BI90" i="13"/>
  <c r="BI89" i="13"/>
  <c r="BI88" i="13"/>
  <c r="BI87" i="13"/>
  <c r="BI77" i="13"/>
  <c r="BI76" i="13"/>
  <c r="BI75" i="13"/>
  <c r="BI74" i="13"/>
  <c r="BI73" i="13"/>
  <c r="Q2467" i="25"/>
  <c r="Q2466" i="25"/>
  <c r="Q2465" i="25"/>
  <c r="Q2464" i="25"/>
  <c r="Q2311" i="25"/>
  <c r="Q2310" i="25"/>
  <c r="Q2309" i="25"/>
  <c r="Q2308" i="25"/>
  <c r="Q2155" i="25"/>
  <c r="Q2154" i="25"/>
  <c r="Q2153" i="25"/>
  <c r="Q2463" i="25"/>
  <c r="Q2462" i="25"/>
  <c r="Q2461" i="25"/>
  <c r="Q2460" i="25"/>
  <c r="Q2459" i="25"/>
  <c r="Q2458" i="25"/>
  <c r="Q2457" i="25"/>
  <c r="Q2307" i="25"/>
  <c r="Q2306" i="25"/>
  <c r="Q2305" i="25"/>
  <c r="Q2304" i="25"/>
  <c r="Q2303" i="25"/>
  <c r="Q2152" i="25"/>
  <c r="Q2151" i="25"/>
  <c r="Q2150" i="25"/>
  <c r="Q2149" i="25"/>
  <c r="Q2302" i="25"/>
  <c r="Q2301" i="25"/>
  <c r="Q2300" i="25"/>
  <c r="Q2148" i="25"/>
  <c r="Q2147" i="25"/>
  <c r="Q2146" i="25"/>
  <c r="Q2145" i="25"/>
  <c r="Q2144" i="25"/>
  <c r="Q2143" i="25"/>
  <c r="Q2142" i="25"/>
  <c r="Q2141" i="25"/>
  <c r="Q2140" i="25"/>
  <c r="Q2139" i="25"/>
  <c r="Q2138" i="25"/>
  <c r="Q2137" i="25"/>
  <c r="Q2136" i="25"/>
  <c r="Q2299" i="25"/>
  <c r="Q2298" i="25"/>
  <c r="Q2135" i="25"/>
  <c r="Q229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296" i="25"/>
  <c r="Q2295" i="25"/>
  <c r="Q2134" i="25"/>
  <c r="Q2133" i="25"/>
  <c r="Q2132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294" i="25"/>
  <c r="Q2293" i="25"/>
  <c r="Q2292" i="25"/>
  <c r="Q2291" i="25"/>
  <c r="Q2131" i="25"/>
  <c r="Q2130" i="25"/>
  <c r="Q2290" i="25"/>
  <c r="Q2129" i="25"/>
  <c r="Q2128" i="25"/>
  <c r="Q2127" i="25"/>
  <c r="Q2126" i="25"/>
  <c r="Q2289" i="25"/>
  <c r="Q2288" i="25"/>
  <c r="Q2287" i="25"/>
  <c r="Q228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433" i="25"/>
  <c r="Q2285" i="25"/>
  <c r="Q2284" i="25"/>
  <c r="Q2283" i="25"/>
  <c r="Q2282" i="25"/>
  <c r="Q2432" i="25"/>
  <c r="Q2431" i="25"/>
  <c r="Q2430" i="25"/>
  <c r="Q2429" i="25"/>
  <c r="Q2428" i="25"/>
  <c r="Q2427" i="25"/>
  <c r="Q2426" i="25"/>
  <c r="Q2281" i="25"/>
  <c r="Q2425" i="25"/>
  <c r="Q2424" i="25"/>
  <c r="Q2423" i="25"/>
  <c r="Q2280" i="25"/>
  <c r="Q2279" i="25"/>
  <c r="Q2278" i="25"/>
  <c r="Q2113" i="25"/>
  <c r="Q2112" i="25"/>
  <c r="Q2111" i="25"/>
  <c r="Q2110" i="25"/>
  <c r="Q2109" i="25"/>
  <c r="Q2108" i="25"/>
  <c r="Q2422" i="25"/>
  <c r="Q2421" i="25"/>
  <c r="Q2420" i="25"/>
  <c r="Q2419" i="25"/>
  <c r="Q2418" i="25"/>
  <c r="Q2417" i="25"/>
  <c r="Q2416" i="25"/>
  <c r="Q2415" i="25"/>
  <c r="Q2414" i="25"/>
  <c r="Q2277" i="25"/>
  <c r="Q2276" i="25"/>
  <c r="Q2275" i="25"/>
  <c r="Q2274" i="25"/>
  <c r="Q2273" i="25"/>
  <c r="Q2107" i="25"/>
  <c r="Q2106" i="25"/>
  <c r="Q2105" i="25"/>
  <c r="Q2272" i="25"/>
  <c r="Q2271" i="25"/>
  <c r="Q2270" i="25"/>
  <c r="Q2104" i="25"/>
  <c r="Q2103" i="25"/>
  <c r="Q2102" i="25"/>
  <c r="Q2101" i="25"/>
  <c r="Q2269" i="25"/>
  <c r="Q2100" i="25"/>
  <c r="Q2268" i="25"/>
  <c r="Q2267" i="25"/>
  <c r="Q2099" i="25"/>
  <c r="Q2266" i="25"/>
  <c r="Q2265" i="25"/>
  <c r="Q2413" i="25"/>
  <c r="Q2412" i="25"/>
  <c r="Q2411" i="25"/>
  <c r="Q2410" i="25"/>
  <c r="Q2409" i="25"/>
  <c r="Q2408" i="25"/>
  <c r="Q2264" i="25"/>
  <c r="Q2263" i="25"/>
  <c r="Q2262" i="25"/>
  <c r="Q2407" i="25"/>
  <c r="Q2406" i="25"/>
  <c r="Q2405" i="25"/>
  <c r="Q2404" i="25"/>
  <c r="Q2403" i="25"/>
  <c r="Q2261" i="25"/>
  <c r="Q2260" i="25"/>
  <c r="Q2098" i="25"/>
  <c r="Q2097" i="25"/>
  <c r="Q2096" i="25"/>
  <c r="Q2095" i="25"/>
  <c r="Q2402" i="25"/>
  <c r="Q2401" i="25"/>
  <c r="Q2400" i="25"/>
  <c r="Q2399" i="25"/>
  <c r="Q2398" i="25"/>
  <c r="Q2397" i="25"/>
  <c r="Q2396" i="25"/>
  <c r="Q2395" i="25"/>
  <c r="Q2394" i="25"/>
  <c r="Q2393" i="25"/>
  <c r="Q2259" i="25"/>
  <c r="Q2258" i="25"/>
  <c r="Q2257" i="25"/>
  <c r="Q2256" i="25"/>
  <c r="Q2255" i="25"/>
  <c r="Q2254" i="25"/>
  <c r="Q2253" i="25"/>
  <c r="Q2094" i="25"/>
  <c r="Q2093" i="25"/>
  <c r="Q2092" i="25"/>
  <c r="Q2091" i="25"/>
  <c r="Q2090" i="25"/>
  <c r="Q2089" i="25"/>
  <c r="Q2088" i="25"/>
  <c r="Q2252" i="25"/>
  <c r="Q2087" i="25"/>
  <c r="Q2086" i="25"/>
  <c r="Q2085" i="25"/>
  <c r="Q2084" i="25"/>
  <c r="Q2083" i="25"/>
  <c r="Q2251" i="25"/>
  <c r="Q2082" i="25"/>
  <c r="Q2081" i="25"/>
  <c r="Q2080" i="25"/>
  <c r="Q2250" i="25"/>
  <c r="Q2079" i="25"/>
  <c r="Q2249" i="25"/>
  <c r="Q2248" i="25"/>
  <c r="Q2392" i="25"/>
  <c r="Q2391" i="25"/>
  <c r="Q2390" i="25"/>
  <c r="Q2389" i="25"/>
  <c r="Q2388" i="25"/>
  <c r="Q2387" i="25"/>
  <c r="Q2386" i="25"/>
  <c r="Q2385" i="25"/>
  <c r="Q2247" i="25"/>
  <c r="Q2246" i="25"/>
  <c r="Q2245" i="25"/>
  <c r="Q2244" i="25"/>
  <c r="Q2243" i="25"/>
  <c r="Q2078" i="25"/>
  <c r="Q2077" i="25"/>
  <c r="Q2076" i="25"/>
  <c r="Q2075" i="25"/>
  <c r="Q2074" i="25"/>
  <c r="Q2073" i="25"/>
  <c r="Q2384" i="25"/>
  <c r="Q2383" i="25"/>
  <c r="Q2382" i="25"/>
  <c r="Q2381" i="25"/>
  <c r="Q2380" i="25"/>
  <c r="Q2379" i="25"/>
  <c r="Q2378" i="25"/>
  <c r="Q2377" i="25"/>
  <c r="Q2242" i="25"/>
  <c r="Q2241" i="25"/>
  <c r="Q2240" i="25"/>
  <c r="Q2239" i="25"/>
  <c r="Q2238" i="25"/>
  <c r="Q2237" i="25"/>
  <c r="Q2236" i="25"/>
  <c r="Q2235" i="25"/>
  <c r="Q2072" i="25"/>
  <c r="Q2071" i="25"/>
  <c r="Q2234" i="25"/>
  <c r="Q2233" i="25"/>
  <c r="Q2232" i="25"/>
  <c r="Q223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230" i="25"/>
  <c r="Q2229" i="25"/>
  <c r="Q2059" i="25"/>
  <c r="Q2228" i="25"/>
  <c r="Q2058" i="25"/>
  <c r="Q2057" i="25"/>
  <c r="Q2227" i="25"/>
  <c r="Q2226" i="25"/>
  <c r="Q2376" i="25"/>
  <c r="Q2375" i="25"/>
  <c r="Q2374" i="25"/>
  <c r="Q2373" i="25"/>
  <c r="Q2372" i="25"/>
  <c r="Q2371" i="25"/>
  <c r="Q2370" i="25"/>
  <c r="Q2369" i="25"/>
  <c r="Q2368" i="25"/>
  <c r="Q2225" i="25"/>
  <c r="Q2224" i="25"/>
  <c r="Q2367" i="25"/>
  <c r="Q2366" i="25"/>
  <c r="Q2223" i="25"/>
  <c r="Q2222" i="25"/>
  <c r="Q2221" i="25"/>
  <c r="Q2056" i="25"/>
  <c r="Q2055" i="25"/>
  <c r="Q2054" i="25"/>
  <c r="Q2365" i="25"/>
  <c r="Q2364" i="25"/>
  <c r="Q2363" i="25"/>
  <c r="Q2362" i="25"/>
  <c r="Q2361" i="25"/>
  <c r="Q2360" i="25"/>
  <c r="Q2359" i="25"/>
  <c r="Q2358" i="25"/>
  <c r="Q2357" i="25"/>
  <c r="Q2220" i="25"/>
  <c r="Q2219" i="25"/>
  <c r="Q2218" i="25"/>
  <c r="Q2217" i="25"/>
  <c r="Q2216" i="25"/>
  <c r="Q2053" i="25"/>
  <c r="Q2052" i="25"/>
  <c r="Q2051" i="25"/>
  <c r="Q2050" i="25"/>
  <c r="Q2215" i="25"/>
  <c r="Q2214" i="25"/>
  <c r="Q2213" i="25"/>
  <c r="Q2049" i="25"/>
  <c r="Q2048" i="25"/>
  <c r="Q2047" i="25"/>
  <c r="Q2046" i="25"/>
  <c r="Q2045" i="25"/>
  <c r="Q2044" i="25"/>
  <c r="Q2043" i="25"/>
  <c r="Q2042" i="25"/>
  <c r="Q2212" i="25"/>
  <c r="Q2211" i="25"/>
  <c r="Q2210" i="25"/>
  <c r="Q2356" i="25"/>
  <c r="Q2209" i="25"/>
  <c r="Q2208" i="25"/>
  <c r="Q2207" i="25"/>
  <c r="Q2041" i="25"/>
  <c r="Q2206" i="25"/>
  <c r="Q2205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204" i="25"/>
  <c r="Q2203" i="25"/>
  <c r="Q2202" i="25"/>
  <c r="Q2201" i="25"/>
  <c r="Q2200" i="25"/>
  <c r="Q2199" i="25"/>
  <c r="Q2040" i="25"/>
  <c r="Q2039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198" i="25"/>
  <c r="Q2197" i="25"/>
  <c r="Q2038" i="25"/>
  <c r="Q2037" i="25"/>
  <c r="Q2036" i="25"/>
  <c r="Q2035" i="25"/>
  <c r="Q2196" i="25"/>
  <c r="Q2195" i="25"/>
  <c r="Q2194" i="25"/>
  <c r="Q2193" i="25"/>
  <c r="Q2192" i="25"/>
  <c r="Q2191" i="25"/>
  <c r="Q2190" i="25"/>
  <c r="Q2034" i="25"/>
  <c r="Q2033" i="25"/>
  <c r="Q2032" i="25"/>
  <c r="Q2031" i="25"/>
  <c r="Q2030" i="25"/>
  <c r="Q2029" i="25"/>
  <c r="Q2028" i="25"/>
  <c r="Q2027" i="25"/>
  <c r="Q2026" i="25"/>
  <c r="Q2025" i="25"/>
  <c r="Q2189" i="25"/>
  <c r="Q2188" i="25"/>
  <c r="Q2330" i="25"/>
  <c r="Q2329" i="25"/>
  <c r="Q2187" i="25"/>
  <c r="Q2024" i="25"/>
  <c r="Q2186" i="25"/>
  <c r="Q2185" i="25"/>
  <c r="Q2184" i="25"/>
  <c r="Q2328" i="25"/>
  <c r="Q2327" i="25"/>
  <c r="Q2326" i="25"/>
  <c r="Q2325" i="25"/>
  <c r="Q2183" i="25"/>
  <c r="Q2182" i="25"/>
  <c r="Q2181" i="25"/>
  <c r="Q2180" i="25"/>
  <c r="Q2179" i="25"/>
  <c r="Q2178" i="25"/>
  <c r="Q2177" i="25"/>
  <c r="Q2176" i="25"/>
  <c r="Q2175" i="25"/>
  <c r="Q2174" i="25"/>
  <c r="Q2023" i="25"/>
  <c r="Q2022" i="25"/>
  <c r="Q2021" i="25"/>
  <c r="Q2020" i="25"/>
  <c r="Q2324" i="25"/>
  <c r="Q2323" i="25"/>
  <c r="Q2322" i="25"/>
  <c r="Q2321" i="25"/>
  <c r="Q2320" i="25"/>
  <c r="Q2319" i="25"/>
  <c r="Q2318" i="25"/>
  <c r="Q2317" i="25"/>
  <c r="Q2173" i="25"/>
  <c r="Q2172" i="25"/>
  <c r="Q2171" i="25"/>
  <c r="Q2170" i="25"/>
  <c r="Q2169" i="25"/>
  <c r="Q2019" i="25"/>
  <c r="Q2168" i="25"/>
  <c r="Q2167" i="25"/>
  <c r="Q2018" i="25"/>
  <c r="Q2017" i="25"/>
  <c r="Q2166" i="25"/>
  <c r="Q2165" i="25"/>
  <c r="Q2016" i="25"/>
  <c r="Q2015" i="25"/>
  <c r="Q2014" i="25"/>
  <c r="Q2013" i="25"/>
  <c r="Q2012" i="25"/>
  <c r="Q2011" i="25"/>
  <c r="Q2010" i="25"/>
  <c r="Q2009" i="25"/>
  <c r="Q2008" i="25"/>
  <c r="Q2007" i="25"/>
  <c r="Q2164" i="25"/>
  <c r="Q2006" i="25"/>
  <c r="Q2163" i="25"/>
  <c r="Q2005" i="25"/>
  <c r="Q2162" i="25"/>
  <c r="Q2161" i="25"/>
  <c r="Q2160" i="25"/>
  <c r="Q2159" i="25"/>
  <c r="Q2158" i="25"/>
  <c r="Q2157" i="25"/>
  <c r="Q2156" i="25"/>
  <c r="Q2316" i="25"/>
  <c r="Q2315" i="25"/>
  <c r="Q2314" i="25"/>
  <c r="Q2313" i="25"/>
  <c r="Q2312" i="25"/>
  <c r="Q341" i="25"/>
  <c r="Q340" i="25"/>
  <c r="Q339" i="25"/>
  <c r="Q338" i="25"/>
  <c r="Q337" i="25"/>
  <c r="Q336" i="25"/>
  <c r="Q335" i="25"/>
  <c r="Q334" i="25"/>
  <c r="Q333" i="25"/>
  <c r="Q332" i="25"/>
  <c r="Q331" i="25"/>
  <c r="Q330" i="25"/>
  <c r="Q329" i="25"/>
  <c r="Q328" i="25"/>
  <c r="Q327" i="25"/>
  <c r="Q326" i="25"/>
  <c r="Q325" i="25"/>
  <c r="Q324" i="25"/>
  <c r="Q323" i="25"/>
  <c r="Q322" i="25"/>
  <c r="Q321" i="25"/>
  <c r="Q172" i="25"/>
  <c r="Q171" i="25"/>
  <c r="Q170" i="25"/>
  <c r="Q169" i="25"/>
  <c r="Q168" i="25"/>
  <c r="Q167" i="25"/>
  <c r="Q2004" i="25"/>
  <c r="Q2003" i="25"/>
  <c r="Q1847" i="25"/>
  <c r="Q2002" i="25"/>
  <c r="Q2001" i="25"/>
  <c r="Q2000" i="25"/>
  <c r="Q1999" i="25"/>
  <c r="Q1846" i="25"/>
  <c r="Q1688" i="25"/>
  <c r="Q1687" i="25"/>
  <c r="Q1528" i="25"/>
  <c r="Q1186" i="25"/>
  <c r="Q1358" i="25"/>
  <c r="Q1357" i="25"/>
  <c r="Q1356" i="25"/>
  <c r="Q1355" i="25"/>
  <c r="Q1354" i="25"/>
  <c r="Q1353" i="25"/>
  <c r="Q1352" i="25"/>
  <c r="Q1351" i="25"/>
  <c r="Q1350" i="25"/>
  <c r="Q1185" i="25"/>
  <c r="Q1349" i="25"/>
  <c r="Q1184" i="25"/>
  <c r="Q1348" i="25"/>
  <c r="Q1527" i="25"/>
  <c r="Q1526" i="25"/>
  <c r="Q1525" i="25"/>
  <c r="Q1524" i="25"/>
  <c r="Q1523" i="25"/>
  <c r="Q1183" i="25"/>
  <c r="Q1182" i="25"/>
  <c r="Q1015" i="25"/>
  <c r="Q1181" i="25"/>
  <c r="Q1180" i="25"/>
  <c r="Q1179" i="25"/>
  <c r="Q1178" i="25"/>
  <c r="Q1177" i="25"/>
  <c r="Q1176" i="25"/>
  <c r="Q1014" i="25"/>
  <c r="Q1013" i="25"/>
  <c r="Q1012" i="25"/>
  <c r="Q1011" i="25"/>
  <c r="Q1010" i="25"/>
  <c r="Q1009" i="25"/>
  <c r="Q1175" i="25"/>
  <c r="Q1174" i="25"/>
  <c r="Q1173" i="25"/>
  <c r="Q1008" i="25"/>
  <c r="Q1172" i="25"/>
  <c r="Q1171" i="25"/>
  <c r="Q1170" i="25"/>
  <c r="Q1169" i="25"/>
  <c r="Q1168" i="25"/>
  <c r="Q1347" i="25"/>
  <c r="Q1346" i="25"/>
  <c r="Q1345" i="25"/>
  <c r="Q1344" i="25"/>
  <c r="Q1343" i="25"/>
  <c r="Q1167" i="25"/>
  <c r="Q1166" i="25"/>
  <c r="Q1165" i="25"/>
  <c r="Q1164" i="25"/>
  <c r="Q1007" i="25"/>
  <c r="Q1006" i="25"/>
  <c r="Q1005" i="25"/>
  <c r="Q1004" i="25"/>
  <c r="Q1003" i="25"/>
  <c r="Q1002" i="25"/>
  <c r="Q1001" i="25"/>
  <c r="Q1000" i="25"/>
  <c r="Q999" i="25"/>
  <c r="Q998" i="25"/>
  <c r="Q847" i="25"/>
  <c r="Q679" i="25"/>
  <c r="Q678" i="25"/>
  <c r="Q846" i="25"/>
  <c r="Q677" i="25"/>
  <c r="Q676" i="25"/>
  <c r="Q675" i="25"/>
  <c r="Q674" i="25"/>
  <c r="Q511" i="25"/>
  <c r="Q510" i="25"/>
  <c r="Q509" i="25"/>
  <c r="Q673" i="25"/>
  <c r="Q845" i="25"/>
  <c r="Q844" i="25"/>
  <c r="Q843" i="25"/>
  <c r="Q508" i="25"/>
  <c r="Q672" i="25"/>
  <c r="Q507" i="25"/>
  <c r="Q506" i="25"/>
  <c r="Q505" i="25"/>
  <c r="Q504" i="25"/>
  <c r="Q166" i="25"/>
  <c r="Q165" i="25"/>
  <c r="Q164" i="25"/>
  <c r="Q1998" i="25"/>
  <c r="Q503" i="25"/>
  <c r="Q1845" i="25"/>
  <c r="Q1844" i="25"/>
  <c r="Q1843" i="25"/>
  <c r="Q1842" i="25"/>
  <c r="Q1841" i="25"/>
  <c r="Q1997" i="25"/>
  <c r="Q1840" i="25"/>
  <c r="Q1686" i="25"/>
  <c r="Q1839" i="25"/>
  <c r="Q1838" i="25"/>
  <c r="Q1837" i="25"/>
  <c r="Q1685" i="25"/>
  <c r="Q1996" i="25"/>
  <c r="Q1836" i="25"/>
  <c r="Q1835" i="25"/>
  <c r="Q1684" i="25"/>
  <c r="Q1834" i="25"/>
  <c r="Q1833" i="25"/>
  <c r="Q1683" i="25"/>
  <c r="Q1682" i="25"/>
  <c r="Q1832" i="25"/>
  <c r="Q1831" i="25"/>
  <c r="Q1830" i="25"/>
  <c r="Q1829" i="25"/>
  <c r="Q1522" i="25"/>
  <c r="Q1521" i="25"/>
  <c r="Q1520" i="25"/>
  <c r="Q1519" i="25"/>
  <c r="Q1681" i="25"/>
  <c r="Q1680" i="25"/>
  <c r="Q1679" i="25"/>
  <c r="Q1678" i="25"/>
  <c r="Q1677" i="25"/>
  <c r="Q1676" i="25"/>
  <c r="Q1995" i="25"/>
  <c r="Q1994" i="25"/>
  <c r="Q1993" i="25"/>
  <c r="Q1992" i="25"/>
  <c r="Q1991" i="25"/>
  <c r="Q1990" i="25"/>
  <c r="Q1828" i="25"/>
  <c r="Q1827" i="25"/>
  <c r="Q1989" i="25"/>
  <c r="Q1988" i="25"/>
  <c r="Q1987" i="25"/>
  <c r="Q1986" i="25"/>
  <c r="Q1985" i="25"/>
  <c r="Q1984" i="25"/>
  <c r="Q163" i="25"/>
  <c r="Q162" i="25"/>
  <c r="Q161" i="25"/>
  <c r="Q160" i="25"/>
  <c r="Q159" i="25"/>
  <c r="Q158" i="25"/>
  <c r="Q157" i="25"/>
  <c r="Q156" i="25"/>
  <c r="Q155" i="25"/>
  <c r="Q154" i="25"/>
  <c r="Q153" i="25"/>
  <c r="Q152" i="25"/>
  <c r="Q151" i="25"/>
  <c r="Q150" i="25"/>
  <c r="Q149" i="25"/>
  <c r="Q148" i="25"/>
  <c r="Q502" i="25"/>
  <c r="Q501" i="25"/>
  <c r="Q500" i="25"/>
  <c r="Q499" i="25"/>
  <c r="Q498" i="25"/>
  <c r="Q497" i="25"/>
  <c r="Q496" i="25"/>
  <c r="Q495" i="25"/>
  <c r="Q494" i="25"/>
  <c r="Q671" i="25"/>
  <c r="Q670" i="25"/>
  <c r="Q669" i="25"/>
  <c r="Q668" i="25"/>
  <c r="Q667" i="25"/>
  <c r="Q666" i="25"/>
  <c r="Q665" i="25"/>
  <c r="Q493" i="25"/>
  <c r="Q664" i="25"/>
  <c r="Q663" i="25"/>
  <c r="Q662" i="25"/>
  <c r="Q661" i="25"/>
  <c r="Q842" i="25"/>
  <c r="Q841" i="25"/>
  <c r="Q840" i="25"/>
  <c r="Q839" i="25"/>
  <c r="Q660" i="25"/>
  <c r="Q659" i="25"/>
  <c r="Q838" i="25"/>
  <c r="Q837" i="25"/>
  <c r="Q836" i="25"/>
  <c r="Q835" i="25"/>
  <c r="Q658" i="25"/>
  <c r="Q657" i="25"/>
  <c r="Q656" i="25"/>
  <c r="Q997" i="25"/>
  <c r="Q996" i="25"/>
  <c r="Q834" i="25"/>
  <c r="Q833" i="25"/>
  <c r="Q832" i="25"/>
  <c r="Q995" i="25"/>
  <c r="Q1518" i="25"/>
  <c r="Q1517" i="25"/>
  <c r="Q1516" i="25"/>
  <c r="Q1515" i="25"/>
  <c r="Q1675" i="25"/>
  <c r="Q1342" i="25"/>
  <c r="Q1341" i="25"/>
  <c r="Q1340" i="25"/>
  <c r="Q1514" i="25"/>
  <c r="Q1674" i="25"/>
  <c r="Q1339" i="25"/>
  <c r="Q1338" i="25"/>
  <c r="Q1337" i="25"/>
  <c r="Q1336" i="25"/>
  <c r="Q1335" i="25"/>
  <c r="Q1334" i="25"/>
  <c r="Q1333" i="25"/>
  <c r="Q1332" i="25"/>
  <c r="Q1513" i="25"/>
  <c r="Q1512" i="25"/>
  <c r="Q1673" i="25"/>
  <c r="Q1672" i="25"/>
  <c r="Q1511" i="25"/>
  <c r="Q1510" i="25"/>
  <c r="Q1509" i="25"/>
  <c r="Q1508" i="25"/>
  <c r="Q1507" i="25"/>
  <c r="Q1671" i="25"/>
  <c r="Q320" i="25"/>
  <c r="Q319" i="25"/>
  <c r="Q318" i="25"/>
  <c r="Q317" i="25"/>
  <c r="Q316" i="25"/>
  <c r="Q315" i="25"/>
  <c r="Q314" i="25"/>
  <c r="Q313" i="25"/>
  <c r="Q312" i="25"/>
  <c r="Q311" i="25"/>
  <c r="Q310" i="25"/>
  <c r="Q309" i="25"/>
  <c r="Q308" i="25"/>
  <c r="Q307" i="25"/>
  <c r="Q306" i="25"/>
  <c r="Q305" i="25"/>
  <c r="Q304" i="25"/>
  <c r="Q303" i="25"/>
  <c r="Q302" i="25"/>
  <c r="Q301" i="25"/>
  <c r="Q300" i="25"/>
  <c r="Q299" i="25"/>
  <c r="Q298" i="25"/>
  <c r="Q297" i="25"/>
  <c r="Q296" i="25"/>
  <c r="Q147" i="25"/>
  <c r="Q146" i="25"/>
  <c r="Q145" i="25"/>
  <c r="Q144" i="25"/>
  <c r="Q143" i="25"/>
  <c r="Q142" i="25"/>
  <c r="Q141" i="25"/>
  <c r="Q140" i="25"/>
  <c r="Q1826" i="25"/>
  <c r="Q1825" i="25"/>
  <c r="Q1983" i="25"/>
  <c r="Q1824" i="25"/>
  <c r="Q1982" i="25"/>
  <c r="Q1981" i="25"/>
  <c r="Q1823" i="25"/>
  <c r="Q1980" i="25"/>
  <c r="Q1822" i="25"/>
  <c r="Q1979" i="25"/>
  <c r="Q1978" i="25"/>
  <c r="Q1670" i="25"/>
  <c r="Q1669" i="25"/>
  <c r="Q1668" i="25"/>
  <c r="Q1506" i="25"/>
  <c r="Q1505" i="25"/>
  <c r="Q1163" i="25"/>
  <c r="Q1162" i="25"/>
  <c r="Q1504" i="25"/>
  <c r="Q1331" i="25"/>
  <c r="Q1330" i="25"/>
  <c r="Q1329" i="25"/>
  <c r="Q1328" i="25"/>
  <c r="Q1327" i="25"/>
  <c r="Q1326" i="25"/>
  <c r="Q1325" i="25"/>
  <c r="Q1161" i="25"/>
  <c r="Q1324" i="25"/>
  <c r="Q1323" i="25"/>
  <c r="Q1322" i="25"/>
  <c r="Q1160" i="25"/>
  <c r="Q1159" i="25"/>
  <c r="Q1158" i="25"/>
  <c r="Q1157" i="25"/>
  <c r="Q1321" i="25"/>
  <c r="Q1320" i="25"/>
  <c r="Q1319" i="25"/>
  <c r="Q1318" i="25"/>
  <c r="Q1317" i="25"/>
  <c r="Q1316" i="25"/>
  <c r="Q1315" i="25"/>
  <c r="Q1503" i="25"/>
  <c r="Q1156" i="25"/>
  <c r="Q994" i="25"/>
  <c r="Q993" i="25"/>
  <c r="Q992" i="25"/>
  <c r="Q991" i="25"/>
  <c r="Q1155" i="25"/>
  <c r="Q1154" i="25"/>
  <c r="Q1153" i="25"/>
  <c r="Q1152" i="25"/>
  <c r="Q1151" i="25"/>
  <c r="Q1150" i="25"/>
  <c r="Q1149" i="25"/>
  <c r="Q1314" i="25"/>
  <c r="Q831" i="25"/>
  <c r="Q830" i="25"/>
  <c r="Q1148" i="25"/>
  <c r="Q1147" i="25"/>
  <c r="Q1146" i="25"/>
  <c r="Q1145" i="25"/>
  <c r="Q1144" i="25"/>
  <c r="Q990" i="25"/>
  <c r="Q989" i="25"/>
  <c r="Q988" i="25"/>
  <c r="Q987" i="25"/>
  <c r="Q986" i="25"/>
  <c r="Q985" i="25"/>
  <c r="Q984" i="25"/>
  <c r="Q983" i="25"/>
  <c r="Q982" i="25"/>
  <c r="Q829" i="25"/>
  <c r="Q981" i="25"/>
  <c r="Q980" i="25"/>
  <c r="Q979" i="25"/>
  <c r="Q978" i="25"/>
  <c r="Q828" i="25"/>
  <c r="Q827" i="25"/>
  <c r="Q655" i="25"/>
  <c r="Q826" i="25"/>
  <c r="Q825" i="25"/>
  <c r="Q824" i="25"/>
  <c r="Q823" i="25"/>
  <c r="Q822" i="25"/>
  <c r="Q654" i="25"/>
  <c r="Q653" i="25"/>
  <c r="Q492" i="25"/>
  <c r="Q652" i="25"/>
  <c r="Q651" i="25"/>
  <c r="Q821" i="25"/>
  <c r="Q820" i="25"/>
  <c r="Q819" i="25"/>
  <c r="Q491" i="25"/>
  <c r="Q490" i="25"/>
  <c r="Q650" i="25"/>
  <c r="Q489" i="25"/>
  <c r="Q488" i="25"/>
  <c r="Q649" i="25"/>
  <c r="Q487" i="25"/>
  <c r="Q486" i="25"/>
  <c r="Q485" i="25"/>
  <c r="Q139" i="25"/>
  <c r="Q1977" i="25"/>
  <c r="Q1976" i="25"/>
  <c r="Q1975" i="25"/>
  <c r="Q1974" i="25"/>
  <c r="Q484" i="25"/>
  <c r="Q1821" i="25"/>
  <c r="Q1667" i="25"/>
  <c r="Q1666" i="25"/>
  <c r="Q1820" i="25"/>
  <c r="Q1973" i="25"/>
  <c r="Q1819" i="25"/>
  <c r="Q1818" i="25"/>
  <c r="Q1817" i="25"/>
  <c r="Q1816" i="25"/>
  <c r="Q1815" i="25"/>
  <c r="Q1814" i="25"/>
  <c r="Q1813" i="25"/>
  <c r="Q1812" i="25"/>
  <c r="Q1811" i="25"/>
  <c r="Q1810" i="25"/>
  <c r="Q1809" i="25"/>
  <c r="Q1665" i="25"/>
  <c r="Q1972" i="25"/>
  <c r="Q1971" i="25"/>
  <c r="Q1808" i="25"/>
  <c r="Q1807" i="25"/>
  <c r="Q1806" i="25"/>
  <c r="Q1805" i="25"/>
  <c r="Q1804" i="25"/>
  <c r="Q1803" i="25"/>
  <c r="Q1802" i="25"/>
  <c r="Q1801" i="25"/>
  <c r="Q1800" i="25"/>
  <c r="Q1799" i="25"/>
  <c r="Q1798" i="25"/>
  <c r="Q1502" i="25"/>
  <c r="Q1501" i="25"/>
  <c r="Q1500" i="25"/>
  <c r="Q1664" i="25"/>
  <c r="Q1663" i="25"/>
  <c r="Q1662" i="25"/>
  <c r="Q1661" i="25"/>
  <c r="Q1660" i="25"/>
  <c r="Q1659" i="25"/>
  <c r="Q1658" i="25"/>
  <c r="Q1657" i="25"/>
  <c r="Q1656" i="25"/>
  <c r="Q1655" i="25"/>
  <c r="Q1654" i="25"/>
  <c r="Q1970" i="25"/>
  <c r="Q1969" i="25"/>
  <c r="Q1968" i="25"/>
  <c r="Q1967" i="25"/>
  <c r="Q1966" i="25"/>
  <c r="Q1965" i="25"/>
  <c r="Q1797" i="25"/>
  <c r="Q1796" i="25"/>
  <c r="Q1795" i="25"/>
  <c r="Q1964" i="25"/>
  <c r="Q1963" i="25"/>
  <c r="Q1962" i="25"/>
  <c r="Q1961" i="25"/>
  <c r="Q1960" i="25"/>
  <c r="Q138" i="25"/>
  <c r="Q137" i="25"/>
  <c r="Q136" i="25"/>
  <c r="Q135" i="25"/>
  <c r="Q134" i="25"/>
  <c r="Q133" i="25"/>
  <c r="Q132" i="25"/>
  <c r="Q131" i="25"/>
  <c r="Q130" i="25"/>
  <c r="Q129" i="25"/>
  <c r="Q128" i="25"/>
  <c r="Q127" i="25"/>
  <c r="Q126" i="25"/>
  <c r="Q125" i="25"/>
  <c r="Q124" i="25"/>
  <c r="Q123" i="25"/>
  <c r="Q122" i="25"/>
  <c r="Q483" i="25"/>
  <c r="Q482" i="25"/>
  <c r="Q481" i="25"/>
  <c r="Q480" i="25"/>
  <c r="Q479" i="25"/>
  <c r="Q478" i="25"/>
  <c r="Q477" i="25"/>
  <c r="Q476" i="25"/>
  <c r="Q475" i="25"/>
  <c r="Q474" i="25"/>
  <c r="Q473" i="25"/>
  <c r="Q472" i="25"/>
  <c r="Q471" i="25"/>
  <c r="Q470" i="25"/>
  <c r="Q469" i="25"/>
  <c r="Q468" i="25"/>
  <c r="Q467" i="25"/>
  <c r="Q466" i="25"/>
  <c r="Q465" i="25"/>
  <c r="Q648" i="25"/>
  <c r="Q647" i="25"/>
  <c r="Q646" i="25"/>
  <c r="Q645" i="25"/>
  <c r="Q644" i="25"/>
  <c r="Q643" i="25"/>
  <c r="Q642" i="25"/>
  <c r="Q641" i="25"/>
  <c r="Q640" i="25"/>
  <c r="Q639" i="25"/>
  <c r="Q638" i="25"/>
  <c r="Q637" i="25"/>
  <c r="Q636" i="25"/>
  <c r="Q635" i="25"/>
  <c r="Q634" i="25"/>
  <c r="Q633" i="25"/>
  <c r="Q818" i="25"/>
  <c r="Q632" i="25"/>
  <c r="Q817" i="25"/>
  <c r="Q816" i="25"/>
  <c r="Q815" i="25"/>
  <c r="Q814" i="25"/>
  <c r="Q631" i="25"/>
  <c r="Q630" i="25"/>
  <c r="Q813" i="25"/>
  <c r="Q812" i="25"/>
  <c r="Q811" i="25"/>
  <c r="Q629" i="25"/>
  <c r="Q628" i="25"/>
  <c r="Q977" i="25"/>
  <c r="Q810" i="25"/>
  <c r="Q809" i="25"/>
  <c r="Q808" i="25"/>
  <c r="Q976" i="25"/>
  <c r="Q1143" i="25"/>
  <c r="Q1499" i="25"/>
  <c r="Q1498" i="25"/>
  <c r="Q1653" i="25"/>
  <c r="Q1652" i="25"/>
  <c r="Q1651" i="25"/>
  <c r="Q1313" i="25"/>
  <c r="Q1497" i="25"/>
  <c r="Q1496" i="25"/>
  <c r="Q1495" i="25"/>
  <c r="Q1494" i="25"/>
  <c r="Q1650" i="25"/>
  <c r="Q1312" i="25"/>
  <c r="Q1311" i="25"/>
  <c r="Q1493" i="25"/>
  <c r="Q1310" i="25"/>
  <c r="Q1492" i="25"/>
  <c r="Q1649" i="25"/>
  <c r="Q1648" i="25"/>
  <c r="Q1647" i="25"/>
  <c r="Q1646" i="25"/>
  <c r="Q1491" i="25"/>
  <c r="Q1490" i="25"/>
  <c r="Q1489" i="25"/>
  <c r="Q1488" i="25"/>
  <c r="Q1487" i="25"/>
  <c r="Q1645" i="25"/>
  <c r="Q1644" i="25"/>
  <c r="Q1643" i="25"/>
  <c r="Q295" i="25"/>
  <c r="Q294" i="25"/>
  <c r="Q293" i="25"/>
  <c r="Q292" i="25"/>
  <c r="Q291" i="25"/>
  <c r="Q290" i="25"/>
  <c r="Q289" i="25"/>
  <c r="Q288" i="25"/>
  <c r="Q287" i="25"/>
  <c r="Q286" i="25"/>
  <c r="Q285" i="25"/>
  <c r="Q284" i="25"/>
  <c r="Q283" i="25"/>
  <c r="Q282" i="25"/>
  <c r="Q281" i="25"/>
  <c r="Q280" i="25"/>
  <c r="Q279" i="25"/>
  <c r="Q278" i="25"/>
  <c r="Q277" i="25"/>
  <c r="Q276" i="25"/>
  <c r="Q275" i="25"/>
  <c r="Q274" i="25"/>
  <c r="Q273" i="25"/>
  <c r="Q272" i="25"/>
  <c r="Q271" i="25"/>
  <c r="Q121" i="25"/>
  <c r="Q120" i="25"/>
  <c r="Q1959" i="25"/>
  <c r="Q1958" i="25"/>
  <c r="Q1957" i="25"/>
  <c r="Q1794" i="25"/>
  <c r="Q1793" i="25"/>
  <c r="Q1956" i="25"/>
  <c r="Q1955" i="25"/>
  <c r="Q1954" i="25"/>
  <c r="Q1953" i="25"/>
  <c r="Q1792" i="25"/>
  <c r="Q1642" i="25"/>
  <c r="Q1486" i="25"/>
  <c r="Q1485" i="25"/>
  <c r="Q1142" i="25"/>
  <c r="Q1484" i="25"/>
  <c r="Q1483" i="25"/>
  <c r="Q1309" i="25"/>
  <c r="Q1308" i="25"/>
  <c r="Q1307" i="25"/>
  <c r="Q1306" i="25"/>
  <c r="Q1305" i="25"/>
  <c r="Q1304" i="25"/>
  <c r="Q1303" i="25"/>
  <c r="Q1302" i="25"/>
  <c r="Q1301" i="25"/>
  <c r="Q1141" i="25"/>
  <c r="Q1300" i="25"/>
  <c r="Q1299" i="25"/>
  <c r="Q1140" i="25"/>
  <c r="Q1139" i="25"/>
  <c r="Q1298" i="25"/>
  <c r="Q1297" i="25"/>
  <c r="Q1296" i="25"/>
  <c r="Q1295" i="25"/>
  <c r="Q1294" i="25"/>
  <c r="Q1293" i="25"/>
  <c r="Q1292" i="25"/>
  <c r="Q1291" i="25"/>
  <c r="Q1482" i="25"/>
  <c r="Q1481" i="25"/>
  <c r="Q1480" i="25"/>
  <c r="Q1479" i="25"/>
  <c r="Q1478" i="25"/>
  <c r="Q1477" i="25"/>
  <c r="Q1476" i="25"/>
  <c r="Q1138" i="25"/>
  <c r="Q1137" i="25"/>
  <c r="Q1136" i="25"/>
  <c r="Q975" i="25"/>
  <c r="Q1135" i="25"/>
  <c r="Q1134" i="25"/>
  <c r="Q1133" i="25"/>
  <c r="Q1132" i="25"/>
  <c r="Q1131" i="25"/>
  <c r="Q1130" i="25"/>
  <c r="Q1129" i="25"/>
  <c r="Q1128" i="25"/>
  <c r="Q974" i="25"/>
  <c r="Q1127" i="25"/>
  <c r="Q1290" i="25"/>
  <c r="Q1289" i="25"/>
  <c r="Q1288" i="25"/>
  <c r="Q1287" i="25"/>
  <c r="Q1126" i="25"/>
  <c r="Q973" i="25"/>
  <c r="Q807" i="25"/>
  <c r="Q806" i="25"/>
  <c r="Q805" i="25"/>
  <c r="Q804" i="25"/>
  <c r="Q1125" i="25"/>
  <c r="Q1124" i="25"/>
  <c r="Q972" i="25"/>
  <c r="Q971" i="25"/>
  <c r="Q970" i="25"/>
  <c r="Q969" i="25"/>
  <c r="Q968" i="25"/>
  <c r="Q967" i="25"/>
  <c r="Q627" i="25"/>
  <c r="Q626" i="25"/>
  <c r="Q625" i="25"/>
  <c r="Q803" i="25"/>
  <c r="Q802" i="25"/>
  <c r="Q624" i="25"/>
  <c r="Q801" i="25"/>
  <c r="Q800" i="25"/>
  <c r="Q623" i="25"/>
  <c r="Q464" i="25"/>
  <c r="Q463" i="25"/>
  <c r="Q622" i="25"/>
  <c r="Q799" i="25"/>
  <c r="Q798" i="25"/>
  <c r="Q797" i="25"/>
  <c r="Q796" i="25"/>
  <c r="Q795" i="25"/>
  <c r="Q794" i="25"/>
  <c r="Q462" i="25"/>
  <c r="Q461" i="25"/>
  <c r="Q793" i="25"/>
  <c r="Q460" i="25"/>
  <c r="Q459" i="25"/>
  <c r="Q458" i="25"/>
  <c r="Q457" i="25"/>
  <c r="Q456" i="25"/>
  <c r="Q1952" i="25"/>
  <c r="Q1951" i="25"/>
  <c r="Q455" i="25"/>
  <c r="Q1641" i="25"/>
  <c r="Q1640" i="25"/>
  <c r="Q1791" i="25"/>
  <c r="Q1790" i="25"/>
  <c r="Q1789" i="25"/>
  <c r="Q1788" i="25"/>
  <c r="Q1787" i="25"/>
  <c r="Q1786" i="25"/>
  <c r="Q1785" i="25"/>
  <c r="Q1784" i="25"/>
  <c r="Q1950" i="25"/>
  <c r="Q1639" i="25"/>
  <c r="Q1638" i="25"/>
  <c r="Q1637" i="25"/>
  <c r="Q1783" i="25"/>
  <c r="Q1636" i="25"/>
  <c r="Q1782" i="25"/>
  <c r="Q1781" i="25"/>
  <c r="Q1780" i="25"/>
  <c r="Q1779" i="25"/>
  <c r="Q1778" i="25"/>
  <c r="Q1475" i="25"/>
  <c r="Q1474" i="25"/>
  <c r="Q1473" i="25"/>
  <c r="Q1472" i="25"/>
  <c r="Q1471" i="25"/>
  <c r="Q1635" i="25"/>
  <c r="Q1949" i="25"/>
  <c r="Q1948" i="25"/>
  <c r="Q1947" i="25"/>
  <c r="Q1777" i="25"/>
  <c r="Q1946" i="25"/>
  <c r="Q1945" i="25"/>
  <c r="Q1944" i="25"/>
  <c r="Q119" i="25"/>
  <c r="Q118" i="25"/>
  <c r="Q117" i="25"/>
  <c r="Q116" i="25"/>
  <c r="Q115" i="25"/>
  <c r="Q114" i="25"/>
  <c r="Q113" i="25"/>
  <c r="Q112" i="25"/>
  <c r="Q111" i="25"/>
  <c r="Q110" i="25"/>
  <c r="Q109" i="25"/>
  <c r="Q454" i="25"/>
  <c r="Q453" i="25"/>
  <c r="Q452" i="25"/>
  <c r="Q451" i="25"/>
  <c r="Q450" i="25"/>
  <c r="Q449" i="25"/>
  <c r="Q448" i="25"/>
  <c r="Q447" i="25"/>
  <c r="Q446" i="25"/>
  <c r="Q445" i="25"/>
  <c r="Q621" i="25"/>
  <c r="Q620" i="25"/>
  <c r="Q619" i="25"/>
  <c r="Q618" i="25"/>
  <c r="Q617" i="25"/>
  <c r="Q616" i="25"/>
  <c r="Q615" i="25"/>
  <c r="Q614" i="25"/>
  <c r="Q613" i="25"/>
  <c r="Q612" i="25"/>
  <c r="Q611" i="25"/>
  <c r="Q792" i="25"/>
  <c r="Q791" i="25"/>
  <c r="Q610" i="25"/>
  <c r="Q790" i="25"/>
  <c r="Q609" i="25"/>
  <c r="Q608" i="25"/>
  <c r="Q789" i="25"/>
  <c r="Q788" i="25"/>
  <c r="Q607" i="25"/>
  <c r="Q966" i="25"/>
  <c r="Q965" i="25"/>
  <c r="Q964" i="25"/>
  <c r="Q963" i="25"/>
  <c r="Q962" i="25"/>
  <c r="Q961" i="25"/>
  <c r="Q787" i="25"/>
  <c r="Q786" i="25"/>
  <c r="Q785" i="25"/>
  <c r="Q960" i="25"/>
  <c r="Q959" i="25"/>
  <c r="Q958" i="25"/>
  <c r="Q957" i="25"/>
  <c r="Q956" i="25"/>
  <c r="Q955" i="25"/>
  <c r="Q1470" i="25"/>
  <c r="Q1469" i="25"/>
  <c r="Q1468" i="25"/>
  <c r="Q1467" i="25"/>
  <c r="Q1466" i="25"/>
  <c r="Q1465" i="25"/>
  <c r="Q1634" i="25"/>
  <c r="Q1633" i="25"/>
  <c r="Q1632" i="25"/>
  <c r="Q1286" i="25"/>
  <c r="Q1285" i="25"/>
  <c r="Q1284" i="25"/>
  <c r="Q1283" i="25"/>
  <c r="Q1282" i="25"/>
  <c r="Q1464" i="25"/>
  <c r="Q1463" i="25"/>
  <c r="Q1281" i="25"/>
  <c r="Q1280" i="25"/>
  <c r="Q1279" i="25"/>
  <c r="Q1462" i="25"/>
  <c r="Q1631" i="25"/>
  <c r="Q1461" i="25"/>
  <c r="Q1460" i="25"/>
  <c r="Q1459" i="25"/>
  <c r="Q1458" i="25"/>
  <c r="Q1457" i="25"/>
  <c r="Q1630" i="25"/>
  <c r="Q1629" i="25"/>
  <c r="Q1628" i="25"/>
  <c r="Q270" i="25"/>
  <c r="Q269" i="25"/>
  <c r="Q268" i="25"/>
  <c r="Q267" i="25"/>
  <c r="Q266" i="25"/>
  <c r="Q265" i="25"/>
  <c r="Q264" i="25"/>
  <c r="Q263" i="25"/>
  <c r="Q262" i="25"/>
  <c r="Q261" i="25"/>
  <c r="Q260" i="25"/>
  <c r="Q259" i="25"/>
  <c r="Q258" i="25"/>
  <c r="Q257" i="25"/>
  <c r="Q256" i="25"/>
  <c r="Q255" i="25"/>
  <c r="Q108" i="25"/>
  <c r="Q107" i="25"/>
  <c r="Q106" i="25"/>
  <c r="Q1943" i="25"/>
  <c r="Q1942" i="25"/>
  <c r="Q1941" i="25"/>
  <c r="Q1940" i="25"/>
  <c r="Q1627" i="25"/>
  <c r="Q1626" i="25"/>
  <c r="Q1625" i="25"/>
  <c r="Q1624" i="25"/>
  <c r="Q1456" i="25"/>
  <c r="Q1455" i="25"/>
  <c r="Q1454" i="25"/>
  <c r="Q1453" i="25"/>
  <c r="Q1452" i="25"/>
  <c r="Q1123" i="25"/>
  <c r="Q1122" i="25"/>
  <c r="Q1278" i="25"/>
  <c r="Q1277" i="25"/>
  <c r="Q1276" i="25"/>
  <c r="Q1275" i="25"/>
  <c r="Q1274" i="25"/>
  <c r="Q1273" i="25"/>
  <c r="Q1272" i="25"/>
  <c r="Q1121" i="25"/>
  <c r="Q1120" i="25"/>
  <c r="Q1119" i="25"/>
  <c r="Q1118" i="25"/>
  <c r="Q1271" i="25"/>
  <c r="Q1270" i="25"/>
  <c r="Q1269" i="25"/>
  <c r="Q1451" i="25"/>
  <c r="Q1450" i="25"/>
  <c r="Q954" i="25"/>
  <c r="Q1117" i="25"/>
  <c r="Q1116" i="25"/>
  <c r="Q953" i="25"/>
  <c r="Q952" i="25"/>
  <c r="Q951" i="25"/>
  <c r="Q1115" i="25"/>
  <c r="Q1114" i="25"/>
  <c r="Q1113" i="25"/>
  <c r="Q1112" i="25"/>
  <c r="Q1111" i="25"/>
  <c r="Q1110" i="25"/>
  <c r="Q950" i="25"/>
  <c r="Q1268" i="25"/>
  <c r="Q1267" i="25"/>
  <c r="Q949" i="25"/>
  <c r="Q784" i="25"/>
  <c r="Q1109" i="25"/>
  <c r="Q1108" i="25"/>
  <c r="Q1107" i="25"/>
  <c r="Q1106" i="25"/>
  <c r="Q948" i="25"/>
  <c r="Q947" i="25"/>
  <c r="Q946" i="25"/>
  <c r="Q945" i="25"/>
  <c r="Q944" i="25"/>
  <c r="Q943" i="25"/>
  <c r="Q942" i="25"/>
  <c r="Q941" i="25"/>
  <c r="Q783" i="25"/>
  <c r="Q940" i="25"/>
  <c r="Q939" i="25"/>
  <c r="Q782" i="25"/>
  <c r="Q606" i="25"/>
  <c r="Q605" i="25"/>
  <c r="Q604" i="25"/>
  <c r="Q781" i="25"/>
  <c r="Q780" i="25"/>
  <c r="Q603" i="25"/>
  <c r="Q602" i="25"/>
  <c r="Q601" i="25"/>
  <c r="Q600" i="25"/>
  <c r="Q444" i="25"/>
  <c r="Q443" i="25"/>
  <c r="Q442" i="25"/>
  <c r="Q599" i="25"/>
  <c r="Q779" i="25"/>
  <c r="Q778" i="25"/>
  <c r="Q777" i="25"/>
  <c r="Q776" i="25"/>
  <c r="Q775" i="25"/>
  <c r="Q774" i="25"/>
  <c r="Q441" i="25"/>
  <c r="Q440" i="25"/>
  <c r="Q439" i="25"/>
  <c r="Q438" i="25"/>
  <c r="Q773" i="25"/>
  <c r="Q437" i="25"/>
  <c r="Q598" i="25"/>
  <c r="Q772" i="25"/>
  <c r="Q771" i="25"/>
  <c r="Q436" i="25"/>
  <c r="Q435" i="25"/>
  <c r="Q105" i="25"/>
  <c r="Q1939" i="25"/>
  <c r="Q1938" i="25"/>
  <c r="Q1937" i="25"/>
  <c r="Q1936" i="25"/>
  <c r="Q434" i="25"/>
  <c r="Q1623" i="25"/>
  <c r="Q1622" i="25"/>
  <c r="Q1621" i="25"/>
  <c r="Q1620" i="25"/>
  <c r="Q1776" i="25"/>
  <c r="Q1775" i="25"/>
  <c r="Q1619" i="25"/>
  <c r="Q1774" i="25"/>
  <c r="Q1618" i="25"/>
  <c r="Q1773" i="25"/>
  <c r="Q1772" i="25"/>
  <c r="Q1771" i="25"/>
  <c r="Q1770" i="25"/>
  <c r="Q1769" i="25"/>
  <c r="Q1768" i="25"/>
  <c r="Q1767" i="25"/>
  <c r="Q1617" i="25"/>
  <c r="Q1616" i="25"/>
  <c r="Q1766" i="25"/>
  <c r="Q1765" i="25"/>
  <c r="Q1764" i="25"/>
  <c r="Q1615" i="25"/>
  <c r="Q1763" i="25"/>
  <c r="Q1762" i="25"/>
  <c r="Q1761" i="25"/>
  <c r="Q1614" i="25"/>
  <c r="Q1613" i="25"/>
  <c r="Q1612" i="25"/>
  <c r="Q1760" i="25"/>
  <c r="Q1759" i="25"/>
  <c r="Q1449" i="25"/>
  <c r="Q1448" i="25"/>
  <c r="Q1447" i="25"/>
  <c r="Q1446" i="25"/>
  <c r="Q1445" i="25"/>
  <c r="Q1444" i="25"/>
  <c r="Q1443" i="25"/>
  <c r="Q1611" i="25"/>
  <c r="Q1610" i="25"/>
  <c r="Q1609" i="25"/>
  <c r="Q1608" i="25"/>
  <c r="Q1935" i="25"/>
  <c r="Q1934" i="25"/>
  <c r="Q1933" i="25"/>
  <c r="Q1758" i="25"/>
  <c r="Q1932" i="25"/>
  <c r="Q1931" i="25"/>
  <c r="Q1930" i="25"/>
  <c r="Q1929" i="25"/>
  <c r="Q104" i="25"/>
  <c r="Q103" i="25"/>
  <c r="Q102" i="25"/>
  <c r="Q101" i="25"/>
  <c r="Q100" i="25"/>
  <c r="Q99" i="25"/>
  <c r="Q98" i="25"/>
  <c r="Q97" i="25"/>
  <c r="Q96" i="25"/>
  <c r="Q95" i="25"/>
  <c r="Q94" i="25"/>
  <c r="Q93" i="25"/>
  <c r="Q92" i="25"/>
  <c r="Q91" i="25"/>
  <c r="Q90" i="25"/>
  <c r="Q433" i="25"/>
  <c r="Q432" i="25"/>
  <c r="Q431" i="25"/>
  <c r="Q430" i="25"/>
  <c r="Q429" i="25"/>
  <c r="Q428" i="25"/>
  <c r="Q427" i="25"/>
  <c r="Q426" i="25"/>
  <c r="Q425" i="25"/>
  <c r="Q424" i="25"/>
  <c r="Q423" i="25"/>
  <c r="Q422" i="25"/>
  <c r="Q421" i="25"/>
  <c r="Q420" i="25"/>
  <c r="Q597" i="25"/>
  <c r="Q596" i="25"/>
  <c r="Q595" i="25"/>
  <c r="Q594" i="25"/>
  <c r="Q593" i="25"/>
  <c r="Q592" i="25"/>
  <c r="Q591" i="25"/>
  <c r="Q590" i="25"/>
  <c r="Q589" i="25"/>
  <c r="Q588" i="25"/>
  <c r="Q587" i="25"/>
  <c r="Q586" i="25"/>
  <c r="Q419" i="25"/>
  <c r="Q585" i="25"/>
  <c r="Q584" i="25"/>
  <c r="Q770" i="25"/>
  <c r="Q769" i="25"/>
  <c r="Q768" i="25"/>
  <c r="Q767" i="25"/>
  <c r="Q766" i="25"/>
  <c r="Q765" i="25"/>
  <c r="Q764" i="25"/>
  <c r="Q763" i="25"/>
  <c r="Q938" i="25"/>
  <c r="Q937" i="25"/>
  <c r="Q936" i="25"/>
  <c r="Q935" i="25"/>
  <c r="Q934" i="25"/>
  <c r="Q762" i="25"/>
  <c r="Q761" i="25"/>
  <c r="Q760" i="25"/>
  <c r="Q759" i="25"/>
  <c r="Q758" i="25"/>
  <c r="Q757" i="25"/>
  <c r="Q756" i="25"/>
  <c r="Q933" i="25"/>
  <c r="Q1442" i="25"/>
  <c r="Q1441" i="25"/>
  <c r="Q1440" i="25"/>
  <c r="Q1607" i="25"/>
  <c r="Q1606" i="25"/>
  <c r="Q1266" i="25"/>
  <c r="Q1439" i="25"/>
  <c r="Q1265" i="25"/>
  <c r="Q1264" i="25"/>
  <c r="Q1438" i="25"/>
  <c r="Q1437" i="25"/>
  <c r="Q1436" i="25"/>
  <c r="Q1435" i="25"/>
  <c r="Q1434" i="25"/>
  <c r="Q1433" i="25"/>
  <c r="Q1432" i="25"/>
  <c r="Q1431" i="25"/>
  <c r="Q1605" i="25"/>
  <c r="Q1604" i="25"/>
  <c r="Q254" i="25"/>
  <c r="Q253" i="25"/>
  <c r="Q252" i="25"/>
  <c r="Q251" i="25"/>
  <c r="Q250" i="25"/>
  <c r="Q249" i="25"/>
  <c r="Q248" i="25"/>
  <c r="Q247" i="25"/>
  <c r="Q246" i="25"/>
  <c r="Q245" i="25"/>
  <c r="Q244" i="25"/>
  <c r="Q243" i="25"/>
  <c r="Q242" i="25"/>
  <c r="Q241" i="25"/>
  <c r="Q240" i="25"/>
  <c r="Q239" i="25"/>
  <c r="Q238" i="25"/>
  <c r="Q237" i="25"/>
  <c r="Q236" i="25"/>
  <c r="Q235" i="25"/>
  <c r="Q234" i="25"/>
  <c r="Q233" i="25"/>
  <c r="Q232" i="25"/>
  <c r="Q89" i="25"/>
  <c r="Q88" i="25"/>
  <c r="Q87" i="25"/>
  <c r="Q86" i="25"/>
  <c r="Q85" i="25"/>
  <c r="Q84" i="25"/>
  <c r="Q83" i="25"/>
  <c r="Q82" i="25"/>
  <c r="Q1928" i="25"/>
  <c r="Q1927" i="25"/>
  <c r="Q1926" i="25"/>
  <c r="Q1925" i="25"/>
  <c r="Q1924" i="25"/>
  <c r="Q1923" i="25"/>
  <c r="Q1922" i="25"/>
  <c r="Q1757" i="25"/>
  <c r="Q1756" i="25"/>
  <c r="Q1755" i="25"/>
  <c r="Q1754" i="25"/>
  <c r="Q1603" i="25"/>
  <c r="Q1602" i="25"/>
  <c r="Q1601" i="25"/>
  <c r="Q1600" i="25"/>
  <c r="Q1430" i="25"/>
  <c r="Q1429" i="25"/>
  <c r="Q1428" i="25"/>
  <c r="Q1263" i="25"/>
  <c r="Q1262" i="25"/>
  <c r="Q1261" i="25"/>
  <c r="Q1260" i="25"/>
  <c r="Q1259" i="25"/>
  <c r="Q1258" i="25"/>
  <c r="Q1257" i="25"/>
  <c r="Q1256" i="25"/>
  <c r="Q1255" i="25"/>
  <c r="Q1254" i="25"/>
  <c r="Q1105" i="25"/>
  <c r="Q1104" i="25"/>
  <c r="Q1253" i="25"/>
  <c r="Q1252" i="25"/>
  <c r="Q1251" i="25"/>
  <c r="Q1250" i="25"/>
  <c r="Q1249" i="25"/>
  <c r="Q1248" i="25"/>
  <c r="Q1427" i="25"/>
  <c r="Q1426" i="25"/>
  <c r="Q1425" i="25"/>
  <c r="Q1424" i="25"/>
  <c r="Q1423" i="25"/>
  <c r="Q932" i="25"/>
  <c r="Q931" i="25"/>
  <c r="Q1103" i="25"/>
  <c r="Q1102" i="25"/>
  <c r="Q930" i="25"/>
  <c r="Q929" i="25"/>
  <c r="Q928" i="25"/>
  <c r="Q927" i="25"/>
  <c r="Q926" i="25"/>
  <c r="Q1101" i="25"/>
  <c r="Q1100" i="25"/>
  <c r="Q1099" i="25"/>
  <c r="Q1098" i="25"/>
  <c r="Q1097" i="25"/>
  <c r="Q1096" i="25"/>
  <c r="Q925" i="25"/>
  <c r="Q1095" i="25"/>
  <c r="Q1094" i="25"/>
  <c r="Q1093" i="25"/>
  <c r="Q1092" i="25"/>
  <c r="Q1091" i="25"/>
  <c r="Q1247" i="25"/>
  <c r="Q1246" i="25"/>
  <c r="Q755" i="25"/>
  <c r="Q1090" i="25"/>
  <c r="Q1089" i="25"/>
  <c r="Q1088" i="25"/>
  <c r="Q1087" i="25"/>
  <c r="Q1086" i="25"/>
  <c r="Q924" i="25"/>
  <c r="Q923" i="25"/>
  <c r="Q922" i="25"/>
  <c r="Q754" i="25"/>
  <c r="Q583" i="25"/>
  <c r="Q582" i="25"/>
  <c r="Q753" i="25"/>
  <c r="Q752" i="25"/>
  <c r="Q751" i="25"/>
  <c r="Q750" i="25"/>
  <c r="Q749" i="25"/>
  <c r="Q748" i="25"/>
  <c r="Q581" i="25"/>
  <c r="Q580" i="25"/>
  <c r="Q579" i="25"/>
  <c r="Q578" i="25"/>
  <c r="Q747" i="25"/>
  <c r="Q746" i="25"/>
  <c r="Q745" i="25"/>
  <c r="Q577" i="25"/>
  <c r="Q418" i="25"/>
  <c r="Q744" i="25"/>
  <c r="Q417" i="25"/>
  <c r="Q743" i="25"/>
  <c r="Q416" i="25"/>
  <c r="Q415" i="25"/>
  <c r="Q81" i="25"/>
  <c r="Q80" i="25"/>
  <c r="Q1599" i="25"/>
  <c r="Q1598" i="25"/>
  <c r="Q1597" i="25"/>
  <c r="Q1753" i="25"/>
  <c r="Q1752" i="25"/>
  <c r="Q1751" i="25"/>
  <c r="Q1750" i="25"/>
  <c r="Q1749" i="25"/>
  <c r="Q1748" i="25"/>
  <c r="Q1747" i="25"/>
  <c r="Q1596" i="25"/>
  <c r="Q1921" i="25"/>
  <c r="Q1595" i="25"/>
  <c r="Q1746" i="25"/>
  <c r="Q1745" i="25"/>
  <c r="Q1594" i="25"/>
  <c r="Q1744" i="25"/>
  <c r="Q1422" i="25"/>
  <c r="Q1421" i="25"/>
  <c r="Q1593" i="25"/>
  <c r="Q1592" i="25"/>
  <c r="Q1591" i="25"/>
  <c r="Q1590" i="25"/>
  <c r="Q1589" i="25"/>
  <c r="Q1588" i="25"/>
  <c r="Q1587" i="25"/>
  <c r="Q1920" i="25"/>
  <c r="Q1919" i="25"/>
  <c r="Q1918" i="25"/>
  <c r="Q1917" i="25"/>
  <c r="Q1916" i="25"/>
  <c r="Q1915" i="25"/>
  <c r="Q1914" i="25"/>
  <c r="Q1743" i="25"/>
  <c r="Q1742" i="25"/>
  <c r="Q1741" i="25"/>
  <c r="Q1740" i="25"/>
  <c r="Q1913" i="25"/>
  <c r="Q1912" i="25"/>
  <c r="Q1911" i="25"/>
  <c r="Q1910" i="25"/>
  <c r="Q1909" i="25"/>
  <c r="Q1908" i="25"/>
  <c r="Q79" i="25"/>
  <c r="Q78" i="25"/>
  <c r="Q77" i="25"/>
  <c r="Q76" i="25"/>
  <c r="Q75" i="25"/>
  <c r="Q74" i="25"/>
  <c r="Q73" i="25"/>
  <c r="Q72" i="25"/>
  <c r="Q71" i="25"/>
  <c r="Q70" i="25"/>
  <c r="Q69" i="25"/>
  <c r="Q68" i="25"/>
  <c r="Q67" i="25"/>
  <c r="Q66" i="25"/>
  <c r="Q65" i="25"/>
  <c r="Q414" i="25"/>
  <c r="Q413" i="25"/>
  <c r="Q64" i="25"/>
  <c r="Q412" i="25"/>
  <c r="Q411" i="25"/>
  <c r="Q410" i="25"/>
  <c r="Q409" i="25"/>
  <c r="Q408" i="25"/>
  <c r="Q407" i="25"/>
  <c r="Q406" i="25"/>
  <c r="Q405" i="25"/>
  <c r="Q404" i="25"/>
  <c r="Q403" i="25"/>
  <c r="Q402" i="25"/>
  <c r="Q576" i="25"/>
  <c r="Q575" i="25"/>
  <c r="Q574" i="25"/>
  <c r="Q573" i="25"/>
  <c r="Q572" i="25"/>
  <c r="Q571" i="25"/>
  <c r="Q570" i="25"/>
  <c r="Q569" i="25"/>
  <c r="Q568" i="25"/>
  <c r="Q567" i="25"/>
  <c r="Q566" i="25"/>
  <c r="Q401" i="25"/>
  <c r="Q742" i="25"/>
  <c r="Q741" i="25"/>
  <c r="Q740" i="25"/>
  <c r="Q739" i="25"/>
  <c r="Q738" i="25"/>
  <c r="Q921" i="25"/>
  <c r="Q920" i="25"/>
  <c r="Q919" i="25"/>
  <c r="Q918" i="25"/>
  <c r="Q737" i="25"/>
  <c r="Q736" i="25"/>
  <c r="Q735" i="25"/>
  <c r="Q734" i="25"/>
  <c r="Q733" i="25"/>
  <c r="Q732" i="25"/>
  <c r="Q917" i="25"/>
  <c r="Q1085" i="25"/>
  <c r="Q1420" i="25"/>
  <c r="Q1419" i="25"/>
  <c r="Q1418" i="25"/>
  <c r="Q1417" i="25"/>
  <c r="Q1586" i="25"/>
  <c r="Q1245" i="25"/>
  <c r="Q1244" i="25"/>
  <c r="Q1416" i="25"/>
  <c r="Q1585" i="25"/>
  <c r="Q1243" i="25"/>
  <c r="Q1242" i="25"/>
  <c r="Q1415" i="25"/>
  <c r="Q1241" i="25"/>
  <c r="Q1414" i="25"/>
  <c r="Q1413" i="25"/>
  <c r="Q1412" i="25"/>
  <c r="Q1411" i="25"/>
  <c r="Q1584" i="25"/>
  <c r="Q231" i="25"/>
  <c r="Q230" i="25"/>
  <c r="Q229" i="25"/>
  <c r="Q228" i="25"/>
  <c r="Q227" i="25"/>
  <c r="Q226" i="25"/>
  <c r="Q225" i="25"/>
  <c r="Q224" i="25"/>
  <c r="Q223" i="25"/>
  <c r="Q222" i="25"/>
  <c r="Q221" i="25"/>
  <c r="Q220" i="25"/>
  <c r="Q219" i="25"/>
  <c r="Q218" i="25"/>
  <c r="Q217" i="25"/>
  <c r="Q216" i="25"/>
  <c r="Q215" i="25"/>
  <c r="Q214" i="25"/>
  <c r="Q213" i="25"/>
  <c r="Q212" i="25"/>
  <c r="Q211" i="25"/>
  <c r="Q210" i="25"/>
  <c r="Q209" i="25"/>
  <c r="Q63" i="25"/>
  <c r="Q62" i="25"/>
  <c r="Q61" i="25"/>
  <c r="Q60" i="25"/>
  <c r="Q59" i="25"/>
  <c r="Q58" i="25"/>
  <c r="Q57" i="25"/>
  <c r="Q56" i="25"/>
  <c r="Q55" i="25"/>
  <c r="Q1907" i="25"/>
  <c r="Q1906" i="25"/>
  <c r="Q1905" i="25"/>
  <c r="Q1904" i="25"/>
  <c r="Q1739" i="25"/>
  <c r="Q1583" i="25"/>
  <c r="Q1582" i="25"/>
  <c r="Q1410" i="25"/>
  <c r="Q1240" i="25"/>
  <c r="Q1239" i="25"/>
  <c r="Q1238" i="25"/>
  <c r="Q1237" i="25"/>
  <c r="Q1236" i="25"/>
  <c r="Q1235" i="25"/>
  <c r="Q1234" i="25"/>
  <c r="Q1233" i="25"/>
  <c r="Q1232" i="25"/>
  <c r="Q1231" i="25"/>
  <c r="Q1084" i="25"/>
  <c r="Q1083" i="25"/>
  <c r="Q1082" i="25"/>
  <c r="Q1230" i="25"/>
  <c r="Q1229" i="25"/>
  <c r="Q1228" i="25"/>
  <c r="Q1409" i="25"/>
  <c r="Q1408" i="25"/>
  <c r="Q1407" i="25"/>
  <c r="Q1081" i="25"/>
  <c r="Q916" i="25"/>
  <c r="Q915" i="25"/>
  <c r="Q1080" i="25"/>
  <c r="Q1079" i="25"/>
  <c r="Q914" i="25"/>
  <c r="Q913" i="25"/>
  <c r="Q912" i="25"/>
  <c r="Q1078" i="25"/>
  <c r="Q1077" i="25"/>
  <c r="Q1076" i="25"/>
  <c r="Q911" i="25"/>
  <c r="Q910" i="25"/>
  <c r="Q1075" i="25"/>
  <c r="Q1074" i="25"/>
  <c r="Q1073" i="25"/>
  <c r="Q1072" i="25"/>
  <c r="Q1071" i="25"/>
  <c r="Q1070" i="25"/>
  <c r="Q1227" i="25"/>
  <c r="Q1226" i="25"/>
  <c r="Q909" i="25"/>
  <c r="Q908" i="25"/>
  <c r="Q731" i="25"/>
  <c r="Q730" i="25"/>
  <c r="Q729" i="25"/>
  <c r="Q1069" i="25"/>
  <c r="Q1068" i="25"/>
  <c r="Q1067" i="25"/>
  <c r="Q907" i="25"/>
  <c r="Q906" i="25"/>
  <c r="Q905" i="25"/>
  <c r="Q904" i="25"/>
  <c r="Q903" i="25"/>
  <c r="Q902" i="25"/>
  <c r="Q901" i="25"/>
  <c r="Q900" i="25"/>
  <c r="Q728" i="25"/>
  <c r="Q899" i="25"/>
  <c r="Q727" i="25"/>
  <c r="Q565" i="25"/>
  <c r="Q564" i="25"/>
  <c r="Q563" i="25"/>
  <c r="Q726" i="25"/>
  <c r="Q562" i="25"/>
  <c r="Q561" i="25"/>
  <c r="Q560" i="25"/>
  <c r="Q559" i="25"/>
  <c r="Q558" i="25"/>
  <c r="Q557" i="25"/>
  <c r="Q400" i="25"/>
  <c r="Q399" i="25"/>
  <c r="Q556" i="25"/>
  <c r="Q725" i="25"/>
  <c r="Q398" i="25"/>
  <c r="Q397" i="25"/>
  <c r="Q396" i="25"/>
  <c r="Q395" i="25"/>
  <c r="Q724" i="25"/>
  <c r="Q723" i="25"/>
  <c r="Q722" i="25"/>
  <c r="Q555" i="25"/>
  <c r="Q721" i="25"/>
  <c r="Q394" i="25"/>
  <c r="Q1903" i="25"/>
  <c r="Q1581" i="25"/>
  <c r="Q1902" i="25"/>
  <c r="Q1738" i="25"/>
  <c r="Q1737" i="25"/>
  <c r="Q1580" i="25"/>
  <c r="Q1579" i="25"/>
  <c r="Q1901" i="25"/>
  <c r="Q1736" i="25"/>
  <c r="Q1735" i="25"/>
  <c r="Q1734" i="25"/>
  <c r="Q1733" i="25"/>
  <c r="Q1732" i="25"/>
  <c r="Q1578" i="25"/>
  <c r="Q1577" i="25"/>
  <c r="Q1576" i="25"/>
  <c r="Q1900" i="25"/>
  <c r="Q1731" i="25"/>
  <c r="Q1730" i="25"/>
  <c r="Q1575" i="25"/>
  <c r="Q1574" i="25"/>
  <c r="Q1573" i="25"/>
  <c r="Q1406" i="25"/>
  <c r="Q1405" i="25"/>
  <c r="Q1404" i="25"/>
  <c r="Q1403" i="25"/>
  <c r="Q1402" i="25"/>
  <c r="Q1401" i="25"/>
  <c r="Q1572" i="25"/>
  <c r="Q1571" i="25"/>
  <c r="Q1570" i="25"/>
  <c r="Q1569" i="25"/>
  <c r="Q1568" i="25"/>
  <c r="Q1567" i="25"/>
  <c r="Q1566" i="25"/>
  <c r="Q1565" i="25"/>
  <c r="Q1564" i="25"/>
  <c r="Q1563" i="25"/>
  <c r="Q1562" i="25"/>
  <c r="Q1899" i="25"/>
  <c r="Q1898" i="25"/>
  <c r="Q1897" i="25"/>
  <c r="Q1896" i="25"/>
  <c r="Q1895" i="25"/>
  <c r="Q1729" i="25"/>
  <c r="Q1728" i="25"/>
  <c r="Q1727" i="25"/>
  <c r="Q1726" i="25"/>
  <c r="Q1894" i="25"/>
  <c r="Q1893" i="25"/>
  <c r="Q1892" i="25"/>
  <c r="Q1891" i="25"/>
  <c r="Q1890" i="25"/>
  <c r="Q1725" i="25"/>
  <c r="Q1889" i="25"/>
  <c r="Q1888" i="25"/>
  <c r="Q1887" i="25"/>
  <c r="Q54" i="25"/>
  <c r="Q53" i="25"/>
  <c r="Q52" i="25"/>
  <c r="Q51" i="25"/>
  <c r="Q50" i="25"/>
  <c r="Q49" i="25"/>
  <c r="Q48" i="25"/>
  <c r="Q47" i="25"/>
  <c r="Q46" i="25"/>
  <c r="Q45" i="25"/>
  <c r="Q44" i="25"/>
  <c r="Q43" i="25"/>
  <c r="Q42" i="25"/>
  <c r="Q41" i="25"/>
  <c r="Q40" i="25"/>
  <c r="Q393" i="25"/>
  <c r="Q392" i="25"/>
  <c r="Q391" i="25"/>
  <c r="Q390" i="25"/>
  <c r="Q389" i="25"/>
  <c r="Q388" i="25"/>
  <c r="Q554" i="25"/>
  <c r="Q553" i="25"/>
  <c r="Q552" i="25"/>
  <c r="Q551" i="25"/>
  <c r="Q550" i="25"/>
  <c r="Q549" i="25"/>
  <c r="Q720" i="25"/>
  <c r="Q719" i="25"/>
  <c r="Q548" i="25"/>
  <c r="Q718" i="25"/>
  <c r="Q717" i="25"/>
  <c r="Q716" i="25"/>
  <c r="Q715" i="25"/>
  <c r="Q547" i="25"/>
  <c r="Q898" i="25"/>
  <c r="Q897" i="25"/>
  <c r="Q896" i="25"/>
  <c r="Q895" i="25"/>
  <c r="Q894" i="25"/>
  <c r="Q893" i="25"/>
  <c r="Q892" i="25"/>
  <c r="Q891" i="25"/>
  <c r="Q714" i="25"/>
  <c r="Q713" i="25"/>
  <c r="Q890" i="25"/>
  <c r="Q1400" i="25"/>
  <c r="Q1399" i="25"/>
  <c r="Q1561" i="25"/>
  <c r="Q1225" i="25"/>
  <c r="Q1224" i="25"/>
  <c r="Q1223" i="25"/>
  <c r="Q1398" i="25"/>
  <c r="Q1222" i="25"/>
  <c r="Q1397" i="25"/>
  <c r="Q1396" i="25"/>
  <c r="Q1395" i="25"/>
  <c r="Q1560" i="25"/>
  <c r="Q1394" i="25"/>
  <c r="Q1393" i="25"/>
  <c r="Q1559" i="25"/>
  <c r="Q208" i="25"/>
  <c r="Q207" i="25"/>
  <c r="Q206" i="25"/>
  <c r="Q205" i="25"/>
  <c r="Q204" i="25"/>
  <c r="Q203" i="25"/>
  <c r="Q202" i="25"/>
  <c r="Q201" i="25"/>
  <c r="Q200" i="25"/>
  <c r="Q199" i="25"/>
  <c r="Q198" i="25"/>
  <c r="Q197" i="25"/>
  <c r="Q196" i="25"/>
  <c r="Q195" i="25"/>
  <c r="Q194" i="25"/>
  <c r="Q193" i="25"/>
  <c r="Q39" i="25"/>
  <c r="Q38" i="25"/>
  <c r="Q37" i="25"/>
  <c r="Q36" i="25"/>
  <c r="Q1886" i="25"/>
  <c r="Q1885" i="25"/>
  <c r="Q1724" i="25"/>
  <c r="Q1723" i="25"/>
  <c r="Q1722" i="25"/>
  <c r="Q1884" i="25"/>
  <c r="Q1721" i="25"/>
  <c r="Q1883" i="25"/>
  <c r="Q1882" i="25"/>
  <c r="Q1558" i="25"/>
  <c r="Q1557" i="25"/>
  <c r="Q1392" i="25"/>
  <c r="Q1391" i="25"/>
  <c r="Q1066" i="25"/>
  <c r="Q1065" i="25"/>
  <c r="Q1064" i="25"/>
  <c r="Q1063" i="25"/>
  <c r="Q1062" i="25"/>
  <c r="Q1061" i="25"/>
  <c r="Q1390" i="25"/>
  <c r="Q1389" i="25"/>
  <c r="Q1221" i="25"/>
  <c r="Q1220" i="25"/>
  <c r="Q1060" i="25"/>
  <c r="Q1059" i="25"/>
  <c r="Q1219" i="25"/>
  <c r="Q1218" i="25"/>
  <c r="Q1217" i="25"/>
  <c r="Q1216" i="25"/>
  <c r="Q1058" i="25"/>
  <c r="Q1215" i="25"/>
  <c r="Q1214" i="25"/>
  <c r="Q1213" i="25"/>
  <c r="Q1212" i="25"/>
  <c r="Q1388" i="25"/>
  <c r="Q1387" i="25"/>
  <c r="Q1386" i="25"/>
  <c r="Q1057" i="25"/>
  <c r="Q889" i="25"/>
  <c r="Q1056" i="25"/>
  <c r="Q1055" i="25"/>
  <c r="Q1054" i="25"/>
  <c r="Q1053" i="25"/>
  <c r="Q888" i="25"/>
  <c r="Q887" i="25"/>
  <c r="Q1052" i="25"/>
  <c r="Q1051" i="25"/>
  <c r="Q1050" i="25"/>
  <c r="Q1049" i="25"/>
  <c r="Q1048" i="25"/>
  <c r="Q1047" i="25"/>
  <c r="Q1211" i="25"/>
  <c r="Q1210" i="25"/>
  <c r="Q886" i="25"/>
  <c r="Q885" i="25"/>
  <c r="Q712" i="25"/>
  <c r="Q1046" i="25"/>
  <c r="Q1045" i="25"/>
  <c r="Q1044" i="25"/>
  <c r="Q1043" i="25"/>
  <c r="Q884" i="25"/>
  <c r="Q883" i="25"/>
  <c r="Q882" i="25"/>
  <c r="Q881" i="25"/>
  <c r="Q880" i="25"/>
  <c r="Q879" i="25"/>
  <c r="Q711" i="25"/>
  <c r="Q546" i="25"/>
  <c r="Q545" i="25"/>
  <c r="Q544" i="25"/>
  <c r="Q543" i="25"/>
  <c r="Q710" i="25"/>
  <c r="Q709" i="25"/>
  <c r="Q708" i="25"/>
  <c r="Q387" i="25"/>
  <c r="Q386" i="25"/>
  <c r="Q385" i="25"/>
  <c r="Q542" i="25"/>
  <c r="Q541" i="25"/>
  <c r="Q540" i="25"/>
  <c r="Q384" i="25"/>
  <c r="Q35" i="25"/>
  <c r="Q34" i="25"/>
  <c r="Q33" i="25"/>
  <c r="Q1881" i="25"/>
  <c r="Q1720" i="25"/>
  <c r="Q1719" i="25"/>
  <c r="Q1718" i="25"/>
  <c r="Q1717" i="25"/>
  <c r="Q1880" i="25"/>
  <c r="Q1716" i="25"/>
  <c r="Q1715" i="25"/>
  <c r="Q1714" i="25"/>
  <c r="Q1879" i="25"/>
  <c r="Q1713" i="25"/>
  <c r="Q1712" i="25"/>
  <c r="Q1711" i="25"/>
  <c r="Q1710" i="25"/>
  <c r="Q1709" i="25"/>
  <c r="Q1556" i="25"/>
  <c r="Q1555" i="25"/>
  <c r="Q1554" i="25"/>
  <c r="Q1878" i="25"/>
  <c r="Q1877" i="25"/>
  <c r="Q1708" i="25"/>
  <c r="Q1876" i="25"/>
  <c r="Q1707" i="25"/>
  <c r="Q1875" i="25"/>
  <c r="Q1874" i="25"/>
  <c r="Q1873" i="25"/>
  <c r="Q1872" i="25"/>
  <c r="Q1871" i="25"/>
  <c r="Q1870" i="25"/>
  <c r="Q1869" i="25"/>
  <c r="Q1868" i="25"/>
  <c r="Q1867" i="25"/>
  <c r="Q32" i="25"/>
  <c r="Q31" i="25"/>
  <c r="Q30" i="25"/>
  <c r="Q29" i="25"/>
  <c r="Q28" i="25"/>
  <c r="Q27" i="25"/>
  <c r="Q26" i="25"/>
  <c r="Q25" i="25"/>
  <c r="Q24" i="25"/>
  <c r="Q383" i="25"/>
  <c r="Q382" i="25"/>
  <c r="Q381" i="25"/>
  <c r="Q380" i="25"/>
  <c r="Q379" i="25"/>
  <c r="Q378" i="25"/>
  <c r="Q377" i="25"/>
  <c r="Q376" i="25"/>
  <c r="Q375" i="25"/>
  <c r="Q374" i="25"/>
  <c r="Q373" i="25"/>
  <c r="Q372" i="25"/>
  <c r="Q371" i="25"/>
  <c r="Q370" i="25"/>
  <c r="Q369" i="25"/>
  <c r="Q368" i="25"/>
  <c r="Q367" i="25"/>
  <c r="Q539" i="25"/>
  <c r="Q538" i="25"/>
  <c r="Q537" i="25"/>
  <c r="Q536" i="25"/>
  <c r="Q535" i="25"/>
  <c r="Q534" i="25"/>
  <c r="Q533" i="25"/>
  <c r="Q532" i="25"/>
  <c r="Q531" i="25"/>
  <c r="Q530" i="25"/>
  <c r="Q529" i="25"/>
  <c r="Q528" i="25"/>
  <c r="Q366" i="25"/>
  <c r="Q707" i="25"/>
  <c r="Q706" i="25"/>
  <c r="Q705" i="25"/>
  <c r="Q704" i="25"/>
  <c r="Q703" i="25"/>
  <c r="Q527" i="25"/>
  <c r="Q702" i="25"/>
  <c r="Q526" i="25"/>
  <c r="Q525" i="25"/>
  <c r="Q878" i="25"/>
  <c r="Q877" i="25"/>
  <c r="Q876" i="25"/>
  <c r="Q875" i="25"/>
  <c r="Q874" i="25"/>
  <c r="Q873" i="25"/>
  <c r="Q872" i="25"/>
  <c r="Q871" i="25"/>
  <c r="Q701" i="25"/>
  <c r="Q700" i="25"/>
  <c r="Q870" i="25"/>
  <c r="Q1385" i="25"/>
  <c r="Q1384" i="25"/>
  <c r="Q1383" i="25"/>
  <c r="Q1382" i="25"/>
  <c r="Q1209" i="25"/>
  <c r="Q1381" i="25"/>
  <c r="Q1380" i="25"/>
  <c r="Q1553" i="25"/>
  <c r="Q1208" i="25"/>
  <c r="Q1207" i="25"/>
  <c r="Q1206" i="25"/>
  <c r="Q1205" i="25"/>
  <c r="Q1204" i="25"/>
  <c r="Q1203" i="25"/>
  <c r="Q1202" i="25"/>
  <c r="Q1201" i="25"/>
  <c r="Q1379" i="25"/>
  <c r="Q1378" i="25"/>
  <c r="Q1377" i="25"/>
  <c r="Q1552" i="25"/>
  <c r="Q192" i="25"/>
  <c r="Q191" i="25"/>
  <c r="Q190" i="25"/>
  <c r="Q189" i="25"/>
  <c r="Q188" i="25"/>
  <c r="Q187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174" i="25"/>
  <c r="Q173" i="25"/>
  <c r="Q23" i="25"/>
  <c r="Q22" i="25"/>
  <c r="Q21" i="25"/>
  <c r="Q20" i="25"/>
  <c r="Q19" i="25"/>
  <c r="Q18" i="25"/>
  <c r="Q17" i="25"/>
  <c r="Q1866" i="25"/>
  <c r="Q1865" i="25"/>
  <c r="Q1864" i="25"/>
  <c r="Q1706" i="25"/>
  <c r="Q1705" i="25"/>
  <c r="Q1704" i="25"/>
  <c r="Q1703" i="25"/>
  <c r="Q1551" i="25"/>
  <c r="Q1550" i="25"/>
  <c r="Q1549" i="25"/>
  <c r="Q1548" i="25"/>
  <c r="Q1547" i="25"/>
  <c r="Q1376" i="25"/>
  <c r="Q1375" i="25"/>
  <c r="Q1374" i="25"/>
  <c r="Q1042" i="25"/>
  <c r="Q1041" i="25"/>
  <c r="Q1040" i="25"/>
  <c r="Q1039" i="25"/>
  <c r="Q1038" i="25"/>
  <c r="Q1037" i="25"/>
  <c r="Q1036" i="25"/>
  <c r="Q1373" i="25"/>
  <c r="Q1200" i="25"/>
  <c r="Q1199" i="25"/>
  <c r="Q1198" i="25"/>
  <c r="Q1197" i="25"/>
  <c r="Q1196" i="25"/>
  <c r="Q1195" i="25"/>
  <c r="Q1035" i="25"/>
  <c r="Q1034" i="25"/>
  <c r="Q1033" i="25"/>
  <c r="Q1032" i="25"/>
  <c r="Q1031" i="25"/>
  <c r="Q1194" i="25"/>
  <c r="Q1193" i="25"/>
  <c r="Q1192" i="25"/>
  <c r="Q1191" i="25"/>
  <c r="Q1190" i="25"/>
  <c r="Q1372" i="25"/>
  <c r="Q1371" i="25"/>
  <c r="Q1189" i="25"/>
  <c r="Q869" i="25"/>
  <c r="Q868" i="25"/>
  <c r="Q1030" i="25"/>
  <c r="Q1029" i="25"/>
  <c r="Q1028" i="25"/>
  <c r="Q867" i="25"/>
  <c r="Q866" i="25"/>
  <c r="Q865" i="25"/>
  <c r="Q864" i="25"/>
  <c r="Q863" i="25"/>
  <c r="Q862" i="25"/>
  <c r="Q1027" i="25"/>
  <c r="Q1026" i="25"/>
  <c r="Q1025" i="25"/>
  <c r="Q861" i="25"/>
  <c r="Q1024" i="25"/>
  <c r="Q1023" i="25"/>
  <c r="Q1022" i="25"/>
  <c r="Q1021" i="25"/>
  <c r="Q699" i="25"/>
  <c r="Q698" i="25"/>
  <c r="Q697" i="25"/>
  <c r="Q1020" i="25"/>
  <c r="Q1019" i="25"/>
  <c r="Q1018" i="25"/>
  <c r="Q1017" i="25"/>
  <c r="Q1016" i="25"/>
  <c r="Q860" i="25"/>
  <c r="Q859" i="25"/>
  <c r="Q858" i="25"/>
  <c r="Q857" i="25"/>
  <c r="Q856" i="25"/>
  <c r="Q855" i="25"/>
  <c r="Q854" i="25"/>
  <c r="Q853" i="25"/>
  <c r="Q852" i="25"/>
  <c r="Q696" i="25"/>
  <c r="Q524" i="25"/>
  <c r="Q695" i="25"/>
  <c r="Q523" i="25"/>
  <c r="Q365" i="25"/>
  <c r="Q364" i="25"/>
  <c r="Q363" i="25"/>
  <c r="Q362" i="25"/>
  <c r="Q694" i="25"/>
  <c r="Q693" i="25"/>
  <c r="Q692" i="25"/>
  <c r="Q522" i="25"/>
  <c r="Q521" i="25"/>
  <c r="Q361" i="25"/>
  <c r="Q691" i="25"/>
  <c r="Q360" i="25"/>
  <c r="Q520" i="25"/>
  <c r="Q359" i="25"/>
  <c r="Q690" i="25"/>
  <c r="Q689" i="25"/>
  <c r="Q688" i="25"/>
  <c r="Q358" i="25"/>
  <c r="Q16" i="25"/>
  <c r="Q15" i="25"/>
  <c r="Q357" i="25"/>
  <c r="Q14" i="25"/>
  <c r="Q356" i="25"/>
  <c r="Q355" i="25"/>
  <c r="Q1702" i="25"/>
  <c r="Q1546" i="25"/>
  <c r="Q1863" i="25"/>
  <c r="Q1862" i="25"/>
  <c r="Q1701" i="25"/>
  <c r="Q1700" i="25"/>
  <c r="Q1861" i="25"/>
  <c r="Q1699" i="25"/>
  <c r="Q1698" i="25"/>
  <c r="Q1697" i="25"/>
  <c r="Q1545" i="25"/>
  <c r="Q1544" i="25"/>
  <c r="Q1696" i="25"/>
  <c r="Q1695" i="25"/>
  <c r="Q1543" i="25"/>
  <c r="Q1694" i="25"/>
  <c r="Q1542" i="25"/>
  <c r="Q1693" i="25"/>
  <c r="Q1692" i="25"/>
  <c r="Q1691" i="25"/>
  <c r="Q1690" i="25"/>
  <c r="Q1689" i="25"/>
  <c r="Q1370" i="25"/>
  <c r="Q1369" i="25"/>
  <c r="Q1368" i="25"/>
  <c r="Q1541" i="25"/>
  <c r="Q1540" i="25"/>
  <c r="Q1539" i="25"/>
  <c r="Q1538" i="25"/>
  <c r="Q1537" i="25"/>
  <c r="Q1536" i="25"/>
  <c r="Q1535" i="25"/>
  <c r="Q1534" i="25"/>
  <c r="Q1860" i="25"/>
  <c r="Q1859" i="25"/>
  <c r="Q1858" i="25"/>
  <c r="Q1857" i="25"/>
  <c r="Q1856" i="25"/>
  <c r="Q1855" i="25"/>
  <c r="Q1854" i="25"/>
  <c r="Q1853" i="25"/>
  <c r="Q1852" i="25"/>
  <c r="Q1851" i="25"/>
  <c r="Q1850" i="25"/>
  <c r="Q1849" i="25"/>
  <c r="Q1848" i="25"/>
  <c r="Q13" i="25"/>
  <c r="Q12" i="25"/>
  <c r="Q11" i="25"/>
  <c r="Q10" i="25"/>
  <c r="Q9" i="25"/>
  <c r="Q8" i="25"/>
  <c r="Q7" i="25"/>
  <c r="Q6" i="25"/>
  <c r="Q5" i="25"/>
  <c r="Q4" i="25"/>
  <c r="Q3" i="25"/>
  <c r="Q2" i="25"/>
  <c r="Q354" i="25"/>
  <c r="Q353" i="25"/>
  <c r="Q352" i="25"/>
  <c r="Q351" i="25"/>
  <c r="Q350" i="25"/>
  <c r="Q349" i="25"/>
  <c r="Q348" i="25"/>
  <c r="Q347" i="25"/>
  <c r="Q346" i="25"/>
  <c r="Q345" i="25"/>
  <c r="Q344" i="25"/>
  <c r="Q343" i="25"/>
  <c r="Q519" i="25"/>
  <c r="Q518" i="25"/>
  <c r="Q342" i="25"/>
  <c r="Q517" i="25"/>
  <c r="Q516" i="25"/>
  <c r="Q515" i="25"/>
  <c r="Q514" i="25"/>
  <c r="Q687" i="25"/>
  <c r="Q686" i="25"/>
  <c r="Q513" i="25"/>
  <c r="Q685" i="25"/>
  <c r="Q684" i="25"/>
  <c r="Q683" i="25"/>
  <c r="Q682" i="25"/>
  <c r="Q512" i="25"/>
  <c r="Q851" i="25"/>
  <c r="Q681" i="25"/>
  <c r="Q680" i="25"/>
  <c r="Q850" i="25"/>
  <c r="Q849" i="25"/>
  <c r="Q848" i="25"/>
  <c r="Q1367" i="25"/>
  <c r="Q1366" i="25"/>
  <c r="Q1365" i="25"/>
  <c r="Q1364" i="25"/>
  <c r="Q1363" i="25"/>
  <c r="Q1533" i="25"/>
  <c r="Q1532" i="25"/>
  <c r="Q1531" i="25"/>
  <c r="Q1362" i="25"/>
  <c r="Q1361" i="25"/>
  <c r="Q1530" i="25"/>
  <c r="Q1188" i="25"/>
  <c r="Q1187" i="25"/>
  <c r="Q1360" i="25"/>
  <c r="Q1359" i="25"/>
  <c r="Q1529" i="25"/>
  <c r="L46" i="23" l="1"/>
  <c r="L45" i="23"/>
  <c r="L44" i="23"/>
  <c r="L43" i="23"/>
  <c r="L42" i="23"/>
  <c r="L41" i="23"/>
  <c r="L40" i="23"/>
  <c r="L39" i="23"/>
  <c r="L38" i="23"/>
  <c r="L37" i="23"/>
  <c r="L36" i="23"/>
  <c r="L35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3" i="23"/>
  <c r="L2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5" i="23"/>
  <c r="L64" i="23"/>
  <c r="L63" i="23"/>
  <c r="L62" i="23"/>
  <c r="L61" i="23"/>
  <c r="L60" i="23"/>
  <c r="L59" i="23"/>
  <c r="L58" i="23"/>
  <c r="L57" i="23"/>
  <c r="L56" i="23"/>
  <c r="L55" i="23"/>
  <c r="L54" i="23"/>
  <c r="L53" i="23"/>
  <c r="L52" i="23"/>
  <c r="L51" i="23"/>
  <c r="L50" i="23"/>
  <c r="L49" i="23"/>
  <c r="L48" i="23"/>
  <c r="L47" i="23"/>
  <c r="L138" i="23"/>
  <c r="L137" i="23"/>
  <c r="L136" i="23"/>
  <c r="L135" i="23"/>
  <c r="L134" i="23"/>
  <c r="L133" i="23"/>
  <c r="L132" i="23"/>
  <c r="L131" i="23"/>
  <c r="L130" i="23"/>
  <c r="L129" i="23"/>
  <c r="L128" i="23"/>
  <c r="L127" i="23"/>
  <c r="L126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101" i="23"/>
  <c r="L100" i="23"/>
  <c r="L99" i="23"/>
  <c r="L98" i="23"/>
  <c r="L97" i="23"/>
  <c r="L96" i="23"/>
  <c r="L95" i="23"/>
  <c r="L94" i="23"/>
  <c r="L93" i="23"/>
  <c r="L92" i="23"/>
  <c r="L91" i="23"/>
  <c r="L90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537" i="23"/>
  <c r="L536" i="23"/>
  <c r="L535" i="23"/>
  <c r="L534" i="23"/>
  <c r="L533" i="23"/>
  <c r="L532" i="23"/>
  <c r="L531" i="23"/>
  <c r="L530" i="23"/>
  <c r="L529" i="23"/>
  <c r="L528" i="23"/>
  <c r="L527" i="23"/>
  <c r="L526" i="23"/>
  <c r="L525" i="23"/>
  <c r="L524" i="23"/>
  <c r="L523" i="23"/>
  <c r="L522" i="23"/>
  <c r="L521" i="23"/>
  <c r="L520" i="23"/>
  <c r="L519" i="23"/>
  <c r="L518" i="23"/>
  <c r="L517" i="23"/>
  <c r="L516" i="23"/>
  <c r="L515" i="23"/>
  <c r="L514" i="23"/>
  <c r="L513" i="23"/>
  <c r="L512" i="23"/>
  <c r="L511" i="23"/>
  <c r="L510" i="23"/>
  <c r="L509" i="23"/>
  <c r="L508" i="23"/>
  <c r="L507" i="23"/>
  <c r="L506" i="23"/>
  <c r="L505" i="23"/>
  <c r="L504" i="23"/>
  <c r="L503" i="23"/>
  <c r="L502" i="23"/>
  <c r="L501" i="23"/>
  <c r="L500" i="23"/>
  <c r="L499" i="23"/>
  <c r="L498" i="23"/>
  <c r="L497" i="23"/>
  <c r="L496" i="23"/>
  <c r="L495" i="23"/>
  <c r="L580" i="23"/>
  <c r="L579" i="23"/>
  <c r="L578" i="23"/>
  <c r="L577" i="23"/>
  <c r="L576" i="23"/>
  <c r="L575" i="23"/>
  <c r="L574" i="23"/>
  <c r="L573" i="23"/>
  <c r="L572" i="23"/>
  <c r="L571" i="23"/>
  <c r="L570" i="23"/>
  <c r="L569" i="23"/>
  <c r="L568" i="23"/>
  <c r="L567" i="23"/>
  <c r="L566" i="23"/>
  <c r="L565" i="23"/>
  <c r="L564" i="23"/>
  <c r="L563" i="23"/>
  <c r="L562" i="23"/>
  <c r="L561" i="23"/>
  <c r="L560" i="23"/>
  <c r="L559" i="23"/>
  <c r="L558" i="23"/>
  <c r="L557" i="23"/>
  <c r="L556" i="23"/>
  <c r="L555" i="23"/>
  <c r="L554" i="23"/>
  <c r="L553" i="23"/>
  <c r="L552" i="23"/>
  <c r="L551" i="23"/>
  <c r="L550" i="23"/>
  <c r="L549" i="23"/>
  <c r="L548" i="23"/>
  <c r="L547" i="23"/>
  <c r="L546" i="23"/>
  <c r="L545" i="23"/>
  <c r="L544" i="23"/>
  <c r="L543" i="23"/>
  <c r="L542" i="23"/>
  <c r="L541" i="23"/>
  <c r="L540" i="23"/>
  <c r="L539" i="23"/>
  <c r="L538" i="23"/>
  <c r="O119" i="15"/>
  <c r="BU119" i="15" s="1"/>
  <c r="N119" i="15"/>
  <c r="BT119" i="15" s="1"/>
  <c r="M119" i="15"/>
  <c r="BS119" i="15" s="1"/>
  <c r="K119" i="15"/>
  <c r="BQ119" i="15" s="1"/>
  <c r="J119" i="15"/>
  <c r="BP119" i="15" s="1"/>
  <c r="I119" i="15"/>
  <c r="BO119" i="15" s="1"/>
  <c r="H119" i="15"/>
  <c r="BN119" i="15" s="1"/>
  <c r="G119" i="15"/>
  <c r="BM119" i="15" s="1"/>
  <c r="F119" i="15"/>
  <c r="BL119" i="15" s="1"/>
  <c r="E119" i="15"/>
  <c r="BK119" i="15" s="1"/>
  <c r="D119" i="15"/>
  <c r="BJ119" i="15" s="1"/>
  <c r="C119" i="15"/>
  <c r="O118" i="15"/>
  <c r="BU118" i="15" s="1"/>
  <c r="N118" i="15"/>
  <c r="BT118" i="15" s="1"/>
  <c r="M118" i="15"/>
  <c r="BS118" i="15" s="1"/>
  <c r="L118" i="15"/>
  <c r="BR118" i="15" s="1"/>
  <c r="K118" i="15"/>
  <c r="BQ118" i="15" s="1"/>
  <c r="J118" i="15"/>
  <c r="BP118" i="15" s="1"/>
  <c r="I118" i="15"/>
  <c r="BO118" i="15" s="1"/>
  <c r="H118" i="15"/>
  <c r="BN118" i="15" s="1"/>
  <c r="G118" i="15"/>
  <c r="BM118" i="15" s="1"/>
  <c r="F118" i="15"/>
  <c r="BL118" i="15" s="1"/>
  <c r="E118" i="15"/>
  <c r="BK118" i="15" s="1"/>
  <c r="D118" i="15"/>
  <c r="BJ118" i="15" s="1"/>
  <c r="C118" i="15"/>
  <c r="O117" i="15"/>
  <c r="BU117" i="15" s="1"/>
  <c r="N117" i="15"/>
  <c r="BT117" i="15" s="1"/>
  <c r="M117" i="15"/>
  <c r="BS117" i="15" s="1"/>
  <c r="L117" i="15"/>
  <c r="BR117" i="15" s="1"/>
  <c r="K117" i="15"/>
  <c r="BQ117" i="15" s="1"/>
  <c r="J117" i="15"/>
  <c r="BP117" i="15" s="1"/>
  <c r="I117" i="15"/>
  <c r="BO117" i="15" s="1"/>
  <c r="H117" i="15"/>
  <c r="BN117" i="15" s="1"/>
  <c r="G117" i="15"/>
  <c r="BM117" i="15" s="1"/>
  <c r="F117" i="15"/>
  <c r="BL117" i="15" s="1"/>
  <c r="E117" i="15"/>
  <c r="BK117" i="15" s="1"/>
  <c r="D117" i="15"/>
  <c r="BJ117" i="15" s="1"/>
  <c r="C117" i="15"/>
  <c r="O116" i="15"/>
  <c r="BU116" i="15" s="1"/>
  <c r="N116" i="15"/>
  <c r="BT116" i="15" s="1"/>
  <c r="M116" i="15"/>
  <c r="BS116" i="15" s="1"/>
  <c r="L116" i="15"/>
  <c r="BR116" i="15" s="1"/>
  <c r="K116" i="15"/>
  <c r="BQ116" i="15" s="1"/>
  <c r="J116" i="15"/>
  <c r="BP116" i="15" s="1"/>
  <c r="I116" i="15"/>
  <c r="BO116" i="15" s="1"/>
  <c r="H116" i="15"/>
  <c r="BN116" i="15" s="1"/>
  <c r="G116" i="15"/>
  <c r="BM116" i="15" s="1"/>
  <c r="F116" i="15"/>
  <c r="BL116" i="15" s="1"/>
  <c r="E116" i="15"/>
  <c r="BK116" i="15" s="1"/>
  <c r="D116" i="15"/>
  <c r="BJ116" i="15" s="1"/>
  <c r="C116" i="15"/>
  <c r="O115" i="15"/>
  <c r="BU115" i="15" s="1"/>
  <c r="N115" i="15"/>
  <c r="BT115" i="15" s="1"/>
  <c r="L115" i="15"/>
  <c r="BR115" i="15" s="1"/>
  <c r="K115" i="15"/>
  <c r="BQ115" i="15" s="1"/>
  <c r="J115" i="15"/>
  <c r="BP115" i="15" s="1"/>
  <c r="I115" i="15"/>
  <c r="BO115" i="15" s="1"/>
  <c r="H115" i="15"/>
  <c r="BN115" i="15" s="1"/>
  <c r="G115" i="15"/>
  <c r="BM115" i="15" s="1"/>
  <c r="F115" i="15"/>
  <c r="BL115" i="15" s="1"/>
  <c r="E115" i="15"/>
  <c r="BK115" i="15" s="1"/>
  <c r="D115" i="15"/>
  <c r="BJ115" i="15" s="1"/>
  <c r="C115" i="15"/>
  <c r="O119" i="14"/>
  <c r="BU119" i="14" s="1"/>
  <c r="N119" i="14"/>
  <c r="BT119" i="14" s="1"/>
  <c r="M119" i="14"/>
  <c r="BS119" i="14" s="1"/>
  <c r="L119" i="14"/>
  <c r="BR119" i="14" s="1"/>
  <c r="K119" i="14"/>
  <c r="BQ119" i="14" s="1"/>
  <c r="J119" i="14"/>
  <c r="BP119" i="14" s="1"/>
  <c r="I119" i="14"/>
  <c r="BO119" i="14" s="1"/>
  <c r="H119" i="14"/>
  <c r="BN119" i="14" s="1"/>
  <c r="G119" i="14"/>
  <c r="BM119" i="14" s="1"/>
  <c r="F119" i="14"/>
  <c r="BL119" i="14" s="1"/>
  <c r="E119" i="14"/>
  <c r="BK119" i="14" s="1"/>
  <c r="D119" i="14"/>
  <c r="BJ119" i="14" s="1"/>
  <c r="C119" i="14"/>
  <c r="O118" i="14"/>
  <c r="BU118" i="14" s="1"/>
  <c r="N118" i="14"/>
  <c r="BT118" i="14" s="1"/>
  <c r="M118" i="14"/>
  <c r="BS118" i="14" s="1"/>
  <c r="L118" i="14"/>
  <c r="BR118" i="14" s="1"/>
  <c r="K118" i="14"/>
  <c r="BQ118" i="14" s="1"/>
  <c r="J118" i="14"/>
  <c r="BP118" i="14" s="1"/>
  <c r="I118" i="14"/>
  <c r="BO118" i="14" s="1"/>
  <c r="H118" i="14"/>
  <c r="BN118" i="14" s="1"/>
  <c r="G118" i="14"/>
  <c r="BM118" i="14" s="1"/>
  <c r="E118" i="14"/>
  <c r="BK118" i="14" s="1"/>
  <c r="D118" i="14"/>
  <c r="BJ118" i="14" s="1"/>
  <c r="C118" i="14"/>
  <c r="O117" i="14"/>
  <c r="BU117" i="14" s="1"/>
  <c r="N117" i="14"/>
  <c r="BT117" i="14" s="1"/>
  <c r="M117" i="14"/>
  <c r="BS117" i="14" s="1"/>
  <c r="L117" i="14"/>
  <c r="BR117" i="14" s="1"/>
  <c r="K117" i="14"/>
  <c r="BQ117" i="14" s="1"/>
  <c r="J117" i="14"/>
  <c r="BP117" i="14" s="1"/>
  <c r="I117" i="14"/>
  <c r="BO117" i="14" s="1"/>
  <c r="H117" i="14"/>
  <c r="BN117" i="14" s="1"/>
  <c r="G117" i="14"/>
  <c r="BM117" i="14" s="1"/>
  <c r="F117" i="14"/>
  <c r="BL117" i="14" s="1"/>
  <c r="E117" i="14"/>
  <c r="BK117" i="14" s="1"/>
  <c r="D117" i="14"/>
  <c r="BJ117" i="14" s="1"/>
  <c r="O116" i="14"/>
  <c r="BU116" i="14" s="1"/>
  <c r="N116" i="14"/>
  <c r="BT116" i="14" s="1"/>
  <c r="M116" i="14"/>
  <c r="BS116" i="14" s="1"/>
  <c r="L116" i="14"/>
  <c r="BR116" i="14" s="1"/>
  <c r="K116" i="14"/>
  <c r="BQ116" i="14" s="1"/>
  <c r="J116" i="14"/>
  <c r="BP116" i="14" s="1"/>
  <c r="I116" i="14"/>
  <c r="BO116" i="14" s="1"/>
  <c r="H116" i="14"/>
  <c r="BN116" i="14" s="1"/>
  <c r="G116" i="14"/>
  <c r="BM116" i="14" s="1"/>
  <c r="F116" i="14"/>
  <c r="BL116" i="14" s="1"/>
  <c r="E116" i="14"/>
  <c r="BK116" i="14" s="1"/>
  <c r="D116" i="14"/>
  <c r="BJ116" i="14" s="1"/>
  <c r="C116" i="14"/>
  <c r="O115" i="14"/>
  <c r="BU115" i="14" s="1"/>
  <c r="N115" i="14"/>
  <c r="BT115" i="14" s="1"/>
  <c r="L115" i="14"/>
  <c r="BR115" i="14" s="1"/>
  <c r="K115" i="14"/>
  <c r="BQ115" i="14" s="1"/>
  <c r="J115" i="14"/>
  <c r="BP115" i="14" s="1"/>
  <c r="I115" i="14"/>
  <c r="BO115" i="14" s="1"/>
  <c r="H115" i="14"/>
  <c r="BN115" i="14" s="1"/>
  <c r="G115" i="14"/>
  <c r="BM115" i="14" s="1"/>
  <c r="E115" i="14"/>
  <c r="BK115" i="14" s="1"/>
  <c r="D115" i="14"/>
  <c r="BJ115" i="14" s="1"/>
  <c r="C115" i="14"/>
  <c r="F115" i="14"/>
  <c r="BL115" i="14" s="1"/>
  <c r="L119" i="15"/>
  <c r="BR119" i="15" s="1"/>
  <c r="M115" i="15"/>
  <c r="BS115" i="15" s="1"/>
  <c r="F118" i="14"/>
  <c r="BL118" i="14" s="1"/>
  <c r="C117" i="14"/>
  <c r="M115" i="14"/>
  <c r="BS115" i="14" s="1"/>
  <c r="DC92" i="11"/>
  <c r="DC85" i="11"/>
  <c r="DC78" i="11"/>
  <c r="DC14" i="13"/>
  <c r="DC11" i="13"/>
  <c r="DC10" i="13"/>
  <c r="DC12" i="13"/>
  <c r="DC13" i="13"/>
  <c r="DC12" i="11"/>
  <c r="DC14" i="11"/>
  <c r="DC10" i="11"/>
  <c r="DC13" i="11"/>
  <c r="DC11" i="11"/>
  <c r="BQ120" i="14" l="1"/>
  <c r="BR120" i="14"/>
  <c r="BS120" i="14"/>
  <c r="BO120" i="14"/>
  <c r="BN120" i="15"/>
  <c r="BN120" i="14"/>
  <c r="BS120" i="15"/>
  <c r="BT120" i="15"/>
  <c r="BT120" i="14"/>
  <c r="BQ120" i="15"/>
  <c r="BU120" i="15"/>
  <c r="BU120" i="14"/>
  <c r="BO120" i="15"/>
  <c r="BP120" i="15"/>
  <c r="BP120" i="14"/>
  <c r="BR120" i="15"/>
  <c r="BK120" i="14"/>
  <c r="BJ120" i="14"/>
  <c r="BM120" i="14"/>
  <c r="BL120" i="14"/>
  <c r="BL120" i="15"/>
  <c r="BM120" i="15"/>
  <c r="BJ120" i="15"/>
  <c r="BK120" i="15"/>
  <c r="DC15" i="11"/>
  <c r="O119" i="13"/>
  <c r="BU119" i="13" s="1"/>
  <c r="N119" i="13"/>
  <c r="BT119" i="13" s="1"/>
  <c r="M119" i="13"/>
  <c r="BS119" i="13" s="1"/>
  <c r="L119" i="13"/>
  <c r="BR119" i="13" s="1"/>
  <c r="K119" i="13"/>
  <c r="BQ119" i="13" s="1"/>
  <c r="J119" i="13"/>
  <c r="BP119" i="13" s="1"/>
  <c r="I119" i="13"/>
  <c r="BO119" i="13" s="1"/>
  <c r="H119" i="13"/>
  <c r="BN119" i="13" s="1"/>
  <c r="G119" i="13"/>
  <c r="BM119" i="13" s="1"/>
  <c r="F119" i="13"/>
  <c r="BL119" i="13" s="1"/>
  <c r="E119" i="13"/>
  <c r="BK119" i="13" s="1"/>
  <c r="D119" i="13"/>
  <c r="BJ119" i="13" s="1"/>
  <c r="C119" i="13"/>
  <c r="O118" i="13"/>
  <c r="BU118" i="13" s="1"/>
  <c r="N118" i="13"/>
  <c r="BT118" i="13" s="1"/>
  <c r="M118" i="13"/>
  <c r="BS118" i="13" s="1"/>
  <c r="L118" i="13"/>
  <c r="BR118" i="13" s="1"/>
  <c r="K118" i="13"/>
  <c r="BQ118" i="13" s="1"/>
  <c r="J118" i="13"/>
  <c r="BP118" i="13" s="1"/>
  <c r="I118" i="13"/>
  <c r="BO118" i="13" s="1"/>
  <c r="H118" i="13"/>
  <c r="BN118" i="13" s="1"/>
  <c r="G118" i="13"/>
  <c r="BM118" i="13" s="1"/>
  <c r="F118" i="13"/>
  <c r="BL118" i="13" s="1"/>
  <c r="E118" i="13"/>
  <c r="BK118" i="13" s="1"/>
  <c r="D118" i="13"/>
  <c r="BJ118" i="13" s="1"/>
  <c r="C118" i="13"/>
  <c r="O117" i="13"/>
  <c r="BU117" i="13" s="1"/>
  <c r="N117" i="13"/>
  <c r="BT117" i="13" s="1"/>
  <c r="M117" i="13"/>
  <c r="BS117" i="13" s="1"/>
  <c r="L117" i="13"/>
  <c r="BR117" i="13" s="1"/>
  <c r="K117" i="13"/>
  <c r="BQ117" i="13" s="1"/>
  <c r="J117" i="13"/>
  <c r="BP117" i="13" s="1"/>
  <c r="I117" i="13"/>
  <c r="BO117" i="13" s="1"/>
  <c r="H117" i="13"/>
  <c r="BN117" i="13" s="1"/>
  <c r="G117" i="13"/>
  <c r="BM117" i="13" s="1"/>
  <c r="F117" i="13"/>
  <c r="BL117" i="13" s="1"/>
  <c r="E117" i="13"/>
  <c r="BK117" i="13" s="1"/>
  <c r="D117" i="13"/>
  <c r="BJ117" i="13" s="1"/>
  <c r="C117" i="13"/>
  <c r="O116" i="13"/>
  <c r="BU116" i="13" s="1"/>
  <c r="N116" i="13"/>
  <c r="BT116" i="13" s="1"/>
  <c r="M116" i="13"/>
  <c r="BS116" i="13" s="1"/>
  <c r="L116" i="13"/>
  <c r="BR116" i="13" s="1"/>
  <c r="K116" i="13"/>
  <c r="BQ116" i="13" s="1"/>
  <c r="J116" i="13"/>
  <c r="BP116" i="13" s="1"/>
  <c r="I116" i="13"/>
  <c r="BO116" i="13" s="1"/>
  <c r="H116" i="13"/>
  <c r="BN116" i="13" s="1"/>
  <c r="G116" i="13"/>
  <c r="BM116" i="13" s="1"/>
  <c r="F116" i="13"/>
  <c r="BL116" i="13" s="1"/>
  <c r="E116" i="13"/>
  <c r="BK116" i="13" s="1"/>
  <c r="D116" i="13"/>
  <c r="BJ116" i="13" s="1"/>
  <c r="C116" i="13"/>
  <c r="O115" i="13"/>
  <c r="BU115" i="13" s="1"/>
  <c r="N115" i="13"/>
  <c r="BT115" i="13" s="1"/>
  <c r="M115" i="13"/>
  <c r="BS115" i="13" s="1"/>
  <c r="L115" i="13"/>
  <c r="BR115" i="13" s="1"/>
  <c r="K115" i="13"/>
  <c r="BQ115" i="13" s="1"/>
  <c r="J115" i="13"/>
  <c r="BP115" i="13" s="1"/>
  <c r="I115" i="13"/>
  <c r="BO115" i="13" s="1"/>
  <c r="H115" i="13"/>
  <c r="BN115" i="13" s="1"/>
  <c r="G115" i="13"/>
  <c r="BM115" i="13" s="1"/>
  <c r="F115" i="13"/>
  <c r="BL115" i="13" s="1"/>
  <c r="E115" i="13"/>
  <c r="BK115" i="13" s="1"/>
  <c r="D115" i="13"/>
  <c r="BJ115" i="13" s="1"/>
  <c r="BU120" i="13" l="1"/>
  <c r="BR120" i="13"/>
  <c r="BS120" i="13"/>
  <c r="BN120" i="13"/>
  <c r="BO120" i="13"/>
  <c r="BT120" i="13"/>
  <c r="BQ120" i="13"/>
  <c r="BP120" i="13"/>
  <c r="BL120" i="13"/>
  <c r="BK120" i="13"/>
  <c r="BJ120" i="13"/>
  <c r="BM120" i="13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C148" i="15"/>
  <c r="BI147" i="15"/>
  <c r="BI146" i="15"/>
  <c r="BI145" i="15"/>
  <c r="BI144" i="15"/>
  <c r="BI143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C134" i="15"/>
  <c r="BI133" i="15"/>
  <c r="BI132" i="15"/>
  <c r="BI131" i="15"/>
  <c r="BI130" i="15"/>
  <c r="BI129" i="15"/>
  <c r="O127" i="15"/>
  <c r="N127" i="15"/>
  <c r="M127" i="15"/>
  <c r="L127" i="15"/>
  <c r="K127" i="15"/>
  <c r="J127" i="15"/>
  <c r="I127" i="15"/>
  <c r="H127" i="15"/>
  <c r="G127" i="15"/>
  <c r="F127" i="15"/>
  <c r="E127" i="15"/>
  <c r="D127" i="15"/>
  <c r="C127" i="15"/>
  <c r="BI126" i="15"/>
  <c r="BI125" i="15"/>
  <c r="BI124" i="15"/>
  <c r="BI123" i="15"/>
  <c r="BI122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C120" i="15"/>
  <c r="BI119" i="15"/>
  <c r="BI118" i="15"/>
  <c r="BI117" i="15"/>
  <c r="BI116" i="15"/>
  <c r="BI115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BI112" i="15"/>
  <c r="BI111" i="15"/>
  <c r="BI110" i="15"/>
  <c r="BI109" i="15"/>
  <c r="BI108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BI105" i="15"/>
  <c r="BI104" i="15"/>
  <c r="BI103" i="15"/>
  <c r="BI102" i="15"/>
  <c r="BI101" i="15"/>
  <c r="BI98" i="15"/>
  <c r="BI97" i="15"/>
  <c r="BI96" i="15"/>
  <c r="BI95" i="15"/>
  <c r="BI94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BI84" i="15"/>
  <c r="BI83" i="15"/>
  <c r="BI82" i="15"/>
  <c r="BI81" i="15"/>
  <c r="BI80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BI77" i="15"/>
  <c r="BI76" i="15"/>
  <c r="BI75" i="15"/>
  <c r="BI74" i="15"/>
  <c r="BI73" i="15"/>
  <c r="O71" i="15"/>
  <c r="P162" i="15" s="1"/>
  <c r="BV162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BI70" i="15"/>
  <c r="BI69" i="15"/>
  <c r="BI68" i="15"/>
  <c r="BI67" i="15"/>
  <c r="BI66" i="15"/>
  <c r="O64" i="15"/>
  <c r="N64" i="15"/>
  <c r="M64" i="15"/>
  <c r="L64" i="15"/>
  <c r="K64" i="15"/>
  <c r="J64" i="15"/>
  <c r="I64" i="15"/>
  <c r="H64" i="15"/>
  <c r="G64" i="15"/>
  <c r="F64" i="15"/>
  <c r="E64" i="15"/>
  <c r="D64" i="15"/>
  <c r="C64" i="15"/>
  <c r="BI63" i="15"/>
  <c r="BI62" i="15"/>
  <c r="BI61" i="15"/>
  <c r="BI60" i="15"/>
  <c r="BI59" i="15"/>
  <c r="O57" i="15"/>
  <c r="N57" i="15"/>
  <c r="M57" i="15"/>
  <c r="L57" i="15"/>
  <c r="K57" i="15"/>
  <c r="J57" i="15"/>
  <c r="I57" i="15"/>
  <c r="H57" i="15"/>
  <c r="G57" i="15"/>
  <c r="F57" i="15"/>
  <c r="E57" i="15"/>
  <c r="D57" i="15"/>
  <c r="C57" i="15"/>
  <c r="BI56" i="15"/>
  <c r="BI55" i="15"/>
  <c r="BI54" i="15"/>
  <c r="BI53" i="15"/>
  <c r="BI52" i="15"/>
  <c r="O50" i="15"/>
  <c r="N50" i="15"/>
  <c r="M50" i="15"/>
  <c r="L50" i="15"/>
  <c r="K50" i="15"/>
  <c r="J50" i="15"/>
  <c r="I50" i="15"/>
  <c r="H50" i="15"/>
  <c r="G50" i="15"/>
  <c r="F50" i="15"/>
  <c r="E50" i="15"/>
  <c r="D50" i="15"/>
  <c r="C50" i="15"/>
  <c r="BI49" i="15"/>
  <c r="BI48" i="15"/>
  <c r="BI47" i="15"/>
  <c r="BI46" i="15"/>
  <c r="BI45" i="15"/>
  <c r="O43" i="15"/>
  <c r="N43" i="15"/>
  <c r="M43" i="15"/>
  <c r="L43" i="15"/>
  <c r="K43" i="15"/>
  <c r="J43" i="15"/>
  <c r="I43" i="15"/>
  <c r="H43" i="15"/>
  <c r="G43" i="15"/>
  <c r="F43" i="15"/>
  <c r="E43" i="15"/>
  <c r="D43" i="15"/>
  <c r="C43" i="15"/>
  <c r="BI42" i="15"/>
  <c r="BI41" i="15"/>
  <c r="BI40" i="15"/>
  <c r="BI39" i="15"/>
  <c r="BI38" i="15"/>
  <c r="O36" i="15"/>
  <c r="N36" i="15"/>
  <c r="M36" i="15"/>
  <c r="L36" i="15"/>
  <c r="K36" i="15"/>
  <c r="J36" i="15"/>
  <c r="I36" i="15"/>
  <c r="H36" i="15"/>
  <c r="G36" i="15"/>
  <c r="F36" i="15"/>
  <c r="E36" i="15"/>
  <c r="D36" i="15"/>
  <c r="C36" i="15"/>
  <c r="BI35" i="15"/>
  <c r="BI34" i="15"/>
  <c r="BI33" i="15"/>
  <c r="BI32" i="15"/>
  <c r="BI31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I28" i="15"/>
  <c r="BI27" i="15"/>
  <c r="BI26" i="15"/>
  <c r="BI25" i="15"/>
  <c r="BI24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C22" i="15"/>
  <c r="BI21" i="15"/>
  <c r="BI20" i="15"/>
  <c r="BI19" i="15"/>
  <c r="BI18" i="15"/>
  <c r="BI17" i="15"/>
  <c r="A16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I14" i="15"/>
  <c r="BI13" i="15"/>
  <c r="BI12" i="15"/>
  <c r="BI11" i="15"/>
  <c r="BI10" i="15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C148" i="14"/>
  <c r="BI147" i="14"/>
  <c r="BI146" i="14"/>
  <c r="BI145" i="14"/>
  <c r="BI144" i="14"/>
  <c r="BI143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C134" i="14"/>
  <c r="BI133" i="14"/>
  <c r="BI132" i="14"/>
  <c r="BI131" i="14"/>
  <c r="BI130" i="14"/>
  <c r="BI129" i="14"/>
  <c r="O127" i="14"/>
  <c r="N127" i="14"/>
  <c r="M127" i="14"/>
  <c r="L127" i="14"/>
  <c r="K127" i="14"/>
  <c r="J127" i="14"/>
  <c r="I127" i="14"/>
  <c r="H127" i="14"/>
  <c r="G127" i="14"/>
  <c r="F127" i="14"/>
  <c r="E127" i="14"/>
  <c r="D127" i="14"/>
  <c r="C127" i="14"/>
  <c r="BI126" i="14"/>
  <c r="BI125" i="14"/>
  <c r="BI124" i="14"/>
  <c r="BI123" i="14"/>
  <c r="BI122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C120" i="14"/>
  <c r="BI119" i="14"/>
  <c r="BI118" i="14"/>
  <c r="BI117" i="14"/>
  <c r="BI116" i="14"/>
  <c r="BI115" i="14"/>
  <c r="O113" i="14"/>
  <c r="N113" i="14"/>
  <c r="M113" i="14"/>
  <c r="L113" i="14"/>
  <c r="K113" i="14"/>
  <c r="J113" i="14"/>
  <c r="I113" i="14"/>
  <c r="H113" i="14"/>
  <c r="G113" i="14"/>
  <c r="F113" i="14"/>
  <c r="E113" i="14"/>
  <c r="D113" i="14"/>
  <c r="C113" i="14"/>
  <c r="BI112" i="14"/>
  <c r="BI111" i="14"/>
  <c r="BI110" i="14"/>
  <c r="BI109" i="14"/>
  <c r="BI108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C106" i="14"/>
  <c r="BI105" i="14"/>
  <c r="BI104" i="14"/>
  <c r="BI103" i="14"/>
  <c r="BI102" i="14"/>
  <c r="BI101" i="14"/>
  <c r="O99" i="14"/>
  <c r="N99" i="14"/>
  <c r="M99" i="14"/>
  <c r="L99" i="14"/>
  <c r="K99" i="14"/>
  <c r="J99" i="14"/>
  <c r="I99" i="14"/>
  <c r="H99" i="14"/>
  <c r="G99" i="14"/>
  <c r="F99" i="14"/>
  <c r="E99" i="14"/>
  <c r="D99" i="14"/>
  <c r="C99" i="14"/>
  <c r="BI98" i="14"/>
  <c r="BI97" i="14"/>
  <c r="BI96" i="14"/>
  <c r="BI95" i="14"/>
  <c r="BI94" i="14"/>
  <c r="O92" i="14"/>
  <c r="N92" i="14"/>
  <c r="M92" i="14"/>
  <c r="L92" i="14"/>
  <c r="K92" i="14"/>
  <c r="J92" i="14"/>
  <c r="I92" i="14"/>
  <c r="H92" i="14"/>
  <c r="G92" i="14"/>
  <c r="F92" i="14"/>
  <c r="E92" i="14"/>
  <c r="D92" i="14"/>
  <c r="C92" i="14"/>
  <c r="O85" i="14"/>
  <c r="N85" i="14"/>
  <c r="M85" i="14"/>
  <c r="L85" i="14"/>
  <c r="K85" i="14"/>
  <c r="J85" i="14"/>
  <c r="I85" i="14"/>
  <c r="H85" i="14"/>
  <c r="G85" i="14"/>
  <c r="F85" i="14"/>
  <c r="E85" i="14"/>
  <c r="D85" i="14"/>
  <c r="C85" i="14"/>
  <c r="BI84" i="14"/>
  <c r="BI83" i="14"/>
  <c r="BI82" i="14"/>
  <c r="BI81" i="14"/>
  <c r="BI80" i="14"/>
  <c r="O78" i="14"/>
  <c r="N78" i="14"/>
  <c r="M78" i="14"/>
  <c r="L78" i="14"/>
  <c r="K78" i="14"/>
  <c r="J78" i="14"/>
  <c r="I78" i="14"/>
  <c r="H78" i="14"/>
  <c r="G78" i="14"/>
  <c r="F78" i="14"/>
  <c r="E78" i="14"/>
  <c r="D78" i="14"/>
  <c r="C78" i="14"/>
  <c r="BI77" i="14"/>
  <c r="BI76" i="14"/>
  <c r="BI75" i="14"/>
  <c r="BI74" i="14"/>
  <c r="BI73" i="14"/>
  <c r="O71" i="14"/>
  <c r="P162" i="14" s="1"/>
  <c r="BV162" i="14" s="1"/>
  <c r="N71" i="14"/>
  <c r="M71" i="14"/>
  <c r="L71" i="14"/>
  <c r="K71" i="14"/>
  <c r="J71" i="14"/>
  <c r="I71" i="14"/>
  <c r="H71" i="14"/>
  <c r="G71" i="14"/>
  <c r="F71" i="14"/>
  <c r="E71" i="14"/>
  <c r="D71" i="14"/>
  <c r="C71" i="14"/>
  <c r="BI70" i="14"/>
  <c r="BI69" i="14"/>
  <c r="BI68" i="14"/>
  <c r="BI67" i="14"/>
  <c r="BI66" i="14"/>
  <c r="O64" i="14"/>
  <c r="N64" i="14"/>
  <c r="M64" i="14"/>
  <c r="L64" i="14"/>
  <c r="K64" i="14"/>
  <c r="J64" i="14"/>
  <c r="I64" i="14"/>
  <c r="H64" i="14"/>
  <c r="G64" i="14"/>
  <c r="F64" i="14"/>
  <c r="E64" i="14"/>
  <c r="D64" i="14"/>
  <c r="C64" i="14"/>
  <c r="BI63" i="14"/>
  <c r="BI62" i="14"/>
  <c r="BI61" i="14"/>
  <c r="BI60" i="14"/>
  <c r="BI59" i="14"/>
  <c r="O57" i="14"/>
  <c r="N57" i="14"/>
  <c r="M57" i="14"/>
  <c r="L57" i="14"/>
  <c r="K57" i="14"/>
  <c r="J57" i="14"/>
  <c r="I57" i="14"/>
  <c r="H57" i="14"/>
  <c r="G57" i="14"/>
  <c r="F57" i="14"/>
  <c r="E57" i="14"/>
  <c r="D57" i="14"/>
  <c r="C57" i="14"/>
  <c r="BI56" i="14"/>
  <c r="BI55" i="14"/>
  <c r="BI54" i="14"/>
  <c r="BI53" i="14"/>
  <c r="BI52" i="14"/>
  <c r="O50" i="14"/>
  <c r="N50" i="14"/>
  <c r="M50" i="14"/>
  <c r="L50" i="14"/>
  <c r="K50" i="14"/>
  <c r="J50" i="14"/>
  <c r="I50" i="14"/>
  <c r="H50" i="14"/>
  <c r="G50" i="14"/>
  <c r="F50" i="14"/>
  <c r="E50" i="14"/>
  <c r="D50" i="14"/>
  <c r="C50" i="14"/>
  <c r="BI49" i="14"/>
  <c r="BI48" i="14"/>
  <c r="BI47" i="14"/>
  <c r="BI46" i="14"/>
  <c r="BI45" i="14"/>
  <c r="O43" i="14"/>
  <c r="N43" i="14"/>
  <c r="M43" i="14"/>
  <c r="L43" i="14"/>
  <c r="K43" i="14"/>
  <c r="J43" i="14"/>
  <c r="I43" i="14"/>
  <c r="H43" i="14"/>
  <c r="G43" i="14"/>
  <c r="F43" i="14"/>
  <c r="E43" i="14"/>
  <c r="D43" i="14"/>
  <c r="C43" i="14"/>
  <c r="BI42" i="14"/>
  <c r="BI41" i="14"/>
  <c r="BI40" i="14"/>
  <c r="BI39" i="14"/>
  <c r="BI38" i="14"/>
  <c r="O36" i="14"/>
  <c r="N36" i="14"/>
  <c r="M36" i="14"/>
  <c r="L36" i="14"/>
  <c r="K36" i="14"/>
  <c r="J36" i="14"/>
  <c r="I36" i="14"/>
  <c r="H36" i="14"/>
  <c r="G36" i="14"/>
  <c r="F36" i="14"/>
  <c r="E36" i="14"/>
  <c r="D36" i="14"/>
  <c r="C36" i="14"/>
  <c r="BI35" i="14"/>
  <c r="BI34" i="14"/>
  <c r="BI33" i="14"/>
  <c r="BI32" i="14"/>
  <c r="BI31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C29" i="14"/>
  <c r="BI28" i="14"/>
  <c r="BI27" i="14"/>
  <c r="BI26" i="14"/>
  <c r="BI25" i="14"/>
  <c r="BI24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C22" i="14"/>
  <c r="BI21" i="14"/>
  <c r="BI20" i="14"/>
  <c r="BI19" i="14"/>
  <c r="BI18" i="14"/>
  <c r="BI17" i="14"/>
  <c r="A16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5" i="14"/>
  <c r="BI14" i="14"/>
  <c r="BI13" i="14"/>
  <c r="BI12" i="14"/>
  <c r="BI11" i="14"/>
  <c r="BI10" i="14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C148" i="13"/>
  <c r="BI147" i="13"/>
  <c r="BI146" i="13"/>
  <c r="BI145" i="13"/>
  <c r="BI144" i="13"/>
  <c r="BI143" i="13"/>
  <c r="O134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BI133" i="13"/>
  <c r="BI132" i="13"/>
  <c r="BI131" i="13"/>
  <c r="BI130" i="13"/>
  <c r="BI129" i="13"/>
  <c r="O127" i="13"/>
  <c r="N127" i="13"/>
  <c r="M127" i="13"/>
  <c r="L127" i="13"/>
  <c r="K127" i="13"/>
  <c r="J127" i="13"/>
  <c r="I127" i="13"/>
  <c r="H127" i="13"/>
  <c r="G127" i="13"/>
  <c r="F127" i="13"/>
  <c r="E127" i="13"/>
  <c r="D127" i="13"/>
  <c r="C127" i="13"/>
  <c r="BI126" i="13"/>
  <c r="BI125" i="13"/>
  <c r="BI124" i="13"/>
  <c r="BI123" i="13"/>
  <c r="BI122" i="13"/>
  <c r="O120" i="13"/>
  <c r="N120" i="13"/>
  <c r="M120" i="13"/>
  <c r="L120" i="13"/>
  <c r="K120" i="13"/>
  <c r="J120" i="13"/>
  <c r="I120" i="13"/>
  <c r="H120" i="13"/>
  <c r="G120" i="13"/>
  <c r="F120" i="13"/>
  <c r="E120" i="13"/>
  <c r="D120" i="13"/>
  <c r="BI119" i="13"/>
  <c r="BI118" i="13"/>
  <c r="BI117" i="13"/>
  <c r="BI116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BI112" i="13"/>
  <c r="BI111" i="13"/>
  <c r="BI110" i="13"/>
  <c r="BI109" i="13"/>
  <c r="BI108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BI105" i="13"/>
  <c r="BI104" i="13"/>
  <c r="BI103" i="13"/>
  <c r="BI102" i="13"/>
  <c r="BI101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BI98" i="13"/>
  <c r="BI97" i="13"/>
  <c r="BI96" i="13"/>
  <c r="BI95" i="13"/>
  <c r="DC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DC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BI84" i="13"/>
  <c r="BI83" i="13"/>
  <c r="BI82" i="13"/>
  <c r="BI81" i="13"/>
  <c r="DC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K71" i="13"/>
  <c r="G71" i="13"/>
  <c r="C71" i="13"/>
  <c r="O64" i="13"/>
  <c r="N64" i="13"/>
  <c r="M64" i="13"/>
  <c r="L64" i="13"/>
  <c r="K64" i="13"/>
  <c r="J64" i="13"/>
  <c r="I64" i="13"/>
  <c r="H64" i="13"/>
  <c r="G64" i="13"/>
  <c r="F64" i="13"/>
  <c r="E64" i="13"/>
  <c r="D64" i="13"/>
  <c r="C64" i="13"/>
  <c r="BI63" i="13"/>
  <c r="BI62" i="13"/>
  <c r="BI61" i="13"/>
  <c r="BI60" i="13"/>
  <c r="BI59" i="13"/>
  <c r="O57" i="13"/>
  <c r="N57" i="13"/>
  <c r="M57" i="13"/>
  <c r="L57" i="13"/>
  <c r="K57" i="13"/>
  <c r="J57" i="13"/>
  <c r="I57" i="13"/>
  <c r="H57" i="13"/>
  <c r="G57" i="13"/>
  <c r="F57" i="13"/>
  <c r="E57" i="13"/>
  <c r="D57" i="13"/>
  <c r="C57" i="13"/>
  <c r="BI56" i="13"/>
  <c r="BI55" i="13"/>
  <c r="BI54" i="13"/>
  <c r="BI53" i="13"/>
  <c r="BI52" i="13"/>
  <c r="O50" i="13"/>
  <c r="N50" i="13"/>
  <c r="M50" i="13"/>
  <c r="L50" i="13"/>
  <c r="K50" i="13"/>
  <c r="J50" i="13"/>
  <c r="I50" i="13"/>
  <c r="H50" i="13"/>
  <c r="G50" i="13"/>
  <c r="F50" i="13"/>
  <c r="E50" i="13"/>
  <c r="D50" i="13"/>
  <c r="C50" i="13"/>
  <c r="BI49" i="13"/>
  <c r="BI48" i="13"/>
  <c r="BI47" i="13"/>
  <c r="BI46" i="13"/>
  <c r="BI45" i="13"/>
  <c r="O43" i="13"/>
  <c r="N43" i="13"/>
  <c r="M43" i="13"/>
  <c r="L43" i="13"/>
  <c r="K43" i="13"/>
  <c r="J43" i="13"/>
  <c r="I43" i="13"/>
  <c r="H43" i="13"/>
  <c r="G43" i="13"/>
  <c r="F43" i="13"/>
  <c r="E43" i="13"/>
  <c r="D43" i="13"/>
  <c r="C43" i="13"/>
  <c r="BI42" i="13"/>
  <c r="BI41" i="13"/>
  <c r="BI40" i="13"/>
  <c r="BI39" i="13"/>
  <c r="BI38" i="13"/>
  <c r="O36" i="13"/>
  <c r="N36" i="13"/>
  <c r="M36" i="13"/>
  <c r="L36" i="13"/>
  <c r="K36" i="13"/>
  <c r="J36" i="13"/>
  <c r="I36" i="13"/>
  <c r="H36" i="13"/>
  <c r="G36" i="13"/>
  <c r="F36" i="13"/>
  <c r="E36" i="13"/>
  <c r="D36" i="13"/>
  <c r="C36" i="13"/>
  <c r="BI35" i="13"/>
  <c r="BI34" i="13"/>
  <c r="BI33" i="13"/>
  <c r="BI32" i="13"/>
  <c r="BI31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BI28" i="13"/>
  <c r="BI27" i="13"/>
  <c r="BI26" i="13"/>
  <c r="BI25" i="13"/>
  <c r="BI24" i="13"/>
  <c r="BI21" i="13"/>
  <c r="BI20" i="13"/>
  <c r="BI19" i="13"/>
  <c r="BI18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C22" i="13"/>
  <c r="A16" i="13"/>
  <c r="O15" i="13"/>
  <c r="N15" i="13"/>
  <c r="M15" i="13"/>
  <c r="L15" i="13"/>
  <c r="K15" i="13"/>
  <c r="J15" i="13"/>
  <c r="I15" i="13"/>
  <c r="H15" i="13"/>
  <c r="G15" i="13"/>
  <c r="F15" i="13"/>
  <c r="E15" i="13"/>
  <c r="D15" i="13"/>
  <c r="C15" i="13"/>
  <c r="BI14" i="13"/>
  <c r="BI13" i="13"/>
  <c r="BI12" i="13"/>
  <c r="BI11" i="13"/>
  <c r="BI10" i="13"/>
  <c r="O148" i="11"/>
  <c r="N148" i="11"/>
  <c r="M148" i="11"/>
  <c r="L148" i="11"/>
  <c r="K148" i="11"/>
  <c r="J148" i="11"/>
  <c r="I148" i="11"/>
  <c r="H148" i="11"/>
  <c r="G148" i="11"/>
  <c r="F148" i="11"/>
  <c r="E148" i="11"/>
  <c r="D148" i="11"/>
  <c r="C148" i="11"/>
  <c r="BI147" i="11"/>
  <c r="BI146" i="11"/>
  <c r="BI145" i="11"/>
  <c r="BI144" i="11"/>
  <c r="BI143" i="11"/>
  <c r="O134" i="11"/>
  <c r="N134" i="11"/>
  <c r="M134" i="11"/>
  <c r="L134" i="11"/>
  <c r="K134" i="11"/>
  <c r="J134" i="11"/>
  <c r="I134" i="11"/>
  <c r="H134" i="11"/>
  <c r="G134" i="11"/>
  <c r="F134" i="11"/>
  <c r="E134" i="11"/>
  <c r="D134" i="11"/>
  <c r="C134" i="11"/>
  <c r="BI133" i="11"/>
  <c r="BI132" i="11"/>
  <c r="BI131" i="11"/>
  <c r="BI130" i="11"/>
  <c r="BI129" i="11"/>
  <c r="O127" i="11"/>
  <c r="N127" i="11"/>
  <c r="M127" i="11"/>
  <c r="L127" i="11"/>
  <c r="K127" i="11"/>
  <c r="J127" i="11"/>
  <c r="I127" i="11"/>
  <c r="H127" i="11"/>
  <c r="G127" i="11"/>
  <c r="F127" i="11"/>
  <c r="E127" i="11"/>
  <c r="D127" i="11"/>
  <c r="C127" i="11"/>
  <c r="BI126" i="11"/>
  <c r="BI125" i="11"/>
  <c r="BI124" i="11"/>
  <c r="BI123" i="11"/>
  <c r="BI122" i="11"/>
  <c r="C120" i="11"/>
  <c r="BI119" i="11"/>
  <c r="BI118" i="11"/>
  <c r="BI117" i="11"/>
  <c r="BI116" i="11"/>
  <c r="BI115" i="11"/>
  <c r="O113" i="11"/>
  <c r="N113" i="11"/>
  <c r="M113" i="11"/>
  <c r="L113" i="11"/>
  <c r="K113" i="11"/>
  <c r="J113" i="11"/>
  <c r="I113" i="11"/>
  <c r="H113" i="11"/>
  <c r="G113" i="11"/>
  <c r="F113" i="11"/>
  <c r="E113" i="11"/>
  <c r="D113" i="11"/>
  <c r="C113" i="11"/>
  <c r="BI112" i="11"/>
  <c r="BI111" i="11"/>
  <c r="BI110" i="11"/>
  <c r="BI109" i="11"/>
  <c r="BI108" i="11"/>
  <c r="O106" i="11"/>
  <c r="N106" i="11"/>
  <c r="M106" i="11"/>
  <c r="L106" i="11"/>
  <c r="K106" i="11"/>
  <c r="J106" i="11"/>
  <c r="I106" i="11"/>
  <c r="H106" i="11"/>
  <c r="G106" i="11"/>
  <c r="F106" i="11"/>
  <c r="E106" i="11"/>
  <c r="D106" i="11"/>
  <c r="C106" i="11"/>
  <c r="BI105" i="11"/>
  <c r="BI104" i="11"/>
  <c r="BI103" i="11"/>
  <c r="BI102" i="11"/>
  <c r="BI101" i="11"/>
  <c r="O99" i="11"/>
  <c r="N99" i="11"/>
  <c r="M99" i="11"/>
  <c r="L99" i="11"/>
  <c r="K99" i="11"/>
  <c r="J99" i="11"/>
  <c r="I99" i="11"/>
  <c r="H99" i="11"/>
  <c r="G99" i="11"/>
  <c r="F99" i="11"/>
  <c r="E99" i="11"/>
  <c r="D99" i="11"/>
  <c r="BI98" i="11"/>
  <c r="BI97" i="11"/>
  <c r="BI96" i="11"/>
  <c r="BI95" i="11"/>
  <c r="O92" i="11"/>
  <c r="N92" i="11"/>
  <c r="M92" i="11"/>
  <c r="L92" i="11"/>
  <c r="K92" i="11"/>
  <c r="J92" i="11"/>
  <c r="I92" i="11"/>
  <c r="H92" i="11"/>
  <c r="G92" i="11"/>
  <c r="F92" i="11"/>
  <c r="E92" i="11"/>
  <c r="D92" i="11"/>
  <c r="C92" i="11"/>
  <c r="BI91" i="11"/>
  <c r="BI90" i="11"/>
  <c r="BI89" i="11"/>
  <c r="BI88" i="11"/>
  <c r="BI87" i="11"/>
  <c r="O85" i="11"/>
  <c r="N85" i="11"/>
  <c r="M85" i="11"/>
  <c r="L85" i="11"/>
  <c r="K85" i="11"/>
  <c r="J85" i="11"/>
  <c r="I85" i="11"/>
  <c r="H85" i="11"/>
  <c r="G85" i="11"/>
  <c r="F85" i="11"/>
  <c r="E85" i="11"/>
  <c r="D85" i="11"/>
  <c r="BI84" i="11"/>
  <c r="BI83" i="11"/>
  <c r="BI82" i="11"/>
  <c r="BI81" i="11"/>
  <c r="BI77" i="11"/>
  <c r="BI76" i="11"/>
  <c r="BI75" i="11"/>
  <c r="BI74" i="11"/>
  <c r="BI73" i="11"/>
  <c r="N71" i="11"/>
  <c r="J71" i="11"/>
  <c r="F71" i="11"/>
  <c r="BI70" i="11"/>
  <c r="BI69" i="11"/>
  <c r="BI68" i="11"/>
  <c r="O71" i="11"/>
  <c r="P162" i="11" s="1"/>
  <c r="BV162" i="11" s="1"/>
  <c r="K71" i="11"/>
  <c r="G71" i="11"/>
  <c r="C71" i="11"/>
  <c r="BI66" i="11"/>
  <c r="M71" i="11"/>
  <c r="L71" i="11"/>
  <c r="I71" i="11"/>
  <c r="H71" i="11"/>
  <c r="E71" i="11"/>
  <c r="D71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I63" i="11"/>
  <c r="BI62" i="11"/>
  <c r="BI61" i="11"/>
  <c r="BI60" i="11"/>
  <c r="BI59" i="11"/>
  <c r="O57" i="11"/>
  <c r="N57" i="11"/>
  <c r="M57" i="11"/>
  <c r="L57" i="11"/>
  <c r="K57" i="11"/>
  <c r="J57" i="11"/>
  <c r="I57" i="11"/>
  <c r="H57" i="11"/>
  <c r="G57" i="11"/>
  <c r="F57" i="11"/>
  <c r="E57" i="11"/>
  <c r="D57" i="11"/>
  <c r="C57" i="11"/>
  <c r="BI56" i="11"/>
  <c r="BI55" i="11"/>
  <c r="BI54" i="11"/>
  <c r="BI53" i="11"/>
  <c r="BI52" i="11"/>
  <c r="O50" i="11"/>
  <c r="N50" i="11"/>
  <c r="M50" i="11"/>
  <c r="L50" i="11"/>
  <c r="K50" i="11"/>
  <c r="J50" i="11"/>
  <c r="I50" i="11"/>
  <c r="H50" i="11"/>
  <c r="G50" i="11"/>
  <c r="F50" i="11"/>
  <c r="E50" i="11"/>
  <c r="D50" i="11"/>
  <c r="C50" i="11"/>
  <c r="BI49" i="11"/>
  <c r="BI48" i="11"/>
  <c r="BI47" i="11"/>
  <c r="BI46" i="11"/>
  <c r="BI45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I42" i="11"/>
  <c r="BI41" i="11"/>
  <c r="BI40" i="11"/>
  <c r="BI39" i="11"/>
  <c r="BI38" i="11"/>
  <c r="O36" i="11"/>
  <c r="N36" i="11"/>
  <c r="M36" i="11"/>
  <c r="L36" i="11"/>
  <c r="K36" i="11"/>
  <c r="J36" i="11"/>
  <c r="I36" i="11"/>
  <c r="H36" i="11"/>
  <c r="G36" i="11"/>
  <c r="F36" i="11"/>
  <c r="E36" i="11"/>
  <c r="D36" i="11"/>
  <c r="C36" i="11"/>
  <c r="BI35" i="11"/>
  <c r="BI34" i="11"/>
  <c r="BI33" i="11"/>
  <c r="BI32" i="11"/>
  <c r="BI31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BI28" i="11"/>
  <c r="BI27" i="11"/>
  <c r="BI26" i="11"/>
  <c r="BI25" i="11"/>
  <c r="BI24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BI21" i="11"/>
  <c r="BI20" i="11"/>
  <c r="BI19" i="11"/>
  <c r="BI18" i="11"/>
  <c r="BI17" i="11"/>
  <c r="A16" i="11"/>
  <c r="O15" i="11"/>
  <c r="N15" i="11"/>
  <c r="M15" i="11"/>
  <c r="L15" i="11"/>
  <c r="K15" i="11"/>
  <c r="J15" i="11"/>
  <c r="I15" i="11"/>
  <c r="H15" i="11"/>
  <c r="G15" i="11"/>
  <c r="F15" i="11"/>
  <c r="E15" i="11"/>
  <c r="D15" i="11"/>
  <c r="C15" i="11"/>
  <c r="BI14" i="11"/>
  <c r="BI13" i="11"/>
  <c r="BI12" i="11"/>
  <c r="BI11" i="11"/>
  <c r="BI10" i="11"/>
  <c r="DC21" i="15"/>
  <c r="DC18" i="15"/>
  <c r="DC20" i="15"/>
  <c r="DC18" i="11"/>
  <c r="K162" i="14" l="1"/>
  <c r="BQ162" i="14" s="1"/>
  <c r="K162" i="15"/>
  <c r="BQ162" i="15" s="1"/>
  <c r="L162" i="11"/>
  <c r="BR162" i="11" s="1"/>
  <c r="H162" i="15"/>
  <c r="BN162" i="15" s="1"/>
  <c r="F162" i="14"/>
  <c r="BL162" i="14" s="1"/>
  <c r="N162" i="14"/>
  <c r="BT162" i="14" s="1"/>
  <c r="L162" i="15"/>
  <c r="BR162" i="15" s="1"/>
  <c r="J162" i="11"/>
  <c r="BP162" i="11" s="1"/>
  <c r="F162" i="11"/>
  <c r="BL162" i="11" s="1"/>
  <c r="I162" i="14"/>
  <c r="BO162" i="14" s="1"/>
  <c r="G162" i="15"/>
  <c r="BM162" i="15" s="1"/>
  <c r="O162" i="15"/>
  <c r="BU162" i="15" s="1"/>
  <c r="I162" i="11"/>
  <c r="BO162" i="11" s="1"/>
  <c r="J162" i="14"/>
  <c r="BP162" i="14" s="1"/>
  <c r="M162" i="11"/>
  <c r="BS162" i="11" s="1"/>
  <c r="L162" i="14"/>
  <c r="BR162" i="14" s="1"/>
  <c r="J162" i="15"/>
  <c r="BP162" i="15" s="1"/>
  <c r="M162" i="14"/>
  <c r="BS162" i="14" s="1"/>
  <c r="H162" i="11"/>
  <c r="BN162" i="11" s="1"/>
  <c r="O162" i="11"/>
  <c r="BU162" i="11" s="1"/>
  <c r="H162" i="14"/>
  <c r="BN162" i="14" s="1"/>
  <c r="F162" i="15"/>
  <c r="BL162" i="15" s="1"/>
  <c r="N162" i="15"/>
  <c r="BT162" i="15" s="1"/>
  <c r="D162" i="11"/>
  <c r="BJ162" i="11" s="1"/>
  <c r="E162" i="11"/>
  <c r="BK162" i="11" s="1"/>
  <c r="I162" i="15"/>
  <c r="BO162" i="15" s="1"/>
  <c r="N162" i="11"/>
  <c r="BT162" i="11" s="1"/>
  <c r="E162" i="14"/>
  <c r="BK162" i="14" s="1"/>
  <c r="D162" i="14"/>
  <c r="BJ162" i="14" s="1"/>
  <c r="G162" i="11"/>
  <c r="BM162" i="11" s="1"/>
  <c r="K162" i="11"/>
  <c r="BQ162" i="11" s="1"/>
  <c r="G162" i="14"/>
  <c r="BM162" i="14" s="1"/>
  <c r="O162" i="14"/>
  <c r="BU162" i="14" s="1"/>
  <c r="D162" i="15"/>
  <c r="BJ162" i="15" s="1"/>
  <c r="E162" i="15"/>
  <c r="BK162" i="15" s="1"/>
  <c r="M162" i="15"/>
  <c r="BS162" i="15" s="1"/>
  <c r="A23" i="13"/>
  <c r="A23" i="15"/>
  <c r="BI78" i="15"/>
  <c r="BI127" i="15"/>
  <c r="A23" i="14"/>
  <c r="A23" i="11"/>
  <c r="BI29" i="15"/>
  <c r="BI57" i="15"/>
  <c r="BI15" i="15"/>
  <c r="BI50" i="14"/>
  <c r="BI120" i="14"/>
  <c r="BI43" i="14"/>
  <c r="BI71" i="14"/>
  <c r="BI127" i="14"/>
  <c r="BI85" i="14"/>
  <c r="BI99" i="14"/>
  <c r="BI134" i="14"/>
  <c r="BI134" i="15"/>
  <c r="BI120" i="11"/>
  <c r="BI99" i="15"/>
  <c r="BI120" i="15"/>
  <c r="BI148" i="15"/>
  <c r="BI113" i="15"/>
  <c r="BI106" i="15"/>
  <c r="BI92" i="15"/>
  <c r="BI85" i="15"/>
  <c r="BI71" i="15"/>
  <c r="BI64" i="15"/>
  <c r="BI50" i="15"/>
  <c r="BI43" i="15"/>
  <c r="BI36" i="15"/>
  <c r="BI22" i="15"/>
  <c r="BI148" i="14"/>
  <c r="BI113" i="14"/>
  <c r="BI106" i="14"/>
  <c r="BI78" i="14"/>
  <c r="BI64" i="14"/>
  <c r="BI57" i="14"/>
  <c r="BI36" i="14"/>
  <c r="BI29" i="14"/>
  <c r="BI22" i="14"/>
  <c r="BI15" i="14"/>
  <c r="BI78" i="11"/>
  <c r="BI92" i="11"/>
  <c r="BI22" i="11"/>
  <c r="DC15" i="13"/>
  <c r="BI92" i="13"/>
  <c r="BI78" i="13"/>
  <c r="BI148" i="13"/>
  <c r="BI148" i="11"/>
  <c r="BI134" i="11"/>
  <c r="BI134" i="13"/>
  <c r="BI113" i="13"/>
  <c r="BI106" i="13"/>
  <c r="BI113" i="11"/>
  <c r="BI127" i="13"/>
  <c r="BI64" i="13"/>
  <c r="BI57" i="13"/>
  <c r="BI66" i="13"/>
  <c r="BI70" i="13"/>
  <c r="BI50" i="13"/>
  <c r="D71" i="13"/>
  <c r="H71" i="13"/>
  <c r="L71" i="13"/>
  <c r="L162" i="13" s="1"/>
  <c r="BR162" i="13" s="1"/>
  <c r="BI67" i="13"/>
  <c r="E71" i="13"/>
  <c r="I71" i="13"/>
  <c r="M71" i="13"/>
  <c r="BI68" i="13"/>
  <c r="F71" i="13"/>
  <c r="G162" i="13" s="1"/>
  <c r="BM162" i="13" s="1"/>
  <c r="J71" i="13"/>
  <c r="K162" i="13" s="1"/>
  <c r="BQ162" i="13" s="1"/>
  <c r="N71" i="13"/>
  <c r="BI69" i="13"/>
  <c r="BI43" i="13"/>
  <c r="BI36" i="13"/>
  <c r="BI29" i="13"/>
  <c r="BI15" i="13"/>
  <c r="BI50" i="11"/>
  <c r="BI36" i="11"/>
  <c r="BI29" i="11"/>
  <c r="BI15" i="11"/>
  <c r="BI43" i="11"/>
  <c r="BI57" i="11"/>
  <c r="BI64" i="11"/>
  <c r="BI106" i="11"/>
  <c r="BI127" i="11"/>
  <c r="O71" i="13"/>
  <c r="P162" i="13" s="1"/>
  <c r="BV162" i="13" s="1"/>
  <c r="BI17" i="13"/>
  <c r="BI22" i="13" s="1"/>
  <c r="BI67" i="11"/>
  <c r="BI71" i="11" s="1"/>
  <c r="DC19" i="15"/>
  <c r="DC17" i="15"/>
  <c r="DC19" i="13"/>
  <c r="DC21" i="13"/>
  <c r="DC17" i="13"/>
  <c r="DC18" i="13"/>
  <c r="DC20" i="13"/>
  <c r="DC17" i="14"/>
  <c r="DC19" i="14"/>
  <c r="DC18" i="14"/>
  <c r="DC20" i="14"/>
  <c r="DC21" i="14"/>
  <c r="DC17" i="11"/>
  <c r="DC20" i="11"/>
  <c r="DC25" i="11"/>
  <c r="DC21" i="11"/>
  <c r="DC19" i="11"/>
  <c r="DC22" i="14" l="1"/>
  <c r="DC22" i="15"/>
  <c r="DC22" i="11"/>
  <c r="I162" i="13"/>
  <c r="BO162" i="13" s="1"/>
  <c r="N162" i="13"/>
  <c r="BT162" i="13" s="1"/>
  <c r="H162" i="13"/>
  <c r="BN162" i="13" s="1"/>
  <c r="J162" i="13"/>
  <c r="BP162" i="13" s="1"/>
  <c r="E162" i="13"/>
  <c r="BK162" i="13" s="1"/>
  <c r="D162" i="13"/>
  <c r="BJ162" i="13" s="1"/>
  <c r="F162" i="13"/>
  <c r="BL162" i="13" s="1"/>
  <c r="O162" i="13"/>
  <c r="BU162" i="13" s="1"/>
  <c r="M162" i="13"/>
  <c r="BS162" i="13" s="1"/>
  <c r="DC22" i="13"/>
  <c r="A30" i="13"/>
  <c r="A30" i="15"/>
  <c r="A30" i="14"/>
  <c r="A30" i="11"/>
  <c r="BI71" i="13"/>
  <c r="DC27" i="13"/>
  <c r="DC24" i="13"/>
  <c r="DC26" i="13"/>
  <c r="DC28" i="13"/>
  <c r="DC25" i="13"/>
  <c r="DC27" i="14"/>
  <c r="DC28" i="14"/>
  <c r="DC25" i="14"/>
  <c r="DC24" i="14"/>
  <c r="DC26" i="14"/>
  <c r="DC26" i="11"/>
  <c r="DC27" i="11"/>
  <c r="DC34" i="11"/>
  <c r="DC24" i="11"/>
  <c r="DC28" i="11"/>
  <c r="DC29" i="14" l="1"/>
  <c r="DC29" i="11"/>
  <c r="DC29" i="13"/>
  <c r="A37" i="13"/>
  <c r="A37" i="15"/>
  <c r="A37" i="14"/>
  <c r="A37" i="11"/>
  <c r="DC35" i="13"/>
  <c r="DC31" i="13"/>
  <c r="DC32" i="13"/>
  <c r="DC34" i="13"/>
  <c r="DC33" i="13"/>
  <c r="DC33" i="14"/>
  <c r="DC35" i="14"/>
  <c r="DC32" i="14"/>
  <c r="DC31" i="14"/>
  <c r="DC34" i="14"/>
  <c r="DC35" i="11"/>
  <c r="DC32" i="11"/>
  <c r="DC31" i="11"/>
  <c r="DC33" i="11"/>
  <c r="DC41" i="11"/>
  <c r="DC36" i="14" l="1"/>
  <c r="DC36" i="11"/>
  <c r="DC36" i="13"/>
  <c r="A44" i="13"/>
  <c r="A44" i="15"/>
  <c r="A44" i="14"/>
  <c r="A44" i="11"/>
  <c r="DC42" i="13"/>
  <c r="DC38" i="13"/>
  <c r="DC41" i="13"/>
  <c r="DC40" i="13"/>
  <c r="DC39" i="13"/>
  <c r="DC41" i="14"/>
  <c r="DC39" i="14"/>
  <c r="DC42" i="14"/>
  <c r="DC38" i="14"/>
  <c r="DC40" i="14"/>
  <c r="DC40" i="11"/>
  <c r="DC42" i="11"/>
  <c r="DC39" i="11"/>
  <c r="DC38" i="11"/>
  <c r="DC46" i="11"/>
  <c r="DC43" i="14" l="1"/>
  <c r="DC43" i="11"/>
  <c r="DC43" i="13"/>
  <c r="A51" i="13"/>
  <c r="A51" i="15"/>
  <c r="A51" i="14"/>
  <c r="A51" i="11"/>
  <c r="DC45" i="13"/>
  <c r="DC47" i="13"/>
  <c r="DC48" i="13"/>
  <c r="DC49" i="13"/>
  <c r="DC46" i="13"/>
  <c r="DC49" i="14"/>
  <c r="DC46" i="14"/>
  <c r="DC45" i="14"/>
  <c r="DC47" i="14"/>
  <c r="DC48" i="14"/>
  <c r="DC47" i="11"/>
  <c r="DC49" i="11"/>
  <c r="DC45" i="11"/>
  <c r="DC48" i="11"/>
  <c r="DC54" i="11"/>
  <c r="DC50" i="14" l="1"/>
  <c r="DC50" i="13"/>
  <c r="DC50" i="11"/>
  <c r="A58" i="13"/>
  <c r="A58" i="15"/>
  <c r="A58" i="14"/>
  <c r="A58" i="11"/>
  <c r="C99" i="11"/>
  <c r="C85" i="11"/>
  <c r="BI94" i="11"/>
  <c r="BI99" i="11" s="1"/>
  <c r="DC55" i="13"/>
  <c r="DC54" i="13"/>
  <c r="DC52" i="13"/>
  <c r="DC56" i="13"/>
  <c r="DC53" i="13"/>
  <c r="DC52" i="14"/>
  <c r="DC56" i="14"/>
  <c r="DC54" i="14"/>
  <c r="DC53" i="14"/>
  <c r="DC55" i="14"/>
  <c r="DC53" i="11"/>
  <c r="DC55" i="11"/>
  <c r="DC56" i="11"/>
  <c r="DC52" i="11"/>
  <c r="DC63" i="11"/>
  <c r="DC57" i="14" l="1"/>
  <c r="DC57" i="11"/>
  <c r="DC57" i="13"/>
  <c r="A65" i="13"/>
  <c r="A65" i="15"/>
  <c r="A65" i="14"/>
  <c r="A65" i="11"/>
  <c r="BI80" i="11"/>
  <c r="BI85" i="11" s="1"/>
  <c r="DC62" i="13"/>
  <c r="DC61" i="13"/>
  <c r="DC60" i="13"/>
  <c r="DC63" i="13"/>
  <c r="DC59" i="13"/>
  <c r="DC62" i="14"/>
  <c r="DC61" i="14"/>
  <c r="DC63" i="14"/>
  <c r="DC59" i="14"/>
  <c r="DC60" i="14"/>
  <c r="DC60" i="11"/>
  <c r="DC61" i="11"/>
  <c r="DC59" i="11"/>
  <c r="DC62" i="11"/>
  <c r="DC68" i="11"/>
  <c r="DC64" i="14" l="1"/>
  <c r="DC64" i="11"/>
  <c r="DC64" i="13"/>
  <c r="A72" i="13"/>
  <c r="A79" i="13" s="1"/>
  <c r="A86" i="13" s="1"/>
  <c r="A93" i="13" s="1"/>
  <c r="A72" i="15"/>
  <c r="A72" i="14"/>
  <c r="A72" i="11"/>
  <c r="A79" i="11" s="1"/>
  <c r="A86" i="11" s="1"/>
  <c r="A93" i="11" s="1"/>
  <c r="DC66" i="13"/>
  <c r="DC67" i="13"/>
  <c r="DC68" i="13"/>
  <c r="DC69" i="13"/>
  <c r="DC70" i="13"/>
  <c r="DC67" i="14"/>
  <c r="DC66" i="14"/>
  <c r="DC68" i="14"/>
  <c r="DC69" i="14"/>
  <c r="DC70" i="14"/>
  <c r="DC70" i="11"/>
  <c r="DC67" i="11"/>
  <c r="DC66" i="11"/>
  <c r="DC69" i="11"/>
  <c r="DC96" i="11"/>
  <c r="DC71" i="14" l="1"/>
  <c r="DC71" i="11"/>
  <c r="DC71" i="13"/>
  <c r="A100" i="13"/>
  <c r="A79" i="15"/>
  <c r="A79" i="14"/>
  <c r="A100" i="11"/>
  <c r="DC97" i="13"/>
  <c r="DC95" i="13"/>
  <c r="DC96" i="13"/>
  <c r="DC94" i="13"/>
  <c r="DC98" i="13"/>
  <c r="DC77" i="14"/>
  <c r="DC74" i="14"/>
  <c r="DC73" i="14"/>
  <c r="DC76" i="14"/>
  <c r="DC75" i="14"/>
  <c r="DC94" i="11"/>
  <c r="DC98" i="11"/>
  <c r="DC97" i="11"/>
  <c r="DC95" i="11"/>
  <c r="DC105" i="11"/>
  <c r="DC78" i="14" l="1"/>
  <c r="DC99" i="13"/>
  <c r="DC99" i="11"/>
  <c r="A107" i="13"/>
  <c r="A86" i="15"/>
  <c r="A86" i="14"/>
  <c r="DC119" i="11"/>
  <c r="A107" i="11"/>
  <c r="DC101" i="13"/>
  <c r="DC102" i="13"/>
  <c r="DC104" i="13"/>
  <c r="DC103" i="13"/>
  <c r="DC105" i="13"/>
  <c r="DC84" i="14"/>
  <c r="DC80" i="14"/>
  <c r="DC81" i="14"/>
  <c r="DC83" i="14"/>
  <c r="DC82" i="14"/>
  <c r="DC101" i="11"/>
  <c r="DC104" i="11"/>
  <c r="DC102" i="11"/>
  <c r="DC103" i="11"/>
  <c r="DC109" i="11"/>
  <c r="DC85" i="14" l="1"/>
  <c r="DC117" i="11"/>
  <c r="DC116" i="11"/>
  <c r="DC116" i="13"/>
  <c r="DC117" i="13"/>
  <c r="DC118" i="13"/>
  <c r="DC119" i="13"/>
  <c r="DC106" i="13"/>
  <c r="DC115" i="13"/>
  <c r="DC106" i="11"/>
  <c r="DC115" i="11"/>
  <c r="DC118" i="11"/>
  <c r="A114" i="13"/>
  <c r="A121" i="13" s="1"/>
  <c r="A93" i="15"/>
  <c r="A100" i="15" s="1"/>
  <c r="A93" i="14"/>
  <c r="A100" i="14" s="1"/>
  <c r="A114" i="11"/>
  <c r="A121" i="11" s="1"/>
  <c r="DC108" i="13"/>
  <c r="DC110" i="13"/>
  <c r="DC111" i="13"/>
  <c r="DC112" i="13"/>
  <c r="DC109" i="13"/>
  <c r="DC91" i="14"/>
  <c r="DC89" i="14"/>
  <c r="DC88" i="14"/>
  <c r="DC90" i="14"/>
  <c r="DC87" i="14"/>
  <c r="DC108" i="11"/>
  <c r="DC112" i="11"/>
  <c r="DC110" i="11"/>
  <c r="DC111" i="11"/>
  <c r="DC125" i="11"/>
  <c r="DC98" i="14" l="1"/>
  <c r="DC97" i="14"/>
  <c r="DC92" i="14"/>
  <c r="DC94" i="14"/>
  <c r="DC95" i="14"/>
  <c r="DC96" i="14"/>
  <c r="DC113" i="11"/>
  <c r="DC120" i="11"/>
  <c r="DC113" i="13"/>
  <c r="A128" i="13"/>
  <c r="DC120" i="13"/>
  <c r="A107" i="15"/>
  <c r="A107" i="14"/>
  <c r="A128" i="11"/>
  <c r="DC126" i="13"/>
  <c r="DC124" i="13"/>
  <c r="DC125" i="13"/>
  <c r="DC123" i="13"/>
  <c r="DC122" i="13"/>
  <c r="DC129" i="13"/>
  <c r="DC104" i="14"/>
  <c r="DC102" i="14"/>
  <c r="DC105" i="14"/>
  <c r="DC101" i="14"/>
  <c r="DC103" i="14"/>
  <c r="DC124" i="11"/>
  <c r="DC122" i="11"/>
  <c r="DC129" i="11"/>
  <c r="DC126" i="11"/>
  <c r="DC123" i="11"/>
  <c r="DC106" i="14" l="1"/>
  <c r="DC117" i="14"/>
  <c r="DC116" i="14"/>
  <c r="DC115" i="14"/>
  <c r="DC118" i="14"/>
  <c r="DC99" i="14"/>
  <c r="DC119" i="14"/>
  <c r="DC127" i="11"/>
  <c r="DC127" i="13"/>
  <c r="A142" i="13"/>
  <c r="A114" i="15"/>
  <c r="A121" i="15" s="1"/>
  <c r="A114" i="14"/>
  <c r="A142" i="11"/>
  <c r="A149" i="11" s="1"/>
  <c r="DC132" i="13"/>
  <c r="DC131" i="13"/>
  <c r="DC130" i="13"/>
  <c r="DC133" i="13"/>
  <c r="DC111" i="14"/>
  <c r="DC110" i="14"/>
  <c r="DC108" i="14"/>
  <c r="DC112" i="14"/>
  <c r="DC109" i="14"/>
  <c r="DC133" i="11"/>
  <c r="DC131" i="11"/>
  <c r="DC132" i="11"/>
  <c r="DC130" i="11"/>
  <c r="DC113" i="14" l="1"/>
  <c r="DC120" i="14"/>
  <c r="DC134" i="13"/>
  <c r="DC134" i="11"/>
  <c r="A149" i="13"/>
  <c r="A156" i="11"/>
  <c r="A128" i="15"/>
  <c r="A121" i="14"/>
  <c r="C85" i="13"/>
  <c r="C115" i="13"/>
  <c r="C120" i="13" s="1"/>
  <c r="C99" i="13"/>
  <c r="BI80" i="13"/>
  <c r="BI85" i="13" s="1"/>
  <c r="DC129" i="15"/>
  <c r="DC144" i="13"/>
  <c r="DC147" i="13"/>
  <c r="DC143" i="13"/>
  <c r="DC145" i="13"/>
  <c r="DC146" i="13"/>
  <c r="DC143" i="11"/>
  <c r="DC144" i="11"/>
  <c r="DC153" i="11"/>
  <c r="DC147" i="11"/>
  <c r="DC146" i="11"/>
  <c r="DC150" i="11"/>
  <c r="DC151" i="11"/>
  <c r="DC145" i="11"/>
  <c r="DC152" i="11"/>
  <c r="DC154" i="11"/>
  <c r="DC148" i="11" l="1"/>
  <c r="DC148" i="13"/>
  <c r="DC155" i="11"/>
  <c r="A156" i="13"/>
  <c r="A142" i="15"/>
  <c r="A149" i="15" s="1"/>
  <c r="A128" i="14"/>
  <c r="BI115" i="13"/>
  <c r="BI120" i="13" s="1"/>
  <c r="BI94" i="13"/>
  <c r="BI99" i="13" s="1"/>
  <c r="DC151" i="13"/>
  <c r="DC154" i="13"/>
  <c r="DC150" i="13"/>
  <c r="DC152" i="13"/>
  <c r="DC153" i="13"/>
  <c r="DC123" i="14"/>
  <c r="DC122" i="14"/>
  <c r="DC126" i="14"/>
  <c r="DC125" i="14"/>
  <c r="DC124" i="14"/>
  <c r="DC161" i="11"/>
  <c r="DC160" i="11"/>
  <c r="DC159" i="11"/>
  <c r="DC157" i="11"/>
  <c r="DC158" i="11"/>
  <c r="DC127" i="14" l="1"/>
  <c r="DC155" i="13"/>
  <c r="DC162" i="11"/>
  <c r="A156" i="15"/>
  <c r="A142" i="14"/>
  <c r="DC161" i="13"/>
  <c r="DC158" i="13"/>
  <c r="DC159" i="13"/>
  <c r="DC160" i="13"/>
  <c r="DC157" i="13"/>
  <c r="DC133" i="14"/>
  <c r="DC132" i="14"/>
  <c r="DC130" i="14"/>
  <c r="DC131" i="14"/>
  <c r="DC129" i="14"/>
  <c r="DC134" i="14" l="1"/>
  <c r="A149" i="14"/>
  <c r="DC162" i="13"/>
  <c r="A156" i="14"/>
  <c r="DC31" i="15"/>
  <c r="DC73" i="15"/>
  <c r="DC24" i="15"/>
  <c r="DC87" i="15"/>
  <c r="DC66" i="15"/>
  <c r="DC59" i="15"/>
  <c r="DC143" i="15"/>
  <c r="DC150" i="15"/>
  <c r="DC45" i="15"/>
  <c r="DC82" i="15"/>
  <c r="DC157" i="15"/>
  <c r="DC83" i="15"/>
  <c r="DC38" i="15"/>
  <c r="DC146" i="14"/>
  <c r="DC143" i="14"/>
  <c r="DC145" i="14"/>
  <c r="DC147" i="14"/>
  <c r="DC144" i="14"/>
  <c r="DC148" i="14" l="1"/>
  <c r="DC141" i="15"/>
  <c r="DC61" i="15"/>
  <c r="DC67" i="15"/>
  <c r="DC42" i="15"/>
  <c r="DC159" i="15"/>
  <c r="DC63" i="15"/>
  <c r="DC91" i="15"/>
  <c r="DC27" i="15"/>
  <c r="DC132" i="15"/>
  <c r="DC32" i="15"/>
  <c r="DC76" i="15"/>
  <c r="DC105" i="15"/>
  <c r="DC161" i="15"/>
  <c r="DC131" i="15"/>
  <c r="DC74" i="15"/>
  <c r="DC75" i="15"/>
  <c r="DC126" i="15"/>
  <c r="DC81" i="15"/>
  <c r="DC101" i="15"/>
  <c r="DC41" i="15"/>
  <c r="DC146" i="15"/>
  <c r="DC26" i="15"/>
  <c r="DC77" i="15"/>
  <c r="DC69" i="15"/>
  <c r="DC125" i="15"/>
  <c r="DC55" i="15"/>
  <c r="DC124" i="15"/>
  <c r="DC47" i="15"/>
  <c r="DC130" i="15"/>
  <c r="DC54" i="15"/>
  <c r="DC109" i="15"/>
  <c r="DC52" i="15"/>
  <c r="DC84" i="15"/>
  <c r="DC39" i="15"/>
  <c r="DC144" i="15"/>
  <c r="DC158" i="15"/>
  <c r="DC145" i="15"/>
  <c r="DC62" i="15"/>
  <c r="DC88" i="15"/>
  <c r="DC160" i="15"/>
  <c r="DC49" i="15"/>
  <c r="DC108" i="15"/>
  <c r="DC104" i="15"/>
  <c r="DC110" i="15"/>
  <c r="DC122" i="15"/>
  <c r="DC123" i="15"/>
  <c r="DC103" i="15"/>
  <c r="DC35" i="15"/>
  <c r="DC89" i="15"/>
  <c r="DC70" i="15"/>
  <c r="DC112" i="15"/>
  <c r="DC34" i="15"/>
  <c r="DC111" i="15"/>
  <c r="DC68" i="15"/>
  <c r="DC152" i="15"/>
  <c r="DC33" i="15"/>
  <c r="DC40" i="15"/>
  <c r="DC46" i="15"/>
  <c r="DC48" i="15"/>
  <c r="DC147" i="15"/>
  <c r="DC25" i="15"/>
  <c r="DC28" i="15"/>
  <c r="DC133" i="15"/>
  <c r="DC56" i="15"/>
  <c r="DC102" i="15"/>
  <c r="DC90" i="15"/>
  <c r="DC153" i="15"/>
  <c r="DC151" i="15"/>
  <c r="DC60" i="15"/>
  <c r="DC53" i="15"/>
  <c r="DC154" i="15"/>
  <c r="DC157" i="14"/>
  <c r="DC152" i="14"/>
  <c r="DC153" i="14"/>
  <c r="DC151" i="14"/>
  <c r="DC159" i="14"/>
  <c r="DC161" i="14"/>
  <c r="DC154" i="14"/>
  <c r="DC158" i="14"/>
  <c r="DC150" i="14"/>
  <c r="DC160" i="14"/>
  <c r="DC155" i="14" l="1"/>
  <c r="DC162" i="14"/>
  <c r="DC162" i="15"/>
  <c r="DC155" i="15"/>
  <c r="DC148" i="15"/>
  <c r="DC127" i="15"/>
  <c r="DC113" i="15"/>
  <c r="DC106" i="15"/>
  <c r="DC98" i="15"/>
  <c r="DC119" i="15" s="1"/>
  <c r="DC92" i="15"/>
  <c r="DC97" i="15"/>
  <c r="DC118" i="15" s="1"/>
  <c r="DC96" i="15"/>
  <c r="DC117" i="15" s="1"/>
  <c r="DC78" i="15"/>
  <c r="DC71" i="15"/>
  <c r="DC64" i="15"/>
  <c r="DC57" i="15"/>
  <c r="DC50" i="15"/>
  <c r="DC43" i="15"/>
  <c r="DC36" i="15"/>
  <c r="DC29" i="15"/>
  <c r="DC134" i="15"/>
  <c r="DC95" i="15"/>
  <c r="DC116" i="15" s="1"/>
  <c r="DC80" i="15"/>
  <c r="DC85" i="15" l="1"/>
  <c r="DC94" i="15"/>
  <c r="DC99" i="15" s="1"/>
  <c r="DC115" i="15" l="1"/>
  <c r="DC120" i="15" s="1"/>
  <c r="CC162" i="11" l="1"/>
  <c r="CD162" i="11"/>
  <c r="CE162" i="11"/>
  <c r="CF162" i="11"/>
  <c r="CG162" i="11"/>
  <c r="CI162" i="11"/>
  <c r="CH162" i="11"/>
</calcChain>
</file>

<file path=xl/sharedStrings.xml><?xml version="1.0" encoding="utf-8"?>
<sst xmlns="http://schemas.openxmlformats.org/spreadsheetml/2006/main" count="81126" uniqueCount="693">
  <si>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</si>
  <si>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</si>
  <si>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</si>
  <si>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</si>
  <si>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</si>
  <si>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</si>
  <si>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</si>
  <si>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</si>
  <si>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</si>
  <si>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</si>
  <si>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</si>
  <si>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</si>
  <si>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</si>
  <si>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</si>
  <si>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</si>
  <si>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</si>
  <si>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</si>
  <si>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</si>
  <si>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</si>
  <si>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</si>
  <si>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</si>
  <si>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</si>
  <si>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</si>
  <si>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</si>
  <si>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</si>
  <si>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</si>
  <si>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</si>
  <si>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</si>
  <si>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</si>
  <si>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</si>
  <si>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</si>
  <si>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</si>
  <si>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</si>
  <si>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</si>
  <si>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</si>
  <si>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</si>
  <si>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</si>
  <si>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</si>
  <si>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</si>
  <si>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</si>
  <si>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</si>
  <si>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</si>
  <si>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</si>
  <si>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</si>
  <si>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</si>
  <si>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</si>
  <si>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</si>
  <si>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</si>
  <si>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</si>
  <si>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</si>
  <si>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</si>
  <si>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</si>
  <si>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</si>
  <si>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</si>
  <si>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</si>
  <si>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</si>
  <si>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</si>
  <si>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</si>
  <si>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</si>
  <si>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</si>
  <si>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</si>
  <si>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</si>
  <si>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</si>
  <si>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</si>
  <si>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</si>
  <si>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</si>
  <si>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</si>
  <si>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</si>
  <si>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</si>
  <si>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</si>
  <si>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</si>
  <si>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</si>
  <si>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</si>
  <si>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</si>
  <si>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</si>
  <si>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</si>
  <si>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</si>
  <si>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</si>
  <si>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</si>
  <si>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</si>
  <si>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</si>
  <si>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</si>
  <si>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</si>
  <si>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</si>
  <si>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</si>
  <si>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</si>
  <si>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</si>
  <si>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</si>
  <si>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</si>
  <si>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</si>
  <si>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</si>
  <si>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</si>
  <si>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</si>
  <si>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</si>
  <si>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</si>
  <si>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</si>
  <si>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</si>
  <si>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</si>
  <si>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</si>
  <si>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</si>
  <si>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</si>
  <si>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</si>
  <si>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</si>
  <si>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</si>
  <si>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</si>
  <si>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</si>
  <si>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</si>
  <si>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</si>
  <si>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</si>
  <si>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</si>
  <si>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</si>
  <si>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</si>
  <si>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</si>
  <si>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</si>
  <si>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</si>
  <si>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</si>
  <si>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</si>
  <si>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</si>
  <si>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</si>
  <si>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</si>
  <si>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</si>
  <si>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</si>
  <si>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</si>
  <si>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</si>
  <si>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</si>
  <si>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</si>
  <si>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</si>
  <si>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</si>
  <si>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</si>
  <si>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</si>
  <si>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</si>
  <si>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</si>
  <si>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</si>
  <si>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</si>
  <si>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</si>
  <si>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</si>
  <si>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</si>
  <si>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</si>
  <si>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</si>
  <si>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</si>
  <si>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</si>
  <si>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</si>
  <si>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</si>
  <si>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</si>
  <si>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</si>
  <si>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</si>
  <si>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</si>
  <si>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</si>
  <si>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</si>
  <si>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</si>
  <si>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</si>
  <si>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</si>
  <si>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</si>
  <si>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</si>
  <si>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</si>
  <si>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</si>
  <si>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</si>
  <si>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</si>
  <si>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</si>
  <si>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</si>
  <si>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</si>
  <si>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</si>
  <si>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</si>
  <si>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</si>
  <si>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</si>
  <si>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</si>
  <si>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</si>
  <si>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</si>
  <si>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</si>
  <si>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</si>
  <si>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</si>
  <si>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</si>
  <si>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</si>
  <si>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</si>
  <si>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</si>
  <si>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</si>
  <si>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</si>
  <si>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</si>
  <si>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</si>
  <si>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</si>
  <si>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</si>
  <si>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</si>
  <si>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</si>
  <si>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</si>
  <si>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</si>
  <si>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</si>
  <si>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</si>
  <si>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</si>
  <si>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</si>
  <si>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</si>
  <si>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</si>
  <si>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</si>
  <si>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</si>
  <si>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</si>
  <si>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</si>
  <si>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</si>
  <si>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</si>
  <si>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</si>
  <si>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</si>
  <si>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</si>
  <si>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</si>
  <si>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</si>
  <si>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</si>
  <si>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</si>
  <si>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</si>
  <si>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</si>
  <si>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</si>
  <si>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</si>
  <si>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</si>
  <si>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</si>
  <si>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</si>
  <si>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</si>
  <si>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</si>
  <si>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</si>
  <si>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</si>
  <si>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</si>
  <si>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</si>
  <si>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</si>
  <si>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</si>
  <si>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</si>
  <si>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</si>
  <si>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</si>
  <si>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</si>
  <si>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</si>
  <si>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</si>
  <si>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</si>
  <si>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</si>
  <si>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</si>
  <si>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</si>
  <si>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</si>
  <si>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</si>
  <si>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</si>
  <si>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</si>
  <si>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</si>
  <si>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</si>
  <si>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</si>
  <si>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</si>
  <si>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</si>
  <si>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</si>
  <si>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</si>
  <si>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</si>
  <si>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</si>
  <si>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</si>
  <si>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</si>
  <si>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</si>
  <si>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</si>
  <si>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</si>
  <si>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</si>
  <si>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</si>
  <si>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</si>
  <si>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</si>
  <si>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</si>
  <si>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</si>
  <si>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</si>
  <si>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</si>
  <si>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</si>
  <si>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</si>
  <si>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</si>
  <si>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</si>
  <si>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</si>
  <si>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</si>
  <si>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</si>
  <si>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</si>
  <si>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</si>
  <si>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</si>
  <si>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</si>
  <si>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</si>
  <si>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</si>
  <si>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</si>
  <si>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</si>
  <si>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</si>
  <si>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</si>
  <si>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</si>
  <si>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</si>
  <si>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</si>
  <si>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</si>
  <si>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</si>
  <si>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</si>
  <si>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</si>
  <si>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</si>
  <si>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</si>
  <si>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</si>
  <si>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</si>
  <si>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</si>
  <si>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</si>
  <si>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</si>
  <si>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</si>
  <si>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</si>
  <si>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</si>
  <si>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</si>
  <si>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</si>
  <si>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</si>
  <si>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</si>
  <si>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</si>
  <si>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</si>
  <si>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</si>
  <si>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</si>
  <si>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</si>
  <si>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</si>
  <si>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</si>
  <si>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</si>
  <si>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</si>
  <si>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</si>
  <si>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</si>
  <si>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</si>
  <si>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</si>
  <si>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</si>
  <si>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</si>
  <si>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</si>
  <si>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</si>
  <si>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</si>
  <si>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</si>
  <si>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</si>
  <si>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</si>
  <si>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</si>
  <si>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</si>
  <si>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</si>
  <si>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</si>
  <si>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</si>
  <si>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</si>
  <si>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</si>
  <si>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</si>
  <si>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</si>
  <si>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</si>
  <si>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</si>
  <si>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</si>
  <si>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</si>
  <si>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</si>
  <si>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</si>
  <si>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</si>
  <si>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</si>
  <si>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</si>
  <si>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</si>
  <si>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</si>
  <si>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</si>
  <si>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</si>
  <si>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</si>
  <si>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</si>
  <si>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</si>
  <si>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</si>
  <si>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</si>
  <si>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</si>
  <si>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</si>
  <si>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</si>
  <si>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</si>
  <si>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</si>
  <si>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</si>
  <si>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</si>
  <si>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</si>
  <si>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</si>
  <si>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</si>
  <si>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</si>
  <si>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</si>
  <si>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</si>
  <si>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</si>
  <si>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</si>
  <si>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</si>
  <si>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</si>
  <si>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</si>
  <si>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</si>
  <si>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</si>
  <si>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</si>
  <si>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</si>
  <si>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</si>
  <si>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</si>
  <si>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</si>
  <si>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</si>
  <si>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</si>
  <si>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</si>
  <si>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</si>
  <si>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</si>
  <si>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</si>
  <si>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</si>
  <si>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</si>
  <si>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</si>
  <si>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</si>
  <si>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</si>
  <si>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</si>
  <si>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</si>
  <si>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</si>
  <si>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</si>
  <si>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</si>
  <si>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</si>
  <si>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</si>
  <si>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</si>
  <si>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</si>
  <si>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</si>
  <si>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</si>
  <si>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</si>
  <si>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</si>
  <si>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</si>
  <si>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</si>
  <si>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</si>
  <si>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</si>
  <si>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</si>
  <si>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</si>
  <si>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</si>
  <si>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</si>
  <si>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</si>
  <si>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</si>
  <si>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</si>
  <si>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</si>
  <si>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</si>
  <si>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</si>
  <si>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</si>
  <si>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</si>
  <si>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</si>
  <si>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</si>
  <si>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</si>
  <si>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</si>
  <si>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</si>
  <si>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</si>
  <si>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</si>
  <si>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</si>
  <si>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</si>
  <si>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</si>
  <si>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</si>
  <si>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</si>
  <si>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</si>
  <si>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</si>
  <si>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</si>
  <si>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</si>
  <si>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</si>
  <si>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</si>
  <si>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</si>
  <si>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</si>
  <si>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</si>
  <si>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</si>
  <si>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</si>
  <si>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</si>
  <si>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</si>
  <si>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</si>
  <si>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</si>
  <si>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</si>
  <si>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</si>
  <si>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</si>
  <si>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</si>
  <si>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</si>
  <si>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</si>
  <si>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</si>
  <si>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</si>
  <si>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</si>
  <si>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</si>
  <si>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</si>
  <si>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</si>
  <si>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</si>
  <si>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</si>
  <si>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</si>
  <si>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</si>
  <si>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</si>
  <si>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</si>
  <si>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</si>
  <si>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</si>
  <si>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</si>
  <si>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</si>
  <si>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</si>
  <si>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</si>
  <si>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</si>
  <si>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</si>
  <si>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</si>
  <si>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</si>
  <si>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</si>
  <si>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</si>
  <si>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</si>
  <si>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</si>
  <si>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</si>
  <si>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</si>
  <si>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</si>
  <si>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</si>
  <si>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</si>
  <si>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</si>
  <si>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</si>
  <si>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</si>
  <si>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</si>
  <si>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</si>
  <si>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</si>
  <si>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</si>
  <si>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</si>
  <si>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</si>
  <si>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</si>
  <si>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</si>
  <si>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</si>
  <si>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</si>
  <si>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</si>
  <si>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</si>
  <si>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</si>
  <si>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</si>
  <si>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</si>
  <si>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</si>
  <si>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</si>
  <si>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</si>
  <si>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</si>
  <si>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</si>
  <si>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</si>
  <si>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</si>
  <si>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</si>
  <si>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</si>
  <si>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</si>
  <si>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</si>
  <si>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</si>
  <si>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</si>
  <si>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</si>
  <si>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</si>
  <si>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</si>
  <si>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</si>
  <si>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</si>
  <si>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</si>
  <si>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</si>
  <si>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</si>
  <si>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</si>
  <si>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</si>
  <si>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</si>
  <si>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</si>
  <si>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</si>
  <si>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</si>
  <si>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</si>
  <si>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</si>
  <si>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</si>
  <si>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</si>
  <si>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</si>
  <si>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</si>
  <si>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</si>
  <si>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</si>
  <si>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</si>
  <si>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</si>
  <si>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</si>
  <si>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</si>
  <si>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</si>
  <si>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</si>
  <si>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</si>
  <si>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</si>
  <si>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</si>
  <si>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</si>
  <si>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</si>
  <si>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</si>
  <si>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</si>
  <si>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</si>
  <si>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</si>
  <si>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</si>
  <si>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</si>
  <si>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</si>
  <si>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</si>
  <si>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</si>
  <si>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</si>
  <si>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</si>
  <si>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</si>
  <si>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</si>
  <si>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</si>
  <si>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</si>
  <si>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</si>
  <si>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</si>
  <si>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</si>
  <si>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</si>
  <si>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</si>
  <si>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</si>
  <si>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</si>
  <si>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</si>
  <si>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</si>
  <si>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</si>
  <si>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</si>
  <si>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</si>
  <si>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</si>
  <si>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</si>
  <si>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</si>
  <si>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</si>
  <si>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</si>
  <si>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</si>
  <si>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</si>
  <si>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</si>
  <si>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</si>
  <si>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</si>
  <si>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</si>
  <si>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</si>
  <si>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</si>
  <si>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</si>
  <si>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</si>
  <si>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</si>
  <si>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</si>
  <si>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</si>
  <si>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</si>
  <si>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</si>
  <si>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</si>
  <si>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</si>
  <si>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</si>
  <si>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</si>
  <si>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</si>
  <si>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</si>
  <si>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</si>
  <si>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</si>
  <si>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</si>
  <si>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</si>
  <si>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</si>
  <si>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</si>
  <si>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</si>
  <si>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</si>
  <si>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</si>
  <si>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</si>
  <si>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</si>
  <si>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</si>
  <si>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</si>
  <si>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</si>
  <si>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</si>
  <si>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</si>
  <si>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</si>
  <si>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</si>
  <si>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</si>
  <si>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</si>
  <si>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</si>
  <si>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</si>
  <si>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</si>
  <si>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</si>
  <si>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</si>
  <si>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</si>
  <si>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</si>
  <si>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</si>
  <si>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</si>
  <si>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</si>
  <si>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</si>
  <si>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</si>
  <si>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</si>
  <si>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</si>
  <si>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</si>
  <si>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</si>
  <si>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</si>
  <si>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</si>
  <si>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</si>
  <si>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</si>
  <si>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</si>
  <si>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</si>
  <si>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</si>
  <si>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</si>
  <si>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</si>
  <si>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</si>
  <si>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</si>
  <si>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</si>
  <si>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</si>
  <si>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</si>
  <si>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</si>
  <si>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</si>
  <si>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</si>
  <si>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</si>
  <si>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</si>
  <si>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</si>
  <si>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</si>
  <si>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</si>
  <si>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</si>
  <si>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</si>
  <si>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</si>
  <si>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</si>
  <si>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</si>
  <si>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</si>
  <si>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</si>
  <si>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</si>
  <si>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</si>
  <si>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</si>
  <si>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</si>
  <si>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</si>
  <si>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</si>
  <si>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</si>
  <si>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</si>
  <si>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</si>
  <si>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</si>
  <si>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</si>
  <si>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</si>
  <si>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</si>
  <si>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</si>
  <si>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</si>
  <si>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</si>
  <si>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</si>
  <si>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</si>
  <si>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</si>
  <si>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</si>
  <si>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</si>
  <si>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</si>
  <si>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</si>
  <si>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</si>
  <si>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</si>
  <si>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</si>
  <si>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</si>
  <si>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</si>
  <si>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</si>
  <si>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</si>
  <si>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</si>
  <si>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</si>
  <si>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</si>
  <si>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</si>
  <si>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</si>
  <si>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</si>
  <si>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</si>
  <si>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</si>
  <si>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</si>
  <si>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Monthly report for November 2023</t>
  </si>
  <si>
    <t>Monthly report for November 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</si>
</sst>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8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auto="1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ck">
        <color auto="1"/>
      </top>
      <bottom style="thick">
        <color auto="1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ck">
        <color auto="1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</cellStyleXfs>
  <cellXfs count="473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3" xfId="0" applyFont="1" applyBorder="1" applyAlignment="1" applyProtection="1">
      <alignment horizontal="left"/>
      <protection locked="0"/>
    </xf>
    <xf numFmtId="0" fontId="4" fillId="0" borderId="3" xfId="0" applyFont="1" applyBorder="1" applyAlignment="1" applyProtection="1">
      <alignment horizontal="left"/>
      <protection locked="0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4" fillId="0" borderId="4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left" wrapText="1"/>
    </xf>
    <xf numFmtId="14" fontId="3" fillId="0" borderId="3" xfId="0" applyNumberFormat="1" applyFont="1" applyBorder="1" applyAlignment="1" applyProtection="1">
      <alignment horizontal="left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4" fillId="0" borderId="3" xfId="0" applyFont="1" applyBorder="1" applyAlignment="1" applyProtection="1">
      <alignment horizontal="left" vertical="center"/>
      <protection locked="0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2" fillId="0" borderId="5" xfId="0" applyFont="1" applyBorder="1" applyAlignment="1">
      <alignment horizontal="left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38" fontId="4" fillId="0" borderId="17" xfId="0" applyNumberFormat="1" applyFont="1" applyBorder="1"/>
    <xf numFmtId="6" fontId="4" fillId="0" borderId="17" xfId="0" applyNumberFormat="1" applyFont="1" applyBorder="1"/>
    <xf numFmtId="6" fontId="2" fillId="0" borderId="39" xfId="0" applyNumberFormat="1" applyFont="1" applyBorder="1"/>
    <xf numFmtId="6" fontId="2" fillId="0" borderId="34" xfId="0" applyNumberFormat="1" applyFont="1" applyBorder="1"/>
    <xf numFmtId="6" fontId="0" fillId="0" borderId="0" xfId="0" applyNumberFormat="1"/>
    <xf numFmtId="6" fontId="4" fillId="0" borderId="34" xfId="0" applyNumberFormat="1" applyFont="1" applyBorder="1" applyAlignment="1">
      <alignment horizontal="left" indent="2"/>
    </xf>
    <xf numFmtId="6" fontId="4" fillId="0" borderId="15" xfId="0" applyNumberFormat="1" applyFont="1" applyBorder="1"/>
    <xf numFmtId="6" fontId="4" fillId="0" borderId="10" xfId="0" applyNumberFormat="1" applyFont="1" applyBorder="1"/>
    <xf numFmtId="6" fontId="4" fillId="0" borderId="16" xfId="0" applyNumberFormat="1" applyFont="1" applyBorder="1"/>
    <xf numFmtId="6" fontId="4" fillId="0" borderId="12" xfId="0" applyNumberFormat="1" applyFont="1" applyBorder="1"/>
    <xf numFmtId="6" fontId="4" fillId="0" borderId="10" xfId="0" applyNumberFormat="1" applyFont="1" applyBorder="1" applyAlignment="1">
      <alignment wrapText="1"/>
    </xf>
    <xf numFmtId="6" fontId="2" fillId="0" borderId="12" xfId="0" applyNumberFormat="1" applyFont="1" applyBorder="1"/>
    <xf numFmtId="6" fontId="2" fillId="0" borderId="20" xfId="0" applyNumberFormat="1" applyFont="1" applyBorder="1"/>
    <xf numFmtId="6" fontId="4" fillId="3" borderId="15" xfId="0" applyNumberFormat="1" applyFont="1" applyFill="1" applyBorder="1"/>
    <xf numFmtId="6" fontId="4" fillId="3" borderId="10" xfId="0" applyNumberFormat="1" applyFont="1" applyFill="1" applyBorder="1"/>
    <xf numFmtId="6" fontId="4" fillId="3" borderId="16" xfId="0" applyNumberFormat="1" applyFont="1" applyFill="1" applyBorder="1"/>
    <xf numFmtId="6" fontId="4" fillId="3" borderId="12" xfId="0" applyNumberFormat="1" applyFont="1" applyFill="1" applyBorder="1"/>
    <xf numFmtId="6" fontId="4" fillId="3" borderId="10" xfId="0" applyNumberFormat="1" applyFont="1" applyFill="1" applyBorder="1" applyAlignment="1">
      <alignment wrapText="1"/>
    </xf>
    <xf numFmtId="6" fontId="4" fillId="0" borderId="36" xfId="0" applyNumberFormat="1" applyFont="1" applyBorder="1" applyAlignment="1">
      <alignment horizontal="left" indent="2"/>
    </xf>
    <xf numFmtId="38" fontId="2" fillId="0" borderId="18" xfId="0" applyNumberFormat="1" applyFont="1" applyBorder="1"/>
    <xf numFmtId="38" fontId="4" fillId="3" borderId="24" xfId="0" applyNumberFormat="1" applyFont="1" applyFill="1" applyBorder="1"/>
    <xf numFmtId="38" fontId="4" fillId="3" borderId="9" xfId="0" applyNumberFormat="1" applyFont="1" applyFill="1" applyBorder="1"/>
    <xf numFmtId="38" fontId="4" fillId="3" borderId="19" xfId="0" applyNumberFormat="1" applyFont="1" applyFill="1" applyBorder="1"/>
    <xf numFmtId="38" fontId="4" fillId="3" borderId="11" xfId="0" applyNumberFormat="1" applyFont="1" applyFill="1" applyBorder="1"/>
    <xf numFmtId="38" fontId="4" fillId="3" borderId="9" xfId="0" applyNumberFormat="1" applyFont="1" applyFill="1" applyBorder="1" applyAlignment="1">
      <alignment wrapText="1"/>
    </xf>
    <xf numFmtId="38" fontId="0" fillId="0" borderId="0" xfId="0" applyNumberFormat="1"/>
    <xf numFmtId="38" fontId="4" fillId="0" borderId="34" xfId="0" applyNumberFormat="1" applyFont="1" applyBorder="1" applyAlignment="1">
      <alignment horizontal="left" indent="2"/>
    </xf>
    <xf numFmtId="38" fontId="4" fillId="0" borderId="29" xfId="0" applyNumberFormat="1" applyFont="1" applyBorder="1"/>
    <xf numFmtId="38" fontId="4" fillId="0" borderId="31" xfId="0" applyNumberFormat="1" applyFont="1" applyBorder="1"/>
    <xf numFmtId="38" fontId="4" fillId="0" borderId="35" xfId="0" applyNumberFormat="1" applyFont="1" applyBorder="1"/>
    <xf numFmtId="38" fontId="4" fillId="0" borderId="26" xfId="0" applyNumberFormat="1" applyFont="1" applyBorder="1"/>
    <xf numFmtId="38" fontId="4" fillId="0" borderId="31" xfId="0" applyNumberFormat="1" applyFont="1" applyBorder="1" applyAlignment="1">
      <alignment wrapText="1"/>
    </xf>
    <xf numFmtId="38" fontId="0" fillId="0" borderId="31" xfId="0" applyNumberFormat="1" applyBorder="1"/>
    <xf numFmtId="38" fontId="4" fillId="0" borderId="36" xfId="0" applyNumberFormat="1" applyFont="1" applyBorder="1" applyAlignment="1">
      <alignment horizontal="left" indent="2"/>
    </xf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40" xfId="0" applyNumberFormat="1" applyFont="1" applyBorder="1"/>
    <xf numFmtId="38" fontId="2" fillId="0" borderId="39" xfId="0" applyNumberFormat="1" applyFont="1" applyBorder="1"/>
    <xf numFmtId="38" fontId="2" fillId="0" borderId="38" xfId="0" applyNumberFormat="1" applyFont="1" applyBorder="1" applyAlignment="1">
      <alignment wrapText="1"/>
    </xf>
    <xf numFmtId="38" fontId="1" fillId="0" borderId="0" xfId="0" applyNumberFormat="1" applyFont="1"/>
    <xf numFmtId="38" fontId="2" fillId="0" borderId="34" xfId="0" applyNumberFormat="1" applyFont="1" applyBorder="1"/>
    <xf numFmtId="38" fontId="4" fillId="3" borderId="29" xfId="0" applyNumberFormat="1" applyFont="1" applyFill="1" applyBorder="1"/>
    <xf numFmtId="38" fontId="4" fillId="3" borderId="31" xfId="0" applyNumberFormat="1" applyFont="1" applyFill="1" applyBorder="1"/>
    <xf numFmtId="38" fontId="4" fillId="3" borderId="35" xfId="0" applyNumberFormat="1" applyFont="1" applyFill="1" applyBorder="1"/>
    <xf numFmtId="38" fontId="4" fillId="3" borderId="26" xfId="0" applyNumberFormat="1" applyFont="1" applyFill="1" applyBorder="1"/>
    <xf numFmtId="38" fontId="4" fillId="3" borderId="31" xfId="0" applyNumberFormat="1" applyFont="1" applyFill="1" applyBorder="1" applyAlignment="1">
      <alignment wrapText="1"/>
    </xf>
    <xf numFmtId="38" fontId="4" fillId="0" borderId="15" xfId="0" applyNumberFormat="1" applyFont="1" applyBorder="1"/>
    <xf numFmtId="38" fontId="4" fillId="0" borderId="10" xfId="0" applyNumberFormat="1" applyFont="1" applyBorder="1"/>
    <xf numFmtId="38" fontId="4" fillId="0" borderId="16" xfId="0" applyNumberFormat="1" applyFont="1" applyBorder="1"/>
    <xf numFmtId="38" fontId="4" fillId="0" borderId="12" xfId="0" applyNumberFormat="1" applyFont="1" applyBorder="1"/>
    <xf numFmtId="38" fontId="4" fillId="0" borderId="10" xfId="0" applyNumberFormat="1" applyFont="1" applyBorder="1" applyAlignment="1">
      <alignment wrapText="1"/>
    </xf>
    <xf numFmtId="38" fontId="2" fillId="0" borderId="12" xfId="0" applyNumberFormat="1" applyFont="1" applyBorder="1"/>
    <xf numFmtId="38" fontId="2" fillId="0" borderId="20" xfId="0" applyNumberFormat="1" applyFont="1" applyBorder="1"/>
    <xf numFmtId="38" fontId="4" fillId="3" borderId="15" xfId="0" applyNumberFormat="1" applyFont="1" applyFill="1" applyBorder="1"/>
    <xf numFmtId="38" fontId="4" fillId="3" borderId="10" xfId="0" applyNumberFormat="1" applyFont="1" applyFill="1" applyBorder="1"/>
    <xf numFmtId="38" fontId="4" fillId="3" borderId="16" xfId="0" applyNumberFormat="1" applyFont="1" applyFill="1" applyBorder="1"/>
    <xf numFmtId="38" fontId="4" fillId="3" borderId="12" xfId="0" applyNumberFormat="1" applyFont="1" applyFill="1" applyBorder="1"/>
    <xf numFmtId="38" fontId="4" fillId="3" borderId="10" xfId="0" applyNumberFormat="1" applyFont="1" applyFill="1" applyBorder="1" applyAlignment="1">
      <alignment wrapText="1"/>
    </xf>
    <xf numFmtId="6" fontId="4" fillId="3" borderId="29" xfId="0" applyNumberFormat="1" applyFont="1" applyFill="1" applyBorder="1"/>
    <xf numFmtId="6" fontId="4" fillId="3" borderId="31" xfId="0" applyNumberFormat="1" applyFont="1" applyFill="1" applyBorder="1"/>
    <xf numFmtId="6" fontId="4" fillId="3" borderId="35" xfId="0" applyNumberFormat="1" applyFont="1" applyFill="1" applyBorder="1"/>
    <xf numFmtId="6" fontId="4" fillId="3" borderId="26" xfId="0" applyNumberFormat="1" applyFont="1" applyFill="1" applyBorder="1"/>
    <xf numFmtId="6" fontId="4" fillId="3" borderId="31" xfId="0" applyNumberFormat="1" applyFont="1" applyFill="1" applyBorder="1" applyAlignment="1">
      <alignment wrapText="1"/>
    </xf>
    <xf numFmtId="6" fontId="4" fillId="0" borderId="25" xfId="0" applyNumberFormat="1" applyFont="1" applyBorder="1"/>
    <xf numFmtId="6" fontId="4" fillId="0" borderId="14" xfId="0" applyNumberFormat="1" applyFont="1" applyBorder="1"/>
    <xf numFmtId="6" fontId="4" fillId="0" borderId="21" xfId="0" applyNumberFormat="1" applyFont="1" applyBorder="1"/>
    <xf numFmtId="6" fontId="4" fillId="0" borderId="14" xfId="0" applyNumberFormat="1" applyFont="1" applyBorder="1" applyAlignment="1">
      <alignment wrapText="1"/>
    </xf>
    <xf numFmtId="6" fontId="2" fillId="0" borderId="28" xfId="0" applyNumberFormat="1" applyFont="1" applyBorder="1"/>
    <xf numFmtId="38" fontId="4" fillId="0" borderId="25" xfId="0" applyNumberFormat="1" applyFont="1" applyBorder="1"/>
    <xf numFmtId="38" fontId="4" fillId="0" borderId="14" xfId="0" applyNumberFormat="1" applyFont="1" applyBorder="1"/>
    <xf numFmtId="38" fontId="4" fillId="0" borderId="21" xfId="0" applyNumberFormat="1" applyFont="1" applyBorder="1"/>
    <xf numFmtId="38" fontId="4" fillId="0" borderId="14" xfId="0" applyNumberFormat="1" applyFont="1" applyBorder="1" applyAlignment="1">
      <alignment wrapText="1"/>
    </xf>
    <xf numFmtId="38" fontId="2" fillId="0" borderId="28" xfId="0" applyNumberFormat="1" applyFont="1" applyBorder="1"/>
    <xf numFmtId="38" fontId="4" fillId="0" borderId="27" xfId="0" applyNumberFormat="1" applyFont="1" applyBorder="1"/>
    <xf numFmtId="38" fontId="4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27" xfId="0" applyNumberFormat="1" applyBorder="1"/>
    <xf numFmtId="38" fontId="0" fillId="0" borderId="29" xfId="0" applyNumberFormat="1" applyBorder="1"/>
    <xf numFmtId="38" fontId="4" fillId="0" borderId="22" xfId="0" applyNumberFormat="1" applyFont="1" applyBorder="1" applyAlignment="1">
      <alignment horizontal="left" indent="2"/>
    </xf>
    <xf numFmtId="38" fontId="1" fillId="0" borderId="30" xfId="0" applyNumberFormat="1" applyFont="1" applyBorder="1"/>
    <xf numFmtId="38" fontId="1" fillId="0" borderId="32" xfId="0" applyNumberFormat="1" applyFont="1" applyBorder="1"/>
    <xf numFmtId="38" fontId="1" fillId="0" borderId="33" xfId="0" applyNumberFormat="1" applyFont="1" applyBorder="1"/>
    <xf numFmtId="38" fontId="1" fillId="0" borderId="23" xfId="0" applyNumberFormat="1" applyFont="1" applyBorder="1"/>
    <xf numFmtId="38" fontId="1" fillId="0" borderId="29" xfId="0" applyNumberFormat="1" applyFont="1" applyBorder="1"/>
    <xf numFmtId="38" fontId="1" fillId="0" borderId="31" xfId="0" applyNumberFormat="1" applyFont="1" applyBorder="1"/>
    <xf numFmtId="38" fontId="1" fillId="0" borderId="26" xfId="0" applyNumberFormat="1" applyFont="1" applyBorder="1"/>
    <xf numFmtId="38" fontId="1" fillId="0" borderId="27" xfId="0" applyNumberFormat="1" applyFont="1" applyBorder="1"/>
    <xf numFmtId="38" fontId="2" fillId="0" borderId="29" xfId="0" applyNumberFormat="1" applyFont="1" applyBorder="1"/>
    <xf numFmtId="38" fontId="2" fillId="0" borderId="31" xfId="0" applyNumberFormat="1" applyFont="1" applyBorder="1"/>
    <xf numFmtId="38" fontId="2" fillId="0" borderId="26" xfId="0" applyNumberFormat="1" applyFont="1" applyBorder="1"/>
    <xf numFmtId="38" fontId="2" fillId="0" borderId="27" xfId="0" applyNumberFormat="1" applyFont="1" applyBorder="1"/>
    <xf numFmtId="38" fontId="2" fillId="0" borderId="26" xfId="0" applyNumberFormat="1" applyFont="1" applyBorder="1" applyAlignment="1">
      <alignment wrapText="1"/>
    </xf>
    <xf numFmtId="6" fontId="2" fillId="0" borderId="37" xfId="0" applyNumberFormat="1" applyFont="1" applyBorder="1"/>
    <xf numFmtId="6" fontId="2" fillId="0" borderId="38" xfId="0" applyNumberFormat="1" applyFont="1" applyBorder="1"/>
    <xf numFmtId="6" fontId="2" fillId="0" borderId="40" xfId="0" applyNumberFormat="1" applyFont="1" applyBorder="1"/>
    <xf numFmtId="6" fontId="2" fillId="0" borderId="38" xfId="0" applyNumberFormat="1" applyFont="1" applyBorder="1" applyAlignment="1">
      <alignment wrapText="1"/>
    </xf>
    <xf numFmtId="6" fontId="1" fillId="0" borderId="0" xfId="0" applyNumberFormat="1" applyFont="1"/>
    <xf numFmtId="6" fontId="2" fillId="0" borderId="25" xfId="0" applyNumberFormat="1" applyFont="1" applyBorder="1"/>
    <xf numFmtId="6" fontId="2" fillId="0" borderId="14" xfId="0" applyNumberFormat="1" applyFont="1" applyBorder="1"/>
    <xf numFmtId="6" fontId="2" fillId="0" borderId="17" xfId="0" applyNumberFormat="1" applyFont="1" applyBorder="1"/>
    <xf numFmtId="6" fontId="2" fillId="0" borderId="21" xfId="0" applyNumberFormat="1" applyFont="1" applyBorder="1"/>
    <xf numFmtId="6" fontId="2" fillId="0" borderId="14" xfId="0" applyNumberFormat="1" applyFont="1" applyBorder="1" applyAlignment="1">
      <alignment wrapText="1"/>
    </xf>
    <xf numFmtId="38" fontId="2" fillId="0" borderId="15" xfId="0" applyNumberFormat="1" applyFont="1" applyBorder="1"/>
    <xf numFmtId="38" fontId="2" fillId="0" borderId="10" xfId="0" applyNumberFormat="1" applyFont="1" applyBorder="1"/>
    <xf numFmtId="38" fontId="2" fillId="0" borderId="16" xfId="0" applyNumberFormat="1" applyFont="1" applyBorder="1"/>
    <xf numFmtId="38" fontId="2" fillId="0" borderId="10" xfId="0" applyNumberFormat="1" applyFont="1" applyBorder="1" applyAlignment="1">
      <alignment wrapText="1"/>
    </xf>
    <xf numFmtId="6" fontId="2" fillId="0" borderId="15" xfId="0" applyNumberFormat="1" applyFont="1" applyBorder="1"/>
    <xf numFmtId="6" fontId="2" fillId="0" borderId="10" xfId="0" applyNumberFormat="1" applyFont="1" applyBorder="1"/>
    <xf numFmtId="6" fontId="2" fillId="0" borderId="16" xfId="0" applyNumberFormat="1" applyFont="1" applyBorder="1"/>
    <xf numFmtId="6" fontId="2" fillId="0" borderId="10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quotePrefix="1" applyNumberFormat="1"/>
    <xf numFmtId="0" fontId="0" fillId="3" borderId="0" xfId="0" quotePrefix="1" applyFill="1" applyAlignment="1">
      <alignment horizontal="center"/>
    </xf>
    <xf numFmtId="6" fontId="4" fillId="0" borderId="17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4" fillId="0" borderId="14" xfId="0" applyNumberFormat="1" applyFont="1" applyBorder="1" applyAlignment="1">
      <alignment horizontal="center"/>
    </xf>
    <xf numFmtId="0" fontId="1" fillId="4" borderId="43" xfId="0" applyFont="1" applyFill="1" applyBorder="1"/>
    <xf numFmtId="6" fontId="4" fillId="0" borderId="25" xfId="0" applyNumberFormat="1" applyFont="1" applyBorder="1" applyAlignment="1">
      <alignment horizontal="right"/>
    </xf>
    <xf numFmtId="6" fontId="4" fillId="0" borderId="14" xfId="0" applyNumberFormat="1" applyFont="1" applyBorder="1" applyAlignment="1">
      <alignment horizontal="right"/>
    </xf>
    <xf numFmtId="6" fontId="4" fillId="0" borderId="21" xfId="0" applyNumberFormat="1" applyFont="1" applyBorder="1" applyAlignment="1">
      <alignment horizontal="right"/>
    </xf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4" xfId="0" applyNumberFormat="1" applyBorder="1"/>
    <xf numFmtId="14" fontId="0" fillId="0" borderId="44" xfId="0" applyNumberFormat="1" applyBorder="1"/>
    <xf numFmtId="14" fontId="0" fillId="0" borderId="44" xfId="0" applyNumberFormat="1" applyBorder="1" applyAlignment="1">
      <alignment horizontal="right"/>
    </xf>
    <xf numFmtId="0" fontId="0" fillId="0" borderId="45" xfId="0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0" fontId="9" fillId="0" borderId="0" xfId="1"/>
    <xf numFmtId="6" fontId="4" fillId="0" borderId="17" xfId="0" applyNumberFormat="1" applyFont="1" applyBorder="1" applyAlignment="1">
      <alignment horizontal="right"/>
    </xf>
    <xf numFmtId="6" fontId="2" fillId="0" borderId="14" xfId="0" applyNumberFormat="1" applyFont="1" applyBorder="1" applyAlignment="1">
      <alignment horizontal="right"/>
    </xf>
    <xf numFmtId="6" fontId="4" fillId="3" borderId="10" xfId="0" applyNumberFormat="1" applyFont="1" applyFill="1" applyBorder="1" applyAlignment="1">
      <alignment horizontal="right"/>
    </xf>
    <xf numFmtId="167" fontId="4" fillId="0" borderId="14" xfId="0" applyNumberFormat="1" applyFont="1" applyBorder="1"/>
    <xf numFmtId="167" fontId="0" fillId="0" borderId="31" xfId="0" applyNumberFormat="1" applyBorder="1"/>
    <xf numFmtId="167" fontId="0" fillId="0" borderId="26" xfId="0" applyNumberFormat="1" applyBorder="1"/>
    <xf numFmtId="167" fontId="0" fillId="0" borderId="27" xfId="0" applyNumberFormat="1" applyBorder="1"/>
    <xf numFmtId="167" fontId="1" fillId="0" borderId="32" xfId="0" applyNumberFormat="1" applyFont="1" applyBorder="1"/>
    <xf numFmtId="167" fontId="1" fillId="0" borderId="33" xfId="0" applyNumberFormat="1" applyFont="1" applyBorder="1"/>
    <xf numFmtId="167" fontId="1" fillId="0" borderId="23" xfId="0" applyNumberFormat="1" applyFont="1" applyBorder="1"/>
    <xf numFmtId="38" fontId="4" fillId="0" borderId="10" xfId="0" applyNumberFormat="1" applyFont="1" applyBorder="1" applyAlignment="1">
      <alignment horizontal="right"/>
    </xf>
    <xf numFmtId="6" fontId="2" fillId="0" borderId="17" xfId="0" applyNumberFormat="1" applyFont="1" applyBorder="1" applyAlignment="1">
      <alignment horizontal="right"/>
    </xf>
    <xf numFmtId="0" fontId="1" fillId="4" borderId="0" xfId="0" applyFont="1" applyFill="1"/>
    <xf numFmtId="6" fontId="4" fillId="3" borderId="10" xfId="0" applyNumberFormat="1" applyFont="1" applyFill="1" applyBorder="1" applyAlignment="1">
      <alignment horizontal="center"/>
    </xf>
    <xf numFmtId="38" fontId="4" fillId="0" borderId="16" xfId="0" applyNumberFormat="1" applyFont="1" applyBorder="1" applyAlignment="1">
      <alignment horizontal="center"/>
    </xf>
    <xf numFmtId="6" fontId="4" fillId="0" borderId="21" xfId="0" applyNumberFormat="1" applyFont="1" applyBorder="1" applyAlignment="1">
      <alignment horizontal="center"/>
    </xf>
    <xf numFmtId="38" fontId="4" fillId="3" borderId="46" xfId="0" applyNumberFormat="1" applyFont="1" applyFill="1" applyBorder="1"/>
    <xf numFmtId="38" fontId="4" fillId="0" borderId="47" xfId="0" applyNumberFormat="1" applyFont="1" applyBorder="1"/>
    <xf numFmtId="38" fontId="2" fillId="0" borderId="48" xfId="0" applyNumberFormat="1" applyFont="1" applyBorder="1"/>
    <xf numFmtId="38" fontId="4" fillId="3" borderId="47" xfId="0" applyNumberFormat="1" applyFont="1" applyFill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3" borderId="49" xfId="0" applyNumberFormat="1" applyFont="1" applyFill="1" applyBorder="1"/>
    <xf numFmtId="6" fontId="4" fillId="3" borderId="47" xfId="0" applyNumberFormat="1" applyFont="1" applyFill="1" applyBorder="1"/>
    <xf numFmtId="6" fontId="4" fillId="0" borderId="49" xfId="0" applyNumberFormat="1" applyFont="1" applyBorder="1"/>
    <xf numFmtId="6" fontId="2" fillId="0" borderId="49" xfId="0" applyNumberFormat="1" applyFont="1" applyBorder="1"/>
    <xf numFmtId="6" fontId="4" fillId="3" borderId="49" xfId="0" applyNumberFormat="1" applyFont="1" applyFill="1" applyBorder="1"/>
    <xf numFmtId="6" fontId="2" fillId="0" borderId="48" xfId="0" applyNumberFormat="1" applyFont="1" applyBorder="1"/>
    <xf numFmtId="6" fontId="4" fillId="0" borderId="50" xfId="0" applyNumberFormat="1" applyFont="1" applyBorder="1"/>
    <xf numFmtId="38" fontId="4" fillId="0" borderId="50" xfId="0" applyNumberFormat="1" applyFont="1" applyBorder="1"/>
    <xf numFmtId="38" fontId="4" fillId="0" borderId="51" xfId="0" applyNumberFormat="1" applyFont="1" applyBorder="1"/>
    <xf numFmtId="38" fontId="2" fillId="0" borderId="51" xfId="0" applyNumberFormat="1" applyFont="1" applyBorder="1"/>
    <xf numFmtId="38" fontId="0" fillId="0" borderId="51" xfId="0" applyNumberFormat="1" applyBorder="1"/>
    <xf numFmtId="38" fontId="1" fillId="0" borderId="51" xfId="0" applyNumberFormat="1" applyFont="1" applyBorder="1"/>
    <xf numFmtId="38" fontId="1" fillId="0" borderId="52" xfId="0" applyNumberFormat="1" applyFont="1" applyBorder="1"/>
    <xf numFmtId="0" fontId="7" fillId="0" borderId="53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4" fillId="0" borderId="49" xfId="0" applyNumberFormat="1" applyFont="1" applyBorder="1" applyAlignment="1">
      <alignment horizontal="right"/>
    </xf>
    <xf numFmtId="6" fontId="2" fillId="0" borderId="54" xfId="0" applyNumberFormat="1" applyFont="1" applyBorder="1"/>
    <xf numFmtId="168" fontId="4" fillId="0" borderId="29" xfId="0" applyNumberFormat="1" applyFont="1" applyBorder="1"/>
    <xf numFmtId="168" fontId="4" fillId="0" borderId="31" xfId="0" applyNumberFormat="1" applyFont="1" applyBorder="1"/>
    <xf numFmtId="168" fontId="4" fillId="0" borderId="26" xfId="0" applyNumberFormat="1" applyFont="1" applyBorder="1"/>
    <xf numFmtId="168" fontId="4" fillId="0" borderId="27" xfId="0" applyNumberFormat="1" applyFont="1" applyBorder="1"/>
    <xf numFmtId="168" fontId="4" fillId="0" borderId="51" xfId="0" applyNumberFormat="1" applyFont="1" applyBorder="1"/>
    <xf numFmtId="168" fontId="2" fillId="0" borderId="29" xfId="0" applyNumberFormat="1" applyFont="1" applyBorder="1"/>
    <xf numFmtId="168" fontId="2" fillId="0" borderId="31" xfId="0" applyNumberFormat="1" applyFont="1" applyBorder="1"/>
    <xf numFmtId="168" fontId="2" fillId="0" borderId="26" xfId="0" applyNumberFormat="1" applyFont="1" applyBorder="1"/>
    <xf numFmtId="168" fontId="2" fillId="0" borderId="27" xfId="0" applyNumberFormat="1" applyFont="1" applyBorder="1"/>
    <xf numFmtId="168" fontId="2" fillId="0" borderId="51" xfId="0" applyNumberFormat="1" applyFont="1" applyBorder="1"/>
    <xf numFmtId="6" fontId="4" fillId="0" borderId="26" xfId="0" applyNumberFormat="1" applyFont="1" applyBorder="1"/>
    <xf numFmtId="6" fontId="4" fillId="0" borderId="26" xfId="0" applyNumberFormat="1" applyFont="1" applyBorder="1" applyAlignment="1">
      <alignment wrapText="1"/>
    </xf>
    <xf numFmtId="6" fontId="2" fillId="0" borderId="26" xfId="0" applyNumberFormat="1" applyFont="1" applyBorder="1"/>
    <xf numFmtId="6" fontId="2" fillId="0" borderId="26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horizontal="right"/>
    </xf>
    <xf numFmtId="6" fontId="4" fillId="0" borderId="10" xfId="0" applyNumberFormat="1" applyFont="1" applyBorder="1" applyAlignment="1">
      <alignment horizontal="right"/>
    </xf>
    <xf numFmtId="14" fontId="1" fillId="0" borderId="0" xfId="0" applyNumberFormat="1" applyFont="1"/>
    <xf numFmtId="6" fontId="2" fillId="0" borderId="27" xfId="0" applyNumberFormat="1" applyFont="1" applyBorder="1"/>
    <xf numFmtId="6" fontId="4" fillId="0" borderId="27" xfId="0" applyNumberFormat="1" applyFont="1" applyBorder="1"/>
    <xf numFmtId="38" fontId="4" fillId="3" borderId="46" xfId="0" applyNumberFormat="1" applyFont="1" applyFill="1" applyBorder="1" applyAlignment="1">
      <alignment wrapText="1"/>
    </xf>
    <xf numFmtId="38" fontId="4" fillId="0" borderId="47" xfId="0" applyNumberFormat="1" applyFont="1" applyBorder="1" applyAlignment="1">
      <alignment wrapText="1"/>
    </xf>
    <xf numFmtId="38" fontId="2" fillId="0" borderId="48" xfId="0" applyNumberFormat="1" applyFont="1" applyBorder="1" applyAlignment="1">
      <alignment wrapText="1"/>
    </xf>
    <xf numFmtId="38" fontId="4" fillId="3" borderId="47" xfId="0" applyNumberFormat="1" applyFont="1" applyFill="1" applyBorder="1" applyAlignment="1">
      <alignment wrapText="1"/>
    </xf>
    <xf numFmtId="38" fontId="4" fillId="0" borderId="49" xfId="0" applyNumberFormat="1" applyFont="1" applyBorder="1" applyAlignment="1">
      <alignment wrapText="1"/>
    </xf>
    <xf numFmtId="38" fontId="2" fillId="0" borderId="49" xfId="0" applyNumberFormat="1" applyFont="1" applyBorder="1" applyAlignment="1">
      <alignment wrapText="1"/>
    </xf>
    <xf numFmtId="38" fontId="4" fillId="3" borderId="49" xfId="0" applyNumberFormat="1" applyFont="1" applyFill="1" applyBorder="1" applyAlignment="1">
      <alignment wrapText="1"/>
    </xf>
    <xf numFmtId="6" fontId="4" fillId="3" borderId="47" xfId="0" applyNumberFormat="1" applyFont="1" applyFill="1" applyBorder="1" applyAlignment="1">
      <alignment wrapText="1"/>
    </xf>
    <xf numFmtId="6" fontId="4" fillId="0" borderId="49" xfId="0" applyNumberFormat="1" applyFont="1" applyBorder="1" applyAlignment="1">
      <alignment wrapText="1"/>
    </xf>
    <xf numFmtId="6" fontId="2" fillId="0" borderId="49" xfId="0" applyNumberFormat="1" applyFont="1" applyBorder="1" applyAlignment="1">
      <alignment wrapText="1"/>
    </xf>
    <xf numFmtId="6" fontId="4" fillId="3" borderId="49" xfId="0" applyNumberFormat="1" applyFont="1" applyFill="1" applyBorder="1" applyAlignment="1">
      <alignment wrapText="1"/>
    </xf>
    <xf numFmtId="6" fontId="2" fillId="0" borderId="48" xfId="0" applyNumberFormat="1" applyFont="1" applyBorder="1" applyAlignment="1">
      <alignment wrapText="1"/>
    </xf>
    <xf numFmtId="6" fontId="4" fillId="0" borderId="50" xfId="0" applyNumberFormat="1" applyFont="1" applyBorder="1" applyAlignment="1">
      <alignment wrapText="1"/>
    </xf>
    <xf numFmtId="6" fontId="2" fillId="0" borderId="50" xfId="0" applyNumberFormat="1" applyFont="1" applyBorder="1" applyAlignment="1">
      <alignment wrapText="1"/>
    </xf>
    <xf numFmtId="38" fontId="4" fillId="0" borderId="50" xfId="0" applyNumberFormat="1" applyFont="1" applyBorder="1" applyAlignment="1">
      <alignment wrapText="1"/>
    </xf>
    <xf numFmtId="38" fontId="4" fillId="0" borderId="51" xfId="0" applyNumberFormat="1" applyFont="1" applyBorder="1" applyAlignment="1">
      <alignment wrapText="1"/>
    </xf>
    <xf numFmtId="38" fontId="2" fillId="0" borderId="51" xfId="0" applyNumberFormat="1" applyFont="1" applyBorder="1" applyAlignment="1">
      <alignment wrapText="1"/>
    </xf>
    <xf numFmtId="6" fontId="4" fillId="0" borderId="51" xfId="0" applyNumberFormat="1" applyFont="1" applyBorder="1" applyAlignment="1">
      <alignment wrapText="1"/>
    </xf>
    <xf numFmtId="6" fontId="2" fillId="0" borderId="51" xfId="0" applyNumberFormat="1" applyFont="1" applyBorder="1" applyAlignment="1">
      <alignment wrapText="1"/>
    </xf>
    <xf numFmtId="167" fontId="0" fillId="0" borderId="51" xfId="0" applyNumberFormat="1" applyBorder="1"/>
    <xf numFmtId="167" fontId="1" fillId="0" borderId="52" xfId="0" applyNumberFormat="1" applyFont="1" applyBorder="1"/>
    <xf numFmtId="6" fontId="4" fillId="3" borderId="16" xfId="0" applyNumberFormat="1" applyFont="1" applyFill="1" applyBorder="1" applyAlignment="1">
      <alignment horizontal="right"/>
    </xf>
    <xf numFmtId="6" fontId="2" fillId="0" borderId="21" xfId="0" applyNumberFormat="1" applyFont="1" applyBorder="1" applyAlignment="1">
      <alignment horizontal="right"/>
    </xf>
    <xf numFmtId="8" fontId="4" fillId="0" borderId="0" xfId="0" applyNumberFormat="1" applyFont="1" applyAlignment="1">
      <alignment horizontal="left"/>
    </xf>
    <xf numFmtId="0" fontId="0" fillId="2" borderId="0" xfId="0" applyFill="1"/>
    <xf numFmtId="6" fontId="0" fillId="0" borderId="50" xfId="0" applyNumberFormat="1" applyBorder="1"/>
    <xf numFmtId="38" fontId="0" fillId="3" borderId="46" xfId="0" applyNumberFormat="1" applyFill="1" applyBorder="1"/>
    <xf numFmtId="38" fontId="0" fillId="0" borderId="47" xfId="0" applyNumberFormat="1" applyBorder="1"/>
    <xf numFmtId="38" fontId="1" fillId="0" borderId="48" xfId="0" applyNumberFormat="1" applyFont="1" applyBorder="1"/>
    <xf numFmtId="38" fontId="0" fillId="3" borderId="47" xfId="0" applyNumberFormat="1" applyFill="1" applyBorder="1"/>
    <xf numFmtId="38" fontId="0" fillId="0" borderId="49" xfId="0" applyNumberFormat="1" applyBorder="1"/>
    <xf numFmtId="38" fontId="1" fillId="0" borderId="49" xfId="0" applyNumberFormat="1" applyFont="1" applyBorder="1"/>
    <xf numFmtId="38" fontId="0" fillId="3" borderId="49" xfId="0" applyNumberFormat="1" applyFill="1" applyBorder="1"/>
    <xf numFmtId="6" fontId="0" fillId="3" borderId="47" xfId="0" applyNumberFormat="1" applyFill="1" applyBorder="1"/>
    <xf numFmtId="6" fontId="0" fillId="0" borderId="49" xfId="0" applyNumberFormat="1" applyBorder="1"/>
    <xf numFmtId="6" fontId="1" fillId="0" borderId="49" xfId="0" applyNumberFormat="1" applyFont="1" applyBorder="1"/>
    <xf numFmtId="6" fontId="0" fillId="3" borderId="49" xfId="0" applyNumberFormat="1" applyFill="1" applyBorder="1"/>
    <xf numFmtId="6" fontId="1" fillId="0" borderId="48" xfId="0" applyNumberFormat="1" applyFont="1" applyBorder="1"/>
    <xf numFmtId="6" fontId="1" fillId="0" borderId="50" xfId="0" applyNumberFormat="1" applyFont="1" applyBorder="1"/>
    <xf numFmtId="38" fontId="0" fillId="0" borderId="50" xfId="0" applyNumberFormat="1" applyBorder="1"/>
    <xf numFmtId="0" fontId="5" fillId="0" borderId="55" xfId="0" applyFont="1" applyBorder="1" applyAlignment="1">
      <alignment horizontal="centerContinuous"/>
    </xf>
    <xf numFmtId="14" fontId="7" fillId="0" borderId="56" xfId="0" applyNumberFormat="1" applyFont="1" applyBorder="1" applyAlignment="1" applyProtection="1">
      <alignment horizontal="center" vertical="center"/>
      <protection locked="0"/>
    </xf>
    <xf numFmtId="38" fontId="0" fillId="0" borderId="57" xfId="0" applyNumberFormat="1" applyBorder="1"/>
    <xf numFmtId="38" fontId="1" fillId="0" borderId="57" xfId="0" applyNumberFormat="1" applyFont="1" applyBorder="1"/>
    <xf numFmtId="6" fontId="2" fillId="0" borderId="50" xfId="0" applyNumberFormat="1" applyFont="1" applyBorder="1"/>
    <xf numFmtId="14" fontId="4" fillId="0" borderId="26" xfId="0" applyNumberFormat="1" applyFont="1" applyBorder="1"/>
    <xf numFmtId="10" fontId="0" fillId="0" borderId="51" xfId="0" applyNumberFormat="1" applyBorder="1"/>
    <xf numFmtId="10" fontId="1" fillId="0" borderId="52" xfId="0" applyNumberFormat="1" applyFont="1" applyBorder="1"/>
    <xf numFmtId="9" fontId="0" fillId="0" borderId="51" xfId="2" applyFont="1" applyBorder="1"/>
    <xf numFmtId="9" fontId="1" fillId="0" borderId="52" xfId="2" applyFont="1" applyBorder="1"/>
    <xf numFmtId="38" fontId="4" fillId="3" borderId="58" xfId="0" applyNumberFormat="1" applyFont="1" applyFill="1" applyBorder="1"/>
    <xf numFmtId="38" fontId="2" fillId="0" borderId="54" xfId="0" applyNumberFormat="1" applyFont="1" applyBorder="1"/>
    <xf numFmtId="38" fontId="4" fillId="3" borderId="51" xfId="0" applyNumberFormat="1" applyFont="1" applyFill="1" applyBorder="1"/>
    <xf numFmtId="38" fontId="4" fillId="0" borderId="59" xfId="0" applyNumberFormat="1" applyFont="1" applyBorder="1"/>
    <xf numFmtId="38" fontId="2" fillId="0" borderId="59" xfId="0" applyNumberFormat="1" applyFont="1" applyBorder="1"/>
    <xf numFmtId="38" fontId="4" fillId="3" borderId="59" xfId="0" applyNumberFormat="1" applyFont="1" applyFill="1" applyBorder="1"/>
    <xf numFmtId="6" fontId="4" fillId="3" borderId="51" xfId="0" applyNumberFormat="1" applyFont="1" applyFill="1" applyBorder="1"/>
    <xf numFmtId="6" fontId="4" fillId="0" borderId="59" xfId="0" applyNumberFormat="1" applyFont="1" applyBorder="1"/>
    <xf numFmtId="6" fontId="2" fillId="0" borderId="59" xfId="0" applyNumberFormat="1" applyFont="1" applyBorder="1"/>
    <xf numFmtId="6" fontId="4" fillId="3" borderId="59" xfId="0" applyNumberFormat="1" applyFont="1" applyFill="1" applyBorder="1"/>
    <xf numFmtId="6" fontId="4" fillId="0" borderId="60" xfId="0" applyNumberFormat="1" applyFont="1" applyBorder="1"/>
    <xf numFmtId="6" fontId="2" fillId="0" borderId="60" xfId="0" applyNumberFormat="1" applyFont="1" applyBorder="1"/>
    <xf numFmtId="38" fontId="4" fillId="0" borderId="60" xfId="0" applyNumberFormat="1" applyFont="1" applyBorder="1"/>
    <xf numFmtId="6" fontId="4" fillId="0" borderId="51" xfId="0" applyNumberFormat="1" applyFont="1" applyBorder="1"/>
    <xf numFmtId="6" fontId="2" fillId="0" borderId="51" xfId="0" applyNumberFormat="1" applyFont="1" applyBorder="1"/>
    <xf numFmtId="0" fontId="7" fillId="0" borderId="56" xfId="0" applyFont="1" applyBorder="1" applyAlignment="1" applyProtection="1">
      <alignment horizontal="center" vertical="center"/>
      <protection locked="0"/>
    </xf>
    <xf numFmtId="14" fontId="7" fillId="0" borderId="61" xfId="0" applyNumberFormat="1" applyFont="1" applyBorder="1" applyAlignment="1" applyProtection="1">
      <alignment horizontal="center" vertical="center"/>
      <protection locked="0"/>
    </xf>
    <xf numFmtId="38" fontId="4" fillId="3" borderId="62" xfId="0" applyNumberFormat="1" applyFont="1" applyFill="1" applyBorder="1"/>
    <xf numFmtId="38" fontId="2" fillId="0" borderId="63" xfId="0" applyNumberFormat="1" applyFont="1" applyBorder="1"/>
    <xf numFmtId="38" fontId="4" fillId="3" borderId="27" xfId="0" applyNumberFormat="1" applyFont="1" applyFill="1" applyBorder="1"/>
    <xf numFmtId="38" fontId="4" fillId="0" borderId="64" xfId="0" applyNumberFormat="1" applyFont="1" applyBorder="1"/>
    <xf numFmtId="38" fontId="2" fillId="0" borderId="64" xfId="0" applyNumberFormat="1" applyFont="1" applyBorder="1"/>
    <xf numFmtId="38" fontId="4" fillId="3" borderId="64" xfId="0" applyNumberFormat="1" applyFont="1" applyFill="1" applyBorder="1"/>
    <xf numFmtId="6" fontId="4" fillId="3" borderId="27" xfId="0" applyNumberFormat="1" applyFont="1" applyFill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4" xfId="0" applyNumberFormat="1" applyFont="1" applyFill="1" applyBorder="1"/>
    <xf numFmtId="6" fontId="2" fillId="0" borderId="63" xfId="0" applyNumberFormat="1" applyFont="1" applyBorder="1"/>
    <xf numFmtId="6" fontId="4" fillId="0" borderId="65" xfId="0" applyNumberFormat="1" applyFont="1" applyBorder="1"/>
    <xf numFmtId="6" fontId="2" fillId="0" borderId="65" xfId="0" applyNumberFormat="1" applyFont="1" applyBorder="1"/>
    <xf numFmtId="38" fontId="4" fillId="0" borderId="65" xfId="0" applyNumberFormat="1" applyFont="1" applyBorder="1"/>
    <xf numFmtId="38" fontId="0" fillId="0" borderId="66" xfId="0" applyNumberFormat="1" applyBorder="1"/>
    <xf numFmtId="38" fontId="0" fillId="0" borderId="62" xfId="0" applyNumberFormat="1" applyBorder="1"/>
    <xf numFmtId="38" fontId="2" fillId="0" borderId="68" xfId="0" applyNumberFormat="1" applyFont="1" applyBorder="1"/>
    <xf numFmtId="6" fontId="2" fillId="0" borderId="68" xfId="0" applyNumberFormat="1" applyFont="1" applyBorder="1" applyAlignment="1">
      <alignment horizontal="right"/>
    </xf>
    <xf numFmtId="6" fontId="2" fillId="0" borderId="68" xfId="0" applyNumberFormat="1" applyFont="1" applyBorder="1"/>
    <xf numFmtId="6" fontId="4" fillId="0" borderId="69" xfId="0" applyNumberFormat="1" applyFont="1" applyBorder="1" applyAlignment="1">
      <alignment horizontal="center"/>
    </xf>
    <xf numFmtId="6" fontId="2" fillId="0" borderId="20" xfId="0" applyNumberFormat="1" applyFont="1" applyBorder="1" applyAlignment="1">
      <alignment horizontal="right"/>
    </xf>
    <xf numFmtId="38" fontId="2" fillId="0" borderId="70" xfId="0" applyNumberFormat="1" applyFont="1" applyBorder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Continuous"/>
    </xf>
    <xf numFmtId="0" fontId="7" fillId="0" borderId="67" xfId="0" applyFont="1" applyBorder="1" applyAlignment="1" applyProtection="1">
      <alignment horizontal="center" vertical="center"/>
      <protection locked="0"/>
    </xf>
    <xf numFmtId="0" fontId="12" fillId="5" borderId="71" xfId="0" applyFont="1" applyFill="1" applyBorder="1" applyAlignment="1">
      <alignment horizontal="right"/>
    </xf>
    <xf numFmtId="49" fontId="12" fillId="5" borderId="71" xfId="0" applyNumberFormat="1" applyFont="1" applyFill="1" applyBorder="1" applyAlignment="1">
      <alignment horizontal="left"/>
    </xf>
    <xf numFmtId="1" fontId="12" fillId="5" borderId="71" xfId="0" applyNumberFormat="1" applyFont="1" applyFill="1" applyBorder="1" applyAlignment="1">
      <alignment horizontal="right"/>
    </xf>
    <xf numFmtId="169" fontId="12" fillId="5" borderId="71" xfId="0" applyNumberFormat="1" applyFont="1" applyFill="1" applyBorder="1" applyAlignment="1">
      <alignment horizontal="right"/>
    </xf>
    <xf numFmtId="170" fontId="12" fillId="5" borderId="71" xfId="0" applyNumberFormat="1" applyFont="1" applyFill="1" applyBorder="1" applyAlignment="1">
      <alignment horizontal="right"/>
    </xf>
    <xf numFmtId="0" fontId="12" fillId="6" borderId="71" xfId="0" applyFont="1" applyFill="1" applyBorder="1" applyAlignment="1">
      <alignment horizontal="right"/>
    </xf>
    <xf numFmtId="49" fontId="12" fillId="6" borderId="71" xfId="0" applyNumberFormat="1" applyFont="1" applyFill="1" applyBorder="1" applyAlignment="1">
      <alignment horizontal="left"/>
    </xf>
    <xf numFmtId="1" fontId="12" fillId="6" borderId="71" xfId="0" applyNumberFormat="1" applyFont="1" applyFill="1" applyBorder="1" applyAlignment="1">
      <alignment horizontal="right"/>
    </xf>
    <xf numFmtId="169" fontId="12" fillId="6" borderId="71" xfId="0" applyNumberFormat="1" applyFont="1" applyFill="1" applyBorder="1" applyAlignment="1">
      <alignment horizontal="right"/>
    </xf>
    <xf numFmtId="170" fontId="12" fillId="6" borderId="71" xfId="0" applyNumberFormat="1" applyFont="1" applyFill="1" applyBorder="1" applyAlignment="1">
      <alignment horizontal="right"/>
    </xf>
    <xf numFmtId="170" fontId="13" fillId="5" borderId="71" xfId="0" applyNumberFormat="1" applyFont="1" applyFill="1" applyBorder="1" applyAlignment="1">
      <alignment horizontal="right"/>
    </xf>
    <xf numFmtId="170" fontId="13" fillId="6" borderId="71" xfId="0" applyNumberFormat="1" applyFont="1" applyFill="1" applyBorder="1" applyAlignment="1">
      <alignment horizontal="right"/>
    </xf>
    <xf numFmtId="0" fontId="12" fillId="5" borderId="71" xfId="0" applyFont="1" applyFill="1" applyBorder="1" applyAlignment="1">
      <alignment horizontal="left"/>
    </xf>
    <xf numFmtId="0" fontId="12" fillId="6" borderId="71" xfId="0" applyFont="1" applyFill="1" applyBorder="1" applyAlignment="1">
      <alignment horizontal="left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57" xfId="0" applyFont="1" applyBorder="1" applyAlignment="1" applyProtection="1">
      <alignment horizontal="center" vertical="center"/>
      <protection locked="0"/>
    </xf>
    <xf numFmtId="6" fontId="0" fillId="0" borderId="57" xfId="0" applyNumberFormat="1" applyBorder="1"/>
    <xf numFmtId="6" fontId="1" fillId="0" borderId="57" xfId="0" applyNumberFormat="1" applyFont="1" applyBorder="1"/>
    <xf numFmtId="38" fontId="0" fillId="3" borderId="58" xfId="0" applyNumberFormat="1" applyFill="1" applyBorder="1"/>
    <xf numFmtId="38" fontId="1" fillId="0" borderId="54" xfId="0" applyNumberFormat="1" applyFont="1" applyBorder="1"/>
    <xf numFmtId="38" fontId="0" fillId="3" borderId="51" xfId="0" applyNumberFormat="1" applyFill="1" applyBorder="1"/>
    <xf numFmtId="38" fontId="0" fillId="0" borderId="59" xfId="0" applyNumberFormat="1" applyBorder="1"/>
    <xf numFmtId="38" fontId="1" fillId="0" borderId="59" xfId="0" applyNumberFormat="1" applyFont="1" applyBorder="1"/>
    <xf numFmtId="38" fontId="0" fillId="3" borderId="59" xfId="0" applyNumberFormat="1" applyFill="1" applyBorder="1"/>
    <xf numFmtId="6" fontId="0" fillId="3" borderId="51" xfId="0" applyNumberFormat="1" applyFill="1" applyBorder="1"/>
    <xf numFmtId="6" fontId="0" fillId="0" borderId="59" xfId="0" applyNumberFormat="1" applyBorder="1"/>
    <xf numFmtId="6" fontId="1" fillId="0" borderId="59" xfId="0" applyNumberFormat="1" applyFont="1" applyBorder="1"/>
    <xf numFmtId="6" fontId="0" fillId="3" borderId="59" xfId="0" applyNumberFormat="1" applyFill="1" applyBorder="1"/>
    <xf numFmtId="6" fontId="1" fillId="0" borderId="54" xfId="0" applyNumberFormat="1" applyFont="1" applyBorder="1"/>
    <xf numFmtId="6" fontId="0" fillId="0" borderId="60" xfId="0" applyNumberFormat="1" applyBorder="1"/>
    <xf numFmtId="6" fontId="1" fillId="0" borderId="60" xfId="0" applyNumberFormat="1" applyFont="1" applyBorder="1"/>
    <xf numFmtId="38" fontId="0" fillId="0" borderId="60" xfId="0" applyNumberFormat="1" applyBorder="1"/>
    <xf numFmtId="38" fontId="2" fillId="0" borderId="54" xfId="0" applyNumberFormat="1" applyFont="1" applyBorder="1" applyAlignment="1">
      <alignment wrapText="1"/>
    </xf>
    <xf numFmtId="38" fontId="4" fillId="3" borderId="51" xfId="0" applyNumberFormat="1" applyFont="1" applyFill="1" applyBorder="1" applyAlignment="1">
      <alignment wrapText="1"/>
    </xf>
    <xf numFmtId="38" fontId="4" fillId="0" borderId="59" xfId="0" applyNumberFormat="1" applyFont="1" applyBorder="1" applyAlignment="1">
      <alignment wrapText="1"/>
    </xf>
    <xf numFmtId="38" fontId="2" fillId="0" borderId="59" xfId="0" applyNumberFormat="1" applyFont="1" applyBorder="1" applyAlignment="1">
      <alignment wrapText="1"/>
    </xf>
    <xf numFmtId="38" fontId="4" fillId="3" borderId="59" xfId="0" applyNumberFormat="1" applyFont="1" applyFill="1" applyBorder="1" applyAlignment="1">
      <alignment wrapText="1"/>
    </xf>
    <xf numFmtId="6" fontId="4" fillId="3" borderId="51" xfId="0" applyNumberFormat="1" applyFont="1" applyFill="1" applyBorder="1" applyAlignment="1">
      <alignment wrapText="1"/>
    </xf>
    <xf numFmtId="6" fontId="4" fillId="0" borderId="59" xfId="0" applyNumberFormat="1" applyFont="1" applyBorder="1" applyAlignment="1">
      <alignment wrapText="1"/>
    </xf>
    <xf numFmtId="6" fontId="2" fillId="0" borderId="59" xfId="0" applyNumberFormat="1" applyFont="1" applyBorder="1" applyAlignment="1">
      <alignment wrapText="1"/>
    </xf>
    <xf numFmtId="6" fontId="4" fillId="3" borderId="59" xfId="0" applyNumberFormat="1" applyFont="1" applyFill="1" applyBorder="1" applyAlignment="1">
      <alignment wrapText="1"/>
    </xf>
    <xf numFmtId="6" fontId="2" fillId="0" borderId="54" xfId="0" applyNumberFormat="1" applyFont="1" applyBorder="1" applyAlignment="1">
      <alignment wrapText="1"/>
    </xf>
    <xf numFmtId="6" fontId="4" fillId="0" borderId="60" xfId="0" applyNumberFormat="1" applyFont="1" applyBorder="1" applyAlignment="1">
      <alignment wrapText="1"/>
    </xf>
    <xf numFmtId="6" fontId="2" fillId="0" borderId="60" xfId="0" applyNumberFormat="1" applyFont="1" applyBorder="1" applyAlignment="1">
      <alignment wrapText="1"/>
    </xf>
    <xf numFmtId="38" fontId="4" fillId="0" borderId="60" xfId="0" applyNumberFormat="1" applyFont="1" applyBorder="1" applyAlignment="1">
      <alignment wrapText="1"/>
    </xf>
    <xf numFmtId="0" fontId="0" fillId="2" borderId="72" xfId="0" applyFill="1" applyBorder="1"/>
    <xf numFmtId="0" fontId="0" fillId="0" borderId="72" xfId="0" applyBorder="1"/>
    <xf numFmtId="0" fontId="7" fillId="0" borderId="73" xfId="0" applyFont="1" applyBorder="1" applyAlignment="1" applyProtection="1">
      <alignment horizontal="center" vertical="center"/>
      <protection locked="0"/>
    </xf>
    <xf numFmtId="38" fontId="0" fillId="3" borderId="74" xfId="0" applyNumberFormat="1" applyFill="1" applyBorder="1"/>
    <xf numFmtId="38" fontId="0" fillId="0" borderId="75" xfId="0" applyNumberFormat="1" applyBorder="1"/>
    <xf numFmtId="38" fontId="1" fillId="0" borderId="76" xfId="0" applyNumberFormat="1" applyFont="1" applyBorder="1"/>
    <xf numFmtId="38" fontId="0" fillId="3" borderId="75" xfId="0" applyNumberFormat="1" applyFill="1" applyBorder="1"/>
    <xf numFmtId="38" fontId="0" fillId="0" borderId="77" xfId="0" applyNumberFormat="1" applyBorder="1"/>
    <xf numFmtId="38" fontId="1" fillId="0" borderId="77" xfId="0" applyNumberFormat="1" applyFont="1" applyBorder="1"/>
    <xf numFmtId="38" fontId="0" fillId="3" borderId="77" xfId="0" applyNumberFormat="1" applyFill="1" applyBorder="1"/>
    <xf numFmtId="6" fontId="0" fillId="3" borderId="75" xfId="0" applyNumberFormat="1" applyFill="1" applyBorder="1"/>
    <xf numFmtId="6" fontId="0" fillId="0" borderId="77" xfId="0" applyNumberFormat="1" applyBorder="1"/>
    <xf numFmtId="6" fontId="1" fillId="0" borderId="77" xfId="0" applyNumberFormat="1" applyFont="1" applyBorder="1"/>
    <xf numFmtId="6" fontId="0" fillId="3" borderId="77" xfId="0" applyNumberFormat="1" applyFill="1" applyBorder="1"/>
    <xf numFmtId="6" fontId="1" fillId="0" borderId="76" xfId="0" applyNumberFormat="1" applyFont="1" applyBorder="1"/>
    <xf numFmtId="6" fontId="0" fillId="0" borderId="78" xfId="0" applyNumberFormat="1" applyBorder="1"/>
    <xf numFmtId="6" fontId="1" fillId="0" borderId="78" xfId="0" applyNumberFormat="1" applyFont="1" applyBorder="1"/>
    <xf numFmtId="38" fontId="0" fillId="0" borderId="78" xfId="0" applyNumberFormat="1" applyBorder="1"/>
    <xf numFmtId="38" fontId="0" fillId="0" borderId="79" xfId="0" applyNumberFormat="1" applyBorder="1"/>
    <xf numFmtId="38" fontId="1" fillId="0" borderId="79" xfId="0" applyNumberFormat="1" applyFont="1" applyBorder="1"/>
    <xf numFmtId="38" fontId="1" fillId="0" borderId="80" xfId="0" applyNumberFormat="1" applyFont="1" applyBorder="1"/>
    <xf numFmtId="9" fontId="0" fillId="0" borderId="79" xfId="2" applyFont="1" applyBorder="1"/>
    <xf numFmtId="9" fontId="1" fillId="0" borderId="80" xfId="2" applyFont="1" applyBorder="1"/>
    <xf numFmtId="0" fontId="7" fillId="0" borderId="72" xfId="0" applyFont="1" applyBorder="1" applyAlignment="1" applyProtection="1">
      <alignment horizontal="center" vertical="center"/>
      <protection locked="0"/>
    </xf>
    <xf numFmtId="38" fontId="4" fillId="0" borderId="75" xfId="0" applyNumberFormat="1" applyFont="1" applyBorder="1" applyAlignment="1">
      <alignment wrapText="1"/>
    </xf>
    <xf numFmtId="38" fontId="2" fillId="0" borderId="76" xfId="0" applyNumberFormat="1" applyFont="1" applyBorder="1" applyAlignment="1">
      <alignment wrapText="1"/>
    </xf>
    <xf numFmtId="38" fontId="4" fillId="3" borderId="75" xfId="0" applyNumberFormat="1" applyFont="1" applyFill="1" applyBorder="1" applyAlignment="1">
      <alignment wrapText="1"/>
    </xf>
    <xf numFmtId="38" fontId="4" fillId="0" borderId="77" xfId="0" applyNumberFormat="1" applyFont="1" applyBorder="1" applyAlignment="1">
      <alignment wrapText="1"/>
    </xf>
    <xf numFmtId="38" fontId="2" fillId="0" borderId="77" xfId="0" applyNumberFormat="1" applyFont="1" applyBorder="1" applyAlignment="1">
      <alignment wrapText="1"/>
    </xf>
    <xf numFmtId="38" fontId="4" fillId="3" borderId="77" xfId="0" applyNumberFormat="1" applyFont="1" applyFill="1" applyBorder="1" applyAlignment="1">
      <alignment wrapText="1"/>
    </xf>
    <xf numFmtId="6" fontId="4" fillId="3" borderId="75" xfId="0" applyNumberFormat="1" applyFont="1" applyFill="1" applyBorder="1" applyAlignment="1">
      <alignment wrapText="1"/>
    </xf>
    <xf numFmtId="6" fontId="4" fillId="0" borderId="77" xfId="0" applyNumberFormat="1" applyFont="1" applyBorder="1" applyAlignment="1">
      <alignment wrapText="1"/>
    </xf>
    <xf numFmtId="6" fontId="2" fillId="0" borderId="77" xfId="0" applyNumberFormat="1" applyFont="1" applyBorder="1" applyAlignment="1">
      <alignment wrapText="1"/>
    </xf>
    <xf numFmtId="6" fontId="4" fillId="3" borderId="77" xfId="0" applyNumberFormat="1" applyFont="1" applyFill="1" applyBorder="1" applyAlignment="1">
      <alignment wrapText="1"/>
    </xf>
    <xf numFmtId="6" fontId="2" fillId="0" borderId="76" xfId="0" applyNumberFormat="1" applyFont="1" applyBorder="1" applyAlignment="1">
      <alignment wrapText="1"/>
    </xf>
    <xf numFmtId="6" fontId="4" fillId="0" borderId="78" xfId="0" applyNumberFormat="1" applyFont="1" applyBorder="1" applyAlignment="1">
      <alignment wrapText="1"/>
    </xf>
    <xf numFmtId="6" fontId="2" fillId="0" borderId="78" xfId="0" applyNumberFormat="1" applyFont="1" applyBorder="1" applyAlignment="1">
      <alignment wrapText="1"/>
    </xf>
    <xf numFmtId="38" fontId="4" fillId="0" borderId="78" xfId="0" applyNumberFormat="1" applyFont="1" applyBorder="1" applyAlignment="1">
      <alignment wrapText="1"/>
    </xf>
    <xf numFmtId="38" fontId="4" fillId="0" borderId="79" xfId="0" applyNumberFormat="1" applyFont="1" applyBorder="1" applyAlignment="1">
      <alignment wrapText="1"/>
    </xf>
    <xf numFmtId="38" fontId="2" fillId="0" borderId="79" xfId="0" applyNumberFormat="1" applyFont="1" applyBorder="1" applyAlignment="1">
      <alignment wrapText="1"/>
    </xf>
    <xf numFmtId="6" fontId="4" fillId="0" borderId="79" xfId="0" applyNumberFormat="1" applyFont="1" applyBorder="1" applyAlignment="1">
      <alignment wrapText="1"/>
    </xf>
    <xf numFmtId="6" fontId="2" fillId="0" borderId="79" xfId="0" applyNumberFormat="1" applyFont="1" applyBorder="1" applyAlignment="1">
      <alignment wrapText="1"/>
    </xf>
    <xf numFmtId="167" fontId="0" fillId="0" borderId="79" xfId="0" applyNumberFormat="1" applyBorder="1"/>
    <xf numFmtId="167" fontId="1" fillId="0" borderId="80" xfId="0" applyNumberFormat="1" applyFont="1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0" fillId="2" borderId="81" xfId="0" applyFill="1" applyBorder="1"/>
    <xf numFmtId="0" fontId="7" fillId="0" borderId="82" xfId="0" applyFont="1" applyBorder="1" applyAlignment="1" applyProtection="1">
      <alignment horizontal="center" vertical="center"/>
      <protection locked="0"/>
    </xf>
    <xf numFmtId="38" fontId="4" fillId="3" borderId="11" xfId="0" applyNumberFormat="1" applyFont="1" applyFill="1" applyBorder="1" applyAlignment="1">
      <alignment wrapText="1"/>
    </xf>
    <xf numFmtId="38" fontId="2" fillId="0" borderId="39" xfId="0" applyNumberFormat="1" applyFont="1" applyBorder="1" applyAlignment="1">
      <alignment wrapText="1"/>
    </xf>
    <xf numFmtId="38" fontId="4" fillId="3" borderId="26" xfId="0" applyNumberFormat="1" applyFont="1" applyFill="1" applyBorder="1" applyAlignment="1">
      <alignment wrapText="1"/>
    </xf>
    <xf numFmtId="38" fontId="4" fillId="0" borderId="12" xfId="0" applyNumberFormat="1" applyFont="1" applyBorder="1" applyAlignment="1">
      <alignment wrapText="1"/>
    </xf>
    <xf numFmtId="38" fontId="2" fillId="0" borderId="12" xfId="0" applyNumberFormat="1" applyFont="1" applyBorder="1" applyAlignment="1">
      <alignment wrapText="1"/>
    </xf>
    <xf numFmtId="38" fontId="4" fillId="3" borderId="12" xfId="0" applyNumberFormat="1" applyFont="1" applyFill="1" applyBorder="1" applyAlignment="1">
      <alignment wrapText="1"/>
    </xf>
    <xf numFmtId="6" fontId="4" fillId="3" borderId="26" xfId="0" applyNumberFormat="1" applyFont="1" applyFill="1" applyBorder="1" applyAlignment="1">
      <alignment wrapText="1"/>
    </xf>
    <xf numFmtId="6" fontId="4" fillId="0" borderId="12" xfId="0" applyNumberFormat="1" applyFont="1" applyBorder="1" applyAlignment="1">
      <alignment wrapText="1"/>
    </xf>
    <xf numFmtId="6" fontId="2" fillId="0" borderId="12" xfId="0" applyNumberFormat="1" applyFont="1" applyBorder="1" applyAlignment="1">
      <alignment wrapText="1"/>
    </xf>
    <xf numFmtId="6" fontId="4" fillId="3" borderId="12" xfId="0" applyNumberFormat="1" applyFont="1" applyFill="1" applyBorder="1" applyAlignment="1">
      <alignment wrapText="1"/>
    </xf>
    <xf numFmtId="6" fontId="2" fillId="0" borderId="39" xfId="0" applyNumberFormat="1" applyFont="1" applyBorder="1" applyAlignment="1">
      <alignment wrapText="1"/>
    </xf>
    <xf numFmtId="6" fontId="4" fillId="0" borderId="17" xfId="0" applyNumberFormat="1" applyFont="1" applyBorder="1" applyAlignment="1">
      <alignment wrapText="1"/>
    </xf>
    <xf numFmtId="6" fontId="2" fillId="0" borderId="17" xfId="0" applyNumberFormat="1" applyFont="1" applyBorder="1" applyAlignment="1">
      <alignment wrapText="1"/>
    </xf>
    <xf numFmtId="38" fontId="4" fillId="0" borderId="17" xfId="0" applyNumberFormat="1" applyFont="1" applyBorder="1" applyAlignment="1">
      <alignment wrapText="1"/>
    </xf>
    <xf numFmtId="38" fontId="4" fillId="3" borderId="74" xfId="0" applyNumberFormat="1" applyFont="1" applyFill="1" applyBorder="1" applyAlignment="1">
      <alignment wrapText="1"/>
    </xf>
    <xf numFmtId="6" fontId="2" fillId="0" borderId="65" xfId="0" applyNumberFormat="1" applyFont="1" applyBorder="1" applyAlignment="1">
      <alignment horizontal="right"/>
    </xf>
    <xf numFmtId="38" fontId="2" fillId="0" borderId="83" xfId="0" applyNumberFormat="1" applyFont="1" applyBorder="1"/>
    <xf numFmtId="0" fontId="0" fillId="0" borderId="65" xfId="0" applyBorder="1"/>
    <xf numFmtId="0" fontId="0" fillId="0" borderId="66" xfId="0" applyBorder="1"/>
    <xf numFmtId="0" fontId="7" fillId="0" borderId="4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6" fillId="0" borderId="0" xfId="0" applyNumberFormat="1" applyFont="1"/>
    <xf numFmtId="0" fontId="17" fillId="0" borderId="0" xfId="0" applyFont="1"/>
    <xf numFmtId="0" fontId="7" fillId="0" borderId="0" xfId="0" applyFont="1"/>
    <xf numFmtId="0" fontId="0" fillId="7" borderId="0" xfId="0" applyFill="1"/>
    <xf numFmtId="43" fontId="0" fillId="7" borderId="0" xfId="6" applyFont="1" applyFill="1"/>
    <xf numFmtId="0" fontId="0" fillId="8" borderId="0" xfId="0" applyFill="1"/>
    <xf numFmtId="43" fontId="0" fillId="8" borderId="0" xfId="6" applyFont="1" applyFill="1"/>
    <xf numFmtId="42" fontId="0" fillId="0" borderId="0" xfId="7" applyNumberFormat="1" applyFont="1"/>
    <xf numFmtId="0" fontId="5" fillId="0" borderId="42" xfId="0" applyFont="1" applyBorder="1" applyAlignment="1">
      <alignment horizontal="center"/>
    </xf>
    <xf numFmtId="0" fontId="1" fillId="0" borderId="42" xfId="0" applyFont="1" applyBorder="1" applyAlignment="1">
      <alignment horizontal="center" wrapText="1"/>
    </xf>
    <xf numFmtId="0" fontId="5" fillId="0" borderId="42" xfId="0" applyFont="1" applyBorder="1" applyAlignment="1">
      <alignment horizontal="center" wrapText="1"/>
    </xf>
    <xf numFmtId="0" fontId="0" fillId="0" borderId="0" xfId="0" applyNumberFormat="1"/>
    <xf numFmtId="38" fontId="0" fillId="3" borderId="0" xfId="0" applyNumberFormat="1" applyFill="1" applyBorder="1"/>
    <xf numFmtId="0" fontId="0" fillId="0" borderId="5" xfId="0" applyBorder="1"/>
    <xf numFmtId="0" fontId="7" fillId="0" borderId="0" xfId="0" applyFont="1" applyBorder="1" applyAlignment="1" applyProtection="1">
      <alignment horizontal="center" vertical="center"/>
      <protection locked="0"/>
    </xf>
    <xf numFmtId="0" fontId="7" fillId="0" borderId="84" xfId="0" applyFont="1" applyBorder="1"/>
    <xf numFmtId="17" fontId="7" fillId="0" borderId="0" xfId="0" applyNumberFormat="1" applyFont="1"/>
    <xf numFmtId="0" fontId="5" fillId="0" borderId="84" xfId="0" applyFont="1" applyBorder="1" applyAlignment="1">
      <alignment horizontal="center"/>
    </xf>
    <xf numFmtId="0" fontId="0" fillId="0" borderId="0" xfId="0" applyBorder="1"/>
    <xf numFmtId="0" fontId="0" fillId="0" borderId="85" xfId="0" applyBorder="1"/>
    <xf numFmtId="0" fontId="5" fillId="0" borderId="42" xfId="0" applyFont="1" applyBorder="1" applyAlignment="1">
      <alignment horizontal="center" wrapText="1"/>
    </xf>
    <xf numFmtId="0" fontId="1" fillId="0" borderId="6" xfId="0" applyFont="1" applyBorder="1" applyAlignment="1">
      <alignment horizontal="left"/>
    </xf>
    <xf numFmtId="0" fontId="1" fillId="0" borderId="42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5" fillId="0" borderId="4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1" xfId="0" applyFont="1" applyBorder="1" applyAlignment="1">
      <alignment horizontal="center"/>
    </xf>
    <xf numFmtId="0" fontId="1" fillId="0" borderId="4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41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" fillId="0" borderId="6" xfId="0" applyFont="1" applyBorder="1" applyAlignment="1">
      <alignment horizontal="center" wrapText="1"/>
    </xf>
    <xf numFmtId="0" fontId="1" fillId="0" borderId="41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41" xfId="0" applyFont="1" applyBorder="1" applyAlignment="1">
      <alignment horizontal="center" wrapText="1"/>
    </xf>
    <xf numFmtId="9" fontId="0" fillId="0" borderId="86" xfId="2" applyFont="1" applyBorder="1"/>
    <xf numFmtId="0" fontId="5" fillId="0" borderId="87" xfId="0" applyFont="1" applyBorder="1" applyAlignment="1">
      <alignment horizontal="center"/>
    </xf>
    <xf numFmtId="0" fontId="7" fillId="0" borderId="41" xfId="0" applyFont="1" applyBorder="1"/>
    <xf numFmtId="0" fontId="5" fillId="0" borderId="88" xfId="0" applyFont="1" applyBorder="1" applyAlignment="1">
      <alignment horizontal="center"/>
    </xf>
    <xf numFmtId="0" fontId="7" fillId="0" borderId="42" xfId="0" applyFont="1" applyBorder="1"/>
  </cellXfs>
  <cellStyles count="8">
    <cellStyle name="Comma" xfId="6" builtinId="3"/>
    <cellStyle name="Comma 2" xfId="4" xr:uid="{314B9BCF-8FB9-4137-AD77-E85AB4C5E350}"/>
    <cellStyle name="Currency" xfId="7" builtinId="4"/>
    <cellStyle name="Hyperlink" xfId="1" builtinId="8"/>
    <cellStyle name="Normal" xfId="0" builtinId="0"/>
    <cellStyle name="Normal 2" xfId="3" xr:uid="{673CD3BC-86E2-4FEE-BC16-B7D0DBE652BB}"/>
    <cellStyle name="Percent" xfId="2" builtinId="5"/>
    <cellStyle name="Percent 2" xfId="5" xr:uid="{AABB85C9-EA92-42E4-89BF-84721CDBF54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569821064812" createdVersion="6" refreshedVersion="6" minRefreshableVersion="3" recordCount="2764" xr:uid="{55269CE7-61D1-4E35-97D9-F24BBE8B3AE8}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"/>
        <m/>
        <d v="2019-11-30T00:00:00" u="1"/>
        <d v="2021-01-30T00:00:00" u="1"/>
        <d v="2019-12-28T00:00:00" u="1"/>
        <d v="2019-06-29T00:00:00" u="1"/>
        <d v="2019-07-27T00:00:00" u="1"/>
        <d v="2020-11-28T00:00:00" u="1"/>
        <d v="2021-04-24T00:00:00" u="1"/>
        <d v="2020-12-26T00:00:00" u="1"/>
        <d v="2019-06-01T00:00:00" u="1"/>
        <d v="2020-06-27T00:00:00" u="1"/>
        <d v="2020-07-25T00:00:00" u="1"/>
        <d v="2019-09-28T00:00:00" u="1"/>
        <d v="2019-10-26T00:00:00" u="1"/>
        <d v="2019-04-27T00:00:00" u="1"/>
        <d v="2020-02-29T00:00:00" u="1"/>
        <d v="2020-09-26T00:00:00" u="1"/>
        <d v="2021-03-27T00:00:00" u="1"/>
        <d v="2020-04-25T00:00:00" u="1"/>
        <d v="2020-05-30T00:00:00" u="1"/>
        <d v="2020-02-01T00:00:00" u="1"/>
        <d v="2019-08-31T00:00:00" u="1"/>
        <d v="2019-03-30T00:00:00" u="1"/>
        <d v="2020-08-29T00:00:00" u="1"/>
        <d v="2020-03-28T00:00: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minValue="1" maxValue="61285579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54.641770833332" createdVersion="6" refreshedVersion="6" minRefreshableVersion="3" recordCount="2495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"/>
        <m/>
        <d v="2019-11-30T00:00:00" u="1"/>
        <d v="2019-06-29T00:00:00" u="1"/>
        <d v="2019-12-21T00:00:00" u="1"/>
        <d v="2019-07-27T00:00:00" u="1"/>
        <d v="2020-11-28T00:00:00" u="1"/>
        <d v="2021-04-24T00:00:00" u="1"/>
        <d v="2020-12-26T00:00:00" u="1"/>
        <d v="2020-06-27T00:00:00" u="1"/>
        <d v="2019-01-26T00:00:00" u="1"/>
        <d v="2020-07-25T00:00:00" u="1"/>
        <d v="2019-09-28T00:00:00" u="1"/>
        <d v="2019-10-26T00:00:00" u="1"/>
        <d v="2019-04-27T00:00:00" u="1"/>
        <d v="2019-05-25T00:00:00" u="1"/>
        <d v="2020-02-29T00:00:00" u="1"/>
        <d v="2020-09-26T00:00:00" u="1"/>
        <d v="2021-03-27T00:00:00" u="1"/>
        <d v="2020-04-25T00:00:00" u="1"/>
        <d v="2020-05-30T00:00:00" u="1"/>
        <d v="2019-08-31T00:00:00" u="1"/>
        <d v="2019-03-30T00:00:00" u="1"/>
        <d v="2020-01-25T00:00:00" u="1"/>
        <d v="2020-08-29T00:00:00" u="1"/>
        <d v="2019-02-23T00:00:00" u="1"/>
        <d v="2020-03-28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minValue="10" maxValue="132549259.68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5274.396742939818" createdVersion="6" refreshedVersion="8" minRefreshableVersion="3" recordCount="181" xr:uid="{D66DEE16-ED13-43D8-8D8B-C743FE3E79E1}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3-11-26T00:00:00" count="96">
        <d v="2023-11-25T00:00:00"/>
        <m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3-07-29T00:00:00" u="1"/>
        <d v="2020-07-25T00:00:00" u="1"/>
        <d v="2021-07-17T00:00:00" u="1"/>
        <d v="2021-01-09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String="0" containsBlank="1" containsNumber="1" containsInteger="1" minValue="4" maxValue="5" count="3">
        <n v="4"/>
        <n v="5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1" maxValue="201626321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minValue="1" maxValue="99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5274.461920833332" createdVersion="6" refreshedVersion="8" minRefreshableVersion="3" recordCount="192" xr:uid="{C722605E-5624-472E-9892-5311DE4D6AD3}">
  <cacheSource type="worksheet">
    <worksheetSource ref="A1:G1048576" sheet="CRS WK pvt"/>
  </cacheSource>
  <cacheFields count="7">
    <cacheField name="LINE" numFmtId="0">
      <sharedItems containsBlank="1"/>
    </cacheField>
    <cacheField name="DT_FILE" numFmtId="14">
      <sharedItems containsNonDate="0" containsDate="1" containsString="0" containsBlank="1" minDate="2020-05-23T00:00:00" maxDate="2023-11-26T00:00:00" count="95">
        <d v="2023-11-25T00:00:00"/>
        <m/>
        <d v="2021-08-07T00:00:00" u="1"/>
        <d v="2023-10-28T00:00:00" u="1"/>
        <d v="2020-10-24T00:00:00" u="1"/>
        <d v="2021-05-01T00:00:00" u="1"/>
        <d v="2020-07-18T00:00:00" u="1"/>
        <d v="2021-03-27T00:00:00" u="1"/>
        <d v="2021-07-10T00:00:00" u="1"/>
        <d v="2021-01-02T00:00:00" u="1"/>
        <d v="2022-06-25T00:00:00" u="1"/>
        <d v="2021-12-25T00:00:00" u="1"/>
        <d v="2020-09-19T00:00:00" u="1"/>
        <d v="2020-06-13T00:00:00" u="1"/>
        <d v="2022-02-26T00:00:00" u="1"/>
        <d v="2022-05-28T00:00:00" u="1"/>
        <d v="2020-11-28T00:00:00" u="1"/>
        <d v="2021-06-05T00:00:00" u="1"/>
        <d v="2023-08-26T00:00:00" u="1"/>
        <d v="2020-08-22T00:00:00" u="1"/>
        <d v="2020-12-05T00:00:00" u="1"/>
        <d v="2022-01-29T00:00:00" u="1"/>
        <d v="2021-08-14T00:00:00" u="1"/>
        <d v="2021-02-06T00:00:00" u="1"/>
        <d v="2020-10-31T00:00:00" u="1"/>
        <d v="2021-05-08T00:00:00" u="1"/>
        <d v="2023-07-29T00:00:00" u="1"/>
        <d v="2020-07-25T00:00:00" u="1"/>
        <d v="2021-07-17T00:00:00" u="1"/>
        <d v="2021-01-09T00:00:00" u="1"/>
        <d v="2022-03-26T00:00:00" u="1"/>
        <d v="2023-09-30T00:00:00" u="1"/>
        <d v="2020-09-26T00:00:00" u="1"/>
        <d v="2021-04-03T00:00:00" u="1"/>
        <d v="2023-06-24T00:00:00" u="1"/>
        <d v="2020-06-20T00:00:00" u="1"/>
        <d v="2020-10-03T00:00:00" u="1"/>
        <d v="2021-06-12T00:00:00" u="1"/>
        <d v="2023-02-25T00:00:00" u="1"/>
        <d v="2020-08-29T00:00:00" u="1"/>
        <d v="2021-03-06T00:00:00" u="1"/>
        <d v="2023-05-27T00:00:00" u="1"/>
        <d v="2020-05-23T00:00:00" u="1"/>
        <d v="2020-12-12T00:00:00" u="1"/>
        <d v="2021-11-27T00:00:00" u="1"/>
        <d v="2021-08-21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1-04-10T00:00:00" u="1"/>
        <d v="2020-06-27T00:00:00" u="1"/>
        <d v="2023-03-25T00:00:00" u="1"/>
        <d v="2020-10-10T00:00:00" u="1"/>
        <d v="2021-09-25T00:00:00" u="1"/>
        <d v="2020-07-04T00:00:00" u="1"/>
        <d v="2021-06-19T00:00:00" u="1"/>
        <d v="2021-03-13T00:00:00" u="1"/>
        <d v="2020-05-30T00:00:00" u="1"/>
        <d v="2020-12-19T00:00:00" u="1"/>
        <d v="2022-09-17T00:00:00" u="1"/>
        <d v="2021-08-28T00:00:00" u="1"/>
        <d v="2021-02-20T00:00:00" u="1"/>
        <d v="2020-09-05T00:00:00" u="1"/>
        <d v="2022-12-03T00:00:00" u="1"/>
        <d v="2021-07-31T00:00:00" u="1"/>
        <d v="2023-04-29T00:00:00" u="1"/>
        <d v="2021-01-23T00:00:00" u="1"/>
        <d v="2020-11-14T00:00:00" u="1"/>
        <d v="2023-02-04T00:00:00" u="1"/>
        <d v="2020-08-08T00:00:00" u="1"/>
        <d v="2022-10-29T00:00:00" u="1"/>
        <d v="2021-04-17T00:00:00" u="1"/>
        <d v="2020-10-17T00:00:00" u="1"/>
        <d v="2023-01-07T00:00:00" u="1"/>
        <d v="2020-07-11T00:00:00" u="1"/>
        <d v="2021-06-26T00:00:00" u="1"/>
        <d v="2021-03-20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2-08-27T00:00:00" u="1"/>
        <d v="2023-03-04T00:00:00" u="1"/>
        <d v="2021-01-30T00:00:00" u="1"/>
        <d v="2020-11-21T00:00:00" u="1"/>
        <d v="2020-08-15T00:00:00" u="1"/>
        <d v="2022-07-30T00:00:00" u="1"/>
        <d v="2021-04-24T00:00:00" u="1"/>
      </sharedItems>
    </cacheField>
    <cacheField name="CD_CO" numFmtId="0">
      <sharedItems containsBlank="1" count="3">
        <s v="COLONIAL"/>
        <s v="BOSTON"/>
        <m/>
      </sharedItems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4996873"/>
    </cacheField>
    <cacheField name="TRIM_CAT" numFmtId="0">
      <sharedItems containsBlank="1" count="9">
        <s v="Small C&amp;I"/>
        <s v="HER"/>
        <s v="Large C&amp;I"/>
        <s v="Residential"/>
        <s v="Low Income Residential"/>
        <s v="Medium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minValue="1" maxValue="99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5274.555687731481" createdVersion="6" refreshedVersion="8" minRefreshableVersion="3" recordCount="9210" xr:uid="{B7A9E437-D354-4ABD-9B25-FAF3A56A09A2}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minValue="4" maxValue="5" count="3">
        <n v="5"/>
        <n v="4"/>
        <m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String="0" containsBlank="1" containsNumber="1" containsInteger="1" minValue="1" maxValue="115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6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0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79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562404"/>
    </cacheField>
    <cacheField name="Revenue Tot Amt" numFmtId="0">
      <sharedItems containsString="0" containsBlank="1" containsNumber="1" minValue="-11387505.32" maxValue="133494294.43000001"/>
    </cacheField>
    <cacheField name="KWH Quantity" numFmtId="0">
      <sharedItems containsString="0" containsBlank="1" containsNumber="1" minValue="-66278043" maxValue="426361864"/>
    </cacheField>
    <cacheField name="CATEGORY" numFmtId="0">
      <sharedItems containsBlank="1" containsMixedTypes="1" containsNumber="1" containsInteger="1" minValue="0" maxValue="0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5274.565558564813" createdVersion="6" refreshedVersion="8" minRefreshableVersion="3" recordCount="2516" xr:uid="{07F5001F-D72C-4639-9F24-3A934821E034}">
  <cacheSource type="worksheet">
    <worksheetSource ref="A1:L1048576" sheet="MAE ESCO pvt"/>
  </cacheSource>
  <cacheFields count="12">
    <cacheField name="YEAR" numFmtId="0">
      <sharedItems containsString="0" containsBlank="1" containsNumber="1" containsInteger="1" minValue="2019" maxValue="2023" count="6">
        <n v="2019"/>
        <n v="2020"/>
        <m/>
        <n v="2021"/>
        <n v="2022"/>
        <n v="2023"/>
      </sharedItems>
    </cacheField>
    <cacheField name="MONTH" numFmtId="0">
      <sharedItems containsString="0" containsBlank="1" containsNumber="1" containsInteger="1" minValue="1" maxValue="12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minValue="4" maxValue="37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minValue="201" maxValue="201"/>
    </cacheField>
    <cacheField name="LOAD_PROFILE" numFmtId="0">
      <sharedItems containsBlank="1"/>
    </cacheField>
    <cacheField name="SUM_AT_SUPP_CHG" numFmtId="0">
      <sharedItems containsString="0" containsBlank="1" containsNumber="1" minValue="-903683.88" maxValue="57398328.859999999"/>
    </cacheField>
    <cacheField name="SUM_OF_AT_DISCOUNT" numFmtId="0">
      <sharedItems containsString="0" containsBlank="1" containsNumber="1" minValue="-1470725.08" maxValue="3072.51"/>
    </cacheField>
    <cacheField name="BILLING_FEES" numFmtId="0">
      <sharedItems containsString="0" containsBlank="1" containsNumber="1" containsInteger="1" minValue="0" maxValue="0"/>
    </cacheField>
    <cacheField name="ADMIN FEES" numFmtId="0">
      <sharedItems containsString="0" containsBlank="1" containsNumber="1" minValue="-1.03" maxValue="0"/>
    </cacheField>
    <cacheField name="COM_PRC_CHG" numFmtId="0">
      <sharedItems containsString="0" containsBlank="1" containsNumber="1" containsInteger="1" minValue="0" maxValue="0"/>
    </cacheField>
    <cacheField name="NET" numFmtId="0">
      <sharedItems containsString="0" containsBlank="1" containsNumber="1" minValue="-900611.37" maxValue="56256209.43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x v="0"/>
    <x v="0"/>
    <s v="1-Residential"/>
    <n v="12179"/>
    <x v="0"/>
    <x v="0"/>
  </r>
  <r>
    <x v="0"/>
    <x v="1"/>
    <s v="1-Residential"/>
    <n v="1000273"/>
    <x v="0"/>
    <x v="0"/>
  </r>
  <r>
    <x v="0"/>
    <x v="0"/>
    <s v="2-Low Income Residential"/>
    <n v="157"/>
    <x v="1"/>
    <x v="0"/>
  </r>
  <r>
    <x v="0"/>
    <x v="1"/>
    <s v="2-Low Income Residential"/>
    <n v="156980"/>
    <x v="1"/>
    <x v="0"/>
  </r>
  <r>
    <x v="0"/>
    <x v="0"/>
    <s v="3-Small C&amp;I"/>
    <n v="1603"/>
    <x v="2"/>
    <x v="0"/>
  </r>
  <r>
    <x v="0"/>
    <x v="1"/>
    <s v="3-Small C&amp;I"/>
    <n v="155394"/>
    <x v="2"/>
    <x v="0"/>
  </r>
  <r>
    <x v="0"/>
    <x v="0"/>
    <s v="4-Medium C&amp;I"/>
    <n v="74"/>
    <x v="3"/>
    <x v="0"/>
  </r>
  <r>
    <x v="0"/>
    <x v="1"/>
    <s v="4-Medium C&amp;I"/>
    <n v="11299"/>
    <x v="3"/>
    <x v="0"/>
  </r>
  <r>
    <x v="0"/>
    <x v="0"/>
    <s v="5-Large C&amp;I"/>
    <n v="10"/>
    <x v="4"/>
    <x v="0"/>
  </r>
  <r>
    <x v="0"/>
    <x v="1"/>
    <s v="5-Large C&amp;I"/>
    <n v="2969"/>
    <x v="4"/>
    <x v="0"/>
  </r>
  <r>
    <x v="0"/>
    <x v="0"/>
    <s v="6-OTHER"/>
    <n v="189"/>
    <x v="5"/>
    <x v="0"/>
  </r>
  <r>
    <x v="0"/>
    <x v="1"/>
    <s v="6-OTHER"/>
    <n v="26267"/>
    <x v="5"/>
    <x v="0"/>
  </r>
  <r>
    <x v="0"/>
    <x v="0"/>
    <s v="2-Low Income Residential"/>
    <n v="46"/>
    <x v="1"/>
    <x v="1"/>
  </r>
  <r>
    <x v="0"/>
    <x v="0"/>
    <s v="4-Medium C&amp;I"/>
    <n v="17"/>
    <x v="3"/>
    <x v="1"/>
  </r>
  <r>
    <x v="0"/>
    <x v="0"/>
    <s v="5-Large C&amp;I"/>
    <n v="2"/>
    <x v="4"/>
    <x v="1"/>
  </r>
  <r>
    <x v="0"/>
    <x v="0"/>
    <s v="6-OTHER"/>
    <n v="9"/>
    <x v="5"/>
    <x v="1"/>
  </r>
  <r>
    <x v="0"/>
    <x v="0"/>
    <s v="3-Small C&amp;I"/>
    <n v="261"/>
    <x v="2"/>
    <x v="1"/>
  </r>
  <r>
    <x v="0"/>
    <x v="1"/>
    <s v="5-Large C&amp;I"/>
    <n v="540"/>
    <x v="4"/>
    <x v="1"/>
  </r>
  <r>
    <x v="0"/>
    <x v="0"/>
    <s v="1-Residential"/>
    <n v="1174"/>
    <x v="0"/>
    <x v="1"/>
  </r>
  <r>
    <x v="0"/>
    <x v="1"/>
    <s v="4-Medium C&amp;I"/>
    <n v="1827"/>
    <x v="3"/>
    <x v="1"/>
  </r>
  <r>
    <x v="0"/>
    <x v="1"/>
    <s v="6-OTHER"/>
    <n v="3131"/>
    <x v="5"/>
    <x v="1"/>
  </r>
  <r>
    <x v="0"/>
    <x v="1"/>
    <s v="3-Small C&amp;I"/>
    <n v="29424"/>
    <x v="2"/>
    <x v="1"/>
  </r>
  <r>
    <x v="0"/>
    <x v="1"/>
    <s v="2-Low Income Residential"/>
    <n v="64660"/>
    <x v="1"/>
    <x v="1"/>
  </r>
  <r>
    <x v="0"/>
    <x v="1"/>
    <s v="1-Residential"/>
    <n v="185685"/>
    <x v="0"/>
    <x v="1"/>
  </r>
  <r>
    <x v="0"/>
    <x v="0"/>
    <s v="2-Low Income Residential"/>
    <n v="14"/>
    <x v="1"/>
    <x v="2"/>
  </r>
  <r>
    <x v="0"/>
    <x v="0"/>
    <s v="4-Medium C&amp;I"/>
    <n v="13"/>
    <x v="3"/>
    <x v="2"/>
  </r>
  <r>
    <x v="0"/>
    <x v="0"/>
    <s v="5-Large C&amp;I"/>
    <n v="1"/>
    <x v="4"/>
    <x v="2"/>
  </r>
  <r>
    <x v="0"/>
    <x v="0"/>
    <s v="6-OTHER"/>
    <n v="5"/>
    <x v="5"/>
    <x v="2"/>
  </r>
  <r>
    <x v="0"/>
    <x v="0"/>
    <s v="3-Small C&amp;I"/>
    <n v="185"/>
    <x v="2"/>
    <x v="2"/>
  </r>
  <r>
    <x v="0"/>
    <x v="1"/>
    <s v="5-Large C&amp;I"/>
    <n v="291"/>
    <x v="4"/>
    <x v="2"/>
  </r>
  <r>
    <x v="0"/>
    <x v="0"/>
    <s v="1-Residential"/>
    <n v="718"/>
    <x v="0"/>
    <x v="2"/>
  </r>
  <r>
    <x v="0"/>
    <x v="1"/>
    <s v="4-Medium C&amp;I"/>
    <n v="1073"/>
    <x v="3"/>
    <x v="2"/>
  </r>
  <r>
    <x v="0"/>
    <x v="1"/>
    <s v="6-OTHER"/>
    <n v="1003"/>
    <x v="5"/>
    <x v="2"/>
  </r>
  <r>
    <x v="0"/>
    <x v="1"/>
    <s v="3-Small C&amp;I"/>
    <n v="14619"/>
    <x v="2"/>
    <x v="2"/>
  </r>
  <r>
    <x v="0"/>
    <x v="1"/>
    <s v="2-Low Income Residential"/>
    <n v="12014"/>
    <x v="1"/>
    <x v="2"/>
  </r>
  <r>
    <x v="0"/>
    <x v="1"/>
    <s v="1-Residential"/>
    <n v="73604"/>
    <x v="0"/>
    <x v="2"/>
  </r>
  <r>
    <x v="0"/>
    <x v="0"/>
    <s v="2-Low Income Residential"/>
    <n v="7"/>
    <x v="1"/>
    <x v="3"/>
  </r>
  <r>
    <x v="0"/>
    <x v="0"/>
    <s v="4-Medium C&amp;I"/>
    <n v="2"/>
    <x v="3"/>
    <x v="3"/>
  </r>
  <r>
    <x v="0"/>
    <x v="0"/>
    <s v="6-OTHER"/>
    <n v="3"/>
    <x v="5"/>
    <x v="3"/>
  </r>
  <r>
    <x v="0"/>
    <x v="0"/>
    <s v="3-Small C&amp;I"/>
    <n v="45"/>
    <x v="2"/>
    <x v="3"/>
  </r>
  <r>
    <x v="0"/>
    <x v="1"/>
    <s v="5-Large C&amp;I"/>
    <n v="102"/>
    <x v="4"/>
    <x v="3"/>
  </r>
  <r>
    <x v="0"/>
    <x v="0"/>
    <s v="1-Residential"/>
    <n v="203"/>
    <x v="0"/>
    <x v="3"/>
  </r>
  <r>
    <x v="0"/>
    <x v="1"/>
    <s v="4-Medium C&amp;I"/>
    <n v="315"/>
    <x v="3"/>
    <x v="3"/>
  </r>
  <r>
    <x v="0"/>
    <x v="1"/>
    <s v="6-OTHER"/>
    <n v="541"/>
    <x v="5"/>
    <x v="3"/>
  </r>
  <r>
    <x v="0"/>
    <x v="1"/>
    <s v="3-Small C&amp;I"/>
    <n v="5623"/>
    <x v="2"/>
    <x v="3"/>
  </r>
  <r>
    <x v="0"/>
    <x v="1"/>
    <s v="2-Low Income Residential"/>
    <n v="8125"/>
    <x v="1"/>
    <x v="3"/>
  </r>
  <r>
    <x v="0"/>
    <x v="1"/>
    <s v="1-Residential"/>
    <n v="35532"/>
    <x v="0"/>
    <x v="3"/>
  </r>
  <r>
    <x v="0"/>
    <x v="0"/>
    <s v="2-Low Income Residential"/>
    <n v="25"/>
    <x v="1"/>
    <x v="4"/>
  </r>
  <r>
    <x v="0"/>
    <x v="0"/>
    <s v="4-Medium C&amp;I"/>
    <n v="2"/>
    <x v="3"/>
    <x v="4"/>
  </r>
  <r>
    <x v="0"/>
    <x v="0"/>
    <s v="5-Large C&amp;I"/>
    <n v="1"/>
    <x v="4"/>
    <x v="4"/>
  </r>
  <r>
    <x v="0"/>
    <x v="0"/>
    <s v="6-OTHER"/>
    <n v="1"/>
    <x v="5"/>
    <x v="4"/>
  </r>
  <r>
    <x v="0"/>
    <x v="0"/>
    <s v="3-Small C&amp;I"/>
    <n v="31"/>
    <x v="2"/>
    <x v="4"/>
  </r>
  <r>
    <x v="0"/>
    <x v="1"/>
    <s v="5-Large C&amp;I"/>
    <n v="147"/>
    <x v="4"/>
    <x v="4"/>
  </r>
  <r>
    <x v="0"/>
    <x v="0"/>
    <s v="1-Residential"/>
    <n v="253"/>
    <x v="0"/>
    <x v="4"/>
  </r>
  <r>
    <x v="0"/>
    <x v="1"/>
    <s v="4-Medium C&amp;I"/>
    <n v="439"/>
    <x v="3"/>
    <x v="4"/>
  </r>
  <r>
    <x v="0"/>
    <x v="1"/>
    <s v="6-OTHER"/>
    <n v="1587"/>
    <x v="5"/>
    <x v="4"/>
  </r>
  <r>
    <x v="0"/>
    <x v="1"/>
    <s v="3-Small C&amp;I"/>
    <n v="9182"/>
    <x v="2"/>
    <x v="4"/>
  </r>
  <r>
    <x v="0"/>
    <x v="1"/>
    <s v="2-Low Income Residential"/>
    <n v="44521"/>
    <x v="1"/>
    <x v="4"/>
  </r>
  <r>
    <x v="0"/>
    <x v="1"/>
    <s v="1-Residential"/>
    <n v="76549"/>
    <x v="0"/>
    <x v="4"/>
  </r>
  <r>
    <x v="0"/>
    <x v="0"/>
    <s v="2-Low Income Residential"/>
    <n v="6188"/>
    <x v="1"/>
    <x v="5"/>
  </r>
  <r>
    <x v="0"/>
    <x v="0"/>
    <s v="4-Medium C&amp;I"/>
    <n v="31504"/>
    <x v="3"/>
    <x v="5"/>
  </r>
  <r>
    <x v="0"/>
    <x v="0"/>
    <s v="5-Large C&amp;I"/>
    <n v="14188"/>
    <x v="4"/>
    <x v="5"/>
  </r>
  <r>
    <x v="0"/>
    <x v="0"/>
    <s v="6-OTHER"/>
    <n v="97174"/>
    <x v="5"/>
    <x v="5"/>
  </r>
  <r>
    <x v="0"/>
    <x v="0"/>
    <s v="3-Small C&amp;I"/>
    <n v="46229"/>
    <x v="2"/>
    <x v="5"/>
  </r>
  <r>
    <x v="0"/>
    <x v="1"/>
    <s v="5-Large C&amp;I"/>
    <n v="9543351"/>
    <x v="4"/>
    <x v="5"/>
  </r>
  <r>
    <x v="0"/>
    <x v="0"/>
    <s v="1-Residential"/>
    <n v="231356"/>
    <x v="0"/>
    <x v="5"/>
  </r>
  <r>
    <x v="0"/>
    <x v="1"/>
    <s v="4-Medium C&amp;I"/>
    <n v="6348229"/>
    <x v="3"/>
    <x v="5"/>
  </r>
  <r>
    <x v="0"/>
    <x v="1"/>
    <s v="6-OTHER"/>
    <n v="696632"/>
    <x v="5"/>
    <x v="5"/>
  </r>
  <r>
    <x v="0"/>
    <x v="1"/>
    <s v="3-Small C&amp;I"/>
    <n v="6383521"/>
    <x v="2"/>
    <x v="5"/>
  </r>
  <r>
    <x v="0"/>
    <x v="1"/>
    <s v="2-Low Income Residential"/>
    <n v="7718644"/>
    <x v="1"/>
    <x v="5"/>
  </r>
  <r>
    <x v="0"/>
    <x v="1"/>
    <s v="1-Residential"/>
    <n v="28878997"/>
    <x v="0"/>
    <x v="5"/>
  </r>
  <r>
    <x v="0"/>
    <x v="0"/>
    <s v="2-Low Income Residential"/>
    <n v="4981"/>
    <x v="1"/>
    <x v="6"/>
  </r>
  <r>
    <x v="0"/>
    <x v="0"/>
    <s v="4-Medium C&amp;I"/>
    <n v="10917"/>
    <x v="3"/>
    <x v="6"/>
  </r>
  <r>
    <x v="0"/>
    <x v="0"/>
    <s v="5-Large C&amp;I"/>
    <n v="14731"/>
    <x v="4"/>
    <x v="6"/>
  </r>
  <r>
    <x v="0"/>
    <x v="0"/>
    <s v="6-OTHER"/>
    <n v="3542"/>
    <x v="5"/>
    <x v="6"/>
  </r>
  <r>
    <x v="0"/>
    <x v="0"/>
    <s v="3-Small C&amp;I"/>
    <n v="12405"/>
    <x v="2"/>
    <x v="6"/>
  </r>
  <r>
    <x v="0"/>
    <x v="1"/>
    <s v="5-Large C&amp;I"/>
    <n v="5034379"/>
    <x v="4"/>
    <x v="6"/>
  </r>
  <r>
    <x v="0"/>
    <x v="0"/>
    <s v="1-Residential"/>
    <n v="116457"/>
    <x v="0"/>
    <x v="6"/>
  </r>
  <r>
    <x v="0"/>
    <x v="1"/>
    <s v="4-Medium C&amp;I"/>
    <n v="2786042"/>
    <x v="3"/>
    <x v="6"/>
  </r>
  <r>
    <x v="0"/>
    <x v="1"/>
    <s v="6-OTHER"/>
    <n v="463668"/>
    <x v="5"/>
    <x v="6"/>
  </r>
  <r>
    <x v="0"/>
    <x v="1"/>
    <s v="3-Small C&amp;I"/>
    <n v="3180016"/>
    <x v="2"/>
    <x v="6"/>
  </r>
  <r>
    <x v="0"/>
    <x v="1"/>
    <s v="2-Low Income Residential"/>
    <n v="8207044"/>
    <x v="1"/>
    <x v="6"/>
  </r>
  <r>
    <x v="0"/>
    <x v="1"/>
    <s v="1-Residential"/>
    <n v="21648843"/>
    <x v="0"/>
    <x v="6"/>
  </r>
  <r>
    <x v="0"/>
    <x v="0"/>
    <s v="4-Medium C&amp;I"/>
    <n v="5"/>
    <x v="3"/>
    <x v="7"/>
  </r>
  <r>
    <x v="0"/>
    <x v="0"/>
    <s v="5-Large C&amp;I"/>
    <n v="24135"/>
    <x v="4"/>
    <x v="7"/>
  </r>
  <r>
    <x v="0"/>
    <x v="0"/>
    <s v="6-OTHER"/>
    <n v="58"/>
    <x v="5"/>
    <x v="7"/>
  </r>
  <r>
    <x v="0"/>
    <x v="0"/>
    <s v="2-Low Income Residential"/>
    <n v="41376"/>
    <x v="1"/>
    <x v="7"/>
  </r>
  <r>
    <x v="0"/>
    <x v="0"/>
    <s v="3-Small C&amp;I"/>
    <n v="12236"/>
    <x v="2"/>
    <x v="7"/>
  </r>
  <r>
    <x v="0"/>
    <x v="1"/>
    <s v="5-Large C&amp;I"/>
    <n v="19062731"/>
    <x v="4"/>
    <x v="7"/>
  </r>
  <r>
    <x v="0"/>
    <x v="0"/>
    <s v="1-Residential"/>
    <n v="470994"/>
    <x v="0"/>
    <x v="7"/>
  </r>
  <r>
    <x v="0"/>
    <x v="1"/>
    <s v="4-Medium C&amp;I"/>
    <n v="10285501"/>
    <x v="3"/>
    <x v="7"/>
  </r>
  <r>
    <x v="0"/>
    <x v="1"/>
    <s v="6-OTHER"/>
    <n v="2649438"/>
    <x v="5"/>
    <x v="7"/>
  </r>
  <r>
    <x v="0"/>
    <x v="1"/>
    <s v="3-Small C&amp;I"/>
    <n v="10975921"/>
    <x v="2"/>
    <x v="7"/>
  </r>
  <r>
    <x v="0"/>
    <x v="1"/>
    <s v="2-Low Income Residential"/>
    <n v="95140302"/>
    <x v="1"/>
    <x v="7"/>
  </r>
  <r>
    <x v="0"/>
    <x v="1"/>
    <s v="1-Residential"/>
    <n v="151098481"/>
    <x v="0"/>
    <x v="7"/>
  </r>
  <r>
    <x v="0"/>
    <x v="0"/>
    <s v="4-Medium C&amp;I"/>
    <n v="42426"/>
    <x v="3"/>
    <x v="8"/>
  </r>
  <r>
    <x v="0"/>
    <x v="0"/>
    <s v="5-Large C&amp;I"/>
    <n v="53054"/>
    <x v="4"/>
    <x v="8"/>
  </r>
  <r>
    <x v="0"/>
    <x v="0"/>
    <s v="6-OTHER"/>
    <n v="100774"/>
    <x v="5"/>
    <x v="8"/>
  </r>
  <r>
    <x v="0"/>
    <x v="0"/>
    <s v="2-Low Income Residential"/>
    <n v="52545"/>
    <x v="1"/>
    <x v="8"/>
  </r>
  <r>
    <x v="0"/>
    <x v="0"/>
    <s v="3-Small C&amp;I"/>
    <n v="70869"/>
    <x v="2"/>
    <x v="8"/>
  </r>
  <r>
    <x v="0"/>
    <x v="1"/>
    <s v="5-Large C&amp;I"/>
    <n v="33640462"/>
    <x v="4"/>
    <x v="8"/>
  </r>
  <r>
    <x v="0"/>
    <x v="0"/>
    <s v="1-Residential"/>
    <n v="818806"/>
    <x v="0"/>
    <x v="8"/>
  </r>
  <r>
    <x v="0"/>
    <x v="1"/>
    <s v="4-Medium C&amp;I"/>
    <n v="19419773"/>
    <x v="3"/>
    <x v="8"/>
  </r>
  <r>
    <x v="0"/>
    <x v="1"/>
    <s v="6-OTHER"/>
    <n v="3809738"/>
    <x v="5"/>
    <x v="8"/>
  </r>
  <r>
    <x v="0"/>
    <x v="1"/>
    <s v="3-Small C&amp;I"/>
    <n v="20539458"/>
    <x v="2"/>
    <x v="8"/>
  </r>
  <r>
    <x v="0"/>
    <x v="1"/>
    <s v="2-Low Income Residential"/>
    <n v="111065990"/>
    <x v="1"/>
    <x v="8"/>
  </r>
  <r>
    <x v="0"/>
    <x v="1"/>
    <s v="1-Residential"/>
    <n v="201626321"/>
    <x v="0"/>
    <x v="8"/>
  </r>
  <r>
    <x v="0"/>
    <x v="0"/>
    <s v="1-Residential"/>
    <n v="2196382"/>
    <x v="0"/>
    <x v="9"/>
  </r>
  <r>
    <x v="0"/>
    <x v="1"/>
    <s v="1-Residential"/>
    <n v="150227194"/>
    <x v="0"/>
    <x v="9"/>
  </r>
  <r>
    <x v="0"/>
    <x v="0"/>
    <s v="2-Low Income Residential"/>
    <n v="17328"/>
    <x v="1"/>
    <x v="9"/>
  </r>
  <r>
    <x v="0"/>
    <x v="1"/>
    <s v="2-Low Income Residential"/>
    <n v="15287178"/>
    <x v="1"/>
    <x v="9"/>
  </r>
  <r>
    <x v="0"/>
    <x v="0"/>
    <s v="3-Small C&amp;I"/>
    <n v="463525"/>
    <x v="2"/>
    <x v="9"/>
  </r>
  <r>
    <x v="0"/>
    <x v="1"/>
    <s v="3-Small C&amp;I"/>
    <n v="43621394"/>
    <x v="2"/>
    <x v="9"/>
  </r>
  <r>
    <x v="0"/>
    <x v="0"/>
    <s v="4-Medium C&amp;I"/>
    <n v="427034"/>
    <x v="3"/>
    <x v="9"/>
  </r>
  <r>
    <x v="0"/>
    <x v="1"/>
    <s v="4-Medium C&amp;I"/>
    <n v="41064781"/>
    <x v="3"/>
    <x v="9"/>
  </r>
  <r>
    <x v="0"/>
    <x v="0"/>
    <s v="5-Large C&amp;I"/>
    <n v="210326"/>
    <x v="4"/>
    <x v="9"/>
  </r>
  <r>
    <x v="0"/>
    <x v="1"/>
    <s v="5-Large C&amp;I"/>
    <n v="63540998"/>
    <x v="4"/>
    <x v="9"/>
  </r>
  <r>
    <x v="0"/>
    <x v="0"/>
    <s v="6-OTHER"/>
    <n v="95101"/>
    <x v="5"/>
    <x v="9"/>
  </r>
  <r>
    <x v="0"/>
    <x v="1"/>
    <s v="6-OTHER"/>
    <n v="3649233"/>
    <x v="5"/>
    <x v="9"/>
  </r>
  <r>
    <x v="0"/>
    <x v="0"/>
    <s v="1-Residential"/>
    <n v="2449272"/>
    <x v="0"/>
    <x v="10"/>
  </r>
  <r>
    <x v="0"/>
    <x v="1"/>
    <s v="1-Residential"/>
    <n v="148748784"/>
    <x v="0"/>
    <x v="10"/>
  </r>
  <r>
    <x v="0"/>
    <x v="0"/>
    <s v="2-Low Income Residential"/>
    <n v="15762"/>
    <x v="1"/>
    <x v="10"/>
  </r>
  <r>
    <x v="0"/>
    <x v="1"/>
    <s v="2-Low Income Residential"/>
    <n v="13046607"/>
    <x v="1"/>
    <x v="10"/>
  </r>
  <r>
    <x v="0"/>
    <x v="0"/>
    <s v="3-Small C&amp;I"/>
    <n v="528157"/>
    <x v="2"/>
    <x v="10"/>
  </r>
  <r>
    <x v="0"/>
    <x v="1"/>
    <s v="3-Small C&amp;I"/>
    <n v="39818849"/>
    <x v="2"/>
    <x v="10"/>
  </r>
  <r>
    <x v="0"/>
    <x v="0"/>
    <s v="4-Medium C&amp;I"/>
    <n v="357850"/>
    <x v="3"/>
    <x v="10"/>
  </r>
  <r>
    <x v="0"/>
    <x v="1"/>
    <s v="4-Medium C&amp;I"/>
    <n v="35542054"/>
    <x v="3"/>
    <x v="10"/>
  </r>
  <r>
    <x v="0"/>
    <x v="0"/>
    <s v="5-Large C&amp;I"/>
    <n v="153939"/>
    <x v="4"/>
    <x v="10"/>
  </r>
  <r>
    <x v="0"/>
    <x v="1"/>
    <s v="5-Large C&amp;I"/>
    <n v="57090478"/>
    <x v="4"/>
    <x v="10"/>
  </r>
  <r>
    <x v="0"/>
    <x v="0"/>
    <s v="6-OTHER"/>
    <n v="56494"/>
    <x v="5"/>
    <x v="10"/>
  </r>
  <r>
    <x v="0"/>
    <x v="1"/>
    <s v="6-OTHER"/>
    <n v="2592474"/>
    <x v="5"/>
    <x v="10"/>
  </r>
  <r>
    <x v="0"/>
    <x v="0"/>
    <s v="1-Residential"/>
    <n v="12387"/>
    <x v="0"/>
    <x v="11"/>
  </r>
  <r>
    <x v="0"/>
    <x v="1"/>
    <s v="1-Residential"/>
    <n v="985234"/>
    <x v="0"/>
    <x v="11"/>
  </r>
  <r>
    <x v="0"/>
    <x v="0"/>
    <s v="2-Low Income Residential"/>
    <n v="150"/>
    <x v="1"/>
    <x v="11"/>
  </r>
  <r>
    <x v="0"/>
    <x v="1"/>
    <s v="2-Low Income Residential"/>
    <n v="146195"/>
    <x v="1"/>
    <x v="11"/>
  </r>
  <r>
    <x v="0"/>
    <x v="0"/>
    <s v="3-Small C&amp;I"/>
    <n v="2080"/>
    <x v="2"/>
    <x v="11"/>
  </r>
  <r>
    <x v="0"/>
    <x v="1"/>
    <s v="3-Small C&amp;I"/>
    <n v="180015"/>
    <x v="2"/>
    <x v="11"/>
  </r>
  <r>
    <x v="0"/>
    <x v="0"/>
    <s v="4-Medium C&amp;I"/>
    <n v="186"/>
    <x v="3"/>
    <x v="11"/>
  </r>
  <r>
    <x v="0"/>
    <x v="1"/>
    <s v="4-Medium C&amp;I"/>
    <n v="20042"/>
    <x v="3"/>
    <x v="11"/>
  </r>
  <r>
    <x v="0"/>
    <x v="0"/>
    <s v="5-Large C&amp;I"/>
    <n v="8"/>
    <x v="4"/>
    <x v="11"/>
  </r>
  <r>
    <x v="0"/>
    <x v="1"/>
    <s v="5-Large C&amp;I"/>
    <n v="7286"/>
    <x v="4"/>
    <x v="11"/>
  </r>
  <r>
    <x v="0"/>
    <x v="0"/>
    <s v="6-OTHER"/>
    <n v="324"/>
    <x v="5"/>
    <x v="11"/>
  </r>
  <r>
    <x v="0"/>
    <x v="1"/>
    <s v="6-OTHER"/>
    <n v="38899"/>
    <x v="5"/>
    <x v="11"/>
  </r>
  <r>
    <x v="0"/>
    <x v="0"/>
    <s v="2-Low Income Residential"/>
    <n v="10"/>
    <x v="1"/>
    <x v="12"/>
  </r>
  <r>
    <x v="0"/>
    <x v="1"/>
    <s v="1-Residential"/>
    <n v="1619"/>
    <x v="0"/>
    <x v="12"/>
  </r>
  <r>
    <x v="0"/>
    <x v="0"/>
    <s v="1-Residential"/>
    <n v="3"/>
    <x v="0"/>
    <x v="12"/>
  </r>
  <r>
    <x v="0"/>
    <x v="1"/>
    <s v="2-Low Income Residential"/>
    <n v="17252"/>
    <x v="1"/>
    <x v="12"/>
  </r>
  <r>
    <x v="0"/>
    <x v="1"/>
    <s v="6-OTHER"/>
    <n v="116"/>
    <x v="5"/>
    <x v="12"/>
  </r>
  <r>
    <x v="0"/>
    <x v="1"/>
    <s v="1-Residential"/>
    <n v="860"/>
    <x v="0"/>
    <x v="13"/>
  </r>
  <r>
    <x v="0"/>
    <x v="1"/>
    <s v="2-Low Income Residential"/>
    <n v="437"/>
    <x v="1"/>
    <x v="13"/>
  </r>
  <r>
    <x v="0"/>
    <x v="1"/>
    <s v="3-Small C&amp;I"/>
    <n v="69"/>
    <x v="2"/>
    <x v="13"/>
  </r>
  <r>
    <x v="0"/>
    <x v="1"/>
    <s v="4-Medium C&amp;I"/>
    <n v="5"/>
    <x v="3"/>
    <x v="13"/>
  </r>
  <r>
    <x v="0"/>
    <x v="1"/>
    <s v="5-Large C&amp;I"/>
    <n v="1"/>
    <x v="4"/>
    <x v="13"/>
  </r>
  <r>
    <x v="0"/>
    <x v="1"/>
    <s v="6-OTHER"/>
    <n v="7"/>
    <x v="5"/>
    <x v="13"/>
  </r>
  <r>
    <x v="0"/>
    <x v="0"/>
    <s v="1-Residential"/>
    <n v="1"/>
    <x v="0"/>
    <x v="14"/>
  </r>
  <r>
    <x v="0"/>
    <x v="1"/>
    <s v="1-Residential"/>
    <n v="1033"/>
    <x v="0"/>
    <x v="14"/>
  </r>
  <r>
    <x v="0"/>
    <x v="1"/>
    <s v="2-Low Income Residential"/>
    <n v="489"/>
    <x v="1"/>
    <x v="14"/>
  </r>
  <r>
    <x v="0"/>
    <x v="1"/>
    <s v="3-Small C&amp;I"/>
    <n v="98"/>
    <x v="2"/>
    <x v="14"/>
  </r>
  <r>
    <x v="0"/>
    <x v="1"/>
    <s v="4-Medium C&amp;I"/>
    <n v="3"/>
    <x v="3"/>
    <x v="14"/>
  </r>
  <r>
    <x v="0"/>
    <x v="1"/>
    <s v="6-OTHER"/>
    <n v="11"/>
    <x v="5"/>
    <x v="14"/>
  </r>
  <r>
    <x v="0"/>
    <x v="1"/>
    <s v="5-Large C&amp;I"/>
    <n v="19"/>
    <x v="4"/>
    <x v="15"/>
  </r>
  <r>
    <x v="0"/>
    <x v="0"/>
    <s v="2-Low Income Residential"/>
    <n v="8"/>
    <x v="1"/>
    <x v="15"/>
  </r>
  <r>
    <x v="0"/>
    <x v="1"/>
    <s v="4-Medium C&amp;I"/>
    <n v="104"/>
    <x v="3"/>
    <x v="15"/>
  </r>
  <r>
    <x v="0"/>
    <x v="0"/>
    <s v="1-Residential"/>
    <n v="37"/>
    <x v="0"/>
    <x v="15"/>
  </r>
  <r>
    <x v="0"/>
    <x v="1"/>
    <s v="2-Low Income Residential"/>
    <n v="11724"/>
    <x v="1"/>
    <x v="15"/>
  </r>
  <r>
    <x v="0"/>
    <x v="1"/>
    <s v="3-Small C&amp;I"/>
    <n v="828"/>
    <x v="2"/>
    <x v="15"/>
  </r>
  <r>
    <x v="0"/>
    <x v="1"/>
    <s v="6-OTHER"/>
    <n v="663"/>
    <x v="5"/>
    <x v="15"/>
  </r>
  <r>
    <x v="0"/>
    <x v="1"/>
    <s v="1-Residential"/>
    <n v="29167"/>
    <x v="0"/>
    <x v="15"/>
  </r>
  <r>
    <x v="0"/>
    <x v="0"/>
    <s v="2-Low Income Residential"/>
    <n v="13463"/>
    <x v="1"/>
    <x v="16"/>
  </r>
  <r>
    <x v="0"/>
    <x v="0"/>
    <s v="4-Medium C&amp;I"/>
    <n v="242563"/>
    <x v="3"/>
    <x v="16"/>
  </r>
  <r>
    <x v="0"/>
    <x v="0"/>
    <s v="5-Large C&amp;I"/>
    <n v="162728"/>
    <x v="4"/>
    <x v="16"/>
  </r>
  <r>
    <x v="0"/>
    <x v="0"/>
    <s v="6-OTHER"/>
    <n v="82891"/>
    <x v="5"/>
    <x v="16"/>
  </r>
  <r>
    <x v="0"/>
    <x v="0"/>
    <s v="3-Small C&amp;I"/>
    <n v="271391"/>
    <x v="2"/>
    <x v="16"/>
  </r>
  <r>
    <x v="0"/>
    <x v="1"/>
    <s v="5-Large C&amp;I"/>
    <n v="42389815"/>
    <x v="4"/>
    <x v="16"/>
  </r>
  <r>
    <x v="0"/>
    <x v="0"/>
    <s v="1-Residential"/>
    <n v="1320054"/>
    <x v="0"/>
    <x v="16"/>
  </r>
  <r>
    <x v="0"/>
    <x v="1"/>
    <s v="4-Medium C&amp;I"/>
    <n v="26506375"/>
    <x v="3"/>
    <x v="16"/>
  </r>
  <r>
    <x v="0"/>
    <x v="1"/>
    <s v="6-OTHER"/>
    <n v="2197394"/>
    <x v="5"/>
    <x v="16"/>
  </r>
  <r>
    <x v="0"/>
    <x v="1"/>
    <s v="3-Small C&amp;I"/>
    <n v="28047587"/>
    <x v="2"/>
    <x v="16"/>
  </r>
  <r>
    <x v="0"/>
    <x v="1"/>
    <s v="2-Low Income Residential"/>
    <n v="11385952"/>
    <x v="1"/>
    <x v="16"/>
  </r>
  <r>
    <x v="0"/>
    <x v="1"/>
    <s v="1-Residential"/>
    <n v="103226093"/>
    <x v="0"/>
    <x v="16"/>
  </r>
  <r>
    <x v="1"/>
    <x v="2"/>
    <m/>
    <m/>
    <x v="6"/>
    <x v="1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s v="LINE 1"/>
    <x v="0"/>
    <x v="0"/>
    <s v="3-Small C&amp;I"/>
    <n v="18602"/>
    <x v="0"/>
    <x v="0"/>
  </r>
  <r>
    <s v="LINE 1"/>
    <x v="0"/>
    <x v="1"/>
    <s v="OTHER"/>
    <n v="78"/>
    <x v="1"/>
    <x v="0"/>
  </r>
  <r>
    <s v="LINE 1"/>
    <x v="0"/>
    <x v="0"/>
    <s v="5-Large C&amp;I"/>
    <n v="128"/>
    <x v="2"/>
    <x v="0"/>
  </r>
  <r>
    <s v="LINE 1"/>
    <x v="0"/>
    <x v="1"/>
    <s v="1-Residential"/>
    <n v="612180"/>
    <x v="3"/>
    <x v="0"/>
  </r>
  <r>
    <s v="LINE 1"/>
    <x v="0"/>
    <x v="1"/>
    <s v="2-Low Income Residential"/>
    <n v="74133"/>
    <x v="4"/>
    <x v="0"/>
  </r>
  <r>
    <s v="LINE 1"/>
    <x v="0"/>
    <x v="1"/>
    <s v="5-Large C&amp;I"/>
    <n v="9608"/>
    <x v="2"/>
    <x v="0"/>
  </r>
  <r>
    <s v="LINE 1"/>
    <x v="0"/>
    <x v="0"/>
    <s v="1-Residential"/>
    <n v="184869"/>
    <x v="3"/>
    <x v="0"/>
  </r>
  <r>
    <s v="LINE 1"/>
    <x v="0"/>
    <x v="0"/>
    <s v="2-Low Income Residential"/>
    <n v="16543"/>
    <x v="4"/>
    <x v="0"/>
  </r>
  <r>
    <s v="LINE 1"/>
    <x v="0"/>
    <x v="1"/>
    <s v="4-Medium C&amp;I"/>
    <n v="12789"/>
    <x v="5"/>
    <x v="0"/>
  </r>
  <r>
    <s v="LINE 1"/>
    <x v="0"/>
    <x v="1"/>
    <s v="3-Small C&amp;I"/>
    <n v="37122"/>
    <x v="0"/>
    <x v="0"/>
  </r>
  <r>
    <s v="LINE 1"/>
    <x v="0"/>
    <x v="0"/>
    <s v="4-Medium C&amp;I"/>
    <n v="576"/>
    <x v="5"/>
    <x v="0"/>
  </r>
  <r>
    <s v="LINE 1"/>
    <x v="0"/>
    <x v="0"/>
    <s v="OTHER"/>
    <n v="39"/>
    <x v="1"/>
    <x v="0"/>
  </r>
  <r>
    <s v="LINE 2"/>
    <x v="0"/>
    <x v="0"/>
    <s v="3-Small C&amp;I"/>
    <n v="2777"/>
    <x v="0"/>
    <x v="1"/>
  </r>
  <r>
    <s v="LINE 2"/>
    <x v="0"/>
    <x v="1"/>
    <s v="3-Small C&amp;I"/>
    <n v="5808"/>
    <x v="0"/>
    <x v="1"/>
  </r>
  <r>
    <s v="LINE 2"/>
    <x v="0"/>
    <x v="0"/>
    <s v="5-Large C&amp;I"/>
    <n v="11"/>
    <x v="2"/>
    <x v="1"/>
  </r>
  <r>
    <s v="LINE 2"/>
    <x v="0"/>
    <x v="0"/>
    <s v="1-Residential"/>
    <n v="22256"/>
    <x v="3"/>
    <x v="1"/>
  </r>
  <r>
    <s v="LINE 2"/>
    <x v="0"/>
    <x v="0"/>
    <s v="2-Low Income Residential"/>
    <n v="6175"/>
    <x v="4"/>
    <x v="1"/>
  </r>
  <r>
    <s v="LINE 2"/>
    <x v="0"/>
    <x v="1"/>
    <s v="4-Medium C&amp;I"/>
    <n v="1951"/>
    <x v="5"/>
    <x v="1"/>
  </r>
  <r>
    <s v="LINE 2"/>
    <x v="0"/>
    <x v="1"/>
    <s v="1-Residential"/>
    <n v="97118"/>
    <x v="3"/>
    <x v="1"/>
  </r>
  <r>
    <s v="LINE 2"/>
    <x v="0"/>
    <x v="1"/>
    <s v="2-Low Income Residential"/>
    <n v="31596"/>
    <x v="4"/>
    <x v="1"/>
  </r>
  <r>
    <s v="LINE 2"/>
    <x v="0"/>
    <x v="0"/>
    <s v="4-Medium C&amp;I"/>
    <n v="134"/>
    <x v="5"/>
    <x v="1"/>
  </r>
  <r>
    <s v="LINE 2"/>
    <x v="0"/>
    <x v="1"/>
    <s v="5-Large C&amp;I"/>
    <n v="1632"/>
    <x v="2"/>
    <x v="1"/>
  </r>
  <r>
    <s v="LINE 3"/>
    <x v="0"/>
    <x v="0"/>
    <s v="5-Large C&amp;I"/>
    <n v="5"/>
    <x v="2"/>
    <x v="2"/>
  </r>
  <r>
    <s v="LINE 3"/>
    <x v="0"/>
    <x v="1"/>
    <s v="5-Large C&amp;I"/>
    <n v="902"/>
    <x v="2"/>
    <x v="2"/>
  </r>
  <r>
    <s v="LINE 3"/>
    <x v="0"/>
    <x v="0"/>
    <s v="3-Small C&amp;I"/>
    <n v="1429"/>
    <x v="0"/>
    <x v="2"/>
  </r>
  <r>
    <s v="LINE 3"/>
    <x v="0"/>
    <x v="0"/>
    <s v="4-Medium C&amp;I"/>
    <n v="88"/>
    <x v="5"/>
    <x v="2"/>
  </r>
  <r>
    <s v="LINE 3"/>
    <x v="0"/>
    <x v="0"/>
    <s v="1-Residential"/>
    <n v="9337"/>
    <x v="3"/>
    <x v="2"/>
  </r>
  <r>
    <s v="LINE 3"/>
    <x v="0"/>
    <x v="0"/>
    <s v="2-Low Income Residential"/>
    <n v="1152"/>
    <x v="4"/>
    <x v="2"/>
  </r>
  <r>
    <s v="LINE 3"/>
    <x v="0"/>
    <x v="1"/>
    <s v="4-Medium C&amp;I"/>
    <n v="1028"/>
    <x v="5"/>
    <x v="2"/>
  </r>
  <r>
    <s v="LINE 3"/>
    <x v="0"/>
    <x v="1"/>
    <s v="1-Residential"/>
    <n v="38360"/>
    <x v="3"/>
    <x v="2"/>
  </r>
  <r>
    <s v="LINE 3"/>
    <x v="0"/>
    <x v="1"/>
    <s v="2-Low Income Residential"/>
    <n v="5751"/>
    <x v="4"/>
    <x v="2"/>
  </r>
  <r>
    <s v="LINE 3"/>
    <x v="0"/>
    <x v="1"/>
    <s v="3-Small C&amp;I"/>
    <n v="2608"/>
    <x v="0"/>
    <x v="2"/>
  </r>
  <r>
    <s v="LINE 4"/>
    <x v="0"/>
    <x v="0"/>
    <s v="5-Large C&amp;I"/>
    <n v="2"/>
    <x v="2"/>
    <x v="3"/>
  </r>
  <r>
    <s v="LINE 4"/>
    <x v="0"/>
    <x v="1"/>
    <s v="1-Residential"/>
    <n v="14335"/>
    <x v="3"/>
    <x v="3"/>
  </r>
  <r>
    <s v="LINE 4"/>
    <x v="0"/>
    <x v="1"/>
    <s v="2-Low Income Residential"/>
    <n v="2830"/>
    <x v="4"/>
    <x v="3"/>
  </r>
  <r>
    <s v="LINE 4"/>
    <x v="0"/>
    <x v="0"/>
    <s v="3-Small C&amp;I"/>
    <n v="433"/>
    <x v="0"/>
    <x v="3"/>
  </r>
  <r>
    <s v="LINE 4"/>
    <x v="0"/>
    <x v="0"/>
    <s v="4-Medium C&amp;I"/>
    <n v="15"/>
    <x v="5"/>
    <x v="3"/>
  </r>
  <r>
    <s v="LINE 4"/>
    <x v="0"/>
    <x v="1"/>
    <s v="5-Large C&amp;I"/>
    <n v="265"/>
    <x v="2"/>
    <x v="3"/>
  </r>
  <r>
    <s v="LINE 4"/>
    <x v="0"/>
    <x v="1"/>
    <s v="3-Small C&amp;I"/>
    <n v="910"/>
    <x v="0"/>
    <x v="3"/>
  </r>
  <r>
    <s v="LINE 4"/>
    <x v="0"/>
    <x v="0"/>
    <s v="1-Residential"/>
    <n v="3351"/>
    <x v="3"/>
    <x v="3"/>
  </r>
  <r>
    <s v="LINE 4"/>
    <x v="0"/>
    <x v="0"/>
    <s v="2-Low Income Residential"/>
    <n v="618"/>
    <x v="4"/>
    <x v="3"/>
  </r>
  <r>
    <s v="LINE 4"/>
    <x v="0"/>
    <x v="1"/>
    <s v="4-Medium C&amp;I"/>
    <n v="317"/>
    <x v="5"/>
    <x v="3"/>
  </r>
  <r>
    <s v="LINE 5"/>
    <x v="0"/>
    <x v="0"/>
    <s v="3-Small C&amp;I"/>
    <n v="915"/>
    <x v="0"/>
    <x v="4"/>
  </r>
  <r>
    <s v="LINE 5"/>
    <x v="0"/>
    <x v="0"/>
    <s v="5-Large C&amp;I"/>
    <n v="4"/>
    <x v="2"/>
    <x v="4"/>
  </r>
  <r>
    <s v="LINE 5"/>
    <x v="0"/>
    <x v="1"/>
    <s v="5-Large C&amp;I"/>
    <n v="465"/>
    <x v="2"/>
    <x v="4"/>
  </r>
  <r>
    <s v="LINE 5"/>
    <x v="0"/>
    <x v="0"/>
    <s v="4-Medium C&amp;I"/>
    <n v="31"/>
    <x v="5"/>
    <x v="4"/>
  </r>
  <r>
    <s v="LINE 5"/>
    <x v="0"/>
    <x v="1"/>
    <s v="1-Residential"/>
    <n v="44423"/>
    <x v="3"/>
    <x v="4"/>
  </r>
  <r>
    <s v="LINE 5"/>
    <x v="0"/>
    <x v="1"/>
    <s v="2-Low Income Residential"/>
    <n v="23015"/>
    <x v="4"/>
    <x v="4"/>
  </r>
  <r>
    <s v="LINE 5"/>
    <x v="0"/>
    <x v="0"/>
    <s v="1-Residential"/>
    <n v="9568"/>
    <x v="3"/>
    <x v="4"/>
  </r>
  <r>
    <s v="LINE 5"/>
    <x v="0"/>
    <x v="0"/>
    <s v="2-Low Income Residential"/>
    <n v="4405"/>
    <x v="4"/>
    <x v="4"/>
  </r>
  <r>
    <s v="LINE 5"/>
    <x v="0"/>
    <x v="1"/>
    <s v="4-Medium C&amp;I"/>
    <n v="606"/>
    <x v="5"/>
    <x v="4"/>
  </r>
  <r>
    <s v="LINE 5"/>
    <x v="0"/>
    <x v="1"/>
    <s v="3-Small C&amp;I"/>
    <n v="2290"/>
    <x v="0"/>
    <x v="4"/>
  </r>
  <r>
    <s v="LINE 6"/>
    <x v="0"/>
    <x v="0"/>
    <s v="3-Small C&amp;I"/>
    <n v="218295"/>
    <x v="0"/>
    <x v="5"/>
  </r>
  <r>
    <s v="LINE 6"/>
    <x v="0"/>
    <x v="1"/>
    <s v="OTHER"/>
    <n v="0"/>
    <x v="1"/>
    <x v="5"/>
  </r>
  <r>
    <s v="LINE 6"/>
    <x v="0"/>
    <x v="0"/>
    <s v="1-Residential"/>
    <n v="892275"/>
    <x v="3"/>
    <x v="5"/>
  </r>
  <r>
    <s v="LINE 6"/>
    <x v="0"/>
    <x v="0"/>
    <s v="2-Low Income Residential"/>
    <n v="267530"/>
    <x v="4"/>
    <x v="5"/>
  </r>
  <r>
    <s v="LINE 6"/>
    <x v="0"/>
    <x v="1"/>
    <s v="4-Medium C&amp;I"/>
    <n v="529238"/>
    <x v="5"/>
    <x v="5"/>
  </r>
  <r>
    <s v="LINE 6"/>
    <x v="0"/>
    <x v="0"/>
    <s v="5-Large C&amp;I"/>
    <n v="11269"/>
    <x v="2"/>
    <x v="5"/>
  </r>
  <r>
    <s v="LINE 6"/>
    <x v="0"/>
    <x v="1"/>
    <s v="1-Residential"/>
    <n v="4137390"/>
    <x v="3"/>
    <x v="5"/>
  </r>
  <r>
    <s v="LINE 6"/>
    <x v="0"/>
    <x v="1"/>
    <s v="2-Low Income Residential"/>
    <n v="1413757"/>
    <x v="4"/>
    <x v="5"/>
  </r>
  <r>
    <s v="LINE 6"/>
    <x v="0"/>
    <x v="1"/>
    <s v="3-Small C&amp;I"/>
    <n v="478444"/>
    <x v="0"/>
    <x v="5"/>
  </r>
  <r>
    <s v="LINE 6"/>
    <x v="0"/>
    <x v="0"/>
    <s v="4-Medium C&amp;I"/>
    <n v="151328"/>
    <x v="5"/>
    <x v="5"/>
  </r>
  <r>
    <s v="LINE 6"/>
    <x v="0"/>
    <x v="0"/>
    <s v="OTHER"/>
    <n v="0"/>
    <x v="1"/>
    <x v="5"/>
  </r>
  <r>
    <s v="LINE 6"/>
    <x v="0"/>
    <x v="1"/>
    <s v="5-Large C&amp;I"/>
    <n v="1642076"/>
    <x v="2"/>
    <x v="5"/>
  </r>
  <r>
    <s v="LINE 7"/>
    <x v="0"/>
    <x v="0"/>
    <s v="3-Small C&amp;I"/>
    <n v="119385"/>
    <x v="0"/>
    <x v="6"/>
  </r>
  <r>
    <s v="LINE 7"/>
    <x v="0"/>
    <x v="1"/>
    <s v="OTHER"/>
    <n v="0"/>
    <x v="1"/>
    <x v="6"/>
  </r>
  <r>
    <s v="LINE 7"/>
    <x v="0"/>
    <x v="1"/>
    <s v="1-Residential"/>
    <n v="1984792"/>
    <x v="3"/>
    <x v="6"/>
  </r>
  <r>
    <s v="LINE 7"/>
    <x v="0"/>
    <x v="1"/>
    <s v="2-Low Income Residential"/>
    <n v="1066439"/>
    <x v="4"/>
    <x v="6"/>
  </r>
  <r>
    <s v="LINE 7"/>
    <x v="0"/>
    <x v="0"/>
    <s v="5-Large C&amp;I"/>
    <n v="9089"/>
    <x v="2"/>
    <x v="6"/>
  </r>
  <r>
    <s v="LINE 7"/>
    <x v="0"/>
    <x v="1"/>
    <s v="3-Small C&amp;I"/>
    <n v="243026"/>
    <x v="0"/>
    <x v="6"/>
  </r>
  <r>
    <s v="LINE 7"/>
    <x v="0"/>
    <x v="1"/>
    <s v="5-Large C&amp;I"/>
    <n v="655114"/>
    <x v="2"/>
    <x v="6"/>
  </r>
  <r>
    <s v="LINE 7"/>
    <x v="0"/>
    <x v="0"/>
    <s v="1-Residential"/>
    <n v="412517"/>
    <x v="3"/>
    <x v="6"/>
  </r>
  <r>
    <s v="LINE 7"/>
    <x v="0"/>
    <x v="0"/>
    <s v="2-Low Income Residential"/>
    <n v="175151"/>
    <x v="4"/>
    <x v="6"/>
  </r>
  <r>
    <s v="LINE 7"/>
    <x v="0"/>
    <x v="1"/>
    <s v="4-Medium C&amp;I"/>
    <n v="189686"/>
    <x v="5"/>
    <x v="6"/>
  </r>
  <r>
    <s v="LINE 7"/>
    <x v="0"/>
    <x v="0"/>
    <s v="4-Medium C&amp;I"/>
    <n v="42105"/>
    <x v="5"/>
    <x v="6"/>
  </r>
  <r>
    <s v="LINE 7"/>
    <x v="0"/>
    <x v="0"/>
    <s v="OTHER"/>
    <n v="0"/>
    <x v="1"/>
    <x v="6"/>
  </r>
  <r>
    <s v="LINE 8"/>
    <x v="0"/>
    <x v="0"/>
    <s v="3-Small C&amp;I"/>
    <n v="839995"/>
    <x v="0"/>
    <x v="7"/>
  </r>
  <r>
    <s v="LINE 8"/>
    <x v="0"/>
    <x v="1"/>
    <s v="OTHER"/>
    <n v="0"/>
    <x v="1"/>
    <x v="7"/>
  </r>
  <r>
    <s v="LINE 8"/>
    <x v="0"/>
    <x v="1"/>
    <s v="1-Residential"/>
    <n v="48424598"/>
    <x v="3"/>
    <x v="7"/>
  </r>
  <r>
    <s v="LINE 8"/>
    <x v="0"/>
    <x v="1"/>
    <s v="2-Low Income Residential"/>
    <n v="42428566"/>
    <x v="4"/>
    <x v="7"/>
  </r>
  <r>
    <s v="LINE 8"/>
    <x v="0"/>
    <x v="0"/>
    <s v="4-Medium C&amp;I"/>
    <n v="442308"/>
    <x v="5"/>
    <x v="7"/>
  </r>
  <r>
    <s v="LINE 8"/>
    <x v="0"/>
    <x v="0"/>
    <s v="OTHER"/>
    <n v="0"/>
    <x v="1"/>
    <x v="7"/>
  </r>
  <r>
    <s v="LINE 8"/>
    <x v="0"/>
    <x v="1"/>
    <s v="5-Large C&amp;I"/>
    <n v="5318174"/>
    <x v="2"/>
    <x v="7"/>
  </r>
  <r>
    <s v="LINE 8"/>
    <x v="0"/>
    <x v="0"/>
    <s v="1-Residential"/>
    <n v="10569624"/>
    <x v="3"/>
    <x v="7"/>
  </r>
  <r>
    <s v="LINE 8"/>
    <x v="0"/>
    <x v="0"/>
    <s v="2-Low Income Residential"/>
    <n v="6785620"/>
    <x v="4"/>
    <x v="7"/>
  </r>
  <r>
    <s v="LINE 8"/>
    <x v="0"/>
    <x v="1"/>
    <s v="4-Medium C&amp;I"/>
    <n v="1958192"/>
    <x v="5"/>
    <x v="7"/>
  </r>
  <r>
    <s v="LINE 8"/>
    <x v="0"/>
    <x v="0"/>
    <s v="5-Large C&amp;I"/>
    <n v="20396"/>
    <x v="2"/>
    <x v="7"/>
  </r>
  <r>
    <s v="LINE 8"/>
    <x v="0"/>
    <x v="1"/>
    <s v="3-Small C&amp;I"/>
    <n v="2427060"/>
    <x v="0"/>
    <x v="7"/>
  </r>
  <r>
    <s v="LINE 9"/>
    <x v="0"/>
    <x v="0"/>
    <s v="5-Large C&amp;I"/>
    <n v="40755"/>
    <x v="2"/>
    <x v="8"/>
  </r>
  <r>
    <s v="LINE 9"/>
    <x v="0"/>
    <x v="0"/>
    <s v="3-Small C&amp;I"/>
    <n v="1177675"/>
    <x v="0"/>
    <x v="8"/>
  </r>
  <r>
    <s v="LINE 9"/>
    <x v="0"/>
    <x v="1"/>
    <s v="OTHER"/>
    <n v="0"/>
    <x v="1"/>
    <x v="8"/>
  </r>
  <r>
    <s v="LINE 9"/>
    <x v="0"/>
    <x v="1"/>
    <s v="5-Large C&amp;I"/>
    <n v="7615365"/>
    <x v="2"/>
    <x v="8"/>
  </r>
  <r>
    <s v="LINE 9"/>
    <x v="0"/>
    <x v="1"/>
    <s v="3-Small C&amp;I"/>
    <n v="3148530"/>
    <x v="0"/>
    <x v="8"/>
  </r>
  <r>
    <s v="LINE 9"/>
    <x v="0"/>
    <x v="0"/>
    <s v="4-Medium C&amp;I"/>
    <n v="635743"/>
    <x v="5"/>
    <x v="8"/>
  </r>
  <r>
    <s v="LINE 9"/>
    <x v="0"/>
    <x v="0"/>
    <s v="OTHER"/>
    <n v="0"/>
    <x v="1"/>
    <x v="8"/>
  </r>
  <r>
    <s v="LINE 9"/>
    <x v="0"/>
    <x v="0"/>
    <s v="1-Residential"/>
    <n v="11874416"/>
    <x v="3"/>
    <x v="8"/>
  </r>
  <r>
    <s v="LINE 9"/>
    <x v="0"/>
    <x v="0"/>
    <s v="2-Low Income Residential"/>
    <n v="7228302"/>
    <x v="4"/>
    <x v="8"/>
  </r>
  <r>
    <s v="LINE 9"/>
    <x v="0"/>
    <x v="1"/>
    <s v="4-Medium C&amp;I"/>
    <n v="2677118"/>
    <x v="5"/>
    <x v="8"/>
  </r>
  <r>
    <s v="LINE 9"/>
    <x v="0"/>
    <x v="1"/>
    <s v="1-Residential"/>
    <n v="54546782"/>
    <x v="3"/>
    <x v="8"/>
  </r>
  <r>
    <s v="LINE 9"/>
    <x v="0"/>
    <x v="1"/>
    <s v="2-Low Income Residential"/>
    <n v="44908763"/>
    <x v="4"/>
    <x v="8"/>
  </r>
  <r>
    <s v="LINE 10"/>
    <x v="0"/>
    <x v="0"/>
    <s v="4-Medium C&amp;I"/>
    <n v="1695328"/>
    <x v="5"/>
    <x v="9"/>
  </r>
  <r>
    <s v="LINE 10"/>
    <x v="0"/>
    <x v="0"/>
    <s v="5-Large C&amp;I"/>
    <n v="3035261"/>
    <x v="2"/>
    <x v="9"/>
  </r>
  <r>
    <s v="LINE 10"/>
    <x v="0"/>
    <x v="1"/>
    <s v="5-Large C&amp;I"/>
    <n v="26347901"/>
    <x v="2"/>
    <x v="9"/>
  </r>
  <r>
    <s v="LINE 10"/>
    <x v="0"/>
    <x v="0"/>
    <s v="3-Small C&amp;I"/>
    <n v="2689463"/>
    <x v="0"/>
    <x v="9"/>
  </r>
  <r>
    <s v="LINE 10"/>
    <x v="0"/>
    <x v="1"/>
    <s v="3-Small C&amp;I"/>
    <n v="4388576"/>
    <x v="0"/>
    <x v="9"/>
  </r>
  <r>
    <s v="LINE 10"/>
    <x v="0"/>
    <x v="0"/>
    <s v="1-Residential"/>
    <n v="8395596"/>
    <x v="3"/>
    <x v="9"/>
  </r>
  <r>
    <s v="LINE 10"/>
    <x v="0"/>
    <x v="0"/>
    <s v="2-Low Income Residential"/>
    <n v="874066"/>
    <x v="4"/>
    <x v="9"/>
  </r>
  <r>
    <s v="LINE 10"/>
    <x v="0"/>
    <x v="1"/>
    <s v="4-Medium C&amp;I"/>
    <n v="5505595"/>
    <x v="5"/>
    <x v="9"/>
  </r>
  <r>
    <s v="LINE 10"/>
    <x v="0"/>
    <x v="1"/>
    <s v="1-Residential"/>
    <n v="30615362"/>
    <x v="3"/>
    <x v="9"/>
  </r>
  <r>
    <s v="LINE 10"/>
    <x v="0"/>
    <x v="1"/>
    <s v="2-Low Income Residential"/>
    <n v="3702791"/>
    <x v="4"/>
    <x v="9"/>
  </r>
  <r>
    <s v="LINE 11"/>
    <x v="0"/>
    <x v="0"/>
    <s v="5-Large C&amp;I"/>
    <n v="1387368"/>
    <x v="2"/>
    <x v="10"/>
  </r>
  <r>
    <s v="LINE 11"/>
    <x v="0"/>
    <x v="0"/>
    <s v="4-Medium C&amp;I"/>
    <n v="1546308"/>
    <x v="5"/>
    <x v="10"/>
  </r>
  <r>
    <s v="LINE 11"/>
    <x v="0"/>
    <x v="1"/>
    <s v="5-Large C&amp;I"/>
    <n v="22381139"/>
    <x v="2"/>
    <x v="10"/>
  </r>
  <r>
    <s v="LINE 11"/>
    <x v="0"/>
    <x v="0"/>
    <s v="3-Small C&amp;I"/>
    <n v="3586915"/>
    <x v="0"/>
    <x v="10"/>
  </r>
  <r>
    <s v="LINE 11"/>
    <x v="0"/>
    <x v="1"/>
    <s v="3-Small C&amp;I"/>
    <n v="6997675"/>
    <x v="0"/>
    <x v="10"/>
  </r>
  <r>
    <s v="LINE 11"/>
    <x v="0"/>
    <x v="0"/>
    <s v="1-Residential"/>
    <n v="15805592"/>
    <x v="3"/>
    <x v="10"/>
  </r>
  <r>
    <s v="LINE 11"/>
    <x v="0"/>
    <x v="0"/>
    <s v="2-Low Income Residential"/>
    <n v="1603761"/>
    <x v="4"/>
    <x v="10"/>
  </r>
  <r>
    <s v="LINE 11"/>
    <x v="0"/>
    <x v="1"/>
    <s v="4-Medium C&amp;I"/>
    <n v="7156062"/>
    <x v="5"/>
    <x v="10"/>
  </r>
  <r>
    <s v="LINE 11"/>
    <x v="0"/>
    <x v="1"/>
    <s v="1-Residential"/>
    <n v="64996873"/>
    <x v="3"/>
    <x v="10"/>
  </r>
  <r>
    <s v="LINE 11"/>
    <x v="0"/>
    <x v="1"/>
    <s v="2-Low Income Residential"/>
    <n v="7773065"/>
    <x v="4"/>
    <x v="10"/>
  </r>
  <r>
    <s v="LINE 12"/>
    <x v="0"/>
    <x v="0"/>
    <s v="5-Large C&amp;I"/>
    <n v="44764"/>
    <x v="2"/>
    <x v="11"/>
  </r>
  <r>
    <s v="LINE 12"/>
    <x v="0"/>
    <x v="0"/>
    <s v="4-Medium C&amp;I"/>
    <n v="62504"/>
    <x v="5"/>
    <x v="11"/>
  </r>
  <r>
    <s v="LINE 12"/>
    <x v="0"/>
    <x v="1"/>
    <s v="5-Large C&amp;I"/>
    <n v="424205"/>
    <x v="2"/>
    <x v="11"/>
  </r>
  <r>
    <s v="LINE 12"/>
    <x v="0"/>
    <x v="0"/>
    <s v="3-Small C&amp;I"/>
    <n v="107730"/>
    <x v="0"/>
    <x v="11"/>
  </r>
  <r>
    <s v="LINE 12"/>
    <x v="0"/>
    <x v="1"/>
    <s v="3-Small C&amp;I"/>
    <n v="212909"/>
    <x v="0"/>
    <x v="11"/>
  </r>
  <r>
    <s v="LINE 12"/>
    <x v="0"/>
    <x v="0"/>
    <s v="1-Residential"/>
    <n v="109973"/>
    <x v="3"/>
    <x v="11"/>
  </r>
  <r>
    <s v="LINE 12"/>
    <x v="0"/>
    <x v="0"/>
    <s v="2-Low Income Residential"/>
    <n v="13901"/>
    <x v="4"/>
    <x v="11"/>
  </r>
  <r>
    <s v="LINE 12"/>
    <x v="0"/>
    <x v="1"/>
    <s v="4-Medium C&amp;I"/>
    <n v="333093"/>
    <x v="5"/>
    <x v="11"/>
  </r>
  <r>
    <s v="LINE 12"/>
    <x v="0"/>
    <x v="1"/>
    <s v="1-Residential"/>
    <n v="480210"/>
    <x v="3"/>
    <x v="11"/>
  </r>
  <r>
    <s v="LINE 12"/>
    <x v="0"/>
    <x v="1"/>
    <s v="2-Low Income Residential"/>
    <n v="80847"/>
    <x v="4"/>
    <x v="11"/>
  </r>
  <r>
    <s v="LINE 14"/>
    <x v="0"/>
    <x v="0"/>
    <s v="5-Large C&amp;I"/>
    <n v="1068000"/>
    <x v="2"/>
    <x v="12"/>
  </r>
  <r>
    <s v="LINE 14"/>
    <x v="0"/>
    <x v="0"/>
    <s v="4-Medium C&amp;I"/>
    <n v="760411"/>
    <x v="5"/>
    <x v="12"/>
  </r>
  <r>
    <s v="LINE 14"/>
    <x v="0"/>
    <x v="1"/>
    <s v="5-Large C&amp;I"/>
    <n v="15998964"/>
    <x v="2"/>
    <x v="12"/>
  </r>
  <r>
    <s v="LINE 14"/>
    <x v="0"/>
    <x v="0"/>
    <s v="3-Small C&amp;I"/>
    <n v="2093352"/>
    <x v="0"/>
    <x v="12"/>
  </r>
  <r>
    <s v="LINE 14"/>
    <x v="0"/>
    <x v="1"/>
    <s v="3-Small C&amp;I"/>
    <n v="4117893"/>
    <x v="0"/>
    <x v="12"/>
  </r>
  <r>
    <s v="LINE 14"/>
    <x v="0"/>
    <x v="0"/>
    <s v="1-Residential"/>
    <n v="12600359"/>
    <x v="3"/>
    <x v="12"/>
  </r>
  <r>
    <s v="LINE 14"/>
    <x v="0"/>
    <x v="0"/>
    <s v="2-Low Income Residential"/>
    <n v="664204"/>
    <x v="4"/>
    <x v="12"/>
  </r>
  <r>
    <s v="LINE 14"/>
    <x v="0"/>
    <x v="1"/>
    <s v="4-Medium C&amp;I"/>
    <n v="4441761"/>
    <x v="5"/>
    <x v="12"/>
  </r>
  <r>
    <s v="LINE 14"/>
    <x v="0"/>
    <x v="1"/>
    <s v="1-Residential"/>
    <n v="43425293"/>
    <x v="3"/>
    <x v="12"/>
  </r>
  <r>
    <s v="LINE 14"/>
    <x v="0"/>
    <x v="1"/>
    <s v="2-Low Income Residential"/>
    <n v="3317489"/>
    <x v="4"/>
    <x v="12"/>
  </r>
  <r>
    <s v="LINE 15"/>
    <x v="0"/>
    <x v="0"/>
    <s v="5-Large C&amp;I"/>
    <n v="113"/>
    <x v="2"/>
    <x v="13"/>
  </r>
  <r>
    <s v="LINE 15"/>
    <x v="0"/>
    <x v="0"/>
    <s v="4-Medium C&amp;I"/>
    <n v="501"/>
    <x v="5"/>
    <x v="13"/>
  </r>
  <r>
    <s v="LINE 15"/>
    <x v="0"/>
    <x v="1"/>
    <s v="5-Large C&amp;I"/>
    <n v="9265"/>
    <x v="2"/>
    <x v="13"/>
  </r>
  <r>
    <s v="LINE 15"/>
    <x v="0"/>
    <x v="0"/>
    <s v="3-Small C&amp;I"/>
    <n v="15844"/>
    <x v="0"/>
    <x v="13"/>
  </r>
  <r>
    <s v="LINE 15"/>
    <x v="0"/>
    <x v="1"/>
    <s v="3-Small C&amp;I"/>
    <n v="31179"/>
    <x v="0"/>
    <x v="13"/>
  </r>
  <r>
    <s v="LINE 15"/>
    <x v="0"/>
    <x v="0"/>
    <s v="1-Residential"/>
    <n v="159460"/>
    <x v="3"/>
    <x v="13"/>
  </r>
  <r>
    <s v="LINE 15"/>
    <x v="0"/>
    <x v="0"/>
    <s v="2-Low Income Residential"/>
    <n v="8606"/>
    <x v="4"/>
    <x v="13"/>
  </r>
  <r>
    <s v="LINE 15"/>
    <x v="0"/>
    <x v="1"/>
    <s v="4-Medium C&amp;I"/>
    <n v="11627"/>
    <x v="5"/>
    <x v="13"/>
  </r>
  <r>
    <s v="LINE 15"/>
    <x v="0"/>
    <x v="1"/>
    <s v="1-Residential"/>
    <n v="502651"/>
    <x v="3"/>
    <x v="13"/>
  </r>
  <r>
    <s v="LINE 15"/>
    <x v="0"/>
    <x v="1"/>
    <s v="2-Low Income Residential"/>
    <n v="38296"/>
    <x v="4"/>
    <x v="13"/>
  </r>
  <r>
    <s v="LINE 17"/>
    <x v="0"/>
    <x v="0"/>
    <s v="1-Residential"/>
    <n v="3"/>
    <x v="3"/>
    <x v="14"/>
  </r>
  <r>
    <s v="LINE 17"/>
    <x v="0"/>
    <x v="0"/>
    <s v="2-Low Income Residential"/>
    <n v="383"/>
    <x v="4"/>
    <x v="14"/>
  </r>
  <r>
    <s v="LINE 17"/>
    <x v="0"/>
    <x v="1"/>
    <s v="1-Residential"/>
    <n v="9"/>
    <x v="3"/>
    <x v="14"/>
  </r>
  <r>
    <s v="LINE 17"/>
    <x v="0"/>
    <x v="1"/>
    <s v="2-Low Income Residential"/>
    <n v="1956"/>
    <x v="4"/>
    <x v="14"/>
  </r>
  <r>
    <s v="LINE 18"/>
    <x v="0"/>
    <x v="1"/>
    <s v="1-Residential"/>
    <n v="242"/>
    <x v="3"/>
    <x v="15"/>
  </r>
  <r>
    <s v="LINE 18"/>
    <x v="0"/>
    <x v="0"/>
    <s v="1-Residential"/>
    <n v="27"/>
    <x v="3"/>
    <x v="15"/>
  </r>
  <r>
    <s v="LINE 18"/>
    <x v="0"/>
    <x v="1"/>
    <s v="2-Low Income Residential"/>
    <n v="137"/>
    <x v="4"/>
    <x v="15"/>
  </r>
  <r>
    <s v="LINE 18"/>
    <x v="0"/>
    <x v="0"/>
    <s v="2-Low Income Residential"/>
    <n v="10"/>
    <x v="4"/>
    <x v="15"/>
  </r>
  <r>
    <s v="LINE 18"/>
    <x v="0"/>
    <x v="1"/>
    <s v="3-Small C&amp;I"/>
    <n v="38"/>
    <x v="0"/>
    <x v="15"/>
  </r>
  <r>
    <s v="LINE 18"/>
    <x v="0"/>
    <x v="0"/>
    <s v="3-Small C&amp;I"/>
    <n v="17"/>
    <x v="0"/>
    <x v="15"/>
  </r>
  <r>
    <s v="LINE 18"/>
    <x v="0"/>
    <x v="1"/>
    <s v="4-Medium C&amp;I"/>
    <n v="6"/>
    <x v="5"/>
    <x v="15"/>
  </r>
  <r>
    <s v="LINE 18"/>
    <x v="0"/>
    <x v="1"/>
    <s v="5-Large C&amp;I"/>
    <n v="3"/>
    <x v="2"/>
    <x v="15"/>
  </r>
  <r>
    <s v="LINE 99"/>
    <x v="0"/>
    <x v="1"/>
    <s v="1-Residential"/>
    <n v="318"/>
    <x v="3"/>
    <x v="16"/>
  </r>
  <r>
    <s v="LINE 99"/>
    <x v="0"/>
    <x v="0"/>
    <s v="1-Residential"/>
    <n v="37"/>
    <x v="3"/>
    <x v="16"/>
  </r>
  <r>
    <s v="LINE 99"/>
    <x v="0"/>
    <x v="1"/>
    <s v="2-Low Income Residential"/>
    <n v="229"/>
    <x v="4"/>
    <x v="16"/>
  </r>
  <r>
    <s v="LINE 99"/>
    <x v="0"/>
    <x v="0"/>
    <s v="2-Low Income Residential"/>
    <n v="17"/>
    <x v="4"/>
    <x v="16"/>
  </r>
  <r>
    <s v="LINE 99"/>
    <x v="0"/>
    <x v="1"/>
    <s v="3-Small C&amp;I"/>
    <n v="70"/>
    <x v="0"/>
    <x v="16"/>
  </r>
  <r>
    <s v="LINE 99"/>
    <x v="0"/>
    <x v="0"/>
    <s v="3-Small C&amp;I"/>
    <n v="22"/>
    <x v="0"/>
    <x v="16"/>
  </r>
  <r>
    <s v="LINE 99"/>
    <x v="0"/>
    <x v="1"/>
    <s v="4-Medium C&amp;I"/>
    <n v="13"/>
    <x v="5"/>
    <x v="16"/>
  </r>
  <r>
    <s v="LINE 99"/>
    <x v="0"/>
    <x v="1"/>
    <s v="5-Large C&amp;I"/>
    <n v="4"/>
    <x v="2"/>
    <x v="16"/>
  </r>
  <r>
    <s v="LINE 19"/>
    <x v="0"/>
    <x v="0"/>
    <s v="1-Residential"/>
    <n v="1839"/>
    <x v="3"/>
    <x v="17"/>
  </r>
  <r>
    <s v="LINE 19"/>
    <x v="0"/>
    <x v="0"/>
    <s v="2-Low Income Residential"/>
    <n v="812"/>
    <x v="4"/>
    <x v="17"/>
  </r>
  <r>
    <s v="LINE 19"/>
    <x v="0"/>
    <x v="1"/>
    <s v="4-Medium C&amp;I"/>
    <n v="29"/>
    <x v="5"/>
    <x v="17"/>
  </r>
  <r>
    <s v="LINE 19"/>
    <x v="0"/>
    <x v="0"/>
    <s v="3-Small C&amp;I"/>
    <n v="46"/>
    <x v="0"/>
    <x v="17"/>
  </r>
  <r>
    <s v="LINE 19"/>
    <x v="0"/>
    <x v="0"/>
    <s v="4-Medium C&amp;I"/>
    <n v="1"/>
    <x v="5"/>
    <x v="17"/>
  </r>
  <r>
    <s v="LINE 19"/>
    <x v="0"/>
    <x v="1"/>
    <s v="3-Small C&amp;I"/>
    <n v="123"/>
    <x v="0"/>
    <x v="17"/>
  </r>
  <r>
    <s v="LINE 19"/>
    <x v="0"/>
    <x v="1"/>
    <s v="5-Large C&amp;I"/>
    <n v="16"/>
    <x v="2"/>
    <x v="17"/>
  </r>
  <r>
    <s v="LINE 19"/>
    <x v="0"/>
    <x v="1"/>
    <s v="1-Residential"/>
    <n v="6885"/>
    <x v="3"/>
    <x v="17"/>
  </r>
  <r>
    <s v="LINE 19"/>
    <x v="0"/>
    <x v="1"/>
    <s v="2-Low Income Residential"/>
    <n v="3937"/>
    <x v="4"/>
    <x v="17"/>
  </r>
  <r>
    <s v="LINE 20"/>
    <x v="0"/>
    <x v="0"/>
    <s v="5-Large C&amp;I"/>
    <n v="698219"/>
    <x v="2"/>
    <x v="18"/>
  </r>
  <r>
    <s v="LINE 20"/>
    <x v="0"/>
    <x v="0"/>
    <s v="3-Small C&amp;I"/>
    <n v="2050298"/>
    <x v="0"/>
    <x v="18"/>
  </r>
  <r>
    <s v="LINE 20"/>
    <x v="0"/>
    <x v="1"/>
    <s v="OTHER"/>
    <n v="0"/>
    <x v="1"/>
    <x v="18"/>
  </r>
  <r>
    <s v="LINE 20"/>
    <x v="0"/>
    <x v="1"/>
    <s v="1-Residential"/>
    <n v="26907409"/>
    <x v="3"/>
    <x v="18"/>
  </r>
  <r>
    <s v="LINE 20"/>
    <x v="0"/>
    <x v="1"/>
    <s v="2-Low Income Residential"/>
    <n v="3605612"/>
    <x v="4"/>
    <x v="18"/>
  </r>
  <r>
    <s v="LINE 20"/>
    <x v="0"/>
    <x v="1"/>
    <s v="3-Small C&amp;I"/>
    <n v="3271093"/>
    <x v="0"/>
    <x v="18"/>
  </r>
  <r>
    <s v="LINE 20"/>
    <x v="0"/>
    <x v="1"/>
    <s v="5-Large C&amp;I"/>
    <n v="13791516"/>
    <x v="2"/>
    <x v="18"/>
  </r>
  <r>
    <s v="LINE 20"/>
    <x v="0"/>
    <x v="0"/>
    <s v="1-Residential"/>
    <n v="8859414"/>
    <x v="3"/>
    <x v="18"/>
  </r>
  <r>
    <s v="LINE 20"/>
    <x v="0"/>
    <x v="0"/>
    <s v="2-Low Income Residential"/>
    <n v="732305"/>
    <x v="4"/>
    <x v="18"/>
  </r>
  <r>
    <s v="LINE 20"/>
    <x v="0"/>
    <x v="1"/>
    <s v="4-Medium C&amp;I"/>
    <n v="3800559"/>
    <x v="5"/>
    <x v="18"/>
  </r>
  <r>
    <s v="LINE 20"/>
    <x v="0"/>
    <x v="0"/>
    <s v="4-Medium C&amp;I"/>
    <n v="1195611"/>
    <x v="5"/>
    <x v="18"/>
  </r>
  <r>
    <s v="LINE 20"/>
    <x v="0"/>
    <x v="0"/>
    <s v="OTHER"/>
    <n v="0"/>
    <x v="1"/>
    <x v="18"/>
  </r>
  <r>
    <m/>
    <x v="1"/>
    <x v="2"/>
    <m/>
    <m/>
    <x v="6"/>
    <x v="1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10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16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04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V5:X11" firstHeaderRow="1" firstDataRow="2" firstDataCol="1" rowPageCount="3" colPageCount="1"/>
  <pivotFields count="17">
    <pivotField axis="axisCol" multipleItemSelectionAllowed="1" showAll="0" sortType="descending" defaultSubtotal="0">
      <items count="3">
        <item h="1" x="2"/>
        <item x="0"/>
        <item x="1"/>
      </items>
    </pivotField>
    <pivotField showAll="0" defaultSubtotal="0"/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multipleItemSelectionAllowed="1" showAll="0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10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D7D47D-3884-473E-82B3-E45F72DD8C34}" name="PivotTable1" cacheId="102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02" firstHeaderRow="1" firstDataRow="3" firstDataCol="1"/>
  <pivotFields count="6">
    <pivotField axis="axisCol" showAll="0" defaultSubtotal="0">
      <items count="96">
        <item x="1"/>
        <item m="1" x="41"/>
        <item m="1" x="61"/>
        <item m="1" x="88"/>
        <item m="1" x="13"/>
        <item m="1" x="35"/>
        <item m="1" x="54"/>
        <item m="1" x="58"/>
        <item m="1" x="79"/>
        <item m="1" x="6"/>
        <item m="1" x="27"/>
        <item m="1" x="52"/>
        <item m="1" x="74"/>
        <item m="1" x="93"/>
        <item m="1" x="19"/>
        <item m="1" x="38"/>
        <item m="1" x="67"/>
        <item m="1" x="87"/>
        <item m="1" x="12"/>
        <item m="1" x="32"/>
        <item m="1" x="36"/>
        <item m="1" x="56"/>
        <item m="1" x="77"/>
        <item m="1" x="4"/>
        <item m="1" x="24"/>
        <item m="1" x="51"/>
        <item m="1" x="72"/>
        <item m="1" x="92"/>
        <item m="1" x="16"/>
        <item m="1" x="20"/>
        <item m="1" x="42"/>
        <item m="1" x="62"/>
        <item m="1" x="82"/>
        <item m="1" x="9"/>
        <item m="1" x="29"/>
        <item m="1" x="50"/>
        <item m="1" x="71"/>
        <item m="1" x="91"/>
        <item m="1" x="23"/>
        <item m="1" x="45"/>
        <item m="1" x="65"/>
        <item m="1" x="85"/>
        <item m="1" x="39"/>
        <item m="1" x="60"/>
        <item m="1" x="81"/>
        <item m="1" x="7"/>
        <item m="1" x="33"/>
        <item m="1" x="53"/>
        <item m="1" x="76"/>
        <item m="1" x="95"/>
        <item m="1" x="5"/>
        <item m="1" x="25"/>
        <item m="1" x="46"/>
        <item m="1" x="66"/>
        <item m="1" x="86"/>
        <item m="1" x="17"/>
        <item m="1" x="37"/>
        <item m="1" x="59"/>
        <item m="1" x="80"/>
        <item m="1" x="83"/>
        <item m="1" x="8"/>
        <item m="1" x="28"/>
        <item m="1" x="49"/>
        <item m="1" x="69"/>
        <item m="1" x="2"/>
        <item m="1" x="22"/>
        <item m="1" x="44"/>
        <item m="1" x="64"/>
        <item m="1" x="57"/>
        <item m="1" x="48"/>
        <item m="1" x="43"/>
        <item m="1" x="11"/>
        <item m="1" x="21"/>
        <item m="1" x="14"/>
        <item m="1" x="30"/>
        <item m="1" x="47"/>
        <item m="1" x="15"/>
        <item m="1" x="10"/>
        <item m="1" x="94"/>
        <item m="1" x="89"/>
        <item m="1" x="84"/>
        <item m="1" x="63"/>
        <item m="1" x="75"/>
        <item m="1" x="68"/>
        <item m="1" x="78"/>
        <item m="1" x="73"/>
        <item m="1" x="90"/>
        <item m="1" x="55"/>
        <item m="1" x="70"/>
        <item m="1" x="40"/>
        <item m="1" x="34"/>
        <item m="1" x="26"/>
        <item m="1" x="18"/>
        <item m="1" x="31"/>
        <item m="1" x="3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8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5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D83C06-8309-4A10-A71A-4FF65A4CBDE0}" name="PivotTable2" cacheId="103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I2:K115" firstHeaderRow="1" firstDataRow="3" firstDataCol="1"/>
  <pivotFields count="7">
    <pivotField showAll="0" defaultSubtotal="0"/>
    <pivotField axis="axisCol" showAll="0" defaultSubtotal="0">
      <items count="95">
        <item x="1"/>
        <item m="1" x="42"/>
        <item m="1" x="61"/>
        <item m="1" x="87"/>
        <item m="1" x="13"/>
        <item m="1" x="35"/>
        <item m="1" x="54"/>
        <item m="1" x="58"/>
        <item m="1" x="78"/>
        <item m="1" x="6"/>
        <item m="1" x="27"/>
        <item m="1" x="52"/>
        <item m="1" x="73"/>
        <item m="1" x="92"/>
        <item m="1" x="19"/>
        <item m="1" x="39"/>
        <item m="1" x="66"/>
        <item m="1" x="86"/>
        <item m="1" x="12"/>
        <item m="1" x="32"/>
        <item m="1" x="36"/>
        <item m="1" x="56"/>
        <item m="1" x="76"/>
        <item m="1" x="4"/>
        <item m="1" x="24"/>
        <item m="1" x="51"/>
        <item m="1" x="71"/>
        <item m="1" x="91"/>
        <item m="1" x="16"/>
        <item m="1" x="20"/>
        <item m="1" x="43"/>
        <item m="1" x="62"/>
        <item m="1" x="81"/>
        <item m="1" x="9"/>
        <item m="1" x="29"/>
        <item m="1" x="50"/>
        <item m="1" x="70"/>
        <item m="1" x="90"/>
        <item m="1" x="23"/>
        <item m="1" x="65"/>
        <item m="1" x="84"/>
        <item m="1" x="40"/>
        <item m="1" x="60"/>
        <item m="1" x="80"/>
        <item m="1" x="7"/>
        <item m="1" x="33"/>
        <item m="1" x="53"/>
        <item m="1" x="75"/>
        <item m="1" x="94"/>
        <item m="1" x="5"/>
        <item m="1" x="25"/>
        <item m="1" x="46"/>
        <item m="1" x="85"/>
        <item m="1" x="17"/>
        <item m="1" x="37"/>
        <item m="1" x="59"/>
        <item m="1" x="79"/>
        <item m="1" x="82"/>
        <item m="1" x="8"/>
        <item m="1" x="28"/>
        <item m="1" x="49"/>
        <item m="1" x="68"/>
        <item m="1" x="2"/>
        <item m="1" x="22"/>
        <item m="1" x="45"/>
        <item m="1" x="64"/>
        <item m="1" x="57"/>
        <item m="1" x="48"/>
        <item m="1" x="44"/>
        <item m="1" x="11"/>
        <item m="1" x="21"/>
        <item m="1" x="14"/>
        <item m="1" x="30"/>
        <item m="1" x="47"/>
        <item m="1" x="15"/>
        <item m="1" x="10"/>
        <item m="1" x="93"/>
        <item m="1" x="88"/>
        <item m="1" x="83"/>
        <item m="1" x="63"/>
        <item m="1" x="74"/>
        <item m="1" x="67"/>
        <item m="1" x="77"/>
        <item n="3/4/23" m="1" x="72"/>
        <item m="1" x="89"/>
        <item m="1" x="38"/>
        <item m="1" x="55"/>
        <item m="1" x="69"/>
        <item m="1" x="41"/>
        <item m="1" x="34"/>
        <item m="1" x="26"/>
        <item m="1" x="18"/>
        <item m="1" x="31"/>
        <item m="1" x="3"/>
        <item x="0"/>
      </items>
    </pivotField>
    <pivotField axis="axisCol" showAll="0" defaultSubtotal="0">
      <items count="3">
        <item x="2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9">
        <item x="2"/>
        <item x="4"/>
        <item x="5"/>
        <item x="3"/>
        <item x="0"/>
        <item h="1" x="6"/>
        <item h="1" x="1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1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1"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94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0C2E5C-E87D-494B-B752-801E2AE52CE9}" name="PivotTable12" cacheId="11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6" indent="0" outline="1" outlineData="1" multipleFieldFilters="0">
  <location ref="Q5:S11" firstHeaderRow="1" firstDataRow="2" firstDataCol="1" rowPageCount="2" colPageCount="1"/>
  <pivotFields count="12">
    <pivotField axis="axisPage" multipleItemSelectionAllowed="1" showAll="0" defaultSubtotal="0">
      <items count="6">
        <item h="1" x="0"/>
        <item h="1" x="1"/>
        <item h="1" x="2"/>
        <item h="1" x="3"/>
        <item h="1" x="4"/>
        <item x="5"/>
      </items>
    </pivotField>
    <pivotField axis="axisPage" multipleItemSelectionAllowed="1" showAll="0" defaultSubtotal="0">
      <items count="13">
        <item h="1" x="10"/>
        <item h="1" x="11"/>
        <item h="1" x="0"/>
        <item h="1" x="1"/>
        <item h="1" x="2"/>
        <item h="1" x="3"/>
        <item h="1" x="4"/>
        <item h="1" x="5"/>
        <item h="1" x="6"/>
        <item h="1" x="7"/>
        <item x="8"/>
        <item h="1" x="9"/>
        <item h="1" x="12"/>
      </items>
    </pivotField>
    <pivotField axis="axisCol" multipleItemSelectionAllowed="1" showAll="0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10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numFmtId="14" showAll="0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multipleItemSelectionAllowed="1" showAll="0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053725-255A-4EBF-9CB9-F1E8F77AC205}" name="PivotTable2" cacheId="9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multipleItemSelectionAllowed="1" showAll="0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file:///\\NYHCBDRS03\Shared\Credit%20and%20Collections\Reporting\FY22\ESCO" TargetMode="External"/><Relationship Id="rId1" Type="http://schemas.openxmlformats.org/officeDocument/2006/relationships/hyperlink" Target="file:///\\NYHCBDRS03\Shared\Credit%20and%20Collections\Reporting\FY22\Revenue%20by%20Month%20(All%20Co's)\MECO-NANT%20Revenue%20Download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H69"/>
  <sheetViews>
    <sheetView topLeftCell="A47" workbookViewId="0">
      <selection activeCell="D69" sqref="D69"/>
    </sheetView>
  </sheetViews>
  <sheetFormatPr defaultRowHeight="14.5" x14ac:dyDescent="0.35"/>
  <cols>
    <col min="1" max="1" width="18.26953125" style="157" customWidth="1"/>
    <col min="2" max="2" width="94.7265625" style="150" customWidth="1"/>
    <col min="4" max="6" width="17.7265625" customWidth="1"/>
    <col min="7" max="7" width="10.54296875" bestFit="1" customWidth="1"/>
  </cols>
  <sheetData>
    <row r="1" spans="1:6" ht="15" thickBot="1" x14ac:dyDescent="0.4"/>
    <row r="2" spans="1:6" ht="15" thickBot="1" x14ac:dyDescent="0.4">
      <c r="A2" s="448" t="s">
        <v>0</v>
      </c>
      <c r="B2" s="449"/>
    </row>
    <row r="3" spans="1:6" ht="29" x14ac:dyDescent="0.35">
      <c r="A3" s="156" t="s">
        <v>1</v>
      </c>
      <c r="B3" s="150" t="s">
        <v>2</v>
      </c>
    </row>
    <row r="4" spans="1:6" ht="29" x14ac:dyDescent="0.35">
      <c r="A4" s="156" t="s">
        <v>3</v>
      </c>
      <c r="B4" s="150" t="s">
        <v>4</v>
      </c>
    </row>
    <row r="5" spans="1:6" x14ac:dyDescent="0.35">
      <c r="A5" s="156" t="s">
        <v>5</v>
      </c>
      <c r="B5" s="150" t="s">
        <v>6</v>
      </c>
    </row>
    <row r="6" spans="1:6" x14ac:dyDescent="0.35">
      <c r="A6" s="156" t="s">
        <v>7</v>
      </c>
      <c r="B6" s="150" t="s">
        <v>8</v>
      </c>
    </row>
    <row r="7" spans="1:6" x14ac:dyDescent="0.35">
      <c r="A7" s="156" t="s">
        <v>9</v>
      </c>
      <c r="B7" s="150" t="s">
        <v>10</v>
      </c>
    </row>
    <row r="8" spans="1:6" x14ac:dyDescent="0.35">
      <c r="A8" s="156"/>
    </row>
    <row r="9" spans="1:6" x14ac:dyDescent="0.35">
      <c r="A9" s="156"/>
    </row>
    <row r="10" spans="1:6" ht="15" thickBot="1" x14ac:dyDescent="0.4">
      <c r="A10" s="156"/>
    </row>
    <row r="11" spans="1:6" ht="15" thickBot="1" x14ac:dyDescent="0.4">
      <c r="A11" s="448" t="s">
        <v>11</v>
      </c>
      <c r="B11" s="449"/>
      <c r="D11" s="450" t="s">
        <v>12</v>
      </c>
      <c r="E11" s="451"/>
      <c r="F11" s="452"/>
    </row>
    <row r="12" spans="1:6" ht="29" x14ac:dyDescent="0.35">
      <c r="A12" s="156" t="s">
        <v>13</v>
      </c>
      <c r="B12" s="150" t="s">
        <v>14</v>
      </c>
      <c r="D12" s="161" t="s">
        <v>15</v>
      </c>
      <c r="E12" s="161" t="s">
        <v>16</v>
      </c>
      <c r="F12" s="161" t="s">
        <v>17</v>
      </c>
    </row>
    <row r="13" spans="1:6" x14ac:dyDescent="0.35">
      <c r="A13" s="156" t="s">
        <v>18</v>
      </c>
      <c r="B13" s="150" t="s">
        <v>19</v>
      </c>
      <c r="D13" s="158">
        <v>43525</v>
      </c>
      <c r="E13" s="159">
        <v>43554</v>
      </c>
      <c r="F13" s="159">
        <v>43554</v>
      </c>
    </row>
    <row r="14" spans="1:6" x14ac:dyDescent="0.35">
      <c r="A14" s="156" t="s">
        <v>20</v>
      </c>
      <c r="B14" s="150" t="s">
        <v>21</v>
      </c>
      <c r="D14" s="158">
        <v>43556</v>
      </c>
      <c r="E14" s="159">
        <v>43582</v>
      </c>
      <c r="F14" s="159">
        <v>43582</v>
      </c>
    </row>
    <row r="15" spans="1:6" x14ac:dyDescent="0.35">
      <c r="A15" s="156" t="s">
        <v>22</v>
      </c>
      <c r="B15" s="150" t="s">
        <v>23</v>
      </c>
      <c r="D15" s="158">
        <v>43586</v>
      </c>
      <c r="E15" s="159">
        <v>43610</v>
      </c>
      <c r="F15" s="159">
        <v>43617</v>
      </c>
    </row>
    <row r="16" spans="1:6" x14ac:dyDescent="0.35">
      <c r="A16" s="156" t="s">
        <v>24</v>
      </c>
      <c r="B16" s="150" t="s">
        <v>25</v>
      </c>
      <c r="D16" s="158">
        <v>43617</v>
      </c>
      <c r="E16" s="159">
        <v>43645</v>
      </c>
      <c r="F16" s="159">
        <v>43645</v>
      </c>
    </row>
    <row r="17" spans="1:6" x14ac:dyDescent="0.35">
      <c r="A17" s="156" t="s">
        <v>26</v>
      </c>
      <c r="B17" s="150" t="s">
        <v>27</v>
      </c>
      <c r="D17" s="158">
        <v>43647</v>
      </c>
      <c r="E17" s="159">
        <v>43673</v>
      </c>
      <c r="F17" s="159">
        <v>43673</v>
      </c>
    </row>
    <row r="18" spans="1:6" x14ac:dyDescent="0.35">
      <c r="A18" s="156" t="s">
        <v>28</v>
      </c>
      <c r="B18" s="150" t="s">
        <v>29</v>
      </c>
      <c r="D18" s="158">
        <v>43678</v>
      </c>
      <c r="E18" s="159">
        <v>43708</v>
      </c>
      <c r="F18" s="159">
        <v>43708</v>
      </c>
    </row>
    <row r="19" spans="1:6" x14ac:dyDescent="0.35">
      <c r="A19" s="156" t="s">
        <v>30</v>
      </c>
      <c r="B19" s="150" t="s">
        <v>31</v>
      </c>
      <c r="D19" s="158">
        <v>43709</v>
      </c>
      <c r="E19" s="159">
        <v>43736</v>
      </c>
      <c r="F19" s="159">
        <v>43736</v>
      </c>
    </row>
    <row r="20" spans="1:6" ht="29" x14ac:dyDescent="0.35">
      <c r="A20" s="156" t="s">
        <v>32</v>
      </c>
      <c r="B20" s="150" t="s">
        <v>33</v>
      </c>
      <c r="D20" s="158">
        <v>43739</v>
      </c>
      <c r="E20" s="159">
        <v>43764</v>
      </c>
      <c r="F20" s="159">
        <v>43764</v>
      </c>
    </row>
    <row r="21" spans="1:6" x14ac:dyDescent="0.35">
      <c r="A21" s="156" t="s">
        <v>34</v>
      </c>
      <c r="B21" s="150" t="s">
        <v>35</v>
      </c>
      <c r="D21" s="158">
        <v>43770</v>
      </c>
      <c r="E21" s="159">
        <v>43799</v>
      </c>
      <c r="F21" s="159">
        <v>43799</v>
      </c>
    </row>
    <row r="22" spans="1:6" ht="29" x14ac:dyDescent="0.35">
      <c r="A22" s="156" t="s">
        <v>36</v>
      </c>
      <c r="B22" s="150" t="s">
        <v>37</v>
      </c>
      <c r="D22" s="158">
        <v>43800</v>
      </c>
      <c r="E22" s="159">
        <v>43820</v>
      </c>
      <c r="F22" s="159">
        <v>43827</v>
      </c>
    </row>
    <row r="23" spans="1:6" x14ac:dyDescent="0.35">
      <c r="A23" s="156" t="s">
        <v>38</v>
      </c>
      <c r="B23" s="150" t="s">
        <v>39</v>
      </c>
      <c r="D23" s="158">
        <v>43831</v>
      </c>
      <c r="E23" s="159">
        <v>43855</v>
      </c>
      <c r="F23" s="159">
        <v>43862</v>
      </c>
    </row>
    <row r="24" spans="1:6" x14ac:dyDescent="0.35">
      <c r="A24" s="156" t="s">
        <v>40</v>
      </c>
      <c r="B24" s="150" t="s">
        <v>41</v>
      </c>
      <c r="D24" s="158">
        <v>43862</v>
      </c>
      <c r="E24" s="159">
        <v>43890</v>
      </c>
      <c r="F24" s="159">
        <v>43890</v>
      </c>
    </row>
    <row r="25" spans="1:6" ht="29" x14ac:dyDescent="0.35">
      <c r="A25" s="156" t="s">
        <v>42</v>
      </c>
      <c r="B25" s="150" t="s">
        <v>43</v>
      </c>
      <c r="D25" s="158">
        <v>43891</v>
      </c>
      <c r="E25" s="159">
        <v>43918</v>
      </c>
      <c r="F25" s="159">
        <v>43918</v>
      </c>
    </row>
    <row r="26" spans="1:6" x14ac:dyDescent="0.35">
      <c r="A26" s="156" t="s">
        <v>44</v>
      </c>
      <c r="B26" s="150" t="s">
        <v>45</v>
      </c>
      <c r="D26" s="158">
        <v>43922</v>
      </c>
      <c r="E26" s="159">
        <v>43953</v>
      </c>
      <c r="F26" s="159">
        <v>43953</v>
      </c>
    </row>
    <row r="27" spans="1:6" x14ac:dyDescent="0.35">
      <c r="A27" s="156" t="s">
        <v>46</v>
      </c>
      <c r="B27" s="150" t="s">
        <v>47</v>
      </c>
      <c r="D27" s="158">
        <v>43952</v>
      </c>
      <c r="E27" s="159">
        <v>43981</v>
      </c>
      <c r="F27" s="159">
        <v>43981</v>
      </c>
    </row>
    <row r="28" spans="1:6" x14ac:dyDescent="0.35">
      <c r="A28" s="156" t="s">
        <v>48</v>
      </c>
      <c r="B28" s="150" t="s">
        <v>49</v>
      </c>
      <c r="D28" s="158">
        <v>43983</v>
      </c>
      <c r="E28" s="159">
        <v>44009</v>
      </c>
      <c r="F28" s="159">
        <v>44009</v>
      </c>
    </row>
    <row r="29" spans="1:6" x14ac:dyDescent="0.35">
      <c r="A29" s="156" t="s">
        <v>50</v>
      </c>
      <c r="B29" s="150" t="s">
        <v>51</v>
      </c>
      <c r="D29" s="158">
        <v>44013</v>
      </c>
      <c r="E29" s="159">
        <v>44044</v>
      </c>
      <c r="F29" s="159">
        <v>44044</v>
      </c>
    </row>
    <row r="30" spans="1:6" x14ac:dyDescent="0.35">
      <c r="A30" s="156" t="s">
        <v>52</v>
      </c>
      <c r="B30" s="150" t="s">
        <v>53</v>
      </c>
      <c r="D30" s="158">
        <v>44044</v>
      </c>
      <c r="E30" s="159">
        <v>44072</v>
      </c>
      <c r="F30" s="159">
        <v>44072</v>
      </c>
    </row>
    <row r="31" spans="1:6" x14ac:dyDescent="0.35">
      <c r="D31" s="158">
        <v>44075</v>
      </c>
      <c r="E31" s="159">
        <v>44100</v>
      </c>
      <c r="F31" s="159">
        <v>44100</v>
      </c>
    </row>
    <row r="32" spans="1:6" x14ac:dyDescent="0.35">
      <c r="D32" s="158">
        <v>44105</v>
      </c>
      <c r="E32" s="160">
        <v>44135</v>
      </c>
      <c r="F32" s="160">
        <v>44135</v>
      </c>
    </row>
    <row r="33" spans="1:6" x14ac:dyDescent="0.35">
      <c r="D33" s="158">
        <v>44136</v>
      </c>
      <c r="E33" s="160">
        <v>44163</v>
      </c>
      <c r="F33" s="160">
        <v>44163</v>
      </c>
    </row>
    <row r="34" spans="1:6" x14ac:dyDescent="0.35">
      <c r="D34" s="158">
        <v>44166</v>
      </c>
      <c r="E34" s="159">
        <v>44191</v>
      </c>
      <c r="F34" s="159">
        <v>44191</v>
      </c>
    </row>
    <row r="35" spans="1:6" ht="15" thickBot="1" x14ac:dyDescent="0.4">
      <c r="A35" s="448" t="s">
        <v>54</v>
      </c>
      <c r="B35" s="449"/>
      <c r="D35" s="158">
        <v>44197</v>
      </c>
      <c r="E35" s="159">
        <v>44226</v>
      </c>
      <c r="F35" s="159">
        <v>44226</v>
      </c>
    </row>
    <row r="36" spans="1:6" x14ac:dyDescent="0.35">
      <c r="A36" s="156" t="s">
        <v>55</v>
      </c>
      <c r="B36" s="150" t="s">
        <v>56</v>
      </c>
      <c r="D36" s="158">
        <v>44228</v>
      </c>
      <c r="E36" s="159">
        <v>44254</v>
      </c>
      <c r="F36" s="159">
        <v>44254</v>
      </c>
    </row>
    <row r="37" spans="1:6" x14ac:dyDescent="0.35">
      <c r="A37" s="156" t="s">
        <v>57</v>
      </c>
      <c r="B37" s="150" t="s">
        <v>58</v>
      </c>
      <c r="D37" s="158">
        <v>44256</v>
      </c>
      <c r="E37" s="159">
        <v>44282</v>
      </c>
      <c r="F37" s="159">
        <v>44282</v>
      </c>
    </row>
    <row r="38" spans="1:6" x14ac:dyDescent="0.35">
      <c r="A38" s="156"/>
      <c r="B38" s="150" t="s">
        <v>59</v>
      </c>
      <c r="D38" s="158">
        <v>44287</v>
      </c>
      <c r="E38" s="159">
        <v>44310</v>
      </c>
      <c r="F38" s="159">
        <v>44310</v>
      </c>
    </row>
    <row r="39" spans="1:6" x14ac:dyDescent="0.35">
      <c r="A39" s="156" t="s">
        <v>60</v>
      </c>
      <c r="B39" s="150" t="s">
        <v>61</v>
      </c>
      <c r="D39" s="158">
        <v>44317</v>
      </c>
      <c r="E39" s="159">
        <v>44345</v>
      </c>
      <c r="F39" s="159">
        <v>44345</v>
      </c>
    </row>
    <row r="40" spans="1:6" x14ac:dyDescent="0.35">
      <c r="A40" s="156"/>
      <c r="B40" s="150" t="s">
        <v>62</v>
      </c>
      <c r="D40" s="158">
        <v>44348</v>
      </c>
      <c r="E40" s="159">
        <v>44373</v>
      </c>
      <c r="F40" s="159">
        <v>44373</v>
      </c>
    </row>
    <row r="41" spans="1:6" x14ac:dyDescent="0.35">
      <c r="A41" s="156" t="s">
        <v>63</v>
      </c>
      <c r="B41" s="150" t="s">
        <v>64</v>
      </c>
      <c r="D41" s="158">
        <v>44378</v>
      </c>
      <c r="E41" s="159">
        <v>44408</v>
      </c>
      <c r="F41" s="159">
        <v>44408</v>
      </c>
    </row>
    <row r="42" spans="1:6" x14ac:dyDescent="0.35">
      <c r="A42" s="156"/>
      <c r="B42" s="150" t="s">
        <v>65</v>
      </c>
      <c r="D42" s="158">
        <v>44409</v>
      </c>
      <c r="E42" s="159">
        <v>44436</v>
      </c>
      <c r="F42" s="159">
        <v>44436</v>
      </c>
    </row>
    <row r="43" spans="1:6" ht="29" x14ac:dyDescent="0.35">
      <c r="A43" s="156" t="s">
        <v>66</v>
      </c>
      <c r="B43" s="150" t="s">
        <v>67</v>
      </c>
      <c r="D43" s="158">
        <v>44440</v>
      </c>
      <c r="E43" s="159">
        <v>44464</v>
      </c>
      <c r="F43" s="159">
        <v>44464</v>
      </c>
    </row>
    <row r="44" spans="1:6" ht="29" x14ac:dyDescent="0.35">
      <c r="A44" s="156"/>
      <c r="B44" s="150" t="s">
        <v>68</v>
      </c>
      <c r="D44" s="158">
        <v>44470</v>
      </c>
      <c r="E44" s="159">
        <v>44499</v>
      </c>
      <c r="F44" s="159">
        <v>44499</v>
      </c>
    </row>
    <row r="45" spans="1:6" x14ac:dyDescent="0.35">
      <c r="A45" s="156"/>
      <c r="D45" s="158">
        <v>44501</v>
      </c>
      <c r="E45" s="159">
        <v>44527</v>
      </c>
      <c r="F45" s="159">
        <v>44527</v>
      </c>
    </row>
    <row r="46" spans="1:6" x14ac:dyDescent="0.35">
      <c r="A46" s="156"/>
      <c r="D46" s="158">
        <v>44531</v>
      </c>
      <c r="E46" s="159">
        <v>44555</v>
      </c>
      <c r="F46" s="159">
        <v>44555</v>
      </c>
    </row>
    <row r="47" spans="1:6" x14ac:dyDescent="0.35">
      <c r="A47" s="156"/>
      <c r="D47" s="158">
        <v>44562</v>
      </c>
      <c r="E47" s="159">
        <v>44590</v>
      </c>
      <c r="F47" s="159">
        <v>44590</v>
      </c>
    </row>
    <row r="48" spans="1:6" ht="29" x14ac:dyDescent="0.35">
      <c r="A48" s="156" t="s">
        <v>69</v>
      </c>
      <c r="B48" s="150" t="s">
        <v>70</v>
      </c>
      <c r="D48" s="158">
        <v>44593</v>
      </c>
      <c r="E48" s="159">
        <v>44618</v>
      </c>
      <c r="F48" s="159">
        <v>44618</v>
      </c>
    </row>
    <row r="49" spans="1:8" x14ac:dyDescent="0.35">
      <c r="B49" s="163" t="s">
        <v>71</v>
      </c>
      <c r="D49" s="158">
        <v>44621</v>
      </c>
      <c r="E49" s="159">
        <v>44646</v>
      </c>
      <c r="F49" s="159">
        <v>44646</v>
      </c>
    </row>
    <row r="50" spans="1:8" ht="29" x14ac:dyDescent="0.35">
      <c r="A50" s="156" t="s">
        <v>72</v>
      </c>
      <c r="B50" s="150" t="s">
        <v>73</v>
      </c>
      <c r="D50" s="158">
        <v>44652</v>
      </c>
      <c r="E50" s="159">
        <v>44681</v>
      </c>
      <c r="F50" s="159">
        <v>44681</v>
      </c>
    </row>
    <row r="51" spans="1:8" x14ac:dyDescent="0.35">
      <c r="B51" s="163" t="s">
        <v>74</v>
      </c>
      <c r="D51" s="158">
        <v>44682</v>
      </c>
      <c r="E51" s="159">
        <v>44709</v>
      </c>
      <c r="F51" s="159">
        <v>44709</v>
      </c>
    </row>
    <row r="52" spans="1:8" x14ac:dyDescent="0.35">
      <c r="D52" s="158">
        <v>44713</v>
      </c>
      <c r="E52" s="159">
        <v>44737</v>
      </c>
      <c r="F52" s="159">
        <v>44737</v>
      </c>
    </row>
    <row r="53" spans="1:8" x14ac:dyDescent="0.35">
      <c r="D53" s="158">
        <v>44743</v>
      </c>
      <c r="E53" s="159">
        <v>44772</v>
      </c>
      <c r="F53" s="159">
        <v>44772</v>
      </c>
    </row>
    <row r="54" spans="1:8" x14ac:dyDescent="0.35">
      <c r="D54" s="158">
        <v>44774</v>
      </c>
      <c r="E54" s="159">
        <v>44800</v>
      </c>
      <c r="F54" s="159">
        <v>44800</v>
      </c>
    </row>
    <row r="55" spans="1:8" x14ac:dyDescent="0.35">
      <c r="D55" s="158">
        <v>44805</v>
      </c>
      <c r="E55" s="159">
        <v>44828</v>
      </c>
      <c r="F55" s="159">
        <v>44828</v>
      </c>
    </row>
    <row r="56" spans="1:8" x14ac:dyDescent="0.35">
      <c r="D56" s="158">
        <v>44835</v>
      </c>
      <c r="E56" s="159">
        <v>44863</v>
      </c>
      <c r="F56" s="159">
        <v>44863</v>
      </c>
    </row>
    <row r="57" spans="1:8" x14ac:dyDescent="0.35">
      <c r="D57" s="158">
        <v>44866</v>
      </c>
      <c r="E57" s="159">
        <v>44898</v>
      </c>
      <c r="F57" s="159">
        <v>44898</v>
      </c>
      <c r="G57" s="427">
        <v>44891</v>
      </c>
      <c r="H57" t="s">
        <v>75</v>
      </c>
    </row>
    <row r="58" spans="1:8" x14ac:dyDescent="0.35">
      <c r="D58" s="158">
        <v>44896</v>
      </c>
      <c r="E58" s="159">
        <v>44933</v>
      </c>
      <c r="F58" s="159">
        <v>44933</v>
      </c>
      <c r="G58" s="427">
        <v>44926</v>
      </c>
    </row>
    <row r="59" spans="1:8" x14ac:dyDescent="0.35">
      <c r="D59" s="158">
        <v>44927</v>
      </c>
      <c r="E59" s="159">
        <v>44961</v>
      </c>
      <c r="F59" s="159">
        <v>44961</v>
      </c>
      <c r="G59" s="427">
        <v>44954</v>
      </c>
    </row>
    <row r="60" spans="1:8" x14ac:dyDescent="0.35">
      <c r="D60" s="158">
        <v>44958</v>
      </c>
      <c r="E60" s="159">
        <v>44989</v>
      </c>
      <c r="F60" s="159">
        <v>44989</v>
      </c>
      <c r="G60" s="427">
        <v>44982</v>
      </c>
    </row>
    <row r="61" spans="1:8" x14ac:dyDescent="0.35">
      <c r="D61" s="158">
        <v>44986</v>
      </c>
      <c r="E61" s="159">
        <v>45010</v>
      </c>
      <c r="F61" s="159">
        <v>45010</v>
      </c>
    </row>
    <row r="62" spans="1:8" x14ac:dyDescent="0.35">
      <c r="D62" s="158">
        <v>45017</v>
      </c>
      <c r="E62" s="159">
        <v>45045</v>
      </c>
      <c r="F62" s="159">
        <v>45045</v>
      </c>
    </row>
    <row r="63" spans="1:8" x14ac:dyDescent="0.35">
      <c r="D63" s="158">
        <v>45047</v>
      </c>
      <c r="E63" s="159">
        <v>45073</v>
      </c>
      <c r="F63" s="159">
        <v>45073</v>
      </c>
    </row>
    <row r="64" spans="1:8" x14ac:dyDescent="0.35">
      <c r="D64" s="158">
        <v>45078</v>
      </c>
      <c r="E64" s="159">
        <v>45101</v>
      </c>
      <c r="F64" s="159">
        <v>45101</v>
      </c>
    </row>
    <row r="65" spans="4:6" x14ac:dyDescent="0.35">
      <c r="D65" s="158">
        <v>45108</v>
      </c>
      <c r="E65" s="159">
        <v>45136</v>
      </c>
      <c r="F65" s="159">
        <v>45136</v>
      </c>
    </row>
    <row r="66" spans="4:6" x14ac:dyDescent="0.35">
      <c r="D66" s="158">
        <v>45139</v>
      </c>
      <c r="E66" s="159">
        <v>45164</v>
      </c>
      <c r="F66" s="159">
        <v>45164</v>
      </c>
    </row>
    <row r="67" spans="4:6" x14ac:dyDescent="0.35">
      <c r="D67" s="158">
        <v>45170</v>
      </c>
      <c r="E67" s="159">
        <v>45199</v>
      </c>
      <c r="F67" s="159">
        <v>45199</v>
      </c>
    </row>
    <row r="68" spans="4:6" x14ac:dyDescent="0.35">
      <c r="D68" s="158">
        <v>45200</v>
      </c>
      <c r="E68" s="159">
        <v>45227</v>
      </c>
      <c r="F68" s="159">
        <v>45227</v>
      </c>
    </row>
    <row r="69" spans="4:6" x14ac:dyDescent="0.35">
      <c r="D69" s="158">
        <v>45231</v>
      </c>
      <c r="E69" s="159">
        <v>45255</v>
      </c>
      <c r="F69" s="159">
        <v>45255</v>
      </c>
    </row>
  </sheetData>
  <mergeCells count="4">
    <mergeCell ref="A2:B2"/>
    <mergeCell ref="A35:B35"/>
    <mergeCell ref="A11:B11"/>
    <mergeCell ref="D11:F11"/>
  </mergeCells>
  <hyperlinks>
    <hyperlink ref="B49" r:id="rId1" xr:uid="{747C9DB6-AC29-4B22-BA8C-8A1841F4721F}"/>
    <hyperlink ref="B51" r:id="rId2" xr:uid="{ECACA39E-E767-4F05-863B-B3EAFAB8D7BB}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>
      <selection activeCell="E15" sqref="E15"/>
    </sheetView>
  </sheetViews>
  <sheetFormatPr defaultRowHeight="14.5" x14ac:dyDescent="0.35"/>
  <cols>
    <col min="2" max="2" width="11.54296875" customWidth="1"/>
    <col min="3" max="3" width="10.7265625" customWidth="1"/>
    <col min="4" max="4" width="24.7265625" customWidth="1"/>
    <col min="5" max="5" width="12.453125" customWidth="1"/>
    <col min="7" max="7" width="26.1796875" bestFit="1" customWidth="1"/>
    <col min="8" max="8" width="15.26953125" bestFit="1" customWidth="1"/>
    <col min="9" max="9" width="10.7265625" bestFit="1" customWidth="1"/>
    <col min="10" max="10" width="14.26953125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14" x14ac:dyDescent="0.35">
      <c r="A2" t="s">
        <v>212</v>
      </c>
      <c r="B2" s="142">
        <v>44345</v>
      </c>
      <c r="C2">
        <v>4</v>
      </c>
      <c r="D2" t="s">
        <v>195</v>
      </c>
      <c r="E2">
        <v>1941839.41</v>
      </c>
    </row>
    <row r="3" spans="1:14" x14ac:dyDescent="0.35">
      <c r="A3" t="s">
        <v>212</v>
      </c>
      <c r="B3" s="142">
        <v>44345</v>
      </c>
      <c r="C3">
        <v>4</v>
      </c>
      <c r="D3" t="s">
        <v>198</v>
      </c>
      <c r="E3">
        <v>23224.52</v>
      </c>
    </row>
    <row r="4" spans="1:14" x14ac:dyDescent="0.35">
      <c r="A4" t="s">
        <v>212</v>
      </c>
      <c r="B4" s="142">
        <v>44345</v>
      </c>
      <c r="C4">
        <v>4</v>
      </c>
      <c r="D4" t="s">
        <v>200</v>
      </c>
      <c r="E4">
        <v>417131.37</v>
      </c>
      <c r="G4" s="143" t="s">
        <v>196</v>
      </c>
      <c r="H4" s="143" t="s">
        <v>197</v>
      </c>
    </row>
    <row r="5" spans="1:14" x14ac:dyDescent="0.35">
      <c r="A5" t="s">
        <v>212</v>
      </c>
      <c r="B5" s="142">
        <v>44345</v>
      </c>
      <c r="C5">
        <v>4</v>
      </c>
      <c r="D5" t="s">
        <v>201</v>
      </c>
      <c r="E5">
        <v>373828.13</v>
      </c>
      <c r="H5" s="142">
        <v>44345</v>
      </c>
    </row>
    <row r="6" spans="1:14" x14ac:dyDescent="0.35">
      <c r="A6" t="s">
        <v>212</v>
      </c>
      <c r="B6" s="142">
        <v>44345</v>
      </c>
      <c r="C6">
        <v>4</v>
      </c>
      <c r="D6" t="s">
        <v>202</v>
      </c>
      <c r="E6">
        <v>218919.09</v>
      </c>
      <c r="G6" s="143" t="s">
        <v>199</v>
      </c>
      <c r="H6">
        <v>5</v>
      </c>
      <c r="I6">
        <v>4</v>
      </c>
    </row>
    <row r="7" spans="1:14" x14ac:dyDescent="0.35">
      <c r="A7" t="s">
        <v>212</v>
      </c>
      <c r="B7" s="142">
        <v>44345</v>
      </c>
      <c r="C7">
        <v>4</v>
      </c>
      <c r="D7" t="s">
        <v>203</v>
      </c>
      <c r="E7">
        <v>6085.99</v>
      </c>
      <c r="G7" s="2" t="s">
        <v>212</v>
      </c>
    </row>
    <row r="8" spans="1:14" x14ac:dyDescent="0.35">
      <c r="A8" t="s">
        <v>212</v>
      </c>
      <c r="B8" s="142">
        <v>44345</v>
      </c>
      <c r="C8">
        <v>5</v>
      </c>
      <c r="D8" t="s">
        <v>195</v>
      </c>
      <c r="E8">
        <v>123599232.31</v>
      </c>
      <c r="G8" s="144" t="s">
        <v>195</v>
      </c>
      <c r="H8">
        <v>123599232.31</v>
      </c>
      <c r="I8">
        <v>1941839.41</v>
      </c>
    </row>
    <row r="9" spans="1:14" x14ac:dyDescent="0.35">
      <c r="A9" t="s">
        <v>212</v>
      </c>
      <c r="B9" s="142">
        <v>44345</v>
      </c>
      <c r="C9">
        <v>5</v>
      </c>
      <c r="D9" t="s">
        <v>198</v>
      </c>
      <c r="E9">
        <v>12473724.859999999</v>
      </c>
      <c r="G9" s="144" t="s">
        <v>198</v>
      </c>
      <c r="H9">
        <v>12473724.859999999</v>
      </c>
      <c r="I9">
        <v>23224.52</v>
      </c>
    </row>
    <row r="10" spans="1:14" x14ac:dyDescent="0.35">
      <c r="A10" t="s">
        <v>212</v>
      </c>
      <c r="B10" s="142">
        <v>44345</v>
      </c>
      <c r="C10">
        <v>5</v>
      </c>
      <c r="D10" t="s">
        <v>200</v>
      </c>
      <c r="E10">
        <v>34575545.359999999</v>
      </c>
      <c r="G10" s="144" t="s">
        <v>200</v>
      </c>
      <c r="H10">
        <v>34575545.359999999</v>
      </c>
      <c r="I10">
        <v>417131.37</v>
      </c>
    </row>
    <row r="11" spans="1:14" x14ac:dyDescent="0.35">
      <c r="A11" t="s">
        <v>212</v>
      </c>
      <c r="B11" s="142">
        <v>44345</v>
      </c>
      <c r="C11">
        <v>5</v>
      </c>
      <c r="D11" t="s">
        <v>201</v>
      </c>
      <c r="E11">
        <v>35124742.450000003</v>
      </c>
      <c r="G11" s="144" t="s">
        <v>201</v>
      </c>
      <c r="H11">
        <v>35124742.450000003</v>
      </c>
      <c r="I11">
        <v>373828.13</v>
      </c>
    </row>
    <row r="12" spans="1:14" x14ac:dyDescent="0.35">
      <c r="A12" t="s">
        <v>212</v>
      </c>
      <c r="B12" s="142">
        <v>44345</v>
      </c>
      <c r="C12">
        <v>5</v>
      </c>
      <c r="D12" t="s">
        <v>202</v>
      </c>
      <c r="E12">
        <v>55131284.229999997</v>
      </c>
      <c r="G12" s="144" t="s">
        <v>202</v>
      </c>
      <c r="H12">
        <v>55131284.229999997</v>
      </c>
      <c r="I12">
        <v>218919.09</v>
      </c>
    </row>
    <row r="13" spans="1:14" x14ac:dyDescent="0.35">
      <c r="A13" t="s">
        <v>212</v>
      </c>
      <c r="B13" s="142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14" x14ac:dyDescent="0.35">
      <c r="A14" t="s">
        <v>213</v>
      </c>
      <c r="B14" s="142">
        <v>44345</v>
      </c>
      <c r="C14">
        <v>4</v>
      </c>
      <c r="D14" t="s">
        <v>195</v>
      </c>
      <c r="E14">
        <v>1987169.46</v>
      </c>
      <c r="G14" s="144" t="s">
        <v>195</v>
      </c>
      <c r="H14">
        <v>132549259.68000001</v>
      </c>
      <c r="I14">
        <v>1987169.46</v>
      </c>
    </row>
    <row r="15" spans="1:14" x14ac:dyDescent="0.35">
      <c r="A15" t="s">
        <v>213</v>
      </c>
      <c r="B15" s="142">
        <v>44345</v>
      </c>
      <c r="C15">
        <v>4</v>
      </c>
      <c r="D15" t="s">
        <v>198</v>
      </c>
      <c r="E15">
        <v>23012.51</v>
      </c>
      <c r="G15" s="144" t="s">
        <v>198</v>
      </c>
      <c r="H15">
        <v>11685321.99</v>
      </c>
      <c r="I15">
        <v>23012.51</v>
      </c>
    </row>
    <row r="16" spans="1:14" x14ac:dyDescent="0.35">
      <c r="A16" t="s">
        <v>213</v>
      </c>
      <c r="B16" s="142">
        <v>44345</v>
      </c>
      <c r="C16">
        <v>4</v>
      </c>
      <c r="D16" t="s">
        <v>200</v>
      </c>
      <c r="E16">
        <v>393430.83</v>
      </c>
      <c r="G16" s="144" t="s">
        <v>200</v>
      </c>
      <c r="H16">
        <v>33781900.049999997</v>
      </c>
      <c r="I16">
        <v>393430.83</v>
      </c>
    </row>
    <row r="17" spans="1:9" x14ac:dyDescent="0.35">
      <c r="A17" t="s">
        <v>213</v>
      </c>
      <c r="B17" s="142">
        <v>44345</v>
      </c>
      <c r="C17">
        <v>4</v>
      </c>
      <c r="D17" t="s">
        <v>201</v>
      </c>
      <c r="E17">
        <v>201393.59</v>
      </c>
      <c r="G17" s="144" t="s">
        <v>201</v>
      </c>
      <c r="H17">
        <v>31841942.300000001</v>
      </c>
      <c r="I17">
        <v>201393.59</v>
      </c>
    </row>
    <row r="18" spans="1:9" x14ac:dyDescent="0.35">
      <c r="A18" t="s">
        <v>213</v>
      </c>
      <c r="B18" s="142">
        <v>44345</v>
      </c>
      <c r="C18">
        <v>4</v>
      </c>
      <c r="D18" t="s">
        <v>202</v>
      </c>
      <c r="E18">
        <v>111373.68</v>
      </c>
      <c r="G18" s="144" t="s">
        <v>202</v>
      </c>
      <c r="H18">
        <v>50794039.450000003</v>
      </c>
      <c r="I18">
        <v>111373.68</v>
      </c>
    </row>
    <row r="19" spans="1:9" x14ac:dyDescent="0.35">
      <c r="A19" t="s">
        <v>213</v>
      </c>
      <c r="B19" s="142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x14ac:dyDescent="0.35">
      <c r="A20" t="s">
        <v>213</v>
      </c>
      <c r="B20" s="142">
        <v>44345</v>
      </c>
      <c r="C20">
        <v>5</v>
      </c>
      <c r="D20" t="s">
        <v>195</v>
      </c>
      <c r="E20">
        <v>132549259.68000001</v>
      </c>
      <c r="G20" s="144" t="s">
        <v>195</v>
      </c>
      <c r="H20">
        <v>930755</v>
      </c>
      <c r="I20">
        <v>11553</v>
      </c>
    </row>
    <row r="21" spans="1:9" x14ac:dyDescent="0.35">
      <c r="A21" t="s">
        <v>213</v>
      </c>
      <c r="B21" s="142">
        <v>44345</v>
      </c>
      <c r="C21">
        <v>5</v>
      </c>
      <c r="D21" t="s">
        <v>198</v>
      </c>
      <c r="E21">
        <v>11685321.99</v>
      </c>
      <c r="G21" s="144" t="s">
        <v>198</v>
      </c>
      <c r="H21">
        <v>131398</v>
      </c>
      <c r="I21">
        <v>199</v>
      </c>
    </row>
    <row r="22" spans="1:9" x14ac:dyDescent="0.35">
      <c r="A22" t="s">
        <v>213</v>
      </c>
      <c r="B22" s="142">
        <v>44345</v>
      </c>
      <c r="C22">
        <v>5</v>
      </c>
      <c r="D22" t="s">
        <v>200</v>
      </c>
      <c r="E22">
        <v>33781900.049999997</v>
      </c>
      <c r="G22" s="144" t="s">
        <v>200</v>
      </c>
      <c r="H22">
        <v>161133</v>
      </c>
      <c r="I22">
        <v>1823</v>
      </c>
    </row>
    <row r="23" spans="1:9" x14ac:dyDescent="0.35">
      <c r="A23" t="s">
        <v>213</v>
      </c>
      <c r="B23" s="142">
        <v>44345</v>
      </c>
      <c r="C23">
        <v>5</v>
      </c>
      <c r="D23" t="s">
        <v>201</v>
      </c>
      <c r="E23">
        <v>31841942.300000001</v>
      </c>
      <c r="G23" s="144" t="s">
        <v>201</v>
      </c>
      <c r="H23">
        <v>17564</v>
      </c>
      <c r="I23">
        <v>125</v>
      </c>
    </row>
    <row r="24" spans="1:9" x14ac:dyDescent="0.35">
      <c r="A24" t="s">
        <v>213</v>
      </c>
      <c r="B24" s="142">
        <v>44345</v>
      </c>
      <c r="C24">
        <v>5</v>
      </c>
      <c r="D24" t="s">
        <v>202</v>
      </c>
      <c r="E24">
        <v>50794039.450000003</v>
      </c>
      <c r="G24" s="144" t="s">
        <v>202</v>
      </c>
      <c r="H24">
        <v>6127</v>
      </c>
      <c r="I24">
        <v>10</v>
      </c>
    </row>
    <row r="25" spans="1:9" x14ac:dyDescent="0.35">
      <c r="A25" t="s">
        <v>213</v>
      </c>
      <c r="B25" s="142">
        <v>44345</v>
      </c>
      <c r="C25">
        <v>5</v>
      </c>
      <c r="D25" t="s">
        <v>203</v>
      </c>
      <c r="E25">
        <v>1246129.83</v>
      </c>
    </row>
    <row r="26" spans="1:9" x14ac:dyDescent="0.35">
      <c r="A26" t="s">
        <v>214</v>
      </c>
      <c r="B26" s="142">
        <v>44345</v>
      </c>
      <c r="C26">
        <v>4</v>
      </c>
      <c r="D26" t="s">
        <v>195</v>
      </c>
      <c r="E26">
        <v>11553</v>
      </c>
    </row>
    <row r="27" spans="1:9" x14ac:dyDescent="0.35">
      <c r="A27" t="s">
        <v>214</v>
      </c>
      <c r="B27" s="142">
        <v>44345</v>
      </c>
      <c r="C27">
        <v>4</v>
      </c>
      <c r="D27" t="s">
        <v>198</v>
      </c>
      <c r="E27">
        <v>199</v>
      </c>
    </row>
    <row r="28" spans="1:9" x14ac:dyDescent="0.35">
      <c r="A28" t="s">
        <v>214</v>
      </c>
      <c r="B28" s="142">
        <v>44345</v>
      </c>
      <c r="C28">
        <v>4</v>
      </c>
      <c r="D28" t="s">
        <v>200</v>
      </c>
      <c r="E28">
        <v>1823</v>
      </c>
    </row>
    <row r="29" spans="1:9" x14ac:dyDescent="0.35">
      <c r="A29" t="s">
        <v>214</v>
      </c>
      <c r="B29" s="142">
        <v>44345</v>
      </c>
      <c r="C29">
        <v>4</v>
      </c>
      <c r="D29" t="s">
        <v>201</v>
      </c>
      <c r="E29">
        <v>125</v>
      </c>
    </row>
    <row r="30" spans="1:9" x14ac:dyDescent="0.35">
      <c r="A30" t="s">
        <v>214</v>
      </c>
      <c r="B30" s="142">
        <v>44345</v>
      </c>
      <c r="C30">
        <v>4</v>
      </c>
      <c r="D30" t="s">
        <v>202</v>
      </c>
      <c r="E30">
        <v>10</v>
      </c>
    </row>
    <row r="31" spans="1:9" x14ac:dyDescent="0.35">
      <c r="A31" t="s">
        <v>214</v>
      </c>
      <c r="B31" s="142">
        <v>44345</v>
      </c>
      <c r="C31">
        <v>4</v>
      </c>
      <c r="D31" t="s">
        <v>203</v>
      </c>
      <c r="E31">
        <v>165</v>
      </c>
    </row>
    <row r="32" spans="1:9" x14ac:dyDescent="0.35">
      <c r="A32" t="s">
        <v>214</v>
      </c>
      <c r="B32" s="142">
        <v>44345</v>
      </c>
      <c r="C32">
        <v>5</v>
      </c>
      <c r="D32" t="s">
        <v>195</v>
      </c>
      <c r="E32">
        <v>930755</v>
      </c>
    </row>
    <row r="33" spans="1:5" x14ac:dyDescent="0.35">
      <c r="A33" t="s">
        <v>214</v>
      </c>
      <c r="B33" s="142">
        <v>44345</v>
      </c>
      <c r="C33">
        <v>5</v>
      </c>
      <c r="D33" t="s">
        <v>198</v>
      </c>
      <c r="E33">
        <v>131398</v>
      </c>
    </row>
    <row r="34" spans="1:5" x14ac:dyDescent="0.35">
      <c r="A34" t="s">
        <v>214</v>
      </c>
      <c r="B34" s="142">
        <v>44345</v>
      </c>
      <c r="C34">
        <v>5</v>
      </c>
      <c r="D34" t="s">
        <v>200</v>
      </c>
      <c r="E34">
        <v>161133</v>
      </c>
    </row>
    <row r="35" spans="1:5" x14ac:dyDescent="0.35">
      <c r="A35" t="s">
        <v>214</v>
      </c>
      <c r="B35" s="142">
        <v>44345</v>
      </c>
      <c r="C35">
        <v>5</v>
      </c>
      <c r="D35" t="s">
        <v>201</v>
      </c>
      <c r="E35">
        <v>17564</v>
      </c>
    </row>
    <row r="36" spans="1:5" x14ac:dyDescent="0.35">
      <c r="A36" t="s">
        <v>214</v>
      </c>
      <c r="B36" s="142">
        <v>44345</v>
      </c>
      <c r="C36">
        <v>5</v>
      </c>
      <c r="D36" t="s">
        <v>202</v>
      </c>
      <c r="E36">
        <v>6127</v>
      </c>
    </row>
    <row r="37" spans="1:5" x14ac:dyDescent="0.35">
      <c r="A37" t="s">
        <v>214</v>
      </c>
      <c r="B37" s="142">
        <v>44345</v>
      </c>
      <c r="C37">
        <v>5</v>
      </c>
      <c r="D37" t="s">
        <v>203</v>
      </c>
      <c r="E37">
        <v>23960</v>
      </c>
    </row>
    <row r="38" spans="1:5" x14ac:dyDescent="0.35">
      <c r="B38" s="142"/>
    </row>
    <row r="39" spans="1:5" x14ac:dyDescent="0.35">
      <c r="B39" s="142"/>
    </row>
    <row r="40" spans="1:5" x14ac:dyDescent="0.35">
      <c r="B40" s="142"/>
    </row>
    <row r="41" spans="1:5" x14ac:dyDescent="0.35">
      <c r="B41" s="142"/>
    </row>
    <row r="42" spans="1:5" x14ac:dyDescent="0.35">
      <c r="B42" s="142"/>
    </row>
    <row r="43" spans="1:5" x14ac:dyDescent="0.35">
      <c r="B43" s="142"/>
    </row>
    <row r="44" spans="1:5" x14ac:dyDescent="0.35">
      <c r="B44" s="142"/>
    </row>
    <row r="45" spans="1:5" x14ac:dyDescent="0.35">
      <c r="B45" s="142"/>
    </row>
    <row r="46" spans="1:5" x14ac:dyDescent="0.35">
      <c r="B46" s="142"/>
    </row>
    <row r="47" spans="1:5" x14ac:dyDescent="0.35">
      <c r="B47" s="142"/>
    </row>
    <row r="48" spans="1:5" x14ac:dyDescent="0.35">
      <c r="B48" s="142"/>
    </row>
    <row r="49" spans="2:2" x14ac:dyDescent="0.35">
      <c r="B49" s="142"/>
    </row>
    <row r="50" spans="2:2" x14ac:dyDescent="0.35">
      <c r="B50" s="142"/>
    </row>
    <row r="51" spans="2:2" x14ac:dyDescent="0.35">
      <c r="B51" s="142"/>
    </row>
    <row r="52" spans="2:2" x14ac:dyDescent="0.35">
      <c r="B52" s="142"/>
    </row>
    <row r="53" spans="2:2" x14ac:dyDescent="0.35">
      <c r="B53" s="142"/>
    </row>
    <row r="54" spans="2:2" x14ac:dyDescent="0.35">
      <c r="B54" s="142"/>
    </row>
    <row r="55" spans="2:2" x14ac:dyDescent="0.35">
      <c r="B55" s="142"/>
    </row>
    <row r="56" spans="2:2" x14ac:dyDescent="0.35">
      <c r="B56" s="142"/>
    </row>
    <row r="57" spans="2:2" x14ac:dyDescent="0.35">
      <c r="B57" s="142"/>
    </row>
    <row r="58" spans="2:2" x14ac:dyDescent="0.35">
      <c r="B58" s="142"/>
    </row>
    <row r="59" spans="2:2" x14ac:dyDescent="0.35">
      <c r="B59" s="142"/>
    </row>
    <row r="60" spans="2:2" x14ac:dyDescent="0.35">
      <c r="B60" s="142"/>
    </row>
    <row r="61" spans="2:2" x14ac:dyDescent="0.35">
      <c r="B61" s="142"/>
    </row>
    <row r="62" spans="2:2" x14ac:dyDescent="0.35">
      <c r="B62" s="142"/>
    </row>
    <row r="63" spans="2:2" x14ac:dyDescent="0.35">
      <c r="B63" s="142"/>
    </row>
    <row r="64" spans="2:2" x14ac:dyDescent="0.35">
      <c r="B64" s="142"/>
    </row>
    <row r="65" spans="2:2" x14ac:dyDescent="0.35">
      <c r="B65" s="142"/>
    </row>
    <row r="66" spans="2:2" x14ac:dyDescent="0.35">
      <c r="B66" s="142"/>
    </row>
    <row r="67" spans="2:2" x14ac:dyDescent="0.35">
      <c r="B67" s="142"/>
    </row>
    <row r="68" spans="2:2" x14ac:dyDescent="0.35">
      <c r="B68" s="142"/>
    </row>
    <row r="69" spans="2:2" x14ac:dyDescent="0.35">
      <c r="B69" s="142"/>
    </row>
    <row r="70" spans="2:2" x14ac:dyDescent="0.35">
      <c r="B70" s="142"/>
    </row>
    <row r="71" spans="2:2" x14ac:dyDescent="0.35">
      <c r="B71" s="142"/>
    </row>
    <row r="72" spans="2:2" x14ac:dyDescent="0.35">
      <c r="B72" s="142"/>
    </row>
    <row r="73" spans="2:2" x14ac:dyDescent="0.35">
      <c r="B73" s="142"/>
    </row>
    <row r="74" spans="2:2" x14ac:dyDescent="0.35">
      <c r="B74" s="142"/>
    </row>
    <row r="75" spans="2:2" x14ac:dyDescent="0.35">
      <c r="B75" s="142"/>
    </row>
    <row r="76" spans="2:2" x14ac:dyDescent="0.35">
      <c r="B76" s="142"/>
    </row>
    <row r="77" spans="2:2" x14ac:dyDescent="0.35">
      <c r="B77" s="142"/>
    </row>
    <row r="78" spans="2:2" x14ac:dyDescent="0.35">
      <c r="B78" s="142"/>
    </row>
    <row r="79" spans="2:2" x14ac:dyDescent="0.35">
      <c r="B79" s="142"/>
    </row>
    <row r="80" spans="2:2" x14ac:dyDescent="0.35">
      <c r="B80" s="142"/>
    </row>
    <row r="81" spans="2:2" x14ac:dyDescent="0.35">
      <c r="B81" s="142"/>
    </row>
    <row r="82" spans="2:2" x14ac:dyDescent="0.35">
      <c r="B82" s="142"/>
    </row>
    <row r="83" spans="2:2" x14ac:dyDescent="0.35">
      <c r="B83" s="142"/>
    </row>
    <row r="84" spans="2:2" x14ac:dyDescent="0.35">
      <c r="B84" s="142"/>
    </row>
    <row r="85" spans="2:2" x14ac:dyDescent="0.35">
      <c r="B85" s="142"/>
    </row>
    <row r="86" spans="2:2" x14ac:dyDescent="0.35">
      <c r="B86" s="142"/>
    </row>
    <row r="87" spans="2:2" x14ac:dyDescent="0.35">
      <c r="B87" s="142"/>
    </row>
    <row r="88" spans="2:2" x14ac:dyDescent="0.35">
      <c r="B88" s="142"/>
    </row>
    <row r="89" spans="2:2" x14ac:dyDescent="0.35">
      <c r="B89" s="142"/>
    </row>
    <row r="90" spans="2:2" x14ac:dyDescent="0.35">
      <c r="B90" s="142"/>
    </row>
    <row r="91" spans="2:2" x14ac:dyDescent="0.35">
      <c r="B91" s="142"/>
    </row>
    <row r="92" spans="2:2" x14ac:dyDescent="0.35">
      <c r="B92" s="142"/>
    </row>
    <row r="93" spans="2:2" x14ac:dyDescent="0.35">
      <c r="B93" s="142"/>
    </row>
    <row r="94" spans="2:2" x14ac:dyDescent="0.35">
      <c r="B94" s="142"/>
    </row>
    <row r="95" spans="2:2" x14ac:dyDescent="0.35">
      <c r="B95" s="142"/>
    </row>
    <row r="96" spans="2:2" x14ac:dyDescent="0.35">
      <c r="B96" s="142"/>
    </row>
    <row r="97" spans="2:2" x14ac:dyDescent="0.35">
      <c r="B97" s="142"/>
    </row>
    <row r="98" spans="2:2" x14ac:dyDescent="0.35">
      <c r="B98" s="142"/>
    </row>
    <row r="99" spans="2:2" x14ac:dyDescent="0.35">
      <c r="B99" s="142"/>
    </row>
    <row r="100" spans="2:2" x14ac:dyDescent="0.35">
      <c r="B100" s="142"/>
    </row>
    <row r="101" spans="2:2" x14ac:dyDescent="0.35">
      <c r="B101" s="142"/>
    </row>
    <row r="102" spans="2:2" x14ac:dyDescent="0.35">
      <c r="B102" s="142"/>
    </row>
    <row r="103" spans="2:2" x14ac:dyDescent="0.35">
      <c r="B103" s="142"/>
    </row>
    <row r="104" spans="2:2" x14ac:dyDescent="0.35">
      <c r="B104" s="142"/>
    </row>
    <row r="105" spans="2:2" x14ac:dyDescent="0.35">
      <c r="B105" s="142"/>
    </row>
    <row r="106" spans="2:2" x14ac:dyDescent="0.35">
      <c r="B106" s="142"/>
    </row>
    <row r="107" spans="2:2" x14ac:dyDescent="0.35">
      <c r="B107" s="142"/>
    </row>
    <row r="108" spans="2:2" x14ac:dyDescent="0.35">
      <c r="B108" s="142"/>
    </row>
    <row r="109" spans="2:2" x14ac:dyDescent="0.35">
      <c r="B109" s="142"/>
    </row>
    <row r="110" spans="2:2" x14ac:dyDescent="0.35">
      <c r="B110" s="142"/>
    </row>
    <row r="111" spans="2:2" x14ac:dyDescent="0.35">
      <c r="B111" s="142"/>
    </row>
    <row r="112" spans="2:2" x14ac:dyDescent="0.35">
      <c r="B112" s="142"/>
    </row>
    <row r="113" spans="2:2" x14ac:dyDescent="0.35">
      <c r="B113" s="142"/>
    </row>
    <row r="114" spans="2:2" x14ac:dyDescent="0.35">
      <c r="B114" s="142"/>
    </row>
    <row r="115" spans="2:2" x14ac:dyDescent="0.35">
      <c r="B115" s="142"/>
    </row>
    <row r="116" spans="2:2" x14ac:dyDescent="0.35">
      <c r="B116" s="142"/>
    </row>
    <row r="117" spans="2:2" x14ac:dyDescent="0.35">
      <c r="B117" s="142"/>
    </row>
    <row r="118" spans="2:2" x14ac:dyDescent="0.35">
      <c r="B118" s="142"/>
    </row>
    <row r="119" spans="2:2" x14ac:dyDescent="0.35">
      <c r="B119" s="142"/>
    </row>
    <row r="120" spans="2:2" x14ac:dyDescent="0.35">
      <c r="B120" s="142"/>
    </row>
    <row r="121" spans="2:2" x14ac:dyDescent="0.35">
      <c r="B121" s="142"/>
    </row>
    <row r="122" spans="2:2" x14ac:dyDescent="0.35">
      <c r="B122" s="142"/>
    </row>
    <row r="123" spans="2:2" x14ac:dyDescent="0.35">
      <c r="B123" s="142"/>
    </row>
    <row r="124" spans="2:2" x14ac:dyDescent="0.35">
      <c r="B124" s="142"/>
    </row>
    <row r="125" spans="2:2" x14ac:dyDescent="0.35">
      <c r="B125" s="142"/>
    </row>
    <row r="126" spans="2:2" x14ac:dyDescent="0.35">
      <c r="B126" s="142"/>
    </row>
    <row r="127" spans="2:2" x14ac:dyDescent="0.35">
      <c r="B127" s="142"/>
    </row>
    <row r="128" spans="2:2" x14ac:dyDescent="0.35">
      <c r="B128" s="142"/>
    </row>
    <row r="129" spans="2:2" x14ac:dyDescent="0.35">
      <c r="B129" s="142"/>
    </row>
    <row r="130" spans="2:2" x14ac:dyDescent="0.35">
      <c r="B130" s="142"/>
    </row>
    <row r="131" spans="2:2" x14ac:dyDescent="0.35">
      <c r="B131" s="142"/>
    </row>
    <row r="132" spans="2:2" x14ac:dyDescent="0.35">
      <c r="B132" s="142"/>
    </row>
    <row r="133" spans="2:2" x14ac:dyDescent="0.35">
      <c r="B133" s="142"/>
    </row>
    <row r="134" spans="2:2" x14ac:dyDescent="0.35">
      <c r="B134" s="142"/>
    </row>
    <row r="135" spans="2:2" x14ac:dyDescent="0.35">
      <c r="B135" s="142"/>
    </row>
    <row r="136" spans="2:2" x14ac:dyDescent="0.35">
      <c r="B136" s="142"/>
    </row>
    <row r="137" spans="2:2" x14ac:dyDescent="0.35">
      <c r="B137" s="142"/>
    </row>
    <row r="138" spans="2:2" x14ac:dyDescent="0.35">
      <c r="B138" s="142"/>
    </row>
    <row r="139" spans="2:2" x14ac:dyDescent="0.35">
      <c r="B139" s="142"/>
    </row>
    <row r="140" spans="2:2" x14ac:dyDescent="0.35">
      <c r="B140" s="142"/>
    </row>
    <row r="141" spans="2:2" x14ac:dyDescent="0.35">
      <c r="B141" s="142"/>
    </row>
    <row r="142" spans="2:2" x14ac:dyDescent="0.35">
      <c r="B142" s="142"/>
    </row>
    <row r="143" spans="2:2" x14ac:dyDescent="0.35">
      <c r="B143" s="142"/>
    </row>
    <row r="144" spans="2:2" x14ac:dyDescent="0.35">
      <c r="B144" s="142"/>
    </row>
    <row r="145" spans="2:2" x14ac:dyDescent="0.35">
      <c r="B145" s="142"/>
    </row>
    <row r="146" spans="2:2" x14ac:dyDescent="0.35">
      <c r="B146" s="142"/>
    </row>
    <row r="147" spans="2:2" x14ac:dyDescent="0.35">
      <c r="B147" s="142"/>
    </row>
    <row r="148" spans="2:2" x14ac:dyDescent="0.35">
      <c r="B148" s="142"/>
    </row>
    <row r="149" spans="2:2" x14ac:dyDescent="0.35">
      <c r="B149" s="142"/>
    </row>
    <row r="150" spans="2:2" x14ac:dyDescent="0.35">
      <c r="B150" s="142"/>
    </row>
    <row r="151" spans="2:2" x14ac:dyDescent="0.35">
      <c r="B151" s="142"/>
    </row>
    <row r="152" spans="2:2" x14ac:dyDescent="0.35">
      <c r="B152" s="142"/>
    </row>
    <row r="153" spans="2:2" x14ac:dyDescent="0.35">
      <c r="B153" s="142"/>
    </row>
    <row r="154" spans="2:2" x14ac:dyDescent="0.35">
      <c r="B154" s="142"/>
    </row>
    <row r="155" spans="2:2" x14ac:dyDescent="0.35">
      <c r="B155" s="142"/>
    </row>
    <row r="156" spans="2:2" x14ac:dyDescent="0.35">
      <c r="B156" s="142"/>
    </row>
    <row r="157" spans="2:2" x14ac:dyDescent="0.35">
      <c r="B157" s="142"/>
    </row>
    <row r="158" spans="2:2" x14ac:dyDescent="0.35">
      <c r="B158" s="142"/>
    </row>
    <row r="159" spans="2:2" x14ac:dyDescent="0.35">
      <c r="B159" s="142"/>
    </row>
    <row r="160" spans="2:2" x14ac:dyDescent="0.35">
      <c r="B160" s="142"/>
    </row>
    <row r="161" spans="2:2" x14ac:dyDescent="0.35">
      <c r="B161" s="142"/>
    </row>
    <row r="162" spans="2:2" x14ac:dyDescent="0.35">
      <c r="B162" s="142"/>
    </row>
    <row r="163" spans="2:2" x14ac:dyDescent="0.35">
      <c r="B163" s="142"/>
    </row>
    <row r="164" spans="2:2" x14ac:dyDescent="0.35">
      <c r="B164" s="142"/>
    </row>
    <row r="165" spans="2:2" x14ac:dyDescent="0.35">
      <c r="B165" s="142"/>
    </row>
    <row r="166" spans="2:2" x14ac:dyDescent="0.35">
      <c r="B166" s="142"/>
    </row>
    <row r="167" spans="2:2" x14ac:dyDescent="0.35">
      <c r="B167" s="142"/>
    </row>
    <row r="168" spans="2:2" x14ac:dyDescent="0.35">
      <c r="B168" s="142"/>
    </row>
    <row r="169" spans="2:2" x14ac:dyDescent="0.35">
      <c r="B169" s="142"/>
    </row>
    <row r="170" spans="2:2" x14ac:dyDescent="0.35">
      <c r="B170" s="142"/>
    </row>
    <row r="171" spans="2:2" x14ac:dyDescent="0.35">
      <c r="B171" s="142"/>
    </row>
    <row r="172" spans="2:2" x14ac:dyDescent="0.35">
      <c r="B172" s="142"/>
    </row>
    <row r="173" spans="2:2" x14ac:dyDescent="0.35">
      <c r="B173" s="142"/>
    </row>
    <row r="174" spans="2:2" x14ac:dyDescent="0.35">
      <c r="B174" s="142"/>
    </row>
    <row r="175" spans="2:2" x14ac:dyDescent="0.35">
      <c r="B175" s="142"/>
    </row>
    <row r="176" spans="2:2" x14ac:dyDescent="0.35">
      <c r="B176" s="142"/>
    </row>
    <row r="177" spans="2:2" x14ac:dyDescent="0.35">
      <c r="B177" s="142"/>
    </row>
    <row r="178" spans="2:2" x14ac:dyDescent="0.35">
      <c r="B178" s="142"/>
    </row>
    <row r="179" spans="2:2" x14ac:dyDescent="0.35">
      <c r="B179" s="142"/>
    </row>
    <row r="180" spans="2:2" x14ac:dyDescent="0.35">
      <c r="B180" s="142"/>
    </row>
    <row r="181" spans="2:2" x14ac:dyDescent="0.35">
      <c r="B181" s="142"/>
    </row>
    <row r="182" spans="2:2" x14ac:dyDescent="0.35">
      <c r="B182" s="142"/>
    </row>
    <row r="183" spans="2:2" x14ac:dyDescent="0.35">
      <c r="B183" s="142"/>
    </row>
    <row r="184" spans="2:2" x14ac:dyDescent="0.35">
      <c r="B184" s="142"/>
    </row>
    <row r="185" spans="2:2" x14ac:dyDescent="0.35">
      <c r="B185" s="142"/>
    </row>
    <row r="186" spans="2:2" x14ac:dyDescent="0.35">
      <c r="B186" s="142"/>
    </row>
    <row r="187" spans="2:2" x14ac:dyDescent="0.35">
      <c r="B187" s="142"/>
    </row>
    <row r="188" spans="2:2" x14ac:dyDescent="0.35">
      <c r="B188" s="142"/>
    </row>
    <row r="189" spans="2:2" x14ac:dyDescent="0.35">
      <c r="B189" s="142"/>
    </row>
    <row r="190" spans="2:2" x14ac:dyDescent="0.35">
      <c r="B190" s="142"/>
    </row>
    <row r="191" spans="2:2" x14ac:dyDescent="0.35">
      <c r="B191" s="142"/>
    </row>
    <row r="192" spans="2:2" x14ac:dyDescent="0.35">
      <c r="B192" s="142"/>
    </row>
    <row r="193" spans="2:2" x14ac:dyDescent="0.35">
      <c r="B193" s="142"/>
    </row>
    <row r="194" spans="2:2" x14ac:dyDescent="0.35">
      <c r="B194" s="142"/>
    </row>
    <row r="195" spans="2:2" x14ac:dyDescent="0.35">
      <c r="B195" s="142"/>
    </row>
    <row r="196" spans="2:2" x14ac:dyDescent="0.35">
      <c r="B196" s="142"/>
    </row>
    <row r="197" spans="2:2" x14ac:dyDescent="0.35">
      <c r="B197" s="142"/>
    </row>
    <row r="198" spans="2:2" x14ac:dyDescent="0.35">
      <c r="B198" s="142"/>
    </row>
    <row r="199" spans="2:2" x14ac:dyDescent="0.35">
      <c r="B199" s="142"/>
    </row>
    <row r="200" spans="2:2" x14ac:dyDescent="0.35">
      <c r="B200" s="142"/>
    </row>
    <row r="201" spans="2:2" x14ac:dyDescent="0.35">
      <c r="B201" s="142"/>
    </row>
    <row r="202" spans="2:2" x14ac:dyDescent="0.35">
      <c r="B202" s="142"/>
    </row>
    <row r="203" spans="2:2" x14ac:dyDescent="0.35">
      <c r="B203" s="142"/>
    </row>
    <row r="204" spans="2:2" x14ac:dyDescent="0.35">
      <c r="B204" s="142"/>
    </row>
    <row r="205" spans="2:2" x14ac:dyDescent="0.35">
      <c r="B205" s="142"/>
    </row>
    <row r="206" spans="2:2" x14ac:dyDescent="0.35">
      <c r="B206" s="142"/>
    </row>
    <row r="207" spans="2:2" x14ac:dyDescent="0.35">
      <c r="B207" s="142"/>
    </row>
    <row r="208" spans="2:2" x14ac:dyDescent="0.35">
      <c r="B208" s="142"/>
    </row>
    <row r="209" spans="2:2" x14ac:dyDescent="0.35">
      <c r="B209" s="142"/>
    </row>
    <row r="210" spans="2:2" x14ac:dyDescent="0.35">
      <c r="B210" s="142"/>
    </row>
    <row r="211" spans="2:2" x14ac:dyDescent="0.35">
      <c r="B211" s="142"/>
    </row>
    <row r="212" spans="2:2" x14ac:dyDescent="0.35">
      <c r="B212" s="142"/>
    </row>
    <row r="213" spans="2:2" x14ac:dyDescent="0.35">
      <c r="B213" s="142"/>
    </row>
    <row r="214" spans="2:2" x14ac:dyDescent="0.35">
      <c r="B214" s="142"/>
    </row>
    <row r="215" spans="2:2" x14ac:dyDescent="0.35">
      <c r="B215" s="142"/>
    </row>
    <row r="216" spans="2:2" x14ac:dyDescent="0.35">
      <c r="B216" s="142"/>
    </row>
    <row r="217" spans="2:2" x14ac:dyDescent="0.35">
      <c r="B217" s="142"/>
    </row>
    <row r="218" spans="2:2" x14ac:dyDescent="0.35">
      <c r="B218" s="142"/>
    </row>
    <row r="219" spans="2:2" x14ac:dyDescent="0.35">
      <c r="B219" s="142"/>
    </row>
    <row r="220" spans="2:2" x14ac:dyDescent="0.35">
      <c r="B220" s="142"/>
    </row>
    <row r="221" spans="2:2" x14ac:dyDescent="0.35">
      <c r="B221" s="142"/>
    </row>
    <row r="222" spans="2:2" x14ac:dyDescent="0.35">
      <c r="B222" s="142"/>
    </row>
    <row r="223" spans="2:2" x14ac:dyDescent="0.35">
      <c r="B223" s="142"/>
    </row>
    <row r="224" spans="2:2" x14ac:dyDescent="0.35">
      <c r="B224" s="142"/>
    </row>
    <row r="225" spans="2:2" x14ac:dyDescent="0.35">
      <c r="B225" s="142"/>
    </row>
    <row r="226" spans="2:2" x14ac:dyDescent="0.35">
      <c r="B226" s="142"/>
    </row>
    <row r="227" spans="2:2" x14ac:dyDescent="0.35">
      <c r="B227" s="142"/>
    </row>
    <row r="228" spans="2:2" x14ac:dyDescent="0.35">
      <c r="B228" s="142"/>
    </row>
    <row r="229" spans="2:2" x14ac:dyDescent="0.35">
      <c r="B229" s="142"/>
    </row>
    <row r="230" spans="2:2" x14ac:dyDescent="0.35">
      <c r="B230" s="142"/>
    </row>
    <row r="231" spans="2:2" x14ac:dyDescent="0.35">
      <c r="B231" s="142"/>
    </row>
    <row r="232" spans="2:2" x14ac:dyDescent="0.35">
      <c r="B232" s="142"/>
    </row>
    <row r="233" spans="2:2" x14ac:dyDescent="0.35">
      <c r="B233" s="142"/>
    </row>
    <row r="234" spans="2:2" x14ac:dyDescent="0.35">
      <c r="B234" s="142"/>
    </row>
    <row r="235" spans="2:2" x14ac:dyDescent="0.35">
      <c r="B235" s="142"/>
    </row>
    <row r="236" spans="2:2" x14ac:dyDescent="0.35">
      <c r="B236" s="142"/>
    </row>
    <row r="237" spans="2:2" x14ac:dyDescent="0.35">
      <c r="B237" s="142"/>
    </row>
    <row r="238" spans="2:2" x14ac:dyDescent="0.35">
      <c r="B238" s="142"/>
    </row>
    <row r="239" spans="2:2" x14ac:dyDescent="0.35">
      <c r="B239" s="142"/>
    </row>
    <row r="240" spans="2:2" x14ac:dyDescent="0.35">
      <c r="B240" s="142"/>
    </row>
    <row r="241" spans="2:2" x14ac:dyDescent="0.35">
      <c r="B241" s="142"/>
    </row>
    <row r="242" spans="2:2" x14ac:dyDescent="0.35">
      <c r="B242" s="142"/>
    </row>
    <row r="243" spans="2:2" x14ac:dyDescent="0.35">
      <c r="B243" s="142"/>
    </row>
    <row r="244" spans="2:2" x14ac:dyDescent="0.35">
      <c r="B244" s="142"/>
    </row>
    <row r="245" spans="2:2" x14ac:dyDescent="0.35">
      <c r="B245" s="142"/>
    </row>
    <row r="246" spans="2:2" x14ac:dyDescent="0.35">
      <c r="B246" s="142"/>
    </row>
    <row r="247" spans="2:2" x14ac:dyDescent="0.35">
      <c r="B247" s="142"/>
    </row>
    <row r="248" spans="2:2" x14ac:dyDescent="0.35">
      <c r="B248" s="142"/>
    </row>
    <row r="249" spans="2:2" x14ac:dyDescent="0.35">
      <c r="B249" s="142"/>
    </row>
    <row r="250" spans="2:2" x14ac:dyDescent="0.35">
      <c r="B250" s="142"/>
    </row>
    <row r="251" spans="2:2" x14ac:dyDescent="0.35">
      <c r="B251" s="142"/>
    </row>
    <row r="252" spans="2:2" x14ac:dyDescent="0.35">
      <c r="B252" s="142"/>
    </row>
    <row r="253" spans="2:2" x14ac:dyDescent="0.35">
      <c r="B253" s="142"/>
    </row>
    <row r="254" spans="2:2" x14ac:dyDescent="0.35">
      <c r="B254" s="142"/>
    </row>
    <row r="255" spans="2:2" x14ac:dyDescent="0.35">
      <c r="B255" s="142"/>
    </row>
    <row r="256" spans="2:2" x14ac:dyDescent="0.35">
      <c r="B256" s="142"/>
    </row>
    <row r="257" spans="2:2" x14ac:dyDescent="0.35">
      <c r="B257" s="142"/>
    </row>
    <row r="258" spans="2:2" x14ac:dyDescent="0.35">
      <c r="B258" s="142"/>
    </row>
    <row r="259" spans="2:2" x14ac:dyDescent="0.35">
      <c r="B259" s="142"/>
    </row>
    <row r="260" spans="2:2" x14ac:dyDescent="0.35">
      <c r="B260" s="142"/>
    </row>
    <row r="261" spans="2:2" x14ac:dyDescent="0.35">
      <c r="B261" s="142"/>
    </row>
    <row r="262" spans="2:2" x14ac:dyDescent="0.35">
      <c r="B262" s="142"/>
    </row>
    <row r="263" spans="2:2" x14ac:dyDescent="0.35">
      <c r="B263" s="142"/>
    </row>
    <row r="264" spans="2:2" x14ac:dyDescent="0.35">
      <c r="B264" s="142"/>
    </row>
    <row r="265" spans="2:2" x14ac:dyDescent="0.35">
      <c r="B265" s="142"/>
    </row>
    <row r="266" spans="2:2" x14ac:dyDescent="0.35">
      <c r="B266" s="142"/>
    </row>
    <row r="267" spans="2:2" x14ac:dyDescent="0.35">
      <c r="B267" s="142"/>
    </row>
    <row r="268" spans="2:2" x14ac:dyDescent="0.35">
      <c r="B268" s="142"/>
    </row>
    <row r="269" spans="2:2" x14ac:dyDescent="0.35">
      <c r="B269" s="142"/>
    </row>
    <row r="270" spans="2:2" x14ac:dyDescent="0.35">
      <c r="B270" s="142"/>
    </row>
    <row r="271" spans="2:2" x14ac:dyDescent="0.35">
      <c r="B271" s="142"/>
    </row>
    <row r="272" spans="2:2" x14ac:dyDescent="0.35">
      <c r="B272" s="142"/>
    </row>
    <row r="273" spans="2:2" x14ac:dyDescent="0.35">
      <c r="B273" s="142"/>
    </row>
    <row r="274" spans="2:2" x14ac:dyDescent="0.35">
      <c r="B274" s="142"/>
    </row>
    <row r="275" spans="2:2" x14ac:dyDescent="0.35">
      <c r="B275" s="142"/>
    </row>
    <row r="276" spans="2:2" x14ac:dyDescent="0.35">
      <c r="B276" s="142"/>
    </row>
    <row r="277" spans="2:2" x14ac:dyDescent="0.35">
      <c r="B277" s="142"/>
    </row>
    <row r="278" spans="2:2" x14ac:dyDescent="0.35">
      <c r="B278" s="142"/>
    </row>
    <row r="279" spans="2:2" x14ac:dyDescent="0.35">
      <c r="B279" s="142"/>
    </row>
    <row r="280" spans="2:2" x14ac:dyDescent="0.35">
      <c r="B280" s="142"/>
    </row>
    <row r="281" spans="2:2" x14ac:dyDescent="0.35">
      <c r="B281" s="142"/>
    </row>
    <row r="282" spans="2:2" x14ac:dyDescent="0.35">
      <c r="B282" s="142"/>
    </row>
    <row r="283" spans="2:2" x14ac:dyDescent="0.35">
      <c r="B283" s="142"/>
    </row>
    <row r="284" spans="2:2" x14ac:dyDescent="0.35">
      <c r="B284" s="142"/>
    </row>
    <row r="285" spans="2:2" x14ac:dyDescent="0.35">
      <c r="B285" s="142"/>
    </row>
    <row r="286" spans="2:2" x14ac:dyDescent="0.35">
      <c r="B286" s="142"/>
    </row>
    <row r="287" spans="2:2" x14ac:dyDescent="0.35">
      <c r="B287" s="142"/>
    </row>
    <row r="288" spans="2:2" x14ac:dyDescent="0.35">
      <c r="B288" s="142"/>
    </row>
    <row r="289" spans="2:2" x14ac:dyDescent="0.35">
      <c r="B289" s="142"/>
    </row>
    <row r="290" spans="2:2" x14ac:dyDescent="0.35">
      <c r="B290" s="142"/>
    </row>
    <row r="291" spans="2:2" x14ac:dyDescent="0.35">
      <c r="B291" s="142"/>
    </row>
    <row r="292" spans="2:2" x14ac:dyDescent="0.35">
      <c r="B292" s="142"/>
    </row>
    <row r="293" spans="2:2" x14ac:dyDescent="0.35">
      <c r="B293" s="142"/>
    </row>
    <row r="294" spans="2:2" x14ac:dyDescent="0.35">
      <c r="B294" s="142"/>
    </row>
    <row r="295" spans="2:2" x14ac:dyDescent="0.35">
      <c r="B295" s="142"/>
    </row>
    <row r="296" spans="2:2" x14ac:dyDescent="0.35">
      <c r="B296" s="142"/>
    </row>
    <row r="297" spans="2:2" x14ac:dyDescent="0.35">
      <c r="B297" s="142"/>
    </row>
    <row r="298" spans="2:2" x14ac:dyDescent="0.35">
      <c r="B298" s="142"/>
    </row>
    <row r="299" spans="2:2" x14ac:dyDescent="0.35">
      <c r="B299" s="142"/>
    </row>
    <row r="300" spans="2:2" x14ac:dyDescent="0.35">
      <c r="B300" s="142"/>
    </row>
    <row r="301" spans="2:2" x14ac:dyDescent="0.35">
      <c r="B301" s="142"/>
    </row>
    <row r="302" spans="2:2" x14ac:dyDescent="0.35">
      <c r="B302" s="142"/>
    </row>
    <row r="303" spans="2:2" x14ac:dyDescent="0.35">
      <c r="B303" s="142"/>
    </row>
    <row r="304" spans="2:2" x14ac:dyDescent="0.35">
      <c r="B304" s="142"/>
    </row>
    <row r="305" spans="2:2" x14ac:dyDescent="0.35">
      <c r="B305" s="142"/>
    </row>
    <row r="306" spans="2:2" x14ac:dyDescent="0.35">
      <c r="B306" s="142"/>
    </row>
    <row r="307" spans="2:2" x14ac:dyDescent="0.35">
      <c r="B307" s="142"/>
    </row>
    <row r="308" spans="2:2" x14ac:dyDescent="0.35">
      <c r="B308" s="142"/>
    </row>
    <row r="309" spans="2:2" x14ac:dyDescent="0.35">
      <c r="B309" s="142"/>
    </row>
    <row r="310" spans="2:2" x14ac:dyDescent="0.35">
      <c r="B310" s="142"/>
    </row>
    <row r="311" spans="2:2" x14ac:dyDescent="0.35">
      <c r="B311" s="142"/>
    </row>
    <row r="312" spans="2:2" x14ac:dyDescent="0.35">
      <c r="B312" s="142"/>
    </row>
    <row r="313" spans="2:2" x14ac:dyDescent="0.35">
      <c r="B313" s="142"/>
    </row>
    <row r="314" spans="2:2" x14ac:dyDescent="0.35">
      <c r="B314" s="142"/>
    </row>
    <row r="315" spans="2:2" x14ac:dyDescent="0.35">
      <c r="B315" s="142"/>
    </row>
    <row r="316" spans="2:2" x14ac:dyDescent="0.35">
      <c r="B316" s="142"/>
    </row>
    <row r="317" spans="2:2" x14ac:dyDescent="0.35">
      <c r="B317" s="142"/>
    </row>
    <row r="318" spans="2:2" x14ac:dyDescent="0.35">
      <c r="B318" s="142"/>
    </row>
    <row r="319" spans="2:2" x14ac:dyDescent="0.35">
      <c r="B319" s="142"/>
    </row>
    <row r="320" spans="2:2" x14ac:dyDescent="0.35">
      <c r="B320" s="142"/>
    </row>
    <row r="321" spans="2:2" x14ac:dyDescent="0.35">
      <c r="B321" s="142"/>
    </row>
    <row r="322" spans="2:2" x14ac:dyDescent="0.35">
      <c r="B322" s="142"/>
    </row>
    <row r="323" spans="2:2" x14ac:dyDescent="0.35">
      <c r="B323" s="142"/>
    </row>
    <row r="324" spans="2:2" x14ac:dyDescent="0.35">
      <c r="B324" s="142"/>
    </row>
    <row r="325" spans="2:2" x14ac:dyDescent="0.35">
      <c r="B325" s="142"/>
    </row>
    <row r="326" spans="2:2" x14ac:dyDescent="0.35">
      <c r="B326" s="142"/>
    </row>
    <row r="327" spans="2:2" x14ac:dyDescent="0.35">
      <c r="B327" s="142"/>
    </row>
    <row r="328" spans="2:2" x14ac:dyDescent="0.35">
      <c r="B328" s="142"/>
    </row>
    <row r="329" spans="2:2" x14ac:dyDescent="0.35">
      <c r="B329" s="142"/>
    </row>
    <row r="330" spans="2:2" x14ac:dyDescent="0.35">
      <c r="B330" s="142"/>
    </row>
    <row r="331" spans="2:2" x14ac:dyDescent="0.35">
      <c r="B331" s="142"/>
    </row>
    <row r="332" spans="2:2" x14ac:dyDescent="0.35">
      <c r="B332" s="142"/>
    </row>
    <row r="333" spans="2:2" x14ac:dyDescent="0.35">
      <c r="B333" s="142"/>
    </row>
    <row r="334" spans="2:2" x14ac:dyDescent="0.35">
      <c r="B334" s="142"/>
    </row>
    <row r="335" spans="2:2" x14ac:dyDescent="0.35">
      <c r="B335" s="142"/>
    </row>
    <row r="336" spans="2:2" x14ac:dyDescent="0.35">
      <c r="B336" s="142"/>
    </row>
    <row r="337" spans="2:2" x14ac:dyDescent="0.35">
      <c r="B337" s="142"/>
    </row>
    <row r="338" spans="2:2" x14ac:dyDescent="0.35">
      <c r="B338" s="142"/>
    </row>
    <row r="339" spans="2:2" x14ac:dyDescent="0.35">
      <c r="B339" s="142"/>
    </row>
    <row r="340" spans="2:2" x14ac:dyDescent="0.35">
      <c r="B340" s="142"/>
    </row>
    <row r="341" spans="2:2" x14ac:dyDescent="0.35">
      <c r="B341" s="142"/>
    </row>
    <row r="342" spans="2:2" x14ac:dyDescent="0.35">
      <c r="B342" s="142"/>
    </row>
    <row r="343" spans="2:2" x14ac:dyDescent="0.35">
      <c r="B343" s="142"/>
    </row>
    <row r="344" spans="2:2" x14ac:dyDescent="0.35">
      <c r="B344" s="142"/>
    </row>
    <row r="345" spans="2:2" x14ac:dyDescent="0.35">
      <c r="B345" s="142"/>
    </row>
    <row r="346" spans="2:2" x14ac:dyDescent="0.35">
      <c r="B346" s="142"/>
    </row>
    <row r="347" spans="2:2" x14ac:dyDescent="0.35">
      <c r="B347" s="142"/>
    </row>
    <row r="348" spans="2:2" x14ac:dyDescent="0.35">
      <c r="B348" s="142"/>
    </row>
    <row r="349" spans="2:2" x14ac:dyDescent="0.35">
      <c r="B349" s="142"/>
    </row>
    <row r="350" spans="2:2" x14ac:dyDescent="0.35">
      <c r="B350" s="142"/>
    </row>
    <row r="351" spans="2:2" x14ac:dyDescent="0.35">
      <c r="B351" s="142"/>
    </row>
    <row r="352" spans="2:2" x14ac:dyDescent="0.35">
      <c r="B352" s="142"/>
    </row>
    <row r="353" spans="2:2" x14ac:dyDescent="0.35">
      <c r="B353" s="142"/>
    </row>
    <row r="354" spans="2:2" x14ac:dyDescent="0.35">
      <c r="B354" s="142"/>
    </row>
    <row r="355" spans="2:2" x14ac:dyDescent="0.35">
      <c r="B355" s="142"/>
    </row>
    <row r="356" spans="2:2" x14ac:dyDescent="0.35">
      <c r="B356" s="142"/>
    </row>
    <row r="357" spans="2:2" x14ac:dyDescent="0.35">
      <c r="B357" s="142"/>
    </row>
    <row r="358" spans="2:2" x14ac:dyDescent="0.35">
      <c r="B358" s="142"/>
    </row>
    <row r="359" spans="2:2" x14ac:dyDescent="0.35">
      <c r="B359" s="142"/>
    </row>
    <row r="360" spans="2:2" x14ac:dyDescent="0.35">
      <c r="B360" s="142"/>
    </row>
    <row r="361" spans="2:2" x14ac:dyDescent="0.35">
      <c r="B361" s="142"/>
    </row>
    <row r="362" spans="2:2" x14ac:dyDescent="0.35">
      <c r="B362" s="142"/>
    </row>
    <row r="363" spans="2:2" x14ac:dyDescent="0.35">
      <c r="B363" s="142"/>
    </row>
    <row r="364" spans="2:2" x14ac:dyDescent="0.35">
      <c r="B364" s="142"/>
    </row>
    <row r="365" spans="2:2" x14ac:dyDescent="0.35">
      <c r="B365" s="142"/>
    </row>
    <row r="366" spans="2:2" x14ac:dyDescent="0.35">
      <c r="B366" s="142"/>
    </row>
    <row r="367" spans="2:2" x14ac:dyDescent="0.35">
      <c r="B367" s="142"/>
    </row>
    <row r="368" spans="2:2" x14ac:dyDescent="0.35">
      <c r="B368" s="142"/>
    </row>
    <row r="369" spans="2:2" x14ac:dyDescent="0.35">
      <c r="B369" s="142"/>
    </row>
    <row r="370" spans="2:2" x14ac:dyDescent="0.35">
      <c r="B370" s="142"/>
    </row>
    <row r="371" spans="2:2" x14ac:dyDescent="0.35">
      <c r="B371" s="142"/>
    </row>
    <row r="372" spans="2:2" x14ac:dyDescent="0.35">
      <c r="B372" s="142"/>
    </row>
    <row r="373" spans="2:2" x14ac:dyDescent="0.35">
      <c r="B373" s="142"/>
    </row>
    <row r="374" spans="2:2" x14ac:dyDescent="0.35">
      <c r="B374" s="142"/>
    </row>
    <row r="375" spans="2:2" x14ac:dyDescent="0.35">
      <c r="B375" s="142"/>
    </row>
    <row r="376" spans="2:2" x14ac:dyDescent="0.35">
      <c r="B376" s="142"/>
    </row>
    <row r="377" spans="2:2" x14ac:dyDescent="0.35">
      <c r="B377" s="142"/>
    </row>
    <row r="378" spans="2:2" x14ac:dyDescent="0.35">
      <c r="B378" s="142"/>
    </row>
    <row r="379" spans="2:2" x14ac:dyDescent="0.35">
      <c r="B379" s="142"/>
    </row>
    <row r="380" spans="2:2" x14ac:dyDescent="0.35">
      <c r="B380" s="142"/>
    </row>
    <row r="381" spans="2:2" x14ac:dyDescent="0.35">
      <c r="B381" s="142"/>
    </row>
    <row r="382" spans="2:2" x14ac:dyDescent="0.35">
      <c r="B382" s="142"/>
    </row>
    <row r="383" spans="2:2" x14ac:dyDescent="0.35">
      <c r="B383" s="142"/>
    </row>
    <row r="384" spans="2:2" x14ac:dyDescent="0.35">
      <c r="B384" s="142"/>
    </row>
    <row r="385" spans="2:2" x14ac:dyDescent="0.35">
      <c r="B385" s="142"/>
    </row>
    <row r="386" spans="2:2" x14ac:dyDescent="0.35">
      <c r="B386" s="142"/>
    </row>
    <row r="387" spans="2:2" x14ac:dyDescent="0.35">
      <c r="B387" s="142"/>
    </row>
    <row r="388" spans="2:2" x14ac:dyDescent="0.35">
      <c r="B388" s="142"/>
    </row>
    <row r="389" spans="2:2" x14ac:dyDescent="0.35">
      <c r="B389" s="142"/>
    </row>
    <row r="390" spans="2:2" x14ac:dyDescent="0.35">
      <c r="B390" s="142"/>
    </row>
    <row r="391" spans="2:2" x14ac:dyDescent="0.35">
      <c r="B391" s="142"/>
    </row>
    <row r="392" spans="2:2" x14ac:dyDescent="0.35">
      <c r="B392" s="142"/>
    </row>
    <row r="393" spans="2:2" x14ac:dyDescent="0.35">
      <c r="B393" s="142"/>
    </row>
    <row r="394" spans="2:2" x14ac:dyDescent="0.35">
      <c r="B394" s="142"/>
    </row>
    <row r="395" spans="2:2" x14ac:dyDescent="0.35">
      <c r="B395" s="142"/>
    </row>
    <row r="396" spans="2:2" x14ac:dyDescent="0.35">
      <c r="B396" s="142"/>
    </row>
    <row r="397" spans="2:2" x14ac:dyDescent="0.35">
      <c r="B397" s="142"/>
    </row>
    <row r="398" spans="2:2" x14ac:dyDescent="0.35">
      <c r="B398" s="142"/>
    </row>
    <row r="399" spans="2:2" x14ac:dyDescent="0.35">
      <c r="B399" s="142"/>
    </row>
    <row r="400" spans="2:2" x14ac:dyDescent="0.35">
      <c r="B400" s="142"/>
    </row>
    <row r="401" spans="2:2" x14ac:dyDescent="0.35">
      <c r="B401" s="142"/>
    </row>
    <row r="402" spans="2:2" x14ac:dyDescent="0.35">
      <c r="B402" s="142"/>
    </row>
    <row r="403" spans="2:2" x14ac:dyDescent="0.35">
      <c r="B403" s="142"/>
    </row>
    <row r="404" spans="2:2" x14ac:dyDescent="0.35">
      <c r="B404" s="142"/>
    </row>
    <row r="405" spans="2:2" x14ac:dyDescent="0.35">
      <c r="B405" s="142"/>
    </row>
    <row r="406" spans="2:2" x14ac:dyDescent="0.35">
      <c r="B406" s="142"/>
    </row>
    <row r="407" spans="2:2" x14ac:dyDescent="0.35">
      <c r="B407" s="142"/>
    </row>
    <row r="408" spans="2:2" x14ac:dyDescent="0.35">
      <c r="B408" s="142"/>
    </row>
    <row r="409" spans="2:2" x14ac:dyDescent="0.35">
      <c r="B409" s="142"/>
    </row>
    <row r="410" spans="2:2" x14ac:dyDescent="0.35">
      <c r="B410" s="142"/>
    </row>
    <row r="411" spans="2:2" x14ac:dyDescent="0.35">
      <c r="B411" s="142"/>
    </row>
    <row r="412" spans="2:2" x14ac:dyDescent="0.35">
      <c r="B412" s="142"/>
    </row>
    <row r="413" spans="2:2" x14ac:dyDescent="0.35">
      <c r="B413" s="142"/>
    </row>
    <row r="414" spans="2:2" x14ac:dyDescent="0.35">
      <c r="B414" s="142"/>
    </row>
    <row r="415" spans="2:2" x14ac:dyDescent="0.35">
      <c r="B415" s="142"/>
    </row>
    <row r="416" spans="2:2" x14ac:dyDescent="0.35">
      <c r="B416" s="142"/>
    </row>
    <row r="417" spans="2:2" x14ac:dyDescent="0.35">
      <c r="B417" s="142"/>
    </row>
    <row r="418" spans="2:2" x14ac:dyDescent="0.35">
      <c r="B418" s="142"/>
    </row>
    <row r="419" spans="2:2" x14ac:dyDescent="0.35">
      <c r="B419" s="142"/>
    </row>
    <row r="420" spans="2:2" x14ac:dyDescent="0.35">
      <c r="B420" s="142"/>
    </row>
    <row r="421" spans="2:2" x14ac:dyDescent="0.35">
      <c r="B421" s="142"/>
    </row>
    <row r="422" spans="2:2" x14ac:dyDescent="0.35">
      <c r="B422" s="142"/>
    </row>
    <row r="423" spans="2:2" x14ac:dyDescent="0.35">
      <c r="B423" s="142"/>
    </row>
    <row r="424" spans="2:2" x14ac:dyDescent="0.35">
      <c r="B424" s="142"/>
    </row>
    <row r="425" spans="2:2" x14ac:dyDescent="0.35">
      <c r="B425" s="142"/>
    </row>
    <row r="426" spans="2:2" x14ac:dyDescent="0.35">
      <c r="B426" s="142"/>
    </row>
    <row r="427" spans="2:2" x14ac:dyDescent="0.35">
      <c r="B427" s="142"/>
    </row>
    <row r="428" spans="2:2" x14ac:dyDescent="0.35">
      <c r="B428" s="142"/>
    </row>
    <row r="429" spans="2:2" x14ac:dyDescent="0.35">
      <c r="B429" s="142"/>
    </row>
    <row r="430" spans="2:2" x14ac:dyDescent="0.35">
      <c r="B430" s="142"/>
    </row>
    <row r="431" spans="2:2" x14ac:dyDescent="0.35">
      <c r="B431" s="142"/>
    </row>
    <row r="432" spans="2:2" x14ac:dyDescent="0.35">
      <c r="B432" s="142"/>
    </row>
    <row r="433" spans="2:2" x14ac:dyDescent="0.35">
      <c r="B433" s="142"/>
    </row>
    <row r="434" spans="2:2" x14ac:dyDescent="0.35">
      <c r="B434" s="142"/>
    </row>
    <row r="435" spans="2:2" x14ac:dyDescent="0.35">
      <c r="B435" s="142"/>
    </row>
    <row r="436" spans="2:2" x14ac:dyDescent="0.35">
      <c r="B436" s="142"/>
    </row>
    <row r="437" spans="2:2" x14ac:dyDescent="0.35">
      <c r="B437" s="142"/>
    </row>
    <row r="438" spans="2:2" x14ac:dyDescent="0.35">
      <c r="B438" s="142"/>
    </row>
    <row r="439" spans="2:2" x14ac:dyDescent="0.35">
      <c r="B439" s="142"/>
    </row>
    <row r="440" spans="2:2" x14ac:dyDescent="0.35">
      <c r="B440" s="142"/>
    </row>
    <row r="441" spans="2:2" x14ac:dyDescent="0.35">
      <c r="B441" s="142"/>
    </row>
    <row r="442" spans="2:2" x14ac:dyDescent="0.35">
      <c r="B442" s="142"/>
    </row>
    <row r="443" spans="2:2" x14ac:dyDescent="0.35">
      <c r="B443" s="142"/>
    </row>
    <row r="444" spans="2:2" x14ac:dyDescent="0.35">
      <c r="B444" s="142"/>
    </row>
    <row r="445" spans="2:2" x14ac:dyDescent="0.35">
      <c r="B445" s="142"/>
    </row>
    <row r="446" spans="2:2" x14ac:dyDescent="0.35">
      <c r="B446" s="142"/>
    </row>
    <row r="447" spans="2:2" x14ac:dyDescent="0.35">
      <c r="B447" s="142"/>
    </row>
    <row r="448" spans="2:2" x14ac:dyDescent="0.35">
      <c r="B448" s="142"/>
    </row>
    <row r="449" spans="2:2" x14ac:dyDescent="0.35">
      <c r="B449" s="142"/>
    </row>
    <row r="450" spans="2:2" x14ac:dyDescent="0.35">
      <c r="B450" s="142"/>
    </row>
    <row r="451" spans="2:2" x14ac:dyDescent="0.35">
      <c r="B451" s="142"/>
    </row>
    <row r="452" spans="2:2" x14ac:dyDescent="0.35">
      <c r="B452" s="142"/>
    </row>
    <row r="453" spans="2:2" x14ac:dyDescent="0.35">
      <c r="B453" s="142"/>
    </row>
    <row r="454" spans="2:2" x14ac:dyDescent="0.35">
      <c r="B454" s="142"/>
    </row>
    <row r="455" spans="2:2" x14ac:dyDescent="0.35">
      <c r="B455" s="142"/>
    </row>
    <row r="456" spans="2:2" x14ac:dyDescent="0.35">
      <c r="B456" s="142"/>
    </row>
    <row r="457" spans="2:2" x14ac:dyDescent="0.35">
      <c r="B457" s="142"/>
    </row>
    <row r="458" spans="2:2" x14ac:dyDescent="0.35">
      <c r="B458" s="142"/>
    </row>
    <row r="459" spans="2:2" x14ac:dyDescent="0.35">
      <c r="B459" s="142"/>
    </row>
    <row r="460" spans="2:2" x14ac:dyDescent="0.35">
      <c r="B460" s="142"/>
    </row>
    <row r="461" spans="2:2" x14ac:dyDescent="0.35">
      <c r="B461" s="142"/>
    </row>
    <row r="462" spans="2:2" x14ac:dyDescent="0.35">
      <c r="B462" s="142"/>
    </row>
    <row r="463" spans="2:2" x14ac:dyDescent="0.35">
      <c r="B463" s="142"/>
    </row>
    <row r="464" spans="2:2" x14ac:dyDescent="0.35">
      <c r="B464" s="142"/>
    </row>
    <row r="465" spans="2:2" x14ac:dyDescent="0.35">
      <c r="B465" s="142"/>
    </row>
    <row r="466" spans="2:2" x14ac:dyDescent="0.35">
      <c r="B466" s="142"/>
    </row>
    <row r="467" spans="2:2" x14ac:dyDescent="0.35">
      <c r="B467" s="142"/>
    </row>
    <row r="468" spans="2:2" x14ac:dyDescent="0.35">
      <c r="B468" s="142"/>
    </row>
    <row r="469" spans="2:2" x14ac:dyDescent="0.35">
      <c r="B469" s="142"/>
    </row>
    <row r="470" spans="2:2" x14ac:dyDescent="0.35">
      <c r="B470" s="142"/>
    </row>
    <row r="471" spans="2:2" x14ac:dyDescent="0.35">
      <c r="B471" s="142"/>
    </row>
    <row r="472" spans="2:2" x14ac:dyDescent="0.35">
      <c r="B472" s="142"/>
    </row>
    <row r="473" spans="2:2" x14ac:dyDescent="0.35">
      <c r="B473" s="142"/>
    </row>
    <row r="474" spans="2:2" x14ac:dyDescent="0.35">
      <c r="B474" s="142"/>
    </row>
    <row r="475" spans="2:2" x14ac:dyDescent="0.35">
      <c r="B475" s="142"/>
    </row>
    <row r="476" spans="2:2" x14ac:dyDescent="0.35">
      <c r="B476" s="142"/>
    </row>
    <row r="477" spans="2:2" x14ac:dyDescent="0.35">
      <c r="B477" s="142"/>
    </row>
    <row r="478" spans="2:2" x14ac:dyDescent="0.35">
      <c r="B478" s="142"/>
    </row>
    <row r="479" spans="2:2" x14ac:dyDescent="0.35">
      <c r="B479" s="142"/>
    </row>
    <row r="480" spans="2:2" x14ac:dyDescent="0.35">
      <c r="B480" s="142"/>
    </row>
    <row r="481" spans="2:2" x14ac:dyDescent="0.35">
      <c r="B481" s="142"/>
    </row>
    <row r="482" spans="2:2" x14ac:dyDescent="0.35">
      <c r="B482" s="142"/>
    </row>
    <row r="483" spans="2:2" x14ac:dyDescent="0.35">
      <c r="B483" s="142"/>
    </row>
    <row r="484" spans="2:2" x14ac:dyDescent="0.35">
      <c r="B484" s="142"/>
    </row>
    <row r="485" spans="2:2" x14ac:dyDescent="0.35">
      <c r="B485" s="142"/>
    </row>
    <row r="486" spans="2:2" x14ac:dyDescent="0.35">
      <c r="B486" s="142"/>
    </row>
    <row r="487" spans="2:2" x14ac:dyDescent="0.35">
      <c r="B487" s="142"/>
    </row>
    <row r="488" spans="2:2" x14ac:dyDescent="0.35">
      <c r="B488" s="142"/>
    </row>
    <row r="489" spans="2:2" x14ac:dyDescent="0.35">
      <c r="B489" s="142"/>
    </row>
    <row r="490" spans="2:2" x14ac:dyDescent="0.35">
      <c r="B490" s="142"/>
    </row>
    <row r="491" spans="2:2" x14ac:dyDescent="0.35">
      <c r="B491" s="142"/>
    </row>
    <row r="492" spans="2:2" x14ac:dyDescent="0.35">
      <c r="B492" s="142"/>
    </row>
    <row r="493" spans="2:2" x14ac:dyDescent="0.35">
      <c r="B493" s="142"/>
    </row>
    <row r="494" spans="2:2" x14ac:dyDescent="0.35">
      <c r="B494" s="142"/>
    </row>
    <row r="495" spans="2:2" x14ac:dyDescent="0.35">
      <c r="B495" s="142"/>
    </row>
    <row r="496" spans="2:2" x14ac:dyDescent="0.35">
      <c r="B496" s="142"/>
    </row>
    <row r="497" spans="2:2" x14ac:dyDescent="0.35">
      <c r="B497" s="142"/>
    </row>
    <row r="498" spans="2:2" x14ac:dyDescent="0.35">
      <c r="B498" s="142"/>
    </row>
    <row r="499" spans="2:2" x14ac:dyDescent="0.35">
      <c r="B499" s="142"/>
    </row>
    <row r="500" spans="2:2" x14ac:dyDescent="0.35">
      <c r="B500" s="142"/>
    </row>
    <row r="501" spans="2:2" x14ac:dyDescent="0.35">
      <c r="B501" s="142"/>
    </row>
    <row r="502" spans="2:2" x14ac:dyDescent="0.35">
      <c r="B502" s="142"/>
    </row>
    <row r="503" spans="2:2" x14ac:dyDescent="0.35">
      <c r="B503" s="142"/>
    </row>
    <row r="504" spans="2:2" x14ac:dyDescent="0.35">
      <c r="B504" s="142"/>
    </row>
    <row r="505" spans="2:2" x14ac:dyDescent="0.35">
      <c r="B505" s="142"/>
    </row>
    <row r="506" spans="2:2" x14ac:dyDescent="0.35">
      <c r="B506" s="142"/>
    </row>
    <row r="507" spans="2:2" x14ac:dyDescent="0.35">
      <c r="B507" s="142"/>
    </row>
    <row r="508" spans="2:2" x14ac:dyDescent="0.35">
      <c r="B508" s="142"/>
    </row>
    <row r="509" spans="2:2" x14ac:dyDescent="0.35">
      <c r="B509" s="142"/>
    </row>
    <row r="510" spans="2:2" x14ac:dyDescent="0.35">
      <c r="B510" s="142"/>
    </row>
    <row r="511" spans="2:2" x14ac:dyDescent="0.35">
      <c r="B511" s="142"/>
    </row>
    <row r="512" spans="2:2" x14ac:dyDescent="0.35">
      <c r="B512" s="142"/>
    </row>
    <row r="513" spans="2:2" x14ac:dyDescent="0.35">
      <c r="B513" s="142"/>
    </row>
    <row r="514" spans="2:2" x14ac:dyDescent="0.35">
      <c r="B514" s="142"/>
    </row>
    <row r="515" spans="2:2" x14ac:dyDescent="0.35">
      <c r="B515" s="142"/>
    </row>
    <row r="516" spans="2:2" x14ac:dyDescent="0.35">
      <c r="B516" s="142"/>
    </row>
    <row r="517" spans="2:2" x14ac:dyDescent="0.35">
      <c r="B517" s="142"/>
    </row>
    <row r="518" spans="2:2" x14ac:dyDescent="0.35">
      <c r="B518" s="142"/>
    </row>
    <row r="519" spans="2:2" x14ac:dyDescent="0.35">
      <c r="B519" s="142"/>
    </row>
    <row r="520" spans="2:2" x14ac:dyDescent="0.35">
      <c r="B520" s="142"/>
    </row>
    <row r="521" spans="2:2" x14ac:dyDescent="0.35">
      <c r="B521" s="142"/>
    </row>
    <row r="522" spans="2:2" x14ac:dyDescent="0.35">
      <c r="B522" s="142"/>
    </row>
    <row r="523" spans="2:2" x14ac:dyDescent="0.35">
      <c r="B523" s="142"/>
    </row>
    <row r="524" spans="2:2" x14ac:dyDescent="0.35">
      <c r="B524" s="142"/>
    </row>
    <row r="525" spans="2:2" x14ac:dyDescent="0.35">
      <c r="B525" s="142"/>
    </row>
    <row r="526" spans="2:2" x14ac:dyDescent="0.35">
      <c r="B526" s="142"/>
    </row>
    <row r="527" spans="2:2" x14ac:dyDescent="0.35">
      <c r="B527" s="142"/>
    </row>
    <row r="528" spans="2:2" x14ac:dyDescent="0.35">
      <c r="B528" s="142"/>
    </row>
    <row r="529" spans="2:2" x14ac:dyDescent="0.35">
      <c r="B529" s="142"/>
    </row>
    <row r="530" spans="2:2" x14ac:dyDescent="0.35">
      <c r="B530" s="142"/>
    </row>
    <row r="531" spans="2:2" x14ac:dyDescent="0.35">
      <c r="B531" s="142"/>
    </row>
    <row r="532" spans="2:2" x14ac:dyDescent="0.35">
      <c r="B532" s="142"/>
    </row>
    <row r="533" spans="2:2" x14ac:dyDescent="0.35">
      <c r="B533" s="142"/>
    </row>
    <row r="534" spans="2:2" x14ac:dyDescent="0.35">
      <c r="B534" s="142"/>
    </row>
    <row r="535" spans="2:2" x14ac:dyDescent="0.35">
      <c r="B535" s="142"/>
    </row>
    <row r="536" spans="2:2" x14ac:dyDescent="0.35">
      <c r="B536" s="142"/>
    </row>
    <row r="537" spans="2:2" x14ac:dyDescent="0.35">
      <c r="B537" s="142"/>
    </row>
    <row r="538" spans="2:2" x14ac:dyDescent="0.35">
      <c r="B538" s="142"/>
    </row>
    <row r="539" spans="2:2" x14ac:dyDescent="0.35">
      <c r="B539" s="142"/>
    </row>
    <row r="540" spans="2:2" x14ac:dyDescent="0.35">
      <c r="B540" s="142"/>
    </row>
    <row r="541" spans="2:2" x14ac:dyDescent="0.35">
      <c r="B541" s="142"/>
    </row>
    <row r="542" spans="2:2" x14ac:dyDescent="0.35">
      <c r="B542" s="142"/>
    </row>
    <row r="543" spans="2:2" x14ac:dyDescent="0.35">
      <c r="B543" s="142"/>
    </row>
    <row r="544" spans="2:2" x14ac:dyDescent="0.35">
      <c r="B544" s="142"/>
    </row>
    <row r="545" spans="2:2" x14ac:dyDescent="0.35">
      <c r="B545" s="142"/>
    </row>
    <row r="546" spans="2:2" x14ac:dyDescent="0.35">
      <c r="B546" s="142"/>
    </row>
    <row r="547" spans="2:2" x14ac:dyDescent="0.35">
      <c r="B547" s="142"/>
    </row>
    <row r="548" spans="2:2" x14ac:dyDescent="0.35">
      <c r="B548" s="142"/>
    </row>
    <row r="549" spans="2:2" x14ac:dyDescent="0.35">
      <c r="B549" s="142"/>
    </row>
    <row r="550" spans="2:2" x14ac:dyDescent="0.35">
      <c r="B550" s="142"/>
    </row>
    <row r="551" spans="2:2" x14ac:dyDescent="0.35">
      <c r="B551" s="142"/>
    </row>
    <row r="552" spans="2:2" x14ac:dyDescent="0.35">
      <c r="B552" s="142"/>
    </row>
    <row r="553" spans="2:2" x14ac:dyDescent="0.35">
      <c r="B553" s="142"/>
    </row>
    <row r="554" spans="2:2" x14ac:dyDescent="0.35">
      <c r="B554" s="142"/>
    </row>
    <row r="555" spans="2:2" x14ac:dyDescent="0.35">
      <c r="B555" s="142"/>
    </row>
    <row r="556" spans="2:2" x14ac:dyDescent="0.35">
      <c r="B556" s="142"/>
    </row>
    <row r="557" spans="2:2" x14ac:dyDescent="0.35">
      <c r="B557" s="142"/>
    </row>
    <row r="558" spans="2:2" x14ac:dyDescent="0.35">
      <c r="B558" s="142"/>
    </row>
    <row r="559" spans="2:2" x14ac:dyDescent="0.35">
      <c r="B559" s="142"/>
    </row>
    <row r="560" spans="2:2" x14ac:dyDescent="0.35">
      <c r="B560" s="142"/>
    </row>
    <row r="561" spans="2:2" x14ac:dyDescent="0.35">
      <c r="B561" s="142"/>
    </row>
    <row r="562" spans="2:2" x14ac:dyDescent="0.35">
      <c r="B562" s="142"/>
    </row>
    <row r="563" spans="2:2" x14ac:dyDescent="0.35">
      <c r="B563" s="142"/>
    </row>
    <row r="564" spans="2:2" x14ac:dyDescent="0.35">
      <c r="B564" s="142"/>
    </row>
    <row r="565" spans="2:2" x14ac:dyDescent="0.35">
      <c r="B565" s="142"/>
    </row>
    <row r="566" spans="2:2" x14ac:dyDescent="0.35">
      <c r="B566" s="142"/>
    </row>
    <row r="567" spans="2:2" x14ac:dyDescent="0.35">
      <c r="B567" s="142"/>
    </row>
    <row r="568" spans="2:2" x14ac:dyDescent="0.35">
      <c r="B568" s="142"/>
    </row>
    <row r="569" spans="2:2" x14ac:dyDescent="0.35">
      <c r="B569" s="142"/>
    </row>
    <row r="570" spans="2:2" x14ac:dyDescent="0.35">
      <c r="B570" s="142"/>
    </row>
    <row r="571" spans="2:2" x14ac:dyDescent="0.35">
      <c r="B571" s="142"/>
    </row>
    <row r="572" spans="2:2" x14ac:dyDescent="0.35">
      <c r="B572" s="142"/>
    </row>
    <row r="573" spans="2:2" x14ac:dyDescent="0.35">
      <c r="B573" s="142"/>
    </row>
    <row r="574" spans="2:2" x14ac:dyDescent="0.35">
      <c r="B574" s="142"/>
    </row>
    <row r="575" spans="2:2" x14ac:dyDescent="0.35">
      <c r="B575" s="142"/>
    </row>
    <row r="576" spans="2:2" x14ac:dyDescent="0.35">
      <c r="B576" s="142"/>
    </row>
    <row r="577" spans="2:2" x14ac:dyDescent="0.35">
      <c r="B577" s="142"/>
    </row>
    <row r="578" spans="2:2" x14ac:dyDescent="0.35">
      <c r="B578" s="142"/>
    </row>
    <row r="579" spans="2:2" x14ac:dyDescent="0.35">
      <c r="B579" s="142"/>
    </row>
    <row r="580" spans="2:2" x14ac:dyDescent="0.35">
      <c r="B580" s="142"/>
    </row>
    <row r="581" spans="2:2" x14ac:dyDescent="0.35">
      <c r="B581" s="142"/>
    </row>
    <row r="582" spans="2:2" x14ac:dyDescent="0.35">
      <c r="B582" s="142"/>
    </row>
    <row r="583" spans="2:2" x14ac:dyDescent="0.35">
      <c r="B583" s="142"/>
    </row>
    <row r="584" spans="2:2" x14ac:dyDescent="0.35">
      <c r="B584" s="142"/>
    </row>
    <row r="585" spans="2:2" x14ac:dyDescent="0.35">
      <c r="B585" s="142"/>
    </row>
    <row r="586" spans="2:2" x14ac:dyDescent="0.35">
      <c r="B586" s="142"/>
    </row>
    <row r="587" spans="2:2" x14ac:dyDescent="0.35">
      <c r="B587" s="142"/>
    </row>
    <row r="588" spans="2:2" x14ac:dyDescent="0.35">
      <c r="B588" s="142"/>
    </row>
    <row r="589" spans="2:2" x14ac:dyDescent="0.35">
      <c r="B589" s="142"/>
    </row>
    <row r="590" spans="2:2" x14ac:dyDescent="0.35">
      <c r="B590" s="142"/>
    </row>
    <row r="591" spans="2:2" x14ac:dyDescent="0.35">
      <c r="B591" s="142"/>
    </row>
    <row r="592" spans="2:2" x14ac:dyDescent="0.35">
      <c r="B592" s="142"/>
    </row>
    <row r="593" spans="2:2" x14ac:dyDescent="0.35">
      <c r="B593" s="142"/>
    </row>
    <row r="594" spans="2:2" x14ac:dyDescent="0.35">
      <c r="B594" s="142"/>
    </row>
    <row r="595" spans="2:2" x14ac:dyDescent="0.35">
      <c r="B595" s="142"/>
    </row>
    <row r="596" spans="2:2" x14ac:dyDescent="0.35">
      <c r="B596" s="142"/>
    </row>
    <row r="597" spans="2:2" x14ac:dyDescent="0.35">
      <c r="B597" s="142"/>
    </row>
    <row r="598" spans="2:2" x14ac:dyDescent="0.35">
      <c r="B598" s="142"/>
    </row>
    <row r="599" spans="2:2" x14ac:dyDescent="0.35">
      <c r="B599" s="142"/>
    </row>
    <row r="600" spans="2:2" x14ac:dyDescent="0.35">
      <c r="B600" s="142"/>
    </row>
    <row r="601" spans="2:2" x14ac:dyDescent="0.35">
      <c r="B601" s="142"/>
    </row>
    <row r="602" spans="2:2" x14ac:dyDescent="0.35">
      <c r="B602" s="142"/>
    </row>
    <row r="603" spans="2:2" x14ac:dyDescent="0.35">
      <c r="B603" s="142"/>
    </row>
    <row r="604" spans="2:2" x14ac:dyDescent="0.35">
      <c r="B604" s="142"/>
    </row>
    <row r="605" spans="2:2" x14ac:dyDescent="0.35">
      <c r="B605" s="142"/>
    </row>
    <row r="606" spans="2:2" x14ac:dyDescent="0.35">
      <c r="B606" s="142"/>
    </row>
    <row r="607" spans="2:2" x14ac:dyDescent="0.35">
      <c r="B607" s="142"/>
    </row>
    <row r="608" spans="2:2" x14ac:dyDescent="0.35">
      <c r="B608" s="142"/>
    </row>
    <row r="609" spans="2:2" x14ac:dyDescent="0.35">
      <c r="B609" s="142"/>
    </row>
    <row r="610" spans="2:2" x14ac:dyDescent="0.35">
      <c r="B610" s="142"/>
    </row>
    <row r="611" spans="2:2" x14ac:dyDescent="0.35">
      <c r="B611" s="142"/>
    </row>
    <row r="612" spans="2:2" x14ac:dyDescent="0.35">
      <c r="B612" s="142"/>
    </row>
    <row r="613" spans="2:2" x14ac:dyDescent="0.35">
      <c r="B613" s="142"/>
    </row>
    <row r="614" spans="2:2" x14ac:dyDescent="0.35">
      <c r="B614" s="142"/>
    </row>
    <row r="615" spans="2:2" x14ac:dyDescent="0.35">
      <c r="B615" s="142"/>
    </row>
    <row r="616" spans="2:2" x14ac:dyDescent="0.35">
      <c r="B616" s="142"/>
    </row>
    <row r="617" spans="2:2" x14ac:dyDescent="0.35">
      <c r="B617" s="142"/>
    </row>
    <row r="618" spans="2:2" x14ac:dyDescent="0.35">
      <c r="B618" s="142"/>
    </row>
    <row r="619" spans="2:2" x14ac:dyDescent="0.35">
      <c r="B619" s="142"/>
    </row>
    <row r="620" spans="2:2" x14ac:dyDescent="0.35">
      <c r="B620" s="142"/>
    </row>
    <row r="621" spans="2:2" x14ac:dyDescent="0.35">
      <c r="B621" s="142"/>
    </row>
    <row r="622" spans="2:2" x14ac:dyDescent="0.35">
      <c r="B622" s="142"/>
    </row>
    <row r="623" spans="2:2" x14ac:dyDescent="0.35">
      <c r="B623" s="142"/>
    </row>
    <row r="624" spans="2:2" x14ac:dyDescent="0.35">
      <c r="B624" s="142"/>
    </row>
    <row r="625" spans="2:2" x14ac:dyDescent="0.35">
      <c r="B625" s="142"/>
    </row>
    <row r="626" spans="2:2" x14ac:dyDescent="0.35">
      <c r="B626" s="142"/>
    </row>
    <row r="627" spans="2:2" x14ac:dyDescent="0.35">
      <c r="B627" s="142"/>
    </row>
    <row r="628" spans="2:2" x14ac:dyDescent="0.35">
      <c r="B628" s="142"/>
    </row>
    <row r="629" spans="2:2" x14ac:dyDescent="0.35">
      <c r="B629" s="142"/>
    </row>
    <row r="630" spans="2:2" x14ac:dyDescent="0.35">
      <c r="B630" s="142"/>
    </row>
    <row r="631" spans="2:2" x14ac:dyDescent="0.35">
      <c r="B631" s="142"/>
    </row>
    <row r="632" spans="2:2" x14ac:dyDescent="0.35">
      <c r="B632" s="142"/>
    </row>
    <row r="633" spans="2:2" x14ac:dyDescent="0.35">
      <c r="B633" s="142"/>
    </row>
    <row r="634" spans="2:2" x14ac:dyDescent="0.35">
      <c r="B634" s="142"/>
    </row>
    <row r="635" spans="2:2" x14ac:dyDescent="0.35">
      <c r="B635" s="142"/>
    </row>
    <row r="636" spans="2:2" x14ac:dyDescent="0.35">
      <c r="B636" s="142"/>
    </row>
    <row r="637" spans="2:2" x14ac:dyDescent="0.35">
      <c r="B637" s="142"/>
    </row>
    <row r="638" spans="2:2" x14ac:dyDescent="0.35">
      <c r="B638" s="142"/>
    </row>
    <row r="639" spans="2:2" x14ac:dyDescent="0.35">
      <c r="B639" s="142"/>
    </row>
    <row r="640" spans="2:2" x14ac:dyDescent="0.35">
      <c r="B640" s="142"/>
    </row>
    <row r="641" spans="2:2" x14ac:dyDescent="0.35">
      <c r="B641" s="142"/>
    </row>
    <row r="642" spans="2:2" x14ac:dyDescent="0.35">
      <c r="B642" s="142"/>
    </row>
    <row r="643" spans="2:2" x14ac:dyDescent="0.35">
      <c r="B643" s="142"/>
    </row>
    <row r="644" spans="2:2" x14ac:dyDescent="0.35">
      <c r="B644" s="142"/>
    </row>
    <row r="645" spans="2:2" x14ac:dyDescent="0.35">
      <c r="B645" s="142"/>
    </row>
    <row r="646" spans="2:2" x14ac:dyDescent="0.35">
      <c r="B646" s="142"/>
    </row>
    <row r="647" spans="2:2" x14ac:dyDescent="0.35">
      <c r="B647" s="142"/>
    </row>
    <row r="648" spans="2:2" x14ac:dyDescent="0.35">
      <c r="B648" s="142"/>
    </row>
    <row r="649" spans="2:2" x14ac:dyDescent="0.35">
      <c r="B649" s="142"/>
    </row>
    <row r="650" spans="2:2" x14ac:dyDescent="0.35">
      <c r="B650" s="142"/>
    </row>
    <row r="651" spans="2:2" x14ac:dyDescent="0.35">
      <c r="B651" s="142"/>
    </row>
    <row r="652" spans="2:2" x14ac:dyDescent="0.35">
      <c r="B652" s="142"/>
    </row>
    <row r="653" spans="2:2" x14ac:dyDescent="0.35">
      <c r="B653" s="142"/>
    </row>
    <row r="654" spans="2:2" x14ac:dyDescent="0.35">
      <c r="B654" s="142"/>
    </row>
    <row r="655" spans="2:2" x14ac:dyDescent="0.35">
      <c r="B655" s="142"/>
    </row>
    <row r="656" spans="2:2" x14ac:dyDescent="0.35">
      <c r="B656" s="142"/>
    </row>
    <row r="657" spans="2:2" x14ac:dyDescent="0.35">
      <c r="B657" s="142"/>
    </row>
    <row r="658" spans="2:2" x14ac:dyDescent="0.35">
      <c r="B658" s="142"/>
    </row>
    <row r="659" spans="2:2" x14ac:dyDescent="0.35">
      <c r="B659" s="142"/>
    </row>
    <row r="660" spans="2:2" x14ac:dyDescent="0.35">
      <c r="B660" s="142"/>
    </row>
    <row r="661" spans="2:2" x14ac:dyDescent="0.35">
      <c r="B661" s="142"/>
    </row>
    <row r="662" spans="2:2" x14ac:dyDescent="0.35">
      <c r="B662" s="142"/>
    </row>
    <row r="663" spans="2:2" x14ac:dyDescent="0.35">
      <c r="B663" s="142"/>
    </row>
    <row r="664" spans="2:2" x14ac:dyDescent="0.35">
      <c r="B664" s="142"/>
    </row>
    <row r="665" spans="2:2" x14ac:dyDescent="0.35">
      <c r="B665" s="142"/>
    </row>
    <row r="666" spans="2:2" x14ac:dyDescent="0.35">
      <c r="B666" s="142"/>
    </row>
    <row r="667" spans="2:2" x14ac:dyDescent="0.35">
      <c r="B667" s="142"/>
    </row>
    <row r="668" spans="2:2" x14ac:dyDescent="0.35">
      <c r="B668" s="142"/>
    </row>
    <row r="669" spans="2:2" x14ac:dyDescent="0.35">
      <c r="B669" s="142"/>
    </row>
    <row r="670" spans="2:2" x14ac:dyDescent="0.35">
      <c r="B670" s="142"/>
    </row>
    <row r="671" spans="2:2" x14ac:dyDescent="0.35">
      <c r="B671" s="142"/>
    </row>
    <row r="672" spans="2:2" x14ac:dyDescent="0.35">
      <c r="B672" s="142"/>
    </row>
    <row r="673" spans="2:2" x14ac:dyDescent="0.35">
      <c r="B673" s="142"/>
    </row>
    <row r="674" spans="2:2" x14ac:dyDescent="0.35">
      <c r="B674" s="142"/>
    </row>
    <row r="675" spans="2:2" x14ac:dyDescent="0.35">
      <c r="B675" s="142"/>
    </row>
    <row r="676" spans="2:2" x14ac:dyDescent="0.35">
      <c r="B676" s="142"/>
    </row>
    <row r="677" spans="2:2" x14ac:dyDescent="0.35">
      <c r="B677" s="142"/>
    </row>
    <row r="678" spans="2:2" x14ac:dyDescent="0.35">
      <c r="B678" s="142"/>
    </row>
    <row r="679" spans="2:2" x14ac:dyDescent="0.35">
      <c r="B679" s="142"/>
    </row>
    <row r="680" spans="2:2" x14ac:dyDescent="0.35">
      <c r="B680" s="142"/>
    </row>
    <row r="681" spans="2:2" x14ac:dyDescent="0.35">
      <c r="B681" s="142"/>
    </row>
    <row r="682" spans="2:2" x14ac:dyDescent="0.35">
      <c r="B682" s="142"/>
    </row>
    <row r="683" spans="2:2" x14ac:dyDescent="0.35">
      <c r="B683" s="142"/>
    </row>
    <row r="684" spans="2:2" x14ac:dyDescent="0.35">
      <c r="B684" s="142"/>
    </row>
    <row r="685" spans="2:2" x14ac:dyDescent="0.35">
      <c r="B685" s="142"/>
    </row>
    <row r="686" spans="2:2" x14ac:dyDescent="0.35">
      <c r="B686" s="142"/>
    </row>
    <row r="687" spans="2:2" x14ac:dyDescent="0.35">
      <c r="B687" s="142"/>
    </row>
    <row r="688" spans="2:2" x14ac:dyDescent="0.35">
      <c r="B688" s="142"/>
    </row>
    <row r="689" spans="2:2" x14ac:dyDescent="0.35">
      <c r="B689" s="142"/>
    </row>
    <row r="690" spans="2:2" x14ac:dyDescent="0.35">
      <c r="B690" s="142"/>
    </row>
    <row r="691" spans="2:2" x14ac:dyDescent="0.35">
      <c r="B691" s="142"/>
    </row>
    <row r="692" spans="2:2" x14ac:dyDescent="0.35">
      <c r="B692" s="142"/>
    </row>
    <row r="693" spans="2:2" x14ac:dyDescent="0.35">
      <c r="B693" s="142"/>
    </row>
    <row r="694" spans="2:2" x14ac:dyDescent="0.35">
      <c r="B694" s="142"/>
    </row>
    <row r="695" spans="2:2" x14ac:dyDescent="0.35">
      <c r="B695" s="142"/>
    </row>
    <row r="696" spans="2:2" x14ac:dyDescent="0.35">
      <c r="B696" s="142"/>
    </row>
    <row r="697" spans="2:2" x14ac:dyDescent="0.35">
      <c r="B697" s="142"/>
    </row>
    <row r="698" spans="2:2" x14ac:dyDescent="0.35">
      <c r="B698" s="142"/>
    </row>
    <row r="699" spans="2:2" x14ac:dyDescent="0.35">
      <c r="B699" s="142"/>
    </row>
    <row r="700" spans="2:2" x14ac:dyDescent="0.35">
      <c r="B700" s="142"/>
    </row>
    <row r="701" spans="2:2" x14ac:dyDescent="0.35">
      <c r="B701" s="142"/>
    </row>
    <row r="702" spans="2:2" x14ac:dyDescent="0.35">
      <c r="B702" s="142"/>
    </row>
    <row r="703" spans="2:2" x14ac:dyDescent="0.35">
      <c r="B703" s="142"/>
    </row>
    <row r="704" spans="2:2" x14ac:dyDescent="0.35">
      <c r="B704" s="142"/>
    </row>
    <row r="705" spans="2:2" x14ac:dyDescent="0.35">
      <c r="B705" s="142"/>
    </row>
    <row r="706" spans="2:2" x14ac:dyDescent="0.35">
      <c r="B706" s="142"/>
    </row>
    <row r="707" spans="2:2" x14ac:dyDescent="0.35">
      <c r="B707" s="142"/>
    </row>
    <row r="708" spans="2:2" x14ac:dyDescent="0.35">
      <c r="B708" s="142"/>
    </row>
    <row r="709" spans="2:2" x14ac:dyDescent="0.35">
      <c r="B709" s="142"/>
    </row>
    <row r="710" spans="2:2" x14ac:dyDescent="0.35">
      <c r="B710" s="142"/>
    </row>
    <row r="711" spans="2:2" x14ac:dyDescent="0.35">
      <c r="B711" s="142"/>
    </row>
    <row r="712" spans="2:2" x14ac:dyDescent="0.35">
      <c r="B712" s="142"/>
    </row>
    <row r="713" spans="2:2" x14ac:dyDescent="0.35">
      <c r="B713" s="142"/>
    </row>
    <row r="714" spans="2:2" x14ac:dyDescent="0.35">
      <c r="B714" s="142"/>
    </row>
    <row r="715" spans="2:2" x14ac:dyDescent="0.35">
      <c r="B715" s="142"/>
    </row>
    <row r="716" spans="2:2" x14ac:dyDescent="0.35">
      <c r="B716" s="142"/>
    </row>
    <row r="717" spans="2:2" x14ac:dyDescent="0.35">
      <c r="B717" s="142"/>
    </row>
    <row r="718" spans="2:2" x14ac:dyDescent="0.35">
      <c r="B718" s="142"/>
    </row>
    <row r="719" spans="2:2" x14ac:dyDescent="0.35">
      <c r="B719" s="142"/>
    </row>
    <row r="720" spans="2:2" x14ac:dyDescent="0.35">
      <c r="B720" s="142"/>
    </row>
    <row r="721" spans="2:2" x14ac:dyDescent="0.35">
      <c r="B721" s="142"/>
    </row>
    <row r="722" spans="2:2" x14ac:dyDescent="0.35">
      <c r="B722" s="142"/>
    </row>
    <row r="723" spans="2:2" x14ac:dyDescent="0.35">
      <c r="B723" s="142"/>
    </row>
    <row r="724" spans="2:2" x14ac:dyDescent="0.35">
      <c r="B724" s="142"/>
    </row>
    <row r="725" spans="2:2" x14ac:dyDescent="0.35">
      <c r="B725" s="142"/>
    </row>
    <row r="726" spans="2:2" x14ac:dyDescent="0.35">
      <c r="B726" s="142"/>
    </row>
    <row r="727" spans="2:2" x14ac:dyDescent="0.35">
      <c r="B727" s="142"/>
    </row>
    <row r="728" spans="2:2" x14ac:dyDescent="0.35">
      <c r="B728" s="142"/>
    </row>
    <row r="729" spans="2:2" x14ac:dyDescent="0.35">
      <c r="B729" s="142"/>
    </row>
    <row r="730" spans="2:2" x14ac:dyDescent="0.35">
      <c r="B730" s="142"/>
    </row>
    <row r="731" spans="2:2" x14ac:dyDescent="0.35">
      <c r="B731" s="142"/>
    </row>
    <row r="732" spans="2:2" x14ac:dyDescent="0.35">
      <c r="B732" s="142"/>
    </row>
    <row r="733" spans="2:2" x14ac:dyDescent="0.35">
      <c r="B733" s="142"/>
    </row>
    <row r="734" spans="2:2" x14ac:dyDescent="0.35">
      <c r="B734" s="142"/>
    </row>
    <row r="735" spans="2:2" x14ac:dyDescent="0.35">
      <c r="B735" s="142"/>
    </row>
    <row r="736" spans="2:2" x14ac:dyDescent="0.35">
      <c r="B736" s="142"/>
    </row>
    <row r="737" spans="2:2" x14ac:dyDescent="0.35">
      <c r="B737" s="142"/>
    </row>
    <row r="738" spans="2:2" x14ac:dyDescent="0.35">
      <c r="B738" s="142"/>
    </row>
    <row r="739" spans="2:2" x14ac:dyDescent="0.35">
      <c r="B739" s="142"/>
    </row>
    <row r="740" spans="2:2" x14ac:dyDescent="0.35">
      <c r="B740" s="142"/>
    </row>
    <row r="741" spans="2:2" x14ac:dyDescent="0.35">
      <c r="B741" s="142"/>
    </row>
    <row r="742" spans="2:2" x14ac:dyDescent="0.35">
      <c r="B742" s="142"/>
    </row>
    <row r="743" spans="2:2" x14ac:dyDescent="0.35">
      <c r="B743" s="142"/>
    </row>
    <row r="744" spans="2:2" x14ac:dyDescent="0.35">
      <c r="B744" s="142"/>
    </row>
    <row r="745" spans="2:2" x14ac:dyDescent="0.35">
      <c r="B745" s="142"/>
    </row>
    <row r="746" spans="2:2" x14ac:dyDescent="0.35">
      <c r="B746" s="142"/>
    </row>
    <row r="747" spans="2:2" x14ac:dyDescent="0.35">
      <c r="B747" s="142"/>
    </row>
    <row r="748" spans="2:2" x14ac:dyDescent="0.35">
      <c r="B748" s="142"/>
    </row>
    <row r="749" spans="2:2" x14ac:dyDescent="0.35">
      <c r="B749" s="142"/>
    </row>
    <row r="750" spans="2:2" x14ac:dyDescent="0.35">
      <c r="B750" s="142"/>
    </row>
    <row r="751" spans="2:2" x14ac:dyDescent="0.35">
      <c r="B751" s="142"/>
    </row>
    <row r="752" spans="2:2" x14ac:dyDescent="0.35">
      <c r="B752" s="142"/>
    </row>
    <row r="753" spans="2:2" x14ac:dyDescent="0.35">
      <c r="B753" s="142"/>
    </row>
    <row r="754" spans="2:2" x14ac:dyDescent="0.35">
      <c r="B754" s="142"/>
    </row>
    <row r="755" spans="2:2" x14ac:dyDescent="0.35">
      <c r="B755" s="142"/>
    </row>
    <row r="756" spans="2:2" x14ac:dyDescent="0.35">
      <c r="B756" s="142"/>
    </row>
    <row r="757" spans="2:2" x14ac:dyDescent="0.35">
      <c r="B757" s="142"/>
    </row>
    <row r="758" spans="2:2" x14ac:dyDescent="0.35">
      <c r="B758" s="142"/>
    </row>
    <row r="759" spans="2:2" x14ac:dyDescent="0.35">
      <c r="B759" s="142"/>
    </row>
    <row r="760" spans="2:2" x14ac:dyDescent="0.35">
      <c r="B760" s="142"/>
    </row>
    <row r="761" spans="2:2" x14ac:dyDescent="0.35">
      <c r="B761" s="142"/>
    </row>
    <row r="762" spans="2:2" x14ac:dyDescent="0.35">
      <c r="B762" s="142"/>
    </row>
    <row r="763" spans="2:2" x14ac:dyDescent="0.35">
      <c r="B763" s="142"/>
    </row>
    <row r="764" spans="2:2" x14ac:dyDescent="0.35">
      <c r="B764" s="142"/>
    </row>
    <row r="765" spans="2:2" x14ac:dyDescent="0.35">
      <c r="B765" s="142"/>
    </row>
    <row r="766" spans="2:2" x14ac:dyDescent="0.35">
      <c r="B766" s="142"/>
    </row>
    <row r="767" spans="2:2" x14ac:dyDescent="0.35">
      <c r="B767" s="142"/>
    </row>
    <row r="768" spans="2:2" x14ac:dyDescent="0.35">
      <c r="B768" s="142"/>
    </row>
    <row r="769" spans="2:2" x14ac:dyDescent="0.35">
      <c r="B769" s="142"/>
    </row>
    <row r="770" spans="2:2" x14ac:dyDescent="0.35">
      <c r="B770" s="142"/>
    </row>
    <row r="771" spans="2:2" x14ac:dyDescent="0.35">
      <c r="B771" s="142"/>
    </row>
    <row r="772" spans="2:2" x14ac:dyDescent="0.35">
      <c r="B772" s="142"/>
    </row>
    <row r="773" spans="2:2" x14ac:dyDescent="0.35">
      <c r="B773" s="142"/>
    </row>
    <row r="774" spans="2:2" x14ac:dyDescent="0.35">
      <c r="B774" s="142"/>
    </row>
    <row r="775" spans="2:2" x14ac:dyDescent="0.35">
      <c r="B775" s="142"/>
    </row>
    <row r="776" spans="2:2" x14ac:dyDescent="0.35">
      <c r="B776" s="142"/>
    </row>
    <row r="777" spans="2:2" x14ac:dyDescent="0.35">
      <c r="B777" s="142"/>
    </row>
    <row r="778" spans="2:2" x14ac:dyDescent="0.35">
      <c r="B778" s="142"/>
    </row>
    <row r="779" spans="2:2" x14ac:dyDescent="0.35">
      <c r="B779" s="142"/>
    </row>
    <row r="780" spans="2:2" x14ac:dyDescent="0.35">
      <c r="B780" s="142"/>
    </row>
    <row r="781" spans="2:2" x14ac:dyDescent="0.35">
      <c r="B781" s="142"/>
    </row>
    <row r="782" spans="2:2" x14ac:dyDescent="0.35">
      <c r="B782" s="142"/>
    </row>
    <row r="783" spans="2:2" x14ac:dyDescent="0.35">
      <c r="B783" s="142"/>
    </row>
    <row r="784" spans="2:2" x14ac:dyDescent="0.35">
      <c r="B784" s="142"/>
    </row>
    <row r="785" spans="2:2" x14ac:dyDescent="0.35">
      <c r="B785" s="142"/>
    </row>
    <row r="786" spans="2:2" x14ac:dyDescent="0.35">
      <c r="B786" s="142"/>
    </row>
    <row r="787" spans="2:2" x14ac:dyDescent="0.35">
      <c r="B787" s="142"/>
    </row>
    <row r="788" spans="2:2" x14ac:dyDescent="0.35">
      <c r="B788" s="142"/>
    </row>
    <row r="789" spans="2:2" x14ac:dyDescent="0.35">
      <c r="B789" s="142"/>
    </row>
    <row r="790" spans="2:2" x14ac:dyDescent="0.35">
      <c r="B790" s="142"/>
    </row>
    <row r="791" spans="2:2" x14ac:dyDescent="0.35">
      <c r="B791" s="142"/>
    </row>
    <row r="792" spans="2:2" x14ac:dyDescent="0.35">
      <c r="B792" s="142"/>
    </row>
    <row r="793" spans="2:2" x14ac:dyDescent="0.35">
      <c r="B793" s="142"/>
    </row>
    <row r="794" spans="2:2" x14ac:dyDescent="0.35">
      <c r="B794" s="142"/>
    </row>
    <row r="795" spans="2:2" x14ac:dyDescent="0.35">
      <c r="B795" s="142"/>
    </row>
    <row r="796" spans="2:2" x14ac:dyDescent="0.35">
      <c r="B796" s="142"/>
    </row>
    <row r="797" spans="2:2" x14ac:dyDescent="0.35">
      <c r="B797" s="142"/>
    </row>
    <row r="798" spans="2:2" x14ac:dyDescent="0.35">
      <c r="B798" s="142"/>
    </row>
    <row r="799" spans="2:2" x14ac:dyDescent="0.35">
      <c r="B799" s="142"/>
    </row>
    <row r="800" spans="2:2" x14ac:dyDescent="0.35">
      <c r="B800" s="142"/>
    </row>
    <row r="801" spans="2:2" x14ac:dyDescent="0.35">
      <c r="B801" s="142"/>
    </row>
    <row r="802" spans="2:2" x14ac:dyDescent="0.35">
      <c r="B802" s="142"/>
    </row>
    <row r="803" spans="2:2" x14ac:dyDescent="0.35">
      <c r="B803" s="142"/>
    </row>
    <row r="804" spans="2:2" x14ac:dyDescent="0.35">
      <c r="B804" s="142"/>
    </row>
    <row r="805" spans="2:2" x14ac:dyDescent="0.35">
      <c r="B805" s="142"/>
    </row>
    <row r="806" spans="2:2" x14ac:dyDescent="0.35">
      <c r="B806" s="142"/>
    </row>
    <row r="807" spans="2:2" x14ac:dyDescent="0.35">
      <c r="B807" s="142"/>
    </row>
    <row r="808" spans="2:2" x14ac:dyDescent="0.35">
      <c r="B808" s="142"/>
    </row>
    <row r="809" spans="2:2" x14ac:dyDescent="0.35">
      <c r="B809" s="142"/>
    </row>
    <row r="810" spans="2:2" x14ac:dyDescent="0.35">
      <c r="B810" s="142"/>
    </row>
    <row r="811" spans="2:2" x14ac:dyDescent="0.35">
      <c r="B811" s="142"/>
    </row>
    <row r="812" spans="2:2" x14ac:dyDescent="0.35">
      <c r="B812" s="142"/>
    </row>
    <row r="813" spans="2:2" x14ac:dyDescent="0.35">
      <c r="B813" s="142"/>
    </row>
    <row r="814" spans="2:2" x14ac:dyDescent="0.35">
      <c r="B814" s="142"/>
    </row>
    <row r="815" spans="2:2" x14ac:dyDescent="0.35">
      <c r="B815" s="142"/>
    </row>
    <row r="816" spans="2:2" x14ac:dyDescent="0.35">
      <c r="B816" s="142"/>
    </row>
    <row r="817" spans="2:2" x14ac:dyDescent="0.35">
      <c r="B817" s="142"/>
    </row>
    <row r="818" spans="2:2" x14ac:dyDescent="0.35">
      <c r="B818" s="142"/>
    </row>
    <row r="819" spans="2:2" x14ac:dyDescent="0.35">
      <c r="B819" s="142"/>
    </row>
    <row r="820" spans="2:2" x14ac:dyDescent="0.35">
      <c r="B820" s="142"/>
    </row>
    <row r="821" spans="2:2" x14ac:dyDescent="0.35">
      <c r="B821" s="142"/>
    </row>
    <row r="822" spans="2:2" x14ac:dyDescent="0.35">
      <c r="B822" s="142"/>
    </row>
    <row r="823" spans="2:2" x14ac:dyDescent="0.35">
      <c r="B823" s="142"/>
    </row>
    <row r="824" spans="2:2" x14ac:dyDescent="0.35">
      <c r="B824" s="142"/>
    </row>
    <row r="825" spans="2:2" x14ac:dyDescent="0.35">
      <c r="B825" s="142"/>
    </row>
    <row r="826" spans="2:2" x14ac:dyDescent="0.35">
      <c r="B826" s="142"/>
    </row>
    <row r="827" spans="2:2" x14ac:dyDescent="0.35">
      <c r="B827" s="142"/>
    </row>
    <row r="828" spans="2:2" x14ac:dyDescent="0.35">
      <c r="B828" s="142"/>
    </row>
    <row r="829" spans="2:2" x14ac:dyDescent="0.35">
      <c r="B829" s="142"/>
    </row>
    <row r="830" spans="2:2" x14ac:dyDescent="0.35">
      <c r="B830" s="142"/>
    </row>
    <row r="831" spans="2:2" x14ac:dyDescent="0.35">
      <c r="B831" s="142"/>
    </row>
    <row r="832" spans="2:2" x14ac:dyDescent="0.35">
      <c r="B832" s="142"/>
    </row>
    <row r="833" spans="2:2" x14ac:dyDescent="0.35">
      <c r="B833" s="142"/>
    </row>
    <row r="834" spans="2:2" x14ac:dyDescent="0.35">
      <c r="B834" s="142"/>
    </row>
    <row r="835" spans="2:2" x14ac:dyDescent="0.35">
      <c r="B835" s="142"/>
    </row>
    <row r="836" spans="2:2" x14ac:dyDescent="0.35">
      <c r="B836" s="142"/>
    </row>
    <row r="837" spans="2:2" x14ac:dyDescent="0.35">
      <c r="B837" s="142"/>
    </row>
    <row r="838" spans="2:2" x14ac:dyDescent="0.35">
      <c r="B838" s="142"/>
    </row>
    <row r="839" spans="2:2" x14ac:dyDescent="0.35">
      <c r="B839" s="142"/>
    </row>
    <row r="840" spans="2:2" x14ac:dyDescent="0.35">
      <c r="B840" s="142"/>
    </row>
    <row r="841" spans="2:2" x14ac:dyDescent="0.35">
      <c r="B841" s="142"/>
    </row>
    <row r="842" spans="2:2" x14ac:dyDescent="0.35">
      <c r="B842" s="142"/>
    </row>
    <row r="843" spans="2:2" x14ac:dyDescent="0.35">
      <c r="B843" s="142"/>
    </row>
    <row r="844" spans="2:2" x14ac:dyDescent="0.35">
      <c r="B844" s="142"/>
    </row>
    <row r="845" spans="2:2" x14ac:dyDescent="0.35">
      <c r="B845" s="142"/>
    </row>
    <row r="846" spans="2:2" x14ac:dyDescent="0.35">
      <c r="B846" s="142"/>
    </row>
    <row r="847" spans="2:2" x14ac:dyDescent="0.35">
      <c r="B847" s="142"/>
    </row>
    <row r="848" spans="2:2" x14ac:dyDescent="0.35">
      <c r="B848" s="142"/>
    </row>
    <row r="849" spans="2:2" x14ac:dyDescent="0.35">
      <c r="B849" s="142"/>
    </row>
    <row r="850" spans="2:2" x14ac:dyDescent="0.35">
      <c r="B850" s="142"/>
    </row>
    <row r="851" spans="2:2" x14ac:dyDescent="0.35">
      <c r="B851" s="142"/>
    </row>
    <row r="852" spans="2:2" x14ac:dyDescent="0.35">
      <c r="B852" s="142"/>
    </row>
    <row r="853" spans="2:2" x14ac:dyDescent="0.35">
      <c r="B853" s="142"/>
    </row>
    <row r="854" spans="2:2" x14ac:dyDescent="0.35">
      <c r="B854" s="142"/>
    </row>
    <row r="855" spans="2:2" x14ac:dyDescent="0.35">
      <c r="B855" s="142"/>
    </row>
    <row r="856" spans="2:2" x14ac:dyDescent="0.35">
      <c r="B856" s="142"/>
    </row>
    <row r="857" spans="2:2" x14ac:dyDescent="0.35">
      <c r="B857" s="142"/>
    </row>
    <row r="858" spans="2:2" x14ac:dyDescent="0.35">
      <c r="B858" s="142"/>
    </row>
    <row r="859" spans="2:2" x14ac:dyDescent="0.35">
      <c r="B859" s="142"/>
    </row>
    <row r="860" spans="2:2" x14ac:dyDescent="0.35">
      <c r="B860" s="142"/>
    </row>
    <row r="861" spans="2:2" x14ac:dyDescent="0.35">
      <c r="B861" s="142"/>
    </row>
    <row r="862" spans="2:2" x14ac:dyDescent="0.35">
      <c r="B862" s="142"/>
    </row>
    <row r="863" spans="2:2" x14ac:dyDescent="0.35">
      <c r="B863" s="142"/>
    </row>
    <row r="864" spans="2:2" x14ac:dyDescent="0.35">
      <c r="B864" s="142"/>
    </row>
    <row r="865" spans="2:2" x14ac:dyDescent="0.35">
      <c r="B865" s="142"/>
    </row>
    <row r="866" spans="2:2" x14ac:dyDescent="0.35">
      <c r="B866" s="142"/>
    </row>
    <row r="867" spans="2:2" x14ac:dyDescent="0.35">
      <c r="B867" s="142"/>
    </row>
    <row r="868" spans="2:2" x14ac:dyDescent="0.35">
      <c r="B868" s="142"/>
    </row>
    <row r="869" spans="2:2" x14ac:dyDescent="0.35">
      <c r="B869" s="142"/>
    </row>
    <row r="870" spans="2:2" x14ac:dyDescent="0.35">
      <c r="B870" s="142"/>
    </row>
    <row r="871" spans="2:2" x14ac:dyDescent="0.35">
      <c r="B871" s="142"/>
    </row>
    <row r="872" spans="2:2" x14ac:dyDescent="0.35">
      <c r="B872" s="142"/>
    </row>
    <row r="873" spans="2:2" x14ac:dyDescent="0.35">
      <c r="B873" s="142"/>
    </row>
    <row r="874" spans="2:2" x14ac:dyDescent="0.35">
      <c r="B874" s="142"/>
    </row>
    <row r="875" spans="2:2" x14ac:dyDescent="0.35">
      <c r="B875" s="142"/>
    </row>
    <row r="876" spans="2:2" x14ac:dyDescent="0.35">
      <c r="B876" s="142"/>
    </row>
    <row r="877" spans="2:2" x14ac:dyDescent="0.35">
      <c r="B877" s="142"/>
    </row>
    <row r="878" spans="2:2" x14ac:dyDescent="0.35">
      <c r="B878" s="142"/>
    </row>
    <row r="879" spans="2:2" x14ac:dyDescent="0.35">
      <c r="B879" s="142"/>
    </row>
    <row r="880" spans="2:2" x14ac:dyDescent="0.35">
      <c r="B880" s="142"/>
    </row>
    <row r="881" spans="2:2" x14ac:dyDescent="0.35">
      <c r="B881" s="142"/>
    </row>
    <row r="882" spans="2:2" x14ac:dyDescent="0.35">
      <c r="B882" s="142"/>
    </row>
    <row r="883" spans="2:2" x14ac:dyDescent="0.35">
      <c r="B883" s="142"/>
    </row>
    <row r="884" spans="2:2" x14ac:dyDescent="0.35">
      <c r="B884" s="142"/>
    </row>
    <row r="885" spans="2:2" x14ac:dyDescent="0.35">
      <c r="B885" s="142"/>
    </row>
    <row r="886" spans="2:2" x14ac:dyDescent="0.35">
      <c r="B886" s="142"/>
    </row>
    <row r="887" spans="2:2" x14ac:dyDescent="0.35">
      <c r="B887" s="142"/>
    </row>
    <row r="888" spans="2:2" x14ac:dyDescent="0.35">
      <c r="B888" s="142"/>
    </row>
    <row r="889" spans="2:2" x14ac:dyDescent="0.35">
      <c r="B889" s="142"/>
    </row>
    <row r="890" spans="2:2" x14ac:dyDescent="0.35">
      <c r="B890" s="142"/>
    </row>
    <row r="891" spans="2:2" x14ac:dyDescent="0.35">
      <c r="B891" s="142"/>
    </row>
    <row r="892" spans="2:2" x14ac:dyDescent="0.35">
      <c r="B892" s="142"/>
    </row>
    <row r="893" spans="2:2" x14ac:dyDescent="0.35">
      <c r="B893" s="142"/>
    </row>
    <row r="894" spans="2:2" x14ac:dyDescent="0.35">
      <c r="B894" s="142"/>
    </row>
    <row r="895" spans="2:2" x14ac:dyDescent="0.35">
      <c r="B895" s="142"/>
    </row>
    <row r="896" spans="2:2" x14ac:dyDescent="0.35">
      <c r="B896" s="142"/>
    </row>
    <row r="897" spans="2:2" x14ac:dyDescent="0.35">
      <c r="B897" s="142"/>
    </row>
    <row r="898" spans="2:2" x14ac:dyDescent="0.35">
      <c r="B898" s="142"/>
    </row>
    <row r="899" spans="2:2" x14ac:dyDescent="0.35">
      <c r="B899" s="142"/>
    </row>
    <row r="900" spans="2:2" x14ac:dyDescent="0.35">
      <c r="B900" s="142"/>
    </row>
    <row r="901" spans="2:2" x14ac:dyDescent="0.35">
      <c r="B901" s="142"/>
    </row>
    <row r="902" spans="2:2" x14ac:dyDescent="0.35">
      <c r="B902" s="142"/>
    </row>
    <row r="903" spans="2:2" x14ac:dyDescent="0.35">
      <c r="B903" s="142"/>
    </row>
    <row r="904" spans="2:2" x14ac:dyDescent="0.35">
      <c r="B904" s="142"/>
    </row>
    <row r="905" spans="2:2" x14ac:dyDescent="0.35">
      <c r="B905" s="142"/>
    </row>
    <row r="906" spans="2:2" x14ac:dyDescent="0.35">
      <c r="B906" s="142"/>
    </row>
    <row r="907" spans="2:2" x14ac:dyDescent="0.35">
      <c r="B907" s="142"/>
    </row>
    <row r="908" spans="2:2" x14ac:dyDescent="0.35">
      <c r="B908" s="142"/>
    </row>
    <row r="909" spans="2:2" x14ac:dyDescent="0.35">
      <c r="B909" s="142"/>
    </row>
    <row r="910" spans="2:2" x14ac:dyDescent="0.35">
      <c r="B910" s="142"/>
    </row>
    <row r="911" spans="2:2" x14ac:dyDescent="0.35">
      <c r="B911" s="142"/>
    </row>
    <row r="912" spans="2:2" x14ac:dyDescent="0.35">
      <c r="B912" s="142"/>
    </row>
    <row r="913" spans="2:2" x14ac:dyDescent="0.35">
      <c r="B913" s="142"/>
    </row>
    <row r="914" spans="2:2" x14ac:dyDescent="0.35">
      <c r="B914" s="142"/>
    </row>
    <row r="915" spans="2:2" x14ac:dyDescent="0.35">
      <c r="B915" s="142"/>
    </row>
    <row r="916" spans="2:2" x14ac:dyDescent="0.35">
      <c r="B916" s="142"/>
    </row>
    <row r="917" spans="2:2" x14ac:dyDescent="0.35">
      <c r="B917" s="142"/>
    </row>
    <row r="918" spans="2:2" x14ac:dyDescent="0.35">
      <c r="B918" s="142"/>
    </row>
    <row r="919" spans="2:2" x14ac:dyDescent="0.35">
      <c r="B919" s="142"/>
    </row>
    <row r="920" spans="2:2" x14ac:dyDescent="0.35">
      <c r="B920" s="142"/>
    </row>
    <row r="921" spans="2:2" x14ac:dyDescent="0.35">
      <c r="B921" s="142"/>
    </row>
    <row r="922" spans="2:2" x14ac:dyDescent="0.35">
      <c r="B922" s="142"/>
    </row>
    <row r="923" spans="2:2" x14ac:dyDescent="0.35">
      <c r="B923" s="142"/>
    </row>
    <row r="924" spans="2:2" x14ac:dyDescent="0.35">
      <c r="B924" s="142"/>
    </row>
    <row r="925" spans="2:2" x14ac:dyDescent="0.35">
      <c r="B925" s="142"/>
    </row>
    <row r="926" spans="2:2" x14ac:dyDescent="0.35">
      <c r="B926" s="142"/>
    </row>
    <row r="927" spans="2:2" x14ac:dyDescent="0.35">
      <c r="B927" s="142"/>
    </row>
    <row r="928" spans="2:2" x14ac:dyDescent="0.35">
      <c r="B928" s="142"/>
    </row>
    <row r="929" spans="2:2" x14ac:dyDescent="0.35">
      <c r="B929" s="142"/>
    </row>
    <row r="930" spans="2:2" x14ac:dyDescent="0.35">
      <c r="B930" s="142"/>
    </row>
    <row r="931" spans="2:2" x14ac:dyDescent="0.35">
      <c r="B931" s="142"/>
    </row>
    <row r="932" spans="2:2" x14ac:dyDescent="0.35">
      <c r="B932" s="142"/>
    </row>
    <row r="933" spans="2:2" x14ac:dyDescent="0.35">
      <c r="B933" s="142"/>
    </row>
    <row r="934" spans="2:2" x14ac:dyDescent="0.35">
      <c r="B934" s="142"/>
    </row>
    <row r="935" spans="2:2" x14ac:dyDescent="0.35">
      <c r="B935" s="142"/>
    </row>
    <row r="936" spans="2:2" x14ac:dyDescent="0.35">
      <c r="B936" s="142"/>
    </row>
    <row r="937" spans="2:2" x14ac:dyDescent="0.35">
      <c r="B937" s="142"/>
    </row>
    <row r="938" spans="2:2" x14ac:dyDescent="0.35">
      <c r="B938" s="142"/>
    </row>
    <row r="939" spans="2:2" x14ac:dyDescent="0.35">
      <c r="B939" s="142"/>
    </row>
    <row r="940" spans="2:2" x14ac:dyDescent="0.35">
      <c r="B940" s="142"/>
    </row>
    <row r="941" spans="2:2" x14ac:dyDescent="0.35">
      <c r="B941" s="142"/>
    </row>
    <row r="942" spans="2:2" x14ac:dyDescent="0.35">
      <c r="B942" s="142"/>
    </row>
    <row r="943" spans="2:2" x14ac:dyDescent="0.35">
      <c r="B943" s="142"/>
    </row>
    <row r="944" spans="2:2" x14ac:dyDescent="0.35">
      <c r="B944" s="142"/>
    </row>
    <row r="945" spans="2:2" x14ac:dyDescent="0.35">
      <c r="B945" s="142"/>
    </row>
    <row r="946" spans="2:2" x14ac:dyDescent="0.35">
      <c r="B946" s="142"/>
    </row>
    <row r="947" spans="2:2" x14ac:dyDescent="0.35">
      <c r="B947" s="142"/>
    </row>
    <row r="948" spans="2:2" x14ac:dyDescent="0.35">
      <c r="B948" s="142"/>
    </row>
    <row r="949" spans="2:2" x14ac:dyDescent="0.35">
      <c r="B949" s="142"/>
    </row>
    <row r="950" spans="2:2" x14ac:dyDescent="0.35">
      <c r="B950" s="142"/>
    </row>
    <row r="951" spans="2:2" x14ac:dyDescent="0.35">
      <c r="B951" s="142"/>
    </row>
    <row r="952" spans="2:2" x14ac:dyDescent="0.35">
      <c r="B952" s="142"/>
    </row>
    <row r="953" spans="2:2" x14ac:dyDescent="0.35">
      <c r="B953" s="142"/>
    </row>
    <row r="954" spans="2:2" x14ac:dyDescent="0.35">
      <c r="B954" s="142"/>
    </row>
    <row r="955" spans="2:2" x14ac:dyDescent="0.35">
      <c r="B955" s="142"/>
    </row>
    <row r="956" spans="2:2" x14ac:dyDescent="0.35">
      <c r="B956" s="142"/>
    </row>
    <row r="957" spans="2:2" x14ac:dyDescent="0.35">
      <c r="B957" s="142"/>
    </row>
    <row r="958" spans="2:2" x14ac:dyDescent="0.35">
      <c r="B958" s="142"/>
    </row>
    <row r="959" spans="2:2" x14ac:dyDescent="0.35">
      <c r="B959" s="142"/>
    </row>
    <row r="960" spans="2:2" x14ac:dyDescent="0.35">
      <c r="B960" s="142"/>
    </row>
    <row r="961" spans="2:2" x14ac:dyDescent="0.35">
      <c r="B961" s="142"/>
    </row>
    <row r="962" spans="2:2" x14ac:dyDescent="0.35">
      <c r="B962" s="142"/>
    </row>
    <row r="963" spans="2:2" x14ac:dyDescent="0.35">
      <c r="B963" s="142"/>
    </row>
    <row r="964" spans="2:2" x14ac:dyDescent="0.35">
      <c r="B964" s="142"/>
    </row>
    <row r="965" spans="2:2" x14ac:dyDescent="0.35">
      <c r="B965" s="142"/>
    </row>
    <row r="966" spans="2:2" x14ac:dyDescent="0.35">
      <c r="B966" s="142"/>
    </row>
    <row r="967" spans="2:2" x14ac:dyDescent="0.35">
      <c r="B967" s="142"/>
    </row>
    <row r="968" spans="2:2" x14ac:dyDescent="0.35">
      <c r="B968" s="142"/>
    </row>
    <row r="969" spans="2:2" x14ac:dyDescent="0.35">
      <c r="B969" s="142"/>
    </row>
    <row r="970" spans="2:2" x14ac:dyDescent="0.35">
      <c r="B970" s="142"/>
    </row>
    <row r="971" spans="2:2" x14ac:dyDescent="0.35">
      <c r="B971" s="142"/>
    </row>
    <row r="972" spans="2:2" x14ac:dyDescent="0.35">
      <c r="B972" s="142"/>
    </row>
    <row r="973" spans="2:2" x14ac:dyDescent="0.35">
      <c r="B973" s="142"/>
    </row>
    <row r="974" spans="2:2" x14ac:dyDescent="0.35">
      <c r="B974" s="142"/>
    </row>
    <row r="975" spans="2:2" x14ac:dyDescent="0.35">
      <c r="B975" s="142"/>
    </row>
    <row r="976" spans="2:2" x14ac:dyDescent="0.35">
      <c r="B976" s="142"/>
    </row>
    <row r="977" spans="2:2" x14ac:dyDescent="0.35">
      <c r="B977" s="142"/>
    </row>
    <row r="978" spans="2:2" x14ac:dyDescent="0.35">
      <c r="B978" s="142"/>
    </row>
    <row r="979" spans="2:2" x14ac:dyDescent="0.35">
      <c r="B979" s="142"/>
    </row>
    <row r="980" spans="2:2" x14ac:dyDescent="0.35">
      <c r="B980" s="142"/>
    </row>
    <row r="981" spans="2:2" x14ac:dyDescent="0.35">
      <c r="B981" s="142"/>
    </row>
    <row r="982" spans="2:2" x14ac:dyDescent="0.35">
      <c r="B982" s="142"/>
    </row>
    <row r="983" spans="2:2" x14ac:dyDescent="0.35">
      <c r="B983" s="142"/>
    </row>
    <row r="984" spans="2:2" x14ac:dyDescent="0.35">
      <c r="B984" s="142"/>
    </row>
    <row r="985" spans="2:2" x14ac:dyDescent="0.35">
      <c r="B985" s="142"/>
    </row>
    <row r="986" spans="2:2" x14ac:dyDescent="0.35">
      <c r="B986" s="142"/>
    </row>
    <row r="987" spans="2:2" x14ac:dyDescent="0.35">
      <c r="B987" s="142"/>
    </row>
    <row r="988" spans="2:2" x14ac:dyDescent="0.35">
      <c r="B988" s="142"/>
    </row>
    <row r="989" spans="2:2" x14ac:dyDescent="0.35">
      <c r="B989" s="142"/>
    </row>
    <row r="990" spans="2:2" x14ac:dyDescent="0.35">
      <c r="B990" s="142"/>
    </row>
    <row r="991" spans="2:2" x14ac:dyDescent="0.35">
      <c r="B991" s="142"/>
    </row>
    <row r="992" spans="2:2" x14ac:dyDescent="0.35">
      <c r="B992" s="142"/>
    </row>
    <row r="993" spans="2:2" x14ac:dyDescent="0.35">
      <c r="B993" s="142"/>
    </row>
    <row r="994" spans="2:2" x14ac:dyDescent="0.35">
      <c r="B994" s="142"/>
    </row>
    <row r="995" spans="2:2" x14ac:dyDescent="0.35">
      <c r="B995" s="142"/>
    </row>
    <row r="996" spans="2:2" x14ac:dyDescent="0.35">
      <c r="B996" s="142"/>
    </row>
    <row r="997" spans="2:2" x14ac:dyDescent="0.35">
      <c r="B997" s="142"/>
    </row>
    <row r="998" spans="2:2" x14ac:dyDescent="0.35">
      <c r="B998" s="142"/>
    </row>
    <row r="999" spans="2:2" x14ac:dyDescent="0.35">
      <c r="B999" s="142"/>
    </row>
    <row r="1000" spans="2:2" x14ac:dyDescent="0.35">
      <c r="B1000" s="142"/>
    </row>
    <row r="1001" spans="2:2" x14ac:dyDescent="0.35">
      <c r="B1001" s="142"/>
    </row>
    <row r="1002" spans="2:2" x14ac:dyDescent="0.35">
      <c r="B1002" s="142"/>
    </row>
    <row r="1003" spans="2:2" x14ac:dyDescent="0.35">
      <c r="B1003" s="142"/>
    </row>
    <row r="1004" spans="2:2" x14ac:dyDescent="0.35">
      <c r="B1004" s="142"/>
    </row>
    <row r="1005" spans="2:2" x14ac:dyDescent="0.35">
      <c r="B1005" s="142"/>
    </row>
    <row r="1006" spans="2:2" x14ac:dyDescent="0.35">
      <c r="B1006" s="142"/>
    </row>
    <row r="1007" spans="2:2" x14ac:dyDescent="0.35">
      <c r="B1007" s="142"/>
    </row>
    <row r="1008" spans="2:2" x14ac:dyDescent="0.35">
      <c r="B1008" s="142"/>
    </row>
    <row r="1009" spans="2:2" x14ac:dyDescent="0.35">
      <c r="B1009" s="142"/>
    </row>
    <row r="1010" spans="2:2" x14ac:dyDescent="0.35">
      <c r="B1010" s="142"/>
    </row>
    <row r="1011" spans="2:2" x14ac:dyDescent="0.35">
      <c r="B1011" s="142"/>
    </row>
    <row r="1012" spans="2:2" x14ac:dyDescent="0.35">
      <c r="B1012" s="142"/>
    </row>
    <row r="1013" spans="2:2" x14ac:dyDescent="0.35">
      <c r="B1013" s="142"/>
    </row>
    <row r="1014" spans="2:2" x14ac:dyDescent="0.35">
      <c r="B1014" s="142"/>
    </row>
    <row r="1015" spans="2:2" x14ac:dyDescent="0.35">
      <c r="B1015" s="142"/>
    </row>
    <row r="1016" spans="2:2" x14ac:dyDescent="0.35">
      <c r="B1016" s="142"/>
    </row>
    <row r="1017" spans="2:2" x14ac:dyDescent="0.35">
      <c r="B1017" s="142"/>
    </row>
    <row r="1018" spans="2:2" x14ac:dyDescent="0.35">
      <c r="B1018" s="142"/>
    </row>
    <row r="1019" spans="2:2" x14ac:dyDescent="0.35">
      <c r="B1019" s="142"/>
    </row>
    <row r="1020" spans="2:2" x14ac:dyDescent="0.35">
      <c r="B1020" s="142"/>
    </row>
    <row r="1021" spans="2:2" x14ac:dyDescent="0.35">
      <c r="B1021" s="142"/>
    </row>
    <row r="1022" spans="2:2" x14ac:dyDescent="0.35">
      <c r="B1022" s="142"/>
    </row>
    <row r="1023" spans="2:2" x14ac:dyDescent="0.35">
      <c r="B1023" s="142"/>
    </row>
    <row r="1024" spans="2:2" x14ac:dyDescent="0.35">
      <c r="B1024" s="142"/>
    </row>
    <row r="1025" spans="2:2" x14ac:dyDescent="0.35">
      <c r="B1025" s="142"/>
    </row>
    <row r="1026" spans="2:2" x14ac:dyDescent="0.35">
      <c r="B1026" s="142"/>
    </row>
    <row r="1027" spans="2:2" x14ac:dyDescent="0.35">
      <c r="B1027" s="142"/>
    </row>
    <row r="1028" spans="2:2" x14ac:dyDescent="0.35">
      <c r="B1028" s="142"/>
    </row>
    <row r="1029" spans="2:2" x14ac:dyDescent="0.35">
      <c r="B1029" s="142"/>
    </row>
    <row r="1030" spans="2:2" x14ac:dyDescent="0.35">
      <c r="B1030" s="142"/>
    </row>
    <row r="1031" spans="2:2" x14ac:dyDescent="0.35">
      <c r="B1031" s="142"/>
    </row>
    <row r="1032" spans="2:2" x14ac:dyDescent="0.35">
      <c r="B1032" s="142"/>
    </row>
    <row r="1033" spans="2:2" x14ac:dyDescent="0.35">
      <c r="B1033" s="142"/>
    </row>
    <row r="1034" spans="2:2" x14ac:dyDescent="0.35">
      <c r="B1034" s="142"/>
    </row>
    <row r="1035" spans="2:2" x14ac:dyDescent="0.35">
      <c r="B1035" s="142"/>
    </row>
    <row r="1036" spans="2:2" x14ac:dyDescent="0.35">
      <c r="B1036" s="142"/>
    </row>
    <row r="1037" spans="2:2" x14ac:dyDescent="0.35">
      <c r="B1037" s="142"/>
    </row>
    <row r="1038" spans="2:2" x14ac:dyDescent="0.35">
      <c r="B1038" s="142"/>
    </row>
    <row r="1039" spans="2:2" x14ac:dyDescent="0.35">
      <c r="B1039" s="142"/>
    </row>
    <row r="1040" spans="2:2" x14ac:dyDescent="0.35">
      <c r="B1040" s="142"/>
    </row>
    <row r="1041" spans="2:2" x14ac:dyDescent="0.35">
      <c r="B1041" s="142"/>
    </row>
    <row r="1042" spans="2:2" x14ac:dyDescent="0.35">
      <c r="B1042" s="142"/>
    </row>
    <row r="1043" spans="2:2" x14ac:dyDescent="0.35">
      <c r="B1043" s="142"/>
    </row>
    <row r="1044" spans="2:2" x14ac:dyDescent="0.35">
      <c r="B1044" s="142"/>
    </row>
    <row r="1045" spans="2:2" x14ac:dyDescent="0.35">
      <c r="B1045" s="142"/>
    </row>
    <row r="1046" spans="2:2" x14ac:dyDescent="0.35">
      <c r="B1046" s="142"/>
    </row>
    <row r="1047" spans="2:2" x14ac:dyDescent="0.35">
      <c r="B1047" s="142"/>
    </row>
    <row r="1048" spans="2:2" x14ac:dyDescent="0.35">
      <c r="B1048" s="142"/>
    </row>
    <row r="1049" spans="2:2" x14ac:dyDescent="0.35">
      <c r="B1049" s="142"/>
    </row>
    <row r="1050" spans="2:2" x14ac:dyDescent="0.35">
      <c r="B1050" s="142"/>
    </row>
    <row r="1051" spans="2:2" x14ac:dyDescent="0.35">
      <c r="B1051" s="142"/>
    </row>
    <row r="1052" spans="2:2" x14ac:dyDescent="0.35">
      <c r="B1052" s="142"/>
    </row>
    <row r="1053" spans="2:2" x14ac:dyDescent="0.35">
      <c r="B1053" s="142"/>
    </row>
    <row r="1054" spans="2:2" x14ac:dyDescent="0.35">
      <c r="B1054" s="142"/>
    </row>
    <row r="1055" spans="2:2" x14ac:dyDescent="0.35">
      <c r="B1055" s="142"/>
    </row>
    <row r="1056" spans="2:2" x14ac:dyDescent="0.35">
      <c r="B1056" s="142"/>
    </row>
    <row r="1057" spans="2:2" x14ac:dyDescent="0.35">
      <c r="B1057" s="142"/>
    </row>
    <row r="1058" spans="2:2" x14ac:dyDescent="0.35">
      <c r="B1058" s="142"/>
    </row>
    <row r="1059" spans="2:2" x14ac:dyDescent="0.35">
      <c r="B1059" s="142"/>
    </row>
    <row r="1060" spans="2:2" x14ac:dyDescent="0.35">
      <c r="B1060" s="142"/>
    </row>
    <row r="1061" spans="2:2" x14ac:dyDescent="0.35">
      <c r="B1061" s="142"/>
    </row>
    <row r="1062" spans="2:2" x14ac:dyDescent="0.35">
      <c r="B1062" s="142"/>
    </row>
    <row r="1063" spans="2:2" x14ac:dyDescent="0.35">
      <c r="B1063" s="142"/>
    </row>
    <row r="1064" spans="2:2" x14ac:dyDescent="0.35">
      <c r="B1064" s="142"/>
    </row>
    <row r="1065" spans="2:2" x14ac:dyDescent="0.35">
      <c r="B1065" s="142"/>
    </row>
    <row r="1066" spans="2:2" x14ac:dyDescent="0.35">
      <c r="B1066" s="142"/>
    </row>
    <row r="1067" spans="2:2" x14ac:dyDescent="0.35">
      <c r="B1067" s="142"/>
    </row>
    <row r="1068" spans="2:2" x14ac:dyDescent="0.35">
      <c r="B1068" s="142"/>
    </row>
    <row r="1069" spans="2:2" x14ac:dyDescent="0.35">
      <c r="B1069" s="142"/>
    </row>
    <row r="1070" spans="2:2" x14ac:dyDescent="0.35">
      <c r="B1070" s="142"/>
    </row>
    <row r="1071" spans="2:2" x14ac:dyDescent="0.35">
      <c r="B1071" s="142"/>
    </row>
    <row r="1072" spans="2:2" x14ac:dyDescent="0.35">
      <c r="B1072" s="142"/>
    </row>
    <row r="1073" spans="2:2" x14ac:dyDescent="0.35">
      <c r="B1073" s="142"/>
    </row>
    <row r="1074" spans="2:2" x14ac:dyDescent="0.35">
      <c r="B1074" s="142"/>
    </row>
    <row r="1075" spans="2:2" x14ac:dyDescent="0.35">
      <c r="B1075" s="142"/>
    </row>
    <row r="1076" spans="2:2" x14ac:dyDescent="0.35">
      <c r="B1076" s="142"/>
    </row>
    <row r="1077" spans="2:2" x14ac:dyDescent="0.35">
      <c r="B1077" s="142"/>
    </row>
    <row r="1078" spans="2:2" x14ac:dyDescent="0.35">
      <c r="B1078" s="142"/>
    </row>
    <row r="1079" spans="2:2" x14ac:dyDescent="0.35">
      <c r="B1079" s="142"/>
    </row>
    <row r="1080" spans="2:2" x14ac:dyDescent="0.35">
      <c r="B1080" s="142"/>
    </row>
    <row r="1081" spans="2:2" x14ac:dyDescent="0.35">
      <c r="B1081" s="142"/>
    </row>
    <row r="1082" spans="2:2" x14ac:dyDescent="0.35">
      <c r="B1082" s="142"/>
    </row>
    <row r="1083" spans="2:2" x14ac:dyDescent="0.35">
      <c r="B1083" s="142"/>
    </row>
    <row r="1084" spans="2:2" x14ac:dyDescent="0.35">
      <c r="B1084" s="142"/>
    </row>
    <row r="1085" spans="2:2" x14ac:dyDescent="0.35">
      <c r="B1085" s="142"/>
    </row>
    <row r="1086" spans="2:2" x14ac:dyDescent="0.35">
      <c r="B1086" s="142"/>
    </row>
    <row r="1087" spans="2:2" x14ac:dyDescent="0.35">
      <c r="B1087" s="142"/>
    </row>
    <row r="1088" spans="2:2" x14ac:dyDescent="0.35">
      <c r="B1088" s="142"/>
    </row>
    <row r="1089" spans="2:2" x14ac:dyDescent="0.35">
      <c r="B1089" s="142"/>
    </row>
    <row r="1090" spans="2:2" x14ac:dyDescent="0.35">
      <c r="B1090" s="142"/>
    </row>
    <row r="1091" spans="2:2" x14ac:dyDescent="0.35">
      <c r="B1091" s="142"/>
    </row>
    <row r="1092" spans="2:2" x14ac:dyDescent="0.35">
      <c r="B1092" s="142"/>
    </row>
    <row r="1093" spans="2:2" x14ac:dyDescent="0.35">
      <c r="B1093" s="142"/>
    </row>
    <row r="1094" spans="2:2" x14ac:dyDescent="0.35">
      <c r="B1094" s="142"/>
    </row>
    <row r="1095" spans="2:2" x14ac:dyDescent="0.35">
      <c r="B1095" s="142"/>
    </row>
    <row r="1096" spans="2:2" x14ac:dyDescent="0.35">
      <c r="B1096" s="142"/>
    </row>
    <row r="1097" spans="2:2" x14ac:dyDescent="0.35">
      <c r="B1097" s="142"/>
    </row>
    <row r="1098" spans="2:2" x14ac:dyDescent="0.35">
      <c r="B1098" s="142"/>
    </row>
    <row r="1099" spans="2:2" x14ac:dyDescent="0.35">
      <c r="B1099" s="142"/>
    </row>
    <row r="1100" spans="2:2" x14ac:dyDescent="0.35">
      <c r="B1100" s="142"/>
    </row>
    <row r="1101" spans="2:2" x14ac:dyDescent="0.35">
      <c r="B1101" s="142"/>
    </row>
    <row r="1102" spans="2:2" x14ac:dyDescent="0.35">
      <c r="B1102" s="142"/>
    </row>
    <row r="1103" spans="2:2" x14ac:dyDescent="0.35">
      <c r="B1103" s="142"/>
    </row>
    <row r="1104" spans="2:2" x14ac:dyDescent="0.35">
      <c r="B1104" s="142"/>
    </row>
    <row r="1105" spans="2:2" x14ac:dyDescent="0.35">
      <c r="B1105" s="142"/>
    </row>
    <row r="1106" spans="2:2" x14ac:dyDescent="0.35">
      <c r="B1106" s="142"/>
    </row>
    <row r="1107" spans="2:2" x14ac:dyDescent="0.35">
      <c r="B1107" s="142"/>
    </row>
    <row r="1108" spans="2:2" x14ac:dyDescent="0.35">
      <c r="B1108" s="142"/>
    </row>
    <row r="1109" spans="2:2" x14ac:dyDescent="0.35">
      <c r="B1109" s="142"/>
    </row>
    <row r="1110" spans="2:2" x14ac:dyDescent="0.35">
      <c r="B1110" s="142"/>
    </row>
    <row r="1111" spans="2:2" x14ac:dyDescent="0.35">
      <c r="B1111" s="142"/>
    </row>
    <row r="1112" spans="2:2" x14ac:dyDescent="0.35">
      <c r="B1112" s="142"/>
    </row>
    <row r="1113" spans="2:2" x14ac:dyDescent="0.35">
      <c r="B1113" s="142"/>
    </row>
    <row r="1114" spans="2:2" x14ac:dyDescent="0.35">
      <c r="B1114" s="142"/>
    </row>
    <row r="1115" spans="2:2" x14ac:dyDescent="0.35">
      <c r="B1115" s="142"/>
    </row>
    <row r="1116" spans="2:2" x14ac:dyDescent="0.35">
      <c r="B1116" s="142"/>
    </row>
    <row r="1117" spans="2:2" x14ac:dyDescent="0.35">
      <c r="B1117" s="142"/>
    </row>
    <row r="1118" spans="2:2" x14ac:dyDescent="0.35">
      <c r="B1118" s="142"/>
    </row>
    <row r="1119" spans="2:2" x14ac:dyDescent="0.35">
      <c r="B1119" s="142"/>
    </row>
    <row r="1120" spans="2:2" x14ac:dyDescent="0.35">
      <c r="B1120" s="142"/>
    </row>
    <row r="1121" spans="2:2" x14ac:dyDescent="0.35">
      <c r="B1121" s="142"/>
    </row>
    <row r="1122" spans="2:2" x14ac:dyDescent="0.35">
      <c r="B1122" s="142"/>
    </row>
    <row r="1123" spans="2:2" x14ac:dyDescent="0.35">
      <c r="B1123" s="142"/>
    </row>
    <row r="1124" spans="2:2" x14ac:dyDescent="0.35">
      <c r="B1124" s="142"/>
    </row>
    <row r="1125" spans="2:2" x14ac:dyDescent="0.35">
      <c r="B1125" s="142"/>
    </row>
    <row r="1126" spans="2:2" x14ac:dyDescent="0.35">
      <c r="B1126" s="142"/>
    </row>
    <row r="1127" spans="2:2" x14ac:dyDescent="0.35">
      <c r="B1127" s="142"/>
    </row>
    <row r="1128" spans="2:2" x14ac:dyDescent="0.35">
      <c r="B1128" s="142"/>
    </row>
    <row r="1129" spans="2:2" x14ac:dyDescent="0.35">
      <c r="B1129" s="142"/>
    </row>
    <row r="1130" spans="2:2" x14ac:dyDescent="0.35">
      <c r="B1130" s="142"/>
    </row>
    <row r="1131" spans="2:2" x14ac:dyDescent="0.35">
      <c r="B1131" s="142"/>
    </row>
    <row r="1132" spans="2:2" x14ac:dyDescent="0.35">
      <c r="B1132" s="142"/>
    </row>
    <row r="1133" spans="2:2" x14ac:dyDescent="0.35">
      <c r="B1133" s="142"/>
    </row>
    <row r="1134" spans="2:2" x14ac:dyDescent="0.35">
      <c r="B1134" s="142"/>
    </row>
    <row r="1135" spans="2:2" x14ac:dyDescent="0.35">
      <c r="B1135" s="142"/>
    </row>
    <row r="1136" spans="2:2" x14ac:dyDescent="0.35">
      <c r="B1136" s="142"/>
    </row>
    <row r="1137" spans="2:2" x14ac:dyDescent="0.35">
      <c r="B1137" s="142"/>
    </row>
    <row r="1138" spans="2:2" x14ac:dyDescent="0.35">
      <c r="B1138" s="142"/>
    </row>
    <row r="1139" spans="2:2" x14ac:dyDescent="0.35">
      <c r="B1139" s="142"/>
    </row>
    <row r="1140" spans="2:2" x14ac:dyDescent="0.35">
      <c r="B1140" s="142"/>
    </row>
    <row r="1141" spans="2:2" x14ac:dyDescent="0.35">
      <c r="B1141" s="142"/>
    </row>
    <row r="1142" spans="2:2" x14ac:dyDescent="0.35">
      <c r="B1142" s="142"/>
    </row>
    <row r="1143" spans="2:2" x14ac:dyDescent="0.35">
      <c r="B1143" s="142"/>
    </row>
    <row r="1144" spans="2:2" x14ac:dyDescent="0.35">
      <c r="B1144" s="142"/>
    </row>
    <row r="1145" spans="2:2" x14ac:dyDescent="0.35">
      <c r="B1145" s="142"/>
    </row>
    <row r="1146" spans="2:2" x14ac:dyDescent="0.35">
      <c r="B1146" s="142"/>
    </row>
    <row r="1147" spans="2:2" x14ac:dyDescent="0.35">
      <c r="B1147" s="142"/>
    </row>
    <row r="1148" spans="2:2" x14ac:dyDescent="0.35">
      <c r="B1148" s="142"/>
    </row>
    <row r="1149" spans="2:2" x14ac:dyDescent="0.35">
      <c r="B1149" s="142"/>
    </row>
    <row r="1150" spans="2:2" x14ac:dyDescent="0.35">
      <c r="B1150" s="142"/>
    </row>
    <row r="1151" spans="2:2" x14ac:dyDescent="0.35">
      <c r="B1151" s="142"/>
    </row>
    <row r="1152" spans="2:2" x14ac:dyDescent="0.35">
      <c r="B1152" s="142"/>
    </row>
    <row r="1153" spans="2:2" x14ac:dyDescent="0.35">
      <c r="B1153" s="142"/>
    </row>
    <row r="1154" spans="2:2" x14ac:dyDescent="0.35">
      <c r="B1154" s="142"/>
    </row>
    <row r="1155" spans="2:2" x14ac:dyDescent="0.35">
      <c r="B1155" s="142"/>
    </row>
    <row r="1156" spans="2:2" x14ac:dyDescent="0.35">
      <c r="B1156" s="142"/>
    </row>
    <row r="1157" spans="2:2" x14ac:dyDescent="0.35">
      <c r="B1157" s="142"/>
    </row>
    <row r="1158" spans="2:2" x14ac:dyDescent="0.35">
      <c r="B1158" s="142"/>
    </row>
    <row r="1159" spans="2:2" x14ac:dyDescent="0.35">
      <c r="B1159" s="142"/>
    </row>
    <row r="1160" spans="2:2" x14ac:dyDescent="0.35">
      <c r="B1160" s="142"/>
    </row>
    <row r="1161" spans="2:2" x14ac:dyDescent="0.35">
      <c r="B1161" s="142"/>
    </row>
    <row r="1162" spans="2:2" x14ac:dyDescent="0.35">
      <c r="B1162" s="142"/>
    </row>
    <row r="1163" spans="2:2" x14ac:dyDescent="0.35">
      <c r="B1163" s="142"/>
    </row>
    <row r="1164" spans="2:2" x14ac:dyDescent="0.35">
      <c r="B1164" s="142"/>
    </row>
    <row r="1165" spans="2:2" x14ac:dyDescent="0.35">
      <c r="B1165" s="142"/>
    </row>
    <row r="1166" spans="2:2" x14ac:dyDescent="0.35">
      <c r="B1166" s="142"/>
    </row>
    <row r="1167" spans="2:2" x14ac:dyDescent="0.35">
      <c r="B1167" s="142"/>
    </row>
    <row r="1168" spans="2:2" x14ac:dyDescent="0.35">
      <c r="B1168" s="142"/>
    </row>
    <row r="1169" spans="2:2" x14ac:dyDescent="0.35">
      <c r="B1169" s="142"/>
    </row>
    <row r="1170" spans="2:2" x14ac:dyDescent="0.35">
      <c r="B1170" s="142"/>
    </row>
    <row r="1171" spans="2:2" x14ac:dyDescent="0.35">
      <c r="B1171" s="142"/>
    </row>
    <row r="1172" spans="2:2" x14ac:dyDescent="0.35">
      <c r="B1172" s="142"/>
    </row>
    <row r="1173" spans="2:2" x14ac:dyDescent="0.35">
      <c r="B1173" s="142"/>
    </row>
    <row r="1174" spans="2:2" x14ac:dyDescent="0.35">
      <c r="B1174" s="142"/>
    </row>
    <row r="1175" spans="2:2" x14ac:dyDescent="0.35">
      <c r="B1175" s="142"/>
    </row>
    <row r="1176" spans="2:2" x14ac:dyDescent="0.35">
      <c r="B1176" s="142"/>
    </row>
    <row r="1177" spans="2:2" x14ac:dyDescent="0.35">
      <c r="B1177" s="142"/>
    </row>
    <row r="1178" spans="2:2" x14ac:dyDescent="0.35">
      <c r="B1178" s="142"/>
    </row>
    <row r="1179" spans="2:2" x14ac:dyDescent="0.35">
      <c r="B1179" s="142"/>
    </row>
    <row r="1180" spans="2:2" x14ac:dyDescent="0.35">
      <c r="B1180" s="142"/>
    </row>
    <row r="1181" spans="2:2" x14ac:dyDescent="0.35">
      <c r="B1181" s="142"/>
    </row>
    <row r="1182" spans="2:2" x14ac:dyDescent="0.35">
      <c r="B1182" s="142"/>
    </row>
    <row r="1183" spans="2:2" x14ac:dyDescent="0.35">
      <c r="B1183" s="142"/>
    </row>
    <row r="1184" spans="2:2" x14ac:dyDescent="0.35">
      <c r="B1184" s="142"/>
    </row>
    <row r="1185" spans="2:2" x14ac:dyDescent="0.35">
      <c r="B1185" s="142"/>
    </row>
    <row r="1186" spans="2:2" x14ac:dyDescent="0.35">
      <c r="B1186" s="142"/>
    </row>
    <row r="1187" spans="2:2" x14ac:dyDescent="0.35">
      <c r="B1187" s="142"/>
    </row>
    <row r="1188" spans="2:2" x14ac:dyDescent="0.35">
      <c r="B1188" s="142"/>
    </row>
    <row r="1189" spans="2:2" x14ac:dyDescent="0.35">
      <c r="B1189" s="142"/>
    </row>
    <row r="1190" spans="2:2" x14ac:dyDescent="0.35">
      <c r="B1190" s="142"/>
    </row>
    <row r="1191" spans="2:2" x14ac:dyDescent="0.35">
      <c r="B1191" s="142"/>
    </row>
    <row r="1192" spans="2:2" x14ac:dyDescent="0.35">
      <c r="B1192" s="142"/>
    </row>
    <row r="1193" spans="2:2" x14ac:dyDescent="0.35">
      <c r="B1193" s="142"/>
    </row>
    <row r="1194" spans="2:2" x14ac:dyDescent="0.35">
      <c r="B1194" s="142"/>
    </row>
    <row r="1195" spans="2:2" x14ac:dyDescent="0.35">
      <c r="B1195" s="142"/>
    </row>
    <row r="1196" spans="2:2" x14ac:dyDescent="0.35">
      <c r="B1196" s="142"/>
    </row>
    <row r="1197" spans="2:2" x14ac:dyDescent="0.35">
      <c r="B1197" s="142"/>
    </row>
    <row r="1198" spans="2:2" x14ac:dyDescent="0.35">
      <c r="B1198" s="142"/>
    </row>
    <row r="1199" spans="2:2" x14ac:dyDescent="0.35">
      <c r="B1199" s="142"/>
    </row>
    <row r="1200" spans="2:2" x14ac:dyDescent="0.35">
      <c r="B1200" s="142"/>
    </row>
    <row r="1201" spans="2:2" x14ac:dyDescent="0.35">
      <c r="B1201" s="142"/>
    </row>
    <row r="1202" spans="2:2" x14ac:dyDescent="0.35">
      <c r="B1202" s="142"/>
    </row>
    <row r="1203" spans="2:2" x14ac:dyDescent="0.35">
      <c r="B1203" s="142"/>
    </row>
    <row r="1204" spans="2:2" x14ac:dyDescent="0.35">
      <c r="B1204" s="142"/>
    </row>
    <row r="1205" spans="2:2" x14ac:dyDescent="0.35">
      <c r="B1205" s="142"/>
    </row>
    <row r="1206" spans="2:2" x14ac:dyDescent="0.35">
      <c r="B1206" s="142"/>
    </row>
    <row r="1207" spans="2:2" x14ac:dyDescent="0.35">
      <c r="B1207" s="142"/>
    </row>
    <row r="1208" spans="2:2" x14ac:dyDescent="0.35">
      <c r="B1208" s="142"/>
    </row>
    <row r="1209" spans="2:2" x14ac:dyDescent="0.35">
      <c r="B1209" s="142"/>
    </row>
    <row r="1210" spans="2:2" x14ac:dyDescent="0.35">
      <c r="B1210" s="142"/>
    </row>
    <row r="1211" spans="2:2" x14ac:dyDescent="0.35">
      <c r="B1211" s="142"/>
    </row>
    <row r="1212" spans="2:2" x14ac:dyDescent="0.35">
      <c r="B1212" s="142"/>
    </row>
    <row r="1213" spans="2:2" x14ac:dyDescent="0.35">
      <c r="B1213" s="142"/>
    </row>
    <row r="1214" spans="2:2" x14ac:dyDescent="0.35">
      <c r="B1214" s="142"/>
    </row>
    <row r="1215" spans="2:2" x14ac:dyDescent="0.35">
      <c r="B1215" s="142"/>
    </row>
    <row r="1216" spans="2:2" x14ac:dyDescent="0.35">
      <c r="B1216" s="142"/>
    </row>
    <row r="1217" spans="2:2" x14ac:dyDescent="0.35">
      <c r="B1217" s="142"/>
    </row>
    <row r="1218" spans="2:2" x14ac:dyDescent="0.35">
      <c r="B1218" s="142"/>
    </row>
    <row r="1219" spans="2:2" x14ac:dyDescent="0.35">
      <c r="B1219" s="142"/>
    </row>
    <row r="1220" spans="2:2" x14ac:dyDescent="0.35">
      <c r="B1220" s="142"/>
    </row>
    <row r="1221" spans="2:2" x14ac:dyDescent="0.35">
      <c r="B1221" s="142"/>
    </row>
    <row r="1222" spans="2:2" x14ac:dyDescent="0.35">
      <c r="B1222" s="142"/>
    </row>
    <row r="1223" spans="2:2" x14ac:dyDescent="0.35">
      <c r="B1223" s="142"/>
    </row>
    <row r="1224" spans="2:2" x14ac:dyDescent="0.35">
      <c r="B1224" s="142"/>
    </row>
    <row r="1225" spans="2:2" x14ac:dyDescent="0.35">
      <c r="B1225" s="142"/>
    </row>
    <row r="1226" spans="2:2" x14ac:dyDescent="0.35">
      <c r="B1226" s="142"/>
    </row>
    <row r="1227" spans="2:2" x14ac:dyDescent="0.35">
      <c r="B1227" s="142"/>
    </row>
    <row r="1228" spans="2:2" x14ac:dyDescent="0.35">
      <c r="B1228" s="142"/>
    </row>
    <row r="1229" spans="2:2" x14ac:dyDescent="0.35">
      <c r="B1229" s="142"/>
    </row>
    <row r="1230" spans="2:2" x14ac:dyDescent="0.35">
      <c r="B1230" s="142"/>
    </row>
    <row r="1231" spans="2:2" x14ac:dyDescent="0.35">
      <c r="B1231" s="142"/>
    </row>
    <row r="1232" spans="2:2" x14ac:dyDescent="0.35">
      <c r="B1232" s="142"/>
    </row>
    <row r="1233" spans="2:2" x14ac:dyDescent="0.35">
      <c r="B1233" s="142"/>
    </row>
    <row r="1234" spans="2:2" x14ac:dyDescent="0.35">
      <c r="B1234" s="142"/>
    </row>
    <row r="1235" spans="2:2" x14ac:dyDescent="0.35">
      <c r="B1235" s="142"/>
    </row>
    <row r="1236" spans="2:2" x14ac:dyDescent="0.35">
      <c r="B1236" s="142"/>
    </row>
    <row r="1237" spans="2:2" x14ac:dyDescent="0.35">
      <c r="B1237" s="142"/>
    </row>
    <row r="1238" spans="2:2" x14ac:dyDescent="0.35">
      <c r="B1238" s="142"/>
    </row>
    <row r="1239" spans="2:2" x14ac:dyDescent="0.35">
      <c r="B1239" s="142"/>
    </row>
    <row r="1240" spans="2:2" x14ac:dyDescent="0.35">
      <c r="B1240" s="142"/>
    </row>
    <row r="1241" spans="2:2" x14ac:dyDescent="0.35">
      <c r="B1241" s="142"/>
    </row>
    <row r="1242" spans="2:2" x14ac:dyDescent="0.35">
      <c r="B1242" s="142"/>
    </row>
    <row r="1243" spans="2:2" x14ac:dyDescent="0.35">
      <c r="B1243" s="142"/>
    </row>
    <row r="1244" spans="2:2" x14ac:dyDescent="0.35">
      <c r="B1244" s="142"/>
    </row>
    <row r="1245" spans="2:2" x14ac:dyDescent="0.35">
      <c r="B1245" s="142"/>
    </row>
    <row r="1246" spans="2:2" x14ac:dyDescent="0.35">
      <c r="B1246" s="142"/>
    </row>
    <row r="1247" spans="2:2" x14ac:dyDescent="0.35">
      <c r="B1247" s="142"/>
    </row>
    <row r="1248" spans="2:2" x14ac:dyDescent="0.35">
      <c r="B1248" s="142"/>
    </row>
    <row r="1249" spans="2:2" x14ac:dyDescent="0.35">
      <c r="B1249" s="142"/>
    </row>
    <row r="1250" spans="2:2" x14ac:dyDescent="0.35">
      <c r="B1250" s="142"/>
    </row>
    <row r="1251" spans="2:2" x14ac:dyDescent="0.35">
      <c r="B1251" s="142"/>
    </row>
    <row r="1252" spans="2:2" x14ac:dyDescent="0.35">
      <c r="B1252" s="142"/>
    </row>
    <row r="1253" spans="2:2" x14ac:dyDescent="0.35">
      <c r="B1253" s="142"/>
    </row>
    <row r="1254" spans="2:2" x14ac:dyDescent="0.35">
      <c r="B1254" s="142"/>
    </row>
    <row r="1255" spans="2:2" x14ac:dyDescent="0.35">
      <c r="B1255" s="142"/>
    </row>
    <row r="1256" spans="2:2" x14ac:dyDescent="0.35">
      <c r="B1256" s="142"/>
    </row>
    <row r="1257" spans="2:2" x14ac:dyDescent="0.35">
      <c r="B1257" s="142"/>
    </row>
    <row r="1258" spans="2:2" x14ac:dyDescent="0.35">
      <c r="B1258" s="142"/>
    </row>
    <row r="1259" spans="2:2" x14ac:dyDescent="0.35">
      <c r="B1259" s="142"/>
    </row>
    <row r="1260" spans="2:2" x14ac:dyDescent="0.35">
      <c r="B1260" s="142"/>
    </row>
    <row r="1261" spans="2:2" x14ac:dyDescent="0.35">
      <c r="B1261" s="142"/>
    </row>
    <row r="1262" spans="2:2" x14ac:dyDescent="0.35">
      <c r="B1262" s="142"/>
    </row>
    <row r="1263" spans="2:2" x14ac:dyDescent="0.35">
      <c r="B1263" s="142"/>
    </row>
    <row r="1264" spans="2:2" x14ac:dyDescent="0.35">
      <c r="B1264" s="142"/>
    </row>
    <row r="1265" spans="2:2" x14ac:dyDescent="0.35">
      <c r="B1265" s="142"/>
    </row>
    <row r="1266" spans="2:2" x14ac:dyDescent="0.35">
      <c r="B1266" s="142"/>
    </row>
    <row r="1267" spans="2:2" x14ac:dyDescent="0.35">
      <c r="B1267" s="142"/>
    </row>
    <row r="1268" spans="2:2" x14ac:dyDescent="0.35">
      <c r="B1268" s="142"/>
    </row>
    <row r="1269" spans="2:2" x14ac:dyDescent="0.35">
      <c r="B1269" s="142"/>
    </row>
    <row r="1270" spans="2:2" x14ac:dyDescent="0.35">
      <c r="B1270" s="142"/>
    </row>
    <row r="1271" spans="2:2" x14ac:dyDescent="0.35">
      <c r="B1271" s="142"/>
    </row>
    <row r="1272" spans="2:2" x14ac:dyDescent="0.35">
      <c r="B1272" s="142"/>
    </row>
    <row r="1273" spans="2:2" x14ac:dyDescent="0.35">
      <c r="B1273" s="142"/>
    </row>
    <row r="1274" spans="2:2" x14ac:dyDescent="0.35">
      <c r="B1274" s="142"/>
    </row>
    <row r="1275" spans="2:2" x14ac:dyDescent="0.35">
      <c r="B1275" s="142"/>
    </row>
    <row r="1276" spans="2:2" x14ac:dyDescent="0.35">
      <c r="B1276" s="142"/>
    </row>
    <row r="1277" spans="2:2" x14ac:dyDescent="0.35">
      <c r="B1277" s="142"/>
    </row>
    <row r="1278" spans="2:2" x14ac:dyDescent="0.35">
      <c r="B1278" s="142"/>
    </row>
    <row r="1279" spans="2:2" x14ac:dyDescent="0.35">
      <c r="B1279" s="142"/>
    </row>
    <row r="1280" spans="2:2" x14ac:dyDescent="0.35">
      <c r="B1280" s="142"/>
    </row>
    <row r="1281" spans="2:2" x14ac:dyDescent="0.35">
      <c r="B1281" s="142"/>
    </row>
    <row r="1282" spans="2:2" x14ac:dyDescent="0.35">
      <c r="B1282" s="142"/>
    </row>
    <row r="1283" spans="2:2" x14ac:dyDescent="0.35">
      <c r="B1283" s="142"/>
    </row>
    <row r="1284" spans="2:2" x14ac:dyDescent="0.35">
      <c r="B1284" s="142"/>
    </row>
    <row r="1285" spans="2:2" x14ac:dyDescent="0.35">
      <c r="B1285" s="142"/>
    </row>
    <row r="1286" spans="2:2" x14ac:dyDescent="0.35">
      <c r="B1286" s="142"/>
    </row>
    <row r="1287" spans="2:2" x14ac:dyDescent="0.35">
      <c r="B1287" s="142"/>
    </row>
    <row r="1288" spans="2:2" x14ac:dyDescent="0.35">
      <c r="B1288" s="142"/>
    </row>
    <row r="1289" spans="2:2" x14ac:dyDescent="0.35">
      <c r="B1289" s="142"/>
    </row>
    <row r="1290" spans="2:2" x14ac:dyDescent="0.35">
      <c r="B1290" s="142"/>
    </row>
    <row r="1291" spans="2:2" x14ac:dyDescent="0.35">
      <c r="B1291" s="142"/>
    </row>
    <row r="1292" spans="2:2" x14ac:dyDescent="0.35">
      <c r="B1292" s="142"/>
    </row>
    <row r="1293" spans="2:2" x14ac:dyDescent="0.35">
      <c r="B1293" s="142"/>
    </row>
    <row r="1294" spans="2:2" x14ac:dyDescent="0.35">
      <c r="B1294" s="142"/>
    </row>
    <row r="1295" spans="2:2" x14ac:dyDescent="0.35">
      <c r="B1295" s="142"/>
    </row>
    <row r="1296" spans="2:2" x14ac:dyDescent="0.35">
      <c r="B1296" s="142"/>
    </row>
    <row r="1297" spans="2:2" x14ac:dyDescent="0.35">
      <c r="B1297" s="142"/>
    </row>
    <row r="1298" spans="2:2" x14ac:dyDescent="0.35">
      <c r="B1298" s="142"/>
    </row>
    <row r="1299" spans="2:2" x14ac:dyDescent="0.35">
      <c r="B1299" s="142"/>
    </row>
    <row r="1300" spans="2:2" x14ac:dyDescent="0.35">
      <c r="B1300" s="142"/>
    </row>
    <row r="1301" spans="2:2" x14ac:dyDescent="0.35">
      <c r="B1301" s="142"/>
    </row>
    <row r="1302" spans="2:2" x14ac:dyDescent="0.35">
      <c r="B1302" s="142"/>
    </row>
    <row r="1303" spans="2:2" x14ac:dyDescent="0.35">
      <c r="B1303" s="142"/>
    </row>
    <row r="1304" spans="2:2" x14ac:dyDescent="0.35">
      <c r="B1304" s="142"/>
    </row>
    <row r="1305" spans="2:2" x14ac:dyDescent="0.35">
      <c r="B1305" s="142"/>
    </row>
    <row r="1306" spans="2:2" x14ac:dyDescent="0.35">
      <c r="B1306" s="142"/>
    </row>
    <row r="1307" spans="2:2" x14ac:dyDescent="0.35">
      <c r="B1307" s="142"/>
    </row>
    <row r="1308" spans="2:2" x14ac:dyDescent="0.35">
      <c r="B1308" s="142"/>
    </row>
    <row r="1309" spans="2:2" x14ac:dyDescent="0.35">
      <c r="B1309" s="142"/>
    </row>
    <row r="1310" spans="2:2" x14ac:dyDescent="0.35">
      <c r="B1310" s="142"/>
    </row>
    <row r="1311" spans="2:2" x14ac:dyDescent="0.35">
      <c r="B1311" s="142"/>
    </row>
    <row r="1312" spans="2:2" x14ac:dyDescent="0.35">
      <c r="B1312" s="142"/>
    </row>
    <row r="1313" spans="2:2" x14ac:dyDescent="0.35">
      <c r="B1313" s="142"/>
    </row>
    <row r="1314" spans="2:2" x14ac:dyDescent="0.35">
      <c r="B1314" s="142"/>
    </row>
    <row r="1315" spans="2:2" x14ac:dyDescent="0.35">
      <c r="B1315" s="142"/>
    </row>
    <row r="1316" spans="2:2" x14ac:dyDescent="0.35">
      <c r="B1316" s="142"/>
    </row>
    <row r="1317" spans="2:2" x14ac:dyDescent="0.35">
      <c r="B1317" s="142"/>
    </row>
    <row r="1318" spans="2:2" x14ac:dyDescent="0.35">
      <c r="B1318" s="142"/>
    </row>
    <row r="1319" spans="2:2" x14ac:dyDescent="0.35">
      <c r="B1319" s="142"/>
    </row>
    <row r="1320" spans="2:2" x14ac:dyDescent="0.35">
      <c r="B1320" s="142"/>
    </row>
    <row r="1321" spans="2:2" x14ac:dyDescent="0.35">
      <c r="B1321" s="142"/>
    </row>
    <row r="1322" spans="2:2" x14ac:dyDescent="0.35">
      <c r="B1322" s="142"/>
    </row>
    <row r="1323" spans="2:2" x14ac:dyDescent="0.35">
      <c r="B1323" s="142"/>
    </row>
    <row r="1324" spans="2:2" x14ac:dyDescent="0.35">
      <c r="B1324" s="142"/>
    </row>
    <row r="1325" spans="2:2" x14ac:dyDescent="0.35">
      <c r="B1325" s="142"/>
    </row>
    <row r="1326" spans="2:2" x14ac:dyDescent="0.35">
      <c r="B1326" s="142"/>
    </row>
    <row r="1327" spans="2:2" x14ac:dyDescent="0.35">
      <c r="B1327" s="142"/>
    </row>
    <row r="1328" spans="2:2" x14ac:dyDescent="0.35">
      <c r="B1328" s="142"/>
    </row>
    <row r="1329" spans="2:2" x14ac:dyDescent="0.35">
      <c r="B1329" s="142"/>
    </row>
    <row r="1330" spans="2:2" x14ac:dyDescent="0.35">
      <c r="B1330" s="142"/>
    </row>
    <row r="1331" spans="2:2" x14ac:dyDescent="0.35">
      <c r="B1331" s="142"/>
    </row>
    <row r="1332" spans="2:2" x14ac:dyDescent="0.35">
      <c r="B1332" s="142"/>
    </row>
    <row r="1333" spans="2:2" x14ac:dyDescent="0.35">
      <c r="B1333" s="142"/>
    </row>
    <row r="1334" spans="2:2" x14ac:dyDescent="0.35">
      <c r="B1334" s="142"/>
    </row>
    <row r="1335" spans="2:2" x14ac:dyDescent="0.35">
      <c r="B1335" s="142"/>
    </row>
    <row r="1336" spans="2:2" x14ac:dyDescent="0.35">
      <c r="B1336" s="142"/>
    </row>
    <row r="1337" spans="2:2" x14ac:dyDescent="0.35">
      <c r="B1337" s="142"/>
    </row>
    <row r="1338" spans="2:2" x14ac:dyDescent="0.35">
      <c r="B1338" s="142"/>
    </row>
    <row r="1339" spans="2:2" x14ac:dyDescent="0.35">
      <c r="B1339" s="142"/>
    </row>
    <row r="1340" spans="2:2" x14ac:dyDescent="0.35">
      <c r="B1340" s="142"/>
    </row>
    <row r="1341" spans="2:2" x14ac:dyDescent="0.35">
      <c r="B1341" s="142"/>
    </row>
    <row r="1342" spans="2:2" x14ac:dyDescent="0.35">
      <c r="B1342" s="142"/>
    </row>
    <row r="1343" spans="2:2" x14ac:dyDescent="0.35">
      <c r="B1343" s="142"/>
    </row>
    <row r="1344" spans="2:2" x14ac:dyDescent="0.35">
      <c r="B1344" s="142"/>
    </row>
    <row r="1345" spans="2:2" x14ac:dyDescent="0.35">
      <c r="B1345" s="142"/>
    </row>
    <row r="1346" spans="2:2" x14ac:dyDescent="0.35">
      <c r="B1346" s="142"/>
    </row>
    <row r="1347" spans="2:2" x14ac:dyDescent="0.35">
      <c r="B1347" s="142"/>
    </row>
    <row r="1348" spans="2:2" x14ac:dyDescent="0.35">
      <c r="B1348" s="142"/>
    </row>
    <row r="1349" spans="2:2" x14ac:dyDescent="0.35">
      <c r="B1349" s="142"/>
    </row>
    <row r="1350" spans="2:2" x14ac:dyDescent="0.35">
      <c r="B1350" s="142"/>
    </row>
    <row r="1351" spans="2:2" x14ac:dyDescent="0.35">
      <c r="B1351" s="142"/>
    </row>
    <row r="1352" spans="2:2" x14ac:dyDescent="0.35">
      <c r="B1352" s="142"/>
    </row>
    <row r="1353" spans="2:2" x14ac:dyDescent="0.35">
      <c r="B1353" s="142"/>
    </row>
    <row r="1354" spans="2:2" x14ac:dyDescent="0.35">
      <c r="B1354" s="142"/>
    </row>
    <row r="1355" spans="2:2" x14ac:dyDescent="0.35">
      <c r="B1355" s="142"/>
    </row>
    <row r="1356" spans="2:2" x14ac:dyDescent="0.35">
      <c r="B1356" s="142"/>
    </row>
    <row r="1357" spans="2:2" x14ac:dyDescent="0.35">
      <c r="B1357" s="142"/>
    </row>
    <row r="1358" spans="2:2" x14ac:dyDescent="0.35">
      <c r="B1358" s="142"/>
    </row>
    <row r="1359" spans="2:2" x14ac:dyDescent="0.35">
      <c r="B1359" s="142"/>
    </row>
    <row r="1360" spans="2:2" x14ac:dyDescent="0.35">
      <c r="B1360" s="142"/>
    </row>
    <row r="1361" spans="2:2" x14ac:dyDescent="0.35">
      <c r="B1361" s="142"/>
    </row>
    <row r="1362" spans="2:2" x14ac:dyDescent="0.35">
      <c r="B1362" s="142"/>
    </row>
    <row r="1363" spans="2:2" x14ac:dyDescent="0.35">
      <c r="B1363" s="142"/>
    </row>
    <row r="1364" spans="2:2" x14ac:dyDescent="0.35">
      <c r="B1364" s="142"/>
    </row>
    <row r="1365" spans="2:2" x14ac:dyDescent="0.35">
      <c r="B1365" s="142"/>
    </row>
    <row r="1366" spans="2:2" x14ac:dyDescent="0.35">
      <c r="B1366" s="142"/>
    </row>
    <row r="1367" spans="2:2" x14ac:dyDescent="0.35">
      <c r="B1367" s="142"/>
    </row>
    <row r="1368" spans="2:2" x14ac:dyDescent="0.35">
      <c r="B1368" s="142"/>
    </row>
    <row r="1369" spans="2:2" x14ac:dyDescent="0.35">
      <c r="B1369" s="142"/>
    </row>
    <row r="1370" spans="2:2" x14ac:dyDescent="0.35">
      <c r="B1370" s="142"/>
    </row>
    <row r="1371" spans="2:2" x14ac:dyDescent="0.35">
      <c r="B1371" s="142"/>
    </row>
    <row r="1372" spans="2:2" x14ac:dyDescent="0.35">
      <c r="B1372" s="142"/>
    </row>
    <row r="1373" spans="2:2" x14ac:dyDescent="0.35">
      <c r="B1373" s="142"/>
    </row>
    <row r="1374" spans="2:2" x14ac:dyDescent="0.35">
      <c r="B1374" s="142"/>
    </row>
    <row r="1375" spans="2:2" x14ac:dyDescent="0.35">
      <c r="B1375" s="142"/>
    </row>
    <row r="1376" spans="2:2" x14ac:dyDescent="0.35">
      <c r="B1376" s="142"/>
    </row>
    <row r="1377" spans="2:2" x14ac:dyDescent="0.35">
      <c r="B1377" s="142"/>
    </row>
    <row r="1378" spans="2:2" x14ac:dyDescent="0.35">
      <c r="B1378" s="142"/>
    </row>
    <row r="1379" spans="2:2" x14ac:dyDescent="0.35">
      <c r="B1379" s="142"/>
    </row>
    <row r="1380" spans="2:2" x14ac:dyDescent="0.35">
      <c r="B1380" s="142"/>
    </row>
    <row r="1381" spans="2:2" x14ac:dyDescent="0.35">
      <c r="B1381" s="142"/>
    </row>
    <row r="1382" spans="2:2" x14ac:dyDescent="0.35">
      <c r="B1382" s="142"/>
    </row>
    <row r="1383" spans="2:2" x14ac:dyDescent="0.35">
      <c r="B1383" s="142"/>
    </row>
    <row r="1384" spans="2:2" x14ac:dyDescent="0.35">
      <c r="B1384" s="142"/>
    </row>
    <row r="1385" spans="2:2" x14ac:dyDescent="0.35">
      <c r="B1385" s="142"/>
    </row>
    <row r="1386" spans="2:2" x14ac:dyDescent="0.35">
      <c r="B1386" s="142"/>
    </row>
    <row r="1387" spans="2:2" x14ac:dyDescent="0.35">
      <c r="B1387" s="142"/>
    </row>
    <row r="1388" spans="2:2" x14ac:dyDescent="0.35">
      <c r="B1388" s="142"/>
    </row>
    <row r="1389" spans="2:2" x14ac:dyDescent="0.35">
      <c r="B1389" s="142"/>
    </row>
    <row r="1390" spans="2:2" x14ac:dyDescent="0.35">
      <c r="B1390" s="142"/>
    </row>
    <row r="1391" spans="2:2" x14ac:dyDescent="0.35">
      <c r="B1391" s="142"/>
    </row>
    <row r="1392" spans="2:2" x14ac:dyDescent="0.35">
      <c r="B1392" s="142"/>
    </row>
    <row r="1393" spans="2:2" x14ac:dyDescent="0.35">
      <c r="B1393" s="142"/>
    </row>
    <row r="1394" spans="2:2" x14ac:dyDescent="0.35">
      <c r="B1394" s="142"/>
    </row>
    <row r="1395" spans="2:2" x14ac:dyDescent="0.35">
      <c r="B1395" s="142"/>
    </row>
    <row r="1396" spans="2:2" x14ac:dyDescent="0.35">
      <c r="B1396" s="142"/>
    </row>
    <row r="1397" spans="2:2" x14ac:dyDescent="0.35">
      <c r="B1397" s="142"/>
    </row>
    <row r="1398" spans="2:2" x14ac:dyDescent="0.35">
      <c r="B1398" s="142"/>
    </row>
    <row r="1399" spans="2:2" x14ac:dyDescent="0.35">
      <c r="B1399" s="142"/>
    </row>
    <row r="1400" spans="2:2" x14ac:dyDescent="0.35">
      <c r="B1400" s="142"/>
    </row>
    <row r="1401" spans="2:2" x14ac:dyDescent="0.35">
      <c r="B1401" s="142"/>
    </row>
    <row r="1402" spans="2:2" x14ac:dyDescent="0.35">
      <c r="B1402" s="142"/>
    </row>
    <row r="1403" spans="2:2" x14ac:dyDescent="0.35">
      <c r="B1403" s="142"/>
    </row>
    <row r="1404" spans="2:2" x14ac:dyDescent="0.35">
      <c r="B1404" s="142"/>
    </row>
    <row r="1405" spans="2:2" x14ac:dyDescent="0.35">
      <c r="B1405" s="142"/>
    </row>
    <row r="1406" spans="2:2" x14ac:dyDescent="0.35">
      <c r="B1406" s="142"/>
    </row>
    <row r="1407" spans="2:2" x14ac:dyDescent="0.35">
      <c r="B1407" s="142"/>
    </row>
    <row r="1408" spans="2:2" x14ac:dyDescent="0.35">
      <c r="B1408" s="142"/>
    </row>
    <row r="1409" spans="2:2" x14ac:dyDescent="0.35">
      <c r="B1409" s="142"/>
    </row>
    <row r="1410" spans="2:2" x14ac:dyDescent="0.35">
      <c r="B1410" s="142"/>
    </row>
    <row r="1411" spans="2:2" x14ac:dyDescent="0.35">
      <c r="B1411" s="142"/>
    </row>
    <row r="1412" spans="2:2" x14ac:dyDescent="0.35">
      <c r="B1412" s="142"/>
    </row>
    <row r="1413" spans="2:2" x14ac:dyDescent="0.35">
      <c r="B1413" s="142"/>
    </row>
    <row r="1414" spans="2:2" x14ac:dyDescent="0.35">
      <c r="B1414" s="142"/>
    </row>
    <row r="1415" spans="2:2" x14ac:dyDescent="0.35">
      <c r="B1415" s="142"/>
    </row>
    <row r="1416" spans="2:2" x14ac:dyDescent="0.35">
      <c r="B1416" s="142"/>
    </row>
    <row r="1417" spans="2:2" x14ac:dyDescent="0.35">
      <c r="B1417" s="142"/>
    </row>
    <row r="1418" spans="2:2" x14ac:dyDescent="0.35">
      <c r="B1418" s="142"/>
    </row>
    <row r="1419" spans="2:2" x14ac:dyDescent="0.35">
      <c r="B1419" s="142"/>
    </row>
    <row r="1420" spans="2:2" x14ac:dyDescent="0.35">
      <c r="B1420" s="142"/>
    </row>
    <row r="1421" spans="2:2" x14ac:dyDescent="0.35">
      <c r="B1421" s="142"/>
    </row>
    <row r="1422" spans="2:2" x14ac:dyDescent="0.35">
      <c r="B1422" s="142"/>
    </row>
    <row r="1423" spans="2:2" x14ac:dyDescent="0.35">
      <c r="B1423" s="142"/>
    </row>
    <row r="1424" spans="2:2" x14ac:dyDescent="0.35">
      <c r="B1424" s="142"/>
    </row>
    <row r="1425" spans="2:2" x14ac:dyDescent="0.35">
      <c r="B1425" s="142"/>
    </row>
    <row r="1426" spans="2:2" x14ac:dyDescent="0.35">
      <c r="B1426" s="142"/>
    </row>
    <row r="1427" spans="2:2" x14ac:dyDescent="0.35">
      <c r="B1427" s="142"/>
    </row>
    <row r="1428" spans="2:2" x14ac:dyDescent="0.35">
      <c r="B1428" s="142"/>
    </row>
    <row r="1429" spans="2:2" x14ac:dyDescent="0.35">
      <c r="B1429" s="142"/>
    </row>
    <row r="1430" spans="2:2" x14ac:dyDescent="0.35">
      <c r="B1430" s="142"/>
    </row>
    <row r="1431" spans="2:2" x14ac:dyDescent="0.35">
      <c r="B1431" s="142"/>
    </row>
    <row r="1432" spans="2:2" x14ac:dyDescent="0.35">
      <c r="B1432" s="142"/>
    </row>
    <row r="1433" spans="2:2" x14ac:dyDescent="0.35">
      <c r="B1433" s="142"/>
    </row>
    <row r="1434" spans="2:2" x14ac:dyDescent="0.35">
      <c r="B1434" s="142"/>
    </row>
    <row r="1435" spans="2:2" x14ac:dyDescent="0.35">
      <c r="B1435" s="142"/>
    </row>
    <row r="1436" spans="2:2" x14ac:dyDescent="0.35">
      <c r="B1436" s="142"/>
    </row>
    <row r="1437" spans="2:2" x14ac:dyDescent="0.35">
      <c r="B1437" s="142"/>
    </row>
    <row r="1438" spans="2:2" x14ac:dyDescent="0.35">
      <c r="B1438" s="142"/>
    </row>
    <row r="1439" spans="2:2" x14ac:dyDescent="0.35">
      <c r="B1439" s="142"/>
    </row>
    <row r="1440" spans="2:2" x14ac:dyDescent="0.35">
      <c r="B1440" s="142"/>
    </row>
    <row r="1441" spans="2:2" x14ac:dyDescent="0.35">
      <c r="B1441" s="142"/>
    </row>
    <row r="1442" spans="2:2" x14ac:dyDescent="0.35">
      <c r="B1442" s="142"/>
    </row>
    <row r="1443" spans="2:2" x14ac:dyDescent="0.35">
      <c r="B1443" s="142"/>
    </row>
    <row r="1444" spans="2:2" x14ac:dyDescent="0.35">
      <c r="B1444" s="142"/>
    </row>
    <row r="1445" spans="2:2" x14ac:dyDescent="0.35">
      <c r="B1445" s="142"/>
    </row>
    <row r="1446" spans="2:2" x14ac:dyDescent="0.35">
      <c r="B1446" s="142"/>
    </row>
    <row r="1447" spans="2:2" x14ac:dyDescent="0.35">
      <c r="B1447" s="142"/>
    </row>
    <row r="1448" spans="2:2" x14ac:dyDescent="0.35">
      <c r="B1448" s="142"/>
    </row>
    <row r="1449" spans="2:2" x14ac:dyDescent="0.35">
      <c r="B1449" s="142"/>
    </row>
    <row r="1450" spans="2:2" x14ac:dyDescent="0.35">
      <c r="B1450" s="142"/>
    </row>
    <row r="1451" spans="2:2" x14ac:dyDescent="0.35">
      <c r="B1451" s="142"/>
    </row>
    <row r="1452" spans="2:2" x14ac:dyDescent="0.35">
      <c r="B1452" s="142"/>
    </row>
    <row r="1453" spans="2:2" x14ac:dyDescent="0.35">
      <c r="B1453" s="142"/>
    </row>
    <row r="1454" spans="2:2" x14ac:dyDescent="0.35">
      <c r="B1454" s="142"/>
    </row>
    <row r="1455" spans="2:2" x14ac:dyDescent="0.35">
      <c r="B1455" s="142"/>
    </row>
    <row r="1456" spans="2:2" x14ac:dyDescent="0.35">
      <c r="B1456" s="142"/>
    </row>
    <row r="1457" spans="2:2" x14ac:dyDescent="0.35">
      <c r="B1457" s="142"/>
    </row>
    <row r="1458" spans="2:2" x14ac:dyDescent="0.35">
      <c r="B1458" s="142"/>
    </row>
    <row r="1459" spans="2:2" x14ac:dyDescent="0.35">
      <c r="B1459" s="142"/>
    </row>
    <row r="1460" spans="2:2" x14ac:dyDescent="0.35">
      <c r="B1460" s="142"/>
    </row>
    <row r="1461" spans="2:2" x14ac:dyDescent="0.35">
      <c r="B1461" s="142"/>
    </row>
    <row r="1462" spans="2:2" x14ac:dyDescent="0.35">
      <c r="B1462" s="142"/>
    </row>
    <row r="1463" spans="2:2" x14ac:dyDescent="0.35">
      <c r="B1463" s="142"/>
    </row>
    <row r="1464" spans="2:2" x14ac:dyDescent="0.35">
      <c r="B1464" s="142"/>
    </row>
    <row r="1465" spans="2:2" x14ac:dyDescent="0.35">
      <c r="B1465" s="142"/>
    </row>
    <row r="1466" spans="2:2" x14ac:dyDescent="0.35">
      <c r="B1466" s="142"/>
    </row>
    <row r="1467" spans="2:2" x14ac:dyDescent="0.35">
      <c r="B1467" s="142"/>
    </row>
    <row r="1468" spans="2:2" x14ac:dyDescent="0.35">
      <c r="B1468" s="142"/>
    </row>
    <row r="1469" spans="2:2" x14ac:dyDescent="0.35">
      <c r="B1469" s="142"/>
    </row>
    <row r="1470" spans="2:2" x14ac:dyDescent="0.35">
      <c r="B1470" s="142"/>
    </row>
    <row r="1471" spans="2:2" x14ac:dyDescent="0.35">
      <c r="B1471" s="142"/>
    </row>
    <row r="1472" spans="2:2" x14ac:dyDescent="0.35">
      <c r="B1472" s="142"/>
    </row>
    <row r="1473" spans="2:2" x14ac:dyDescent="0.35">
      <c r="B1473" s="142"/>
    </row>
    <row r="1474" spans="2:2" x14ac:dyDescent="0.35">
      <c r="B1474" s="142"/>
    </row>
    <row r="1475" spans="2:2" x14ac:dyDescent="0.35">
      <c r="B1475" s="142"/>
    </row>
    <row r="1476" spans="2:2" x14ac:dyDescent="0.35">
      <c r="B1476" s="142"/>
    </row>
    <row r="1477" spans="2:2" x14ac:dyDescent="0.35">
      <c r="B1477" s="142"/>
    </row>
    <row r="1478" spans="2:2" x14ac:dyDescent="0.35">
      <c r="B1478" s="142"/>
    </row>
    <row r="1479" spans="2:2" x14ac:dyDescent="0.35">
      <c r="B1479" s="142"/>
    </row>
    <row r="1480" spans="2:2" x14ac:dyDescent="0.35">
      <c r="B1480" s="142"/>
    </row>
    <row r="1481" spans="2:2" x14ac:dyDescent="0.35">
      <c r="B1481" s="142"/>
    </row>
    <row r="1482" spans="2:2" x14ac:dyDescent="0.35">
      <c r="B1482" s="142"/>
    </row>
    <row r="1483" spans="2:2" x14ac:dyDescent="0.35">
      <c r="B1483" s="142"/>
    </row>
    <row r="1484" spans="2:2" x14ac:dyDescent="0.35">
      <c r="B1484" s="142"/>
    </row>
    <row r="1485" spans="2:2" x14ac:dyDescent="0.35">
      <c r="B1485" s="142"/>
    </row>
    <row r="1486" spans="2:2" x14ac:dyDescent="0.35">
      <c r="B1486" s="142"/>
    </row>
    <row r="1487" spans="2:2" x14ac:dyDescent="0.35">
      <c r="B1487" s="142"/>
    </row>
    <row r="1488" spans="2:2" x14ac:dyDescent="0.35">
      <c r="B1488" s="142"/>
    </row>
    <row r="1489" spans="2:2" x14ac:dyDescent="0.35">
      <c r="B1489" s="142"/>
    </row>
    <row r="1490" spans="2:2" x14ac:dyDescent="0.35">
      <c r="B1490" s="142"/>
    </row>
    <row r="1491" spans="2:2" x14ac:dyDescent="0.35">
      <c r="B1491" s="142"/>
    </row>
    <row r="1492" spans="2:2" x14ac:dyDescent="0.35">
      <c r="B1492" s="142"/>
    </row>
    <row r="1493" spans="2:2" x14ac:dyDescent="0.35">
      <c r="B1493" s="142"/>
    </row>
    <row r="1494" spans="2:2" x14ac:dyDescent="0.35">
      <c r="B1494" s="142"/>
    </row>
    <row r="1495" spans="2:2" x14ac:dyDescent="0.35">
      <c r="B1495" s="142"/>
    </row>
    <row r="1496" spans="2:2" x14ac:dyDescent="0.35">
      <c r="B1496" s="142"/>
    </row>
    <row r="1497" spans="2:2" x14ac:dyDescent="0.35">
      <c r="B1497" s="142"/>
    </row>
    <row r="1498" spans="2:2" x14ac:dyDescent="0.35">
      <c r="B1498" s="142"/>
    </row>
    <row r="1499" spans="2:2" x14ac:dyDescent="0.35">
      <c r="B1499" s="142"/>
    </row>
    <row r="1500" spans="2:2" x14ac:dyDescent="0.35">
      <c r="B1500" s="142"/>
    </row>
    <row r="1501" spans="2:2" x14ac:dyDescent="0.35">
      <c r="B1501" s="142"/>
    </row>
    <row r="1502" spans="2:2" x14ac:dyDescent="0.35">
      <c r="B1502" s="142"/>
    </row>
    <row r="1503" spans="2:2" x14ac:dyDescent="0.35">
      <c r="B1503" s="142"/>
    </row>
    <row r="1504" spans="2:2" x14ac:dyDescent="0.35">
      <c r="B1504" s="142"/>
    </row>
    <row r="1505" spans="2:2" x14ac:dyDescent="0.35">
      <c r="B1505" s="142"/>
    </row>
    <row r="1506" spans="2:2" x14ac:dyDescent="0.35">
      <c r="B1506" s="142"/>
    </row>
    <row r="1507" spans="2:2" x14ac:dyDescent="0.35">
      <c r="B1507" s="142"/>
    </row>
    <row r="1508" spans="2:2" x14ac:dyDescent="0.35">
      <c r="B1508" s="142"/>
    </row>
    <row r="1509" spans="2:2" x14ac:dyDescent="0.35">
      <c r="B1509" s="142"/>
    </row>
    <row r="1510" spans="2:2" x14ac:dyDescent="0.35">
      <c r="B1510" s="142"/>
    </row>
    <row r="1511" spans="2:2" x14ac:dyDescent="0.35">
      <c r="B1511" s="142"/>
    </row>
    <row r="1512" spans="2:2" x14ac:dyDescent="0.35">
      <c r="B1512" s="142"/>
    </row>
    <row r="1513" spans="2:2" x14ac:dyDescent="0.35">
      <c r="B1513" s="142"/>
    </row>
    <row r="1514" spans="2:2" x14ac:dyDescent="0.35">
      <c r="B1514" s="142"/>
    </row>
    <row r="1515" spans="2:2" x14ac:dyDescent="0.35">
      <c r="B1515" s="142"/>
    </row>
    <row r="1516" spans="2:2" x14ac:dyDescent="0.35">
      <c r="B1516" s="142"/>
    </row>
    <row r="1517" spans="2:2" x14ac:dyDescent="0.35">
      <c r="B1517" s="142"/>
    </row>
    <row r="1518" spans="2:2" x14ac:dyDescent="0.35">
      <c r="B1518" s="142"/>
    </row>
    <row r="1519" spans="2:2" x14ac:dyDescent="0.35">
      <c r="B1519" s="142"/>
    </row>
    <row r="1520" spans="2:2" x14ac:dyDescent="0.35">
      <c r="B1520" s="142"/>
    </row>
    <row r="1521" spans="2:2" x14ac:dyDescent="0.35">
      <c r="B1521" s="142"/>
    </row>
    <row r="1522" spans="2:2" x14ac:dyDescent="0.35">
      <c r="B1522" s="142"/>
    </row>
    <row r="1523" spans="2:2" x14ac:dyDescent="0.35">
      <c r="B1523" s="142"/>
    </row>
    <row r="1524" spans="2:2" x14ac:dyDescent="0.35">
      <c r="B1524" s="142"/>
    </row>
    <row r="1525" spans="2:2" x14ac:dyDescent="0.35">
      <c r="B1525" s="142"/>
    </row>
    <row r="1526" spans="2:2" x14ac:dyDescent="0.35">
      <c r="B1526" s="142"/>
    </row>
    <row r="1527" spans="2:2" x14ac:dyDescent="0.35">
      <c r="B1527" s="142"/>
    </row>
    <row r="1528" spans="2:2" x14ac:dyDescent="0.35">
      <c r="B1528" s="142"/>
    </row>
    <row r="1529" spans="2:2" x14ac:dyDescent="0.35">
      <c r="B1529" s="142"/>
    </row>
    <row r="1530" spans="2:2" x14ac:dyDescent="0.35">
      <c r="B1530" s="142"/>
    </row>
    <row r="1531" spans="2:2" x14ac:dyDescent="0.35">
      <c r="B1531" s="142"/>
    </row>
    <row r="1532" spans="2:2" x14ac:dyDescent="0.35">
      <c r="B1532" s="142"/>
    </row>
    <row r="1533" spans="2:2" x14ac:dyDescent="0.35">
      <c r="B1533" s="142"/>
    </row>
    <row r="1534" spans="2:2" x14ac:dyDescent="0.35">
      <c r="B1534" s="142"/>
    </row>
    <row r="1535" spans="2:2" x14ac:dyDescent="0.35">
      <c r="B1535" s="142"/>
    </row>
    <row r="1536" spans="2:2" x14ac:dyDescent="0.35">
      <c r="B1536" s="142"/>
    </row>
    <row r="1537" spans="2:2" x14ac:dyDescent="0.35">
      <c r="B1537" s="142"/>
    </row>
    <row r="1538" spans="2:2" x14ac:dyDescent="0.35">
      <c r="B1538" s="142"/>
    </row>
    <row r="1539" spans="2:2" x14ac:dyDescent="0.35">
      <c r="B1539" s="142"/>
    </row>
    <row r="1540" spans="2:2" x14ac:dyDescent="0.35">
      <c r="B1540" s="142"/>
    </row>
    <row r="1541" spans="2:2" x14ac:dyDescent="0.35">
      <c r="B1541" s="142"/>
    </row>
    <row r="1542" spans="2:2" x14ac:dyDescent="0.35">
      <c r="B1542" s="142"/>
    </row>
    <row r="1543" spans="2:2" x14ac:dyDescent="0.35">
      <c r="B1543" s="142"/>
    </row>
    <row r="1544" spans="2:2" x14ac:dyDescent="0.35">
      <c r="B1544" s="142"/>
    </row>
    <row r="1545" spans="2:2" x14ac:dyDescent="0.35">
      <c r="B1545" s="142"/>
    </row>
    <row r="1546" spans="2:2" x14ac:dyDescent="0.35">
      <c r="B1546" s="142"/>
    </row>
    <row r="1547" spans="2:2" x14ac:dyDescent="0.35">
      <c r="B1547" s="142"/>
    </row>
    <row r="1548" spans="2:2" x14ac:dyDescent="0.35">
      <c r="B1548" s="142"/>
    </row>
    <row r="1549" spans="2:2" x14ac:dyDescent="0.35">
      <c r="B1549" s="142"/>
    </row>
    <row r="1550" spans="2:2" x14ac:dyDescent="0.35">
      <c r="B1550" s="142"/>
    </row>
    <row r="1551" spans="2:2" x14ac:dyDescent="0.35">
      <c r="B1551" s="142"/>
    </row>
    <row r="1552" spans="2:2" x14ac:dyDescent="0.35">
      <c r="B1552" s="142"/>
    </row>
    <row r="1553" spans="2:2" x14ac:dyDescent="0.35">
      <c r="B1553" s="142"/>
    </row>
    <row r="1554" spans="2:2" x14ac:dyDescent="0.35">
      <c r="B1554" s="142"/>
    </row>
    <row r="1555" spans="2:2" x14ac:dyDescent="0.35">
      <c r="B1555" s="142"/>
    </row>
    <row r="1556" spans="2:2" x14ac:dyDescent="0.35">
      <c r="B1556" s="142"/>
    </row>
    <row r="1557" spans="2:2" x14ac:dyDescent="0.35">
      <c r="B1557" s="142"/>
    </row>
    <row r="1558" spans="2:2" x14ac:dyDescent="0.35">
      <c r="B1558" s="142"/>
    </row>
    <row r="1559" spans="2:2" x14ac:dyDescent="0.35">
      <c r="B1559" s="142"/>
    </row>
    <row r="1560" spans="2:2" x14ac:dyDescent="0.35">
      <c r="B1560" s="142"/>
    </row>
    <row r="1561" spans="2:2" x14ac:dyDescent="0.35">
      <c r="B1561" s="142"/>
    </row>
    <row r="1562" spans="2:2" x14ac:dyDescent="0.35">
      <c r="B1562" s="142"/>
    </row>
    <row r="1563" spans="2:2" x14ac:dyDescent="0.35">
      <c r="B1563" s="142"/>
    </row>
    <row r="1564" spans="2:2" x14ac:dyDescent="0.35">
      <c r="B1564" s="142"/>
    </row>
    <row r="1565" spans="2:2" x14ac:dyDescent="0.35">
      <c r="B1565" s="142"/>
    </row>
    <row r="1566" spans="2:2" x14ac:dyDescent="0.35">
      <c r="B1566" s="142"/>
    </row>
    <row r="1567" spans="2:2" x14ac:dyDescent="0.35">
      <c r="B1567" s="142"/>
    </row>
    <row r="1568" spans="2:2" x14ac:dyDescent="0.35">
      <c r="B1568" s="142"/>
    </row>
    <row r="1569" spans="2:2" x14ac:dyDescent="0.35">
      <c r="B1569" s="142"/>
    </row>
    <row r="1570" spans="2:2" x14ac:dyDescent="0.35">
      <c r="B1570" s="142"/>
    </row>
    <row r="1571" spans="2:2" x14ac:dyDescent="0.35">
      <c r="B1571" s="142"/>
    </row>
    <row r="1572" spans="2:2" x14ac:dyDescent="0.35">
      <c r="B1572" s="142"/>
    </row>
    <row r="1573" spans="2:2" x14ac:dyDescent="0.35">
      <c r="B1573" s="142"/>
    </row>
    <row r="1574" spans="2:2" x14ac:dyDescent="0.35">
      <c r="B1574" s="142"/>
    </row>
    <row r="1575" spans="2:2" x14ac:dyDescent="0.35">
      <c r="B1575" s="142"/>
    </row>
    <row r="1576" spans="2:2" x14ac:dyDescent="0.35">
      <c r="B1576" s="142"/>
    </row>
    <row r="1577" spans="2:2" x14ac:dyDescent="0.35">
      <c r="B1577" s="142"/>
    </row>
    <row r="1578" spans="2:2" x14ac:dyDescent="0.35">
      <c r="B1578" s="142"/>
    </row>
    <row r="1579" spans="2:2" x14ac:dyDescent="0.35">
      <c r="B1579" s="142"/>
    </row>
    <row r="1580" spans="2:2" x14ac:dyDescent="0.35">
      <c r="B1580" s="142"/>
    </row>
    <row r="1581" spans="2:2" x14ac:dyDescent="0.35">
      <c r="B1581" s="142"/>
    </row>
    <row r="1582" spans="2:2" x14ac:dyDescent="0.35">
      <c r="B1582" s="142"/>
    </row>
    <row r="1583" spans="2:2" x14ac:dyDescent="0.35">
      <c r="B1583" s="142"/>
    </row>
    <row r="1584" spans="2:2" x14ac:dyDescent="0.35">
      <c r="B1584" s="142"/>
    </row>
    <row r="1585" spans="2:2" x14ac:dyDescent="0.35">
      <c r="B1585" s="142"/>
    </row>
    <row r="1586" spans="2:2" x14ac:dyDescent="0.35">
      <c r="B1586" s="142"/>
    </row>
    <row r="1587" spans="2:2" x14ac:dyDescent="0.35">
      <c r="B1587" s="142"/>
    </row>
    <row r="1588" spans="2:2" x14ac:dyDescent="0.35">
      <c r="B1588" s="142"/>
    </row>
    <row r="1589" spans="2:2" x14ac:dyDescent="0.35">
      <c r="B1589" s="142"/>
    </row>
    <row r="1590" spans="2:2" x14ac:dyDescent="0.35">
      <c r="B1590" s="142"/>
    </row>
    <row r="1591" spans="2:2" x14ac:dyDescent="0.35">
      <c r="B1591" s="142"/>
    </row>
    <row r="1592" spans="2:2" x14ac:dyDescent="0.35">
      <c r="B1592" s="142"/>
    </row>
    <row r="1593" spans="2:2" x14ac:dyDescent="0.35">
      <c r="B1593" s="142"/>
    </row>
    <row r="1594" spans="2:2" x14ac:dyDescent="0.35">
      <c r="B1594" s="142"/>
    </row>
    <row r="1595" spans="2:2" x14ac:dyDescent="0.35">
      <c r="B1595" s="142"/>
    </row>
    <row r="1596" spans="2:2" x14ac:dyDescent="0.35">
      <c r="B1596" s="142"/>
    </row>
    <row r="1597" spans="2:2" x14ac:dyDescent="0.35">
      <c r="B1597" s="142"/>
    </row>
    <row r="1598" spans="2:2" x14ac:dyDescent="0.35">
      <c r="B1598" s="142"/>
    </row>
    <row r="1599" spans="2:2" x14ac:dyDescent="0.35">
      <c r="B1599" s="142"/>
    </row>
    <row r="1600" spans="2:2" x14ac:dyDescent="0.35">
      <c r="B1600" s="142"/>
    </row>
    <row r="1601" spans="2:2" x14ac:dyDescent="0.35">
      <c r="B1601" s="142"/>
    </row>
    <row r="1602" spans="2:2" x14ac:dyDescent="0.35">
      <c r="B1602" s="142"/>
    </row>
    <row r="1603" spans="2:2" x14ac:dyDescent="0.35">
      <c r="B1603" s="142"/>
    </row>
    <row r="1604" spans="2:2" x14ac:dyDescent="0.35">
      <c r="B1604" s="142"/>
    </row>
    <row r="1605" spans="2:2" x14ac:dyDescent="0.35">
      <c r="B1605" s="142"/>
    </row>
    <row r="1606" spans="2:2" x14ac:dyDescent="0.35">
      <c r="B1606" s="142"/>
    </row>
    <row r="1607" spans="2:2" x14ac:dyDescent="0.35">
      <c r="B1607" s="142"/>
    </row>
    <row r="1608" spans="2:2" x14ac:dyDescent="0.35">
      <c r="B1608" s="142"/>
    </row>
    <row r="1609" spans="2:2" x14ac:dyDescent="0.35">
      <c r="B1609" s="142"/>
    </row>
    <row r="1610" spans="2:2" x14ac:dyDescent="0.35">
      <c r="B1610" s="142"/>
    </row>
    <row r="1611" spans="2:2" x14ac:dyDescent="0.35">
      <c r="B1611" s="142"/>
    </row>
    <row r="1612" spans="2:2" x14ac:dyDescent="0.35">
      <c r="B1612" s="142"/>
    </row>
    <row r="1613" spans="2:2" x14ac:dyDescent="0.35">
      <c r="B1613" s="142"/>
    </row>
    <row r="1614" spans="2:2" x14ac:dyDescent="0.35">
      <c r="B1614" s="142"/>
    </row>
    <row r="1615" spans="2:2" x14ac:dyDescent="0.35">
      <c r="B1615" s="142"/>
    </row>
    <row r="1616" spans="2:2" x14ac:dyDescent="0.35">
      <c r="B1616" s="142"/>
    </row>
    <row r="1617" spans="2:2" x14ac:dyDescent="0.35">
      <c r="B1617" s="142"/>
    </row>
    <row r="1618" spans="2:2" x14ac:dyDescent="0.35">
      <c r="B1618" s="142"/>
    </row>
    <row r="1619" spans="2:2" x14ac:dyDescent="0.35">
      <c r="B1619" s="142"/>
    </row>
    <row r="1620" spans="2:2" x14ac:dyDescent="0.35">
      <c r="B1620" s="142"/>
    </row>
    <row r="1621" spans="2:2" x14ac:dyDescent="0.35">
      <c r="B1621" s="142"/>
    </row>
    <row r="1622" spans="2:2" x14ac:dyDescent="0.35">
      <c r="B1622" s="142"/>
    </row>
    <row r="1623" spans="2:2" x14ac:dyDescent="0.35">
      <c r="B1623" s="142"/>
    </row>
    <row r="1624" spans="2:2" x14ac:dyDescent="0.35">
      <c r="B1624" s="142"/>
    </row>
    <row r="1625" spans="2:2" x14ac:dyDescent="0.35">
      <c r="B1625" s="142"/>
    </row>
    <row r="1626" spans="2:2" x14ac:dyDescent="0.35">
      <c r="B1626" s="142"/>
    </row>
    <row r="1627" spans="2:2" x14ac:dyDescent="0.35">
      <c r="B1627" s="142"/>
    </row>
    <row r="1628" spans="2:2" x14ac:dyDescent="0.35">
      <c r="B1628" s="142"/>
    </row>
    <row r="1629" spans="2:2" x14ac:dyDescent="0.35">
      <c r="B1629" s="142"/>
    </row>
    <row r="1630" spans="2:2" x14ac:dyDescent="0.35">
      <c r="B1630" s="142"/>
    </row>
    <row r="1631" spans="2:2" x14ac:dyDescent="0.35">
      <c r="B1631" s="142"/>
    </row>
    <row r="1632" spans="2:2" x14ac:dyDescent="0.35">
      <c r="B1632" s="142"/>
    </row>
    <row r="1633" spans="2:2" x14ac:dyDescent="0.35">
      <c r="B1633" s="142"/>
    </row>
    <row r="1634" spans="2:2" x14ac:dyDescent="0.35">
      <c r="B1634" s="142"/>
    </row>
    <row r="1635" spans="2:2" x14ac:dyDescent="0.35">
      <c r="B1635" s="142"/>
    </row>
    <row r="1636" spans="2:2" x14ac:dyDescent="0.35">
      <c r="B1636" s="142"/>
    </row>
    <row r="1637" spans="2:2" x14ac:dyDescent="0.35">
      <c r="B1637" s="142"/>
    </row>
    <row r="1638" spans="2:2" x14ac:dyDescent="0.35">
      <c r="B1638" s="142"/>
    </row>
    <row r="1639" spans="2:2" x14ac:dyDescent="0.35">
      <c r="B1639" s="142"/>
    </row>
    <row r="1640" spans="2:2" x14ac:dyDescent="0.35">
      <c r="B1640" s="142"/>
    </row>
    <row r="1641" spans="2:2" x14ac:dyDescent="0.35">
      <c r="B1641" s="142"/>
    </row>
    <row r="1642" spans="2:2" x14ac:dyDescent="0.35">
      <c r="B1642" s="142"/>
    </row>
    <row r="1643" spans="2:2" x14ac:dyDescent="0.35">
      <c r="B1643" s="142"/>
    </row>
    <row r="1644" spans="2:2" x14ac:dyDescent="0.35">
      <c r="B1644" s="142"/>
    </row>
    <row r="1645" spans="2:2" x14ac:dyDescent="0.35">
      <c r="B1645" s="142"/>
    </row>
    <row r="1646" spans="2:2" x14ac:dyDescent="0.35">
      <c r="B1646" s="142"/>
    </row>
    <row r="1647" spans="2:2" x14ac:dyDescent="0.35">
      <c r="B1647" s="142"/>
    </row>
    <row r="1648" spans="2:2" x14ac:dyDescent="0.35">
      <c r="B1648" s="142"/>
    </row>
    <row r="1649" spans="2:2" x14ac:dyDescent="0.35">
      <c r="B1649" s="142"/>
    </row>
    <row r="1650" spans="2:2" x14ac:dyDescent="0.35">
      <c r="B1650" s="142"/>
    </row>
    <row r="1651" spans="2:2" x14ac:dyDescent="0.35">
      <c r="B1651" s="142"/>
    </row>
    <row r="1652" spans="2:2" x14ac:dyDescent="0.35">
      <c r="B1652" s="142"/>
    </row>
    <row r="1653" spans="2:2" x14ac:dyDescent="0.35">
      <c r="B1653" s="142"/>
    </row>
    <row r="1654" spans="2:2" x14ac:dyDescent="0.35">
      <c r="B1654" s="142"/>
    </row>
    <row r="1655" spans="2:2" x14ac:dyDescent="0.35">
      <c r="B1655" s="142"/>
    </row>
    <row r="1656" spans="2:2" x14ac:dyDescent="0.35">
      <c r="B1656" s="142"/>
    </row>
    <row r="1657" spans="2:2" x14ac:dyDescent="0.35">
      <c r="B1657" s="142"/>
    </row>
    <row r="1658" spans="2:2" x14ac:dyDescent="0.35">
      <c r="B1658" s="142"/>
    </row>
    <row r="1659" spans="2:2" x14ac:dyDescent="0.35">
      <c r="B1659" s="142"/>
    </row>
    <row r="1660" spans="2:2" x14ac:dyDescent="0.35">
      <c r="B1660" s="142"/>
    </row>
    <row r="1661" spans="2:2" x14ac:dyDescent="0.35">
      <c r="B1661" s="142"/>
    </row>
    <row r="1662" spans="2:2" x14ac:dyDescent="0.35">
      <c r="B1662" s="142"/>
    </row>
    <row r="1663" spans="2:2" x14ac:dyDescent="0.35">
      <c r="B1663" s="142"/>
    </row>
    <row r="1664" spans="2:2" x14ac:dyDescent="0.35">
      <c r="B1664" s="142"/>
    </row>
    <row r="1665" spans="2:2" x14ac:dyDescent="0.35">
      <c r="B1665" s="142"/>
    </row>
    <row r="1666" spans="2:2" x14ac:dyDescent="0.35">
      <c r="B1666" s="142"/>
    </row>
    <row r="1667" spans="2:2" x14ac:dyDescent="0.35">
      <c r="B1667" s="142"/>
    </row>
    <row r="1668" spans="2:2" x14ac:dyDescent="0.35">
      <c r="B1668" s="142"/>
    </row>
    <row r="1669" spans="2:2" x14ac:dyDescent="0.35">
      <c r="B1669" s="142"/>
    </row>
    <row r="1670" spans="2:2" x14ac:dyDescent="0.35">
      <c r="B1670" s="142"/>
    </row>
    <row r="1671" spans="2:2" x14ac:dyDescent="0.35">
      <c r="B1671" s="142"/>
    </row>
    <row r="1672" spans="2:2" x14ac:dyDescent="0.35">
      <c r="B1672" s="142"/>
    </row>
    <row r="1673" spans="2:2" x14ac:dyDescent="0.35">
      <c r="B1673" s="142"/>
    </row>
    <row r="1674" spans="2:2" x14ac:dyDescent="0.35">
      <c r="B1674" s="142"/>
    </row>
    <row r="1675" spans="2:2" x14ac:dyDescent="0.35">
      <c r="B1675" s="142"/>
    </row>
    <row r="1676" spans="2:2" x14ac:dyDescent="0.35">
      <c r="B1676" s="142"/>
    </row>
    <row r="1677" spans="2:2" x14ac:dyDescent="0.35">
      <c r="B1677" s="142"/>
    </row>
    <row r="1678" spans="2:2" x14ac:dyDescent="0.35">
      <c r="B1678" s="142"/>
    </row>
    <row r="1679" spans="2:2" x14ac:dyDescent="0.35">
      <c r="B1679" s="142"/>
    </row>
    <row r="1680" spans="2:2" x14ac:dyDescent="0.35">
      <c r="B1680" s="142"/>
    </row>
    <row r="1681" spans="2:2" x14ac:dyDescent="0.35">
      <c r="B1681" s="142"/>
    </row>
    <row r="1682" spans="2:2" x14ac:dyDescent="0.35">
      <c r="B1682" s="142"/>
    </row>
    <row r="1683" spans="2:2" x14ac:dyDescent="0.35">
      <c r="B1683" s="142"/>
    </row>
    <row r="1684" spans="2:2" x14ac:dyDescent="0.35">
      <c r="B1684" s="142"/>
    </row>
    <row r="1685" spans="2:2" x14ac:dyDescent="0.35">
      <c r="B1685" s="142"/>
    </row>
    <row r="1686" spans="2:2" x14ac:dyDescent="0.35">
      <c r="B1686" s="142"/>
    </row>
    <row r="1687" spans="2:2" x14ac:dyDescent="0.35">
      <c r="B1687" s="142"/>
    </row>
    <row r="1688" spans="2:2" x14ac:dyDescent="0.35">
      <c r="B1688" s="142"/>
    </row>
    <row r="1689" spans="2:2" x14ac:dyDescent="0.35">
      <c r="B1689" s="142"/>
    </row>
    <row r="1690" spans="2:2" x14ac:dyDescent="0.35">
      <c r="B1690" s="142"/>
    </row>
    <row r="1691" spans="2:2" x14ac:dyDescent="0.35">
      <c r="B1691" s="142"/>
    </row>
    <row r="1692" spans="2:2" x14ac:dyDescent="0.35">
      <c r="B1692" s="142"/>
    </row>
    <row r="1693" spans="2:2" x14ac:dyDescent="0.35">
      <c r="B1693" s="142"/>
    </row>
    <row r="1694" spans="2:2" x14ac:dyDescent="0.35">
      <c r="B1694" s="142"/>
    </row>
    <row r="1695" spans="2:2" x14ac:dyDescent="0.35">
      <c r="B1695" s="142"/>
    </row>
    <row r="1696" spans="2:2" x14ac:dyDescent="0.35">
      <c r="B1696" s="142"/>
    </row>
    <row r="1697" spans="2:2" x14ac:dyDescent="0.35">
      <c r="B1697" s="142"/>
    </row>
    <row r="1698" spans="2:2" x14ac:dyDescent="0.35">
      <c r="B1698" s="142"/>
    </row>
    <row r="1699" spans="2:2" x14ac:dyDescent="0.35">
      <c r="B1699" s="142"/>
    </row>
    <row r="1700" spans="2:2" x14ac:dyDescent="0.35">
      <c r="B1700" s="142"/>
    </row>
    <row r="1701" spans="2:2" x14ac:dyDescent="0.35">
      <c r="B1701" s="142"/>
    </row>
    <row r="1702" spans="2:2" x14ac:dyDescent="0.35">
      <c r="B1702" s="142"/>
    </row>
    <row r="1703" spans="2:2" x14ac:dyDescent="0.35">
      <c r="B1703" s="142"/>
    </row>
    <row r="1704" spans="2:2" x14ac:dyDescent="0.35">
      <c r="B1704" s="142"/>
    </row>
    <row r="1705" spans="2:2" x14ac:dyDescent="0.35">
      <c r="B1705" s="142"/>
    </row>
    <row r="1706" spans="2:2" x14ac:dyDescent="0.35">
      <c r="B1706" s="142"/>
    </row>
    <row r="1707" spans="2:2" x14ac:dyDescent="0.35">
      <c r="B1707" s="142"/>
    </row>
    <row r="1708" spans="2:2" x14ac:dyDescent="0.35">
      <c r="B1708" s="142"/>
    </row>
    <row r="1709" spans="2:2" x14ac:dyDescent="0.35">
      <c r="B1709" s="142"/>
    </row>
    <row r="1710" spans="2:2" x14ac:dyDescent="0.35">
      <c r="B1710" s="142"/>
    </row>
    <row r="1711" spans="2:2" x14ac:dyDescent="0.35">
      <c r="B1711" s="142"/>
    </row>
    <row r="1712" spans="2:2" x14ac:dyDescent="0.35">
      <c r="B1712" s="142"/>
    </row>
    <row r="1713" spans="2:2" x14ac:dyDescent="0.35">
      <c r="B1713" s="142"/>
    </row>
    <row r="1714" spans="2:2" x14ac:dyDescent="0.35">
      <c r="B1714" s="142"/>
    </row>
    <row r="1715" spans="2:2" x14ac:dyDescent="0.35">
      <c r="B1715" s="142"/>
    </row>
    <row r="1716" spans="2:2" x14ac:dyDescent="0.35">
      <c r="B1716" s="142"/>
    </row>
    <row r="1717" spans="2:2" x14ac:dyDescent="0.35">
      <c r="B1717" s="142"/>
    </row>
    <row r="1718" spans="2:2" x14ac:dyDescent="0.35">
      <c r="B1718" s="142"/>
    </row>
    <row r="1719" spans="2:2" x14ac:dyDescent="0.35">
      <c r="B1719" s="142"/>
    </row>
    <row r="1720" spans="2:2" x14ac:dyDescent="0.35">
      <c r="B1720" s="142"/>
    </row>
    <row r="1721" spans="2:2" x14ac:dyDescent="0.35">
      <c r="B1721" s="142"/>
    </row>
    <row r="1722" spans="2:2" x14ac:dyDescent="0.35">
      <c r="B1722" s="142"/>
    </row>
    <row r="1723" spans="2:2" x14ac:dyDescent="0.35">
      <c r="B1723" s="142"/>
    </row>
    <row r="1724" spans="2:2" x14ac:dyDescent="0.35">
      <c r="B1724" s="142"/>
    </row>
    <row r="1725" spans="2:2" x14ac:dyDescent="0.35">
      <c r="B1725" s="142"/>
    </row>
    <row r="1726" spans="2:2" x14ac:dyDescent="0.35">
      <c r="B1726" s="142"/>
    </row>
    <row r="1727" spans="2:2" x14ac:dyDescent="0.35">
      <c r="B1727" s="142"/>
    </row>
    <row r="1728" spans="2:2" x14ac:dyDescent="0.35">
      <c r="B1728" s="142"/>
    </row>
    <row r="1729" spans="2:2" x14ac:dyDescent="0.35">
      <c r="B1729" s="142"/>
    </row>
    <row r="1730" spans="2:2" x14ac:dyDescent="0.35">
      <c r="B1730" s="142"/>
    </row>
    <row r="1731" spans="2:2" x14ac:dyDescent="0.35">
      <c r="B1731" s="142"/>
    </row>
    <row r="1732" spans="2:2" x14ac:dyDescent="0.35">
      <c r="B1732" s="142"/>
    </row>
    <row r="1733" spans="2:2" x14ac:dyDescent="0.35">
      <c r="B1733" s="142"/>
    </row>
    <row r="1734" spans="2:2" x14ac:dyDescent="0.35">
      <c r="B1734" s="142"/>
    </row>
    <row r="1735" spans="2:2" x14ac:dyDescent="0.35">
      <c r="B1735" s="142"/>
    </row>
    <row r="1736" spans="2:2" x14ac:dyDescent="0.35">
      <c r="B1736" s="142"/>
    </row>
    <row r="1737" spans="2:2" x14ac:dyDescent="0.35">
      <c r="B1737" s="142"/>
    </row>
    <row r="1738" spans="2:2" x14ac:dyDescent="0.35">
      <c r="B1738" s="142"/>
    </row>
    <row r="1739" spans="2:2" x14ac:dyDescent="0.35">
      <c r="B1739" s="142"/>
    </row>
    <row r="1740" spans="2:2" x14ac:dyDescent="0.35">
      <c r="B1740" s="142"/>
    </row>
    <row r="1741" spans="2:2" x14ac:dyDescent="0.35">
      <c r="B1741" s="142"/>
    </row>
    <row r="1742" spans="2:2" x14ac:dyDescent="0.35">
      <c r="B1742" s="142"/>
    </row>
    <row r="1743" spans="2:2" x14ac:dyDescent="0.35">
      <c r="B1743" s="142"/>
    </row>
    <row r="1744" spans="2:2" x14ac:dyDescent="0.35">
      <c r="B1744" s="142"/>
    </row>
    <row r="1745" spans="2:2" x14ac:dyDescent="0.35">
      <c r="B1745" s="142"/>
    </row>
    <row r="1746" spans="2:2" x14ac:dyDescent="0.35">
      <c r="B1746" s="142"/>
    </row>
    <row r="1747" spans="2:2" x14ac:dyDescent="0.35">
      <c r="B1747" s="142"/>
    </row>
    <row r="1748" spans="2:2" x14ac:dyDescent="0.35">
      <c r="B1748" s="142"/>
    </row>
    <row r="1749" spans="2:2" x14ac:dyDescent="0.35">
      <c r="B1749" s="142"/>
    </row>
    <row r="1750" spans="2:2" x14ac:dyDescent="0.35">
      <c r="B1750" s="142"/>
    </row>
    <row r="1751" spans="2:2" x14ac:dyDescent="0.35">
      <c r="B1751" s="142"/>
    </row>
    <row r="1752" spans="2:2" x14ac:dyDescent="0.35">
      <c r="B1752" s="142"/>
    </row>
    <row r="1753" spans="2:2" x14ac:dyDescent="0.35">
      <c r="B1753" s="142"/>
    </row>
    <row r="1754" spans="2:2" x14ac:dyDescent="0.35">
      <c r="B1754" s="142"/>
    </row>
    <row r="1755" spans="2:2" x14ac:dyDescent="0.35">
      <c r="B1755" s="142"/>
    </row>
    <row r="1756" spans="2:2" x14ac:dyDescent="0.35">
      <c r="B1756" s="142"/>
    </row>
    <row r="1757" spans="2:2" x14ac:dyDescent="0.35">
      <c r="B1757" s="142"/>
    </row>
    <row r="1758" spans="2:2" x14ac:dyDescent="0.35">
      <c r="B1758" s="142"/>
    </row>
    <row r="1759" spans="2:2" x14ac:dyDescent="0.35">
      <c r="B1759" s="142"/>
    </row>
    <row r="1760" spans="2:2" x14ac:dyDescent="0.35">
      <c r="B1760" s="142"/>
    </row>
    <row r="1761" spans="2:2" x14ac:dyDescent="0.35">
      <c r="B1761" s="142"/>
    </row>
    <row r="1762" spans="2:2" x14ac:dyDescent="0.35">
      <c r="B1762" s="142"/>
    </row>
    <row r="1763" spans="2:2" x14ac:dyDescent="0.35">
      <c r="B1763" s="142"/>
    </row>
    <row r="1764" spans="2:2" x14ac:dyDescent="0.35">
      <c r="B1764" s="142"/>
    </row>
    <row r="1765" spans="2:2" x14ac:dyDescent="0.35">
      <c r="B1765" s="142"/>
    </row>
    <row r="1766" spans="2:2" x14ac:dyDescent="0.35">
      <c r="B1766" s="142"/>
    </row>
    <row r="1767" spans="2:2" x14ac:dyDescent="0.35">
      <c r="B1767" s="142"/>
    </row>
    <row r="1768" spans="2:2" x14ac:dyDescent="0.35">
      <c r="B1768" s="142"/>
    </row>
    <row r="1769" spans="2:2" x14ac:dyDescent="0.35">
      <c r="B1769" s="142"/>
    </row>
    <row r="1770" spans="2:2" x14ac:dyDescent="0.35">
      <c r="B1770" s="142"/>
    </row>
    <row r="1771" spans="2:2" x14ac:dyDescent="0.35">
      <c r="B1771" s="142"/>
    </row>
    <row r="1772" spans="2:2" x14ac:dyDescent="0.35">
      <c r="B1772" s="142"/>
    </row>
    <row r="1773" spans="2:2" x14ac:dyDescent="0.35">
      <c r="B1773" s="142"/>
    </row>
    <row r="1774" spans="2:2" x14ac:dyDescent="0.35">
      <c r="B1774" s="142"/>
    </row>
    <row r="1775" spans="2:2" x14ac:dyDescent="0.35">
      <c r="B1775" s="142"/>
    </row>
    <row r="1776" spans="2:2" x14ac:dyDescent="0.35">
      <c r="B1776" s="142"/>
    </row>
    <row r="1777" spans="2:2" x14ac:dyDescent="0.35">
      <c r="B1777" s="142"/>
    </row>
    <row r="1778" spans="2:2" x14ac:dyDescent="0.35">
      <c r="B1778" s="142"/>
    </row>
    <row r="1779" spans="2:2" x14ac:dyDescent="0.35">
      <c r="B1779" s="142"/>
    </row>
    <row r="1780" spans="2:2" x14ac:dyDescent="0.35">
      <c r="B1780" s="142"/>
    </row>
    <row r="1781" spans="2:2" x14ac:dyDescent="0.35">
      <c r="B1781" s="142"/>
    </row>
    <row r="1782" spans="2:2" x14ac:dyDescent="0.35">
      <c r="B1782" s="142"/>
    </row>
    <row r="1783" spans="2:2" x14ac:dyDescent="0.35">
      <c r="B1783" s="142"/>
    </row>
    <row r="1784" spans="2:2" x14ac:dyDescent="0.35">
      <c r="B1784" s="142"/>
    </row>
    <row r="1785" spans="2:2" x14ac:dyDescent="0.35">
      <c r="B1785" s="142"/>
    </row>
    <row r="1786" spans="2:2" x14ac:dyDescent="0.35">
      <c r="B1786" s="142"/>
    </row>
    <row r="1787" spans="2:2" x14ac:dyDescent="0.35">
      <c r="B1787" s="142"/>
    </row>
    <row r="1788" spans="2:2" x14ac:dyDescent="0.35">
      <c r="B1788" s="142"/>
    </row>
    <row r="1789" spans="2:2" x14ac:dyDescent="0.35">
      <c r="B1789" s="142"/>
    </row>
    <row r="1790" spans="2:2" x14ac:dyDescent="0.35">
      <c r="B1790" s="142"/>
    </row>
    <row r="1791" spans="2:2" x14ac:dyDescent="0.35">
      <c r="B1791" s="142"/>
    </row>
    <row r="1792" spans="2:2" x14ac:dyDescent="0.35">
      <c r="B1792" s="142"/>
    </row>
    <row r="1793" spans="2:2" x14ac:dyDescent="0.35">
      <c r="B1793" s="142"/>
    </row>
    <row r="1794" spans="2:2" x14ac:dyDescent="0.35">
      <c r="B1794" s="142"/>
    </row>
    <row r="1795" spans="2:2" x14ac:dyDescent="0.35">
      <c r="B1795" s="142"/>
    </row>
    <row r="1796" spans="2:2" x14ac:dyDescent="0.35">
      <c r="B1796" s="142"/>
    </row>
    <row r="1797" spans="2:2" x14ac:dyDescent="0.35">
      <c r="B1797" s="142"/>
    </row>
    <row r="1798" spans="2:2" x14ac:dyDescent="0.35">
      <c r="B1798" s="142"/>
    </row>
    <row r="1799" spans="2:2" x14ac:dyDescent="0.35">
      <c r="B1799" s="142"/>
    </row>
    <row r="1800" spans="2:2" x14ac:dyDescent="0.35">
      <c r="B1800" s="142"/>
    </row>
    <row r="1801" spans="2:2" x14ac:dyDescent="0.35">
      <c r="B1801" s="142"/>
    </row>
    <row r="1802" spans="2:2" x14ac:dyDescent="0.35">
      <c r="B1802" s="142"/>
    </row>
    <row r="1803" spans="2:2" x14ac:dyDescent="0.35">
      <c r="B1803" s="142"/>
    </row>
    <row r="1804" spans="2:2" x14ac:dyDescent="0.35">
      <c r="B1804" s="142"/>
    </row>
    <row r="1805" spans="2:2" x14ac:dyDescent="0.35">
      <c r="B1805" s="142"/>
    </row>
    <row r="1806" spans="2:2" x14ac:dyDescent="0.35">
      <c r="B1806" s="142"/>
    </row>
    <row r="1807" spans="2:2" x14ac:dyDescent="0.35">
      <c r="B1807" s="142"/>
    </row>
    <row r="1808" spans="2:2" x14ac:dyDescent="0.35">
      <c r="B1808" s="142"/>
    </row>
    <row r="1809" spans="2:2" x14ac:dyDescent="0.35">
      <c r="B1809" s="142"/>
    </row>
    <row r="1810" spans="2:2" x14ac:dyDescent="0.35">
      <c r="B1810" s="142"/>
    </row>
    <row r="1811" spans="2:2" x14ac:dyDescent="0.35">
      <c r="B1811" s="142"/>
    </row>
    <row r="1812" spans="2:2" x14ac:dyDescent="0.35">
      <c r="B1812" s="142"/>
    </row>
    <row r="1813" spans="2:2" x14ac:dyDescent="0.35">
      <c r="B1813" s="142"/>
    </row>
    <row r="1814" spans="2:2" x14ac:dyDescent="0.35">
      <c r="B1814" s="142"/>
    </row>
    <row r="1815" spans="2:2" x14ac:dyDescent="0.35">
      <c r="B1815" s="142"/>
    </row>
    <row r="1816" spans="2:2" x14ac:dyDescent="0.35">
      <c r="B1816" s="142"/>
    </row>
    <row r="1817" spans="2:2" x14ac:dyDescent="0.35">
      <c r="B1817" s="142"/>
    </row>
    <row r="1818" spans="2:2" x14ac:dyDescent="0.35">
      <c r="B1818" s="142"/>
    </row>
    <row r="1819" spans="2:2" x14ac:dyDescent="0.35">
      <c r="B1819" s="142"/>
    </row>
    <row r="1820" spans="2:2" x14ac:dyDescent="0.35">
      <c r="B1820" s="142"/>
    </row>
    <row r="1821" spans="2:2" x14ac:dyDescent="0.35">
      <c r="B1821" s="142"/>
    </row>
    <row r="1822" spans="2:2" x14ac:dyDescent="0.35">
      <c r="B1822" s="142"/>
    </row>
    <row r="1823" spans="2:2" x14ac:dyDescent="0.35">
      <c r="B1823" s="142"/>
    </row>
    <row r="1824" spans="2:2" x14ac:dyDescent="0.35">
      <c r="B1824" s="142"/>
    </row>
    <row r="1825" spans="2:2" x14ac:dyDescent="0.35">
      <c r="B1825" s="142"/>
    </row>
    <row r="1826" spans="2:2" x14ac:dyDescent="0.35">
      <c r="B1826" s="142"/>
    </row>
    <row r="1827" spans="2:2" x14ac:dyDescent="0.35">
      <c r="B1827" s="142"/>
    </row>
    <row r="1828" spans="2:2" x14ac:dyDescent="0.35">
      <c r="B1828" s="142"/>
    </row>
    <row r="1829" spans="2:2" x14ac:dyDescent="0.35">
      <c r="B1829" s="142"/>
    </row>
    <row r="1830" spans="2:2" x14ac:dyDescent="0.35">
      <c r="B1830" s="142"/>
    </row>
    <row r="1831" spans="2:2" x14ac:dyDescent="0.35">
      <c r="B1831" s="142"/>
    </row>
    <row r="1832" spans="2:2" x14ac:dyDescent="0.35">
      <c r="B1832" s="142"/>
    </row>
    <row r="1833" spans="2:2" x14ac:dyDescent="0.35">
      <c r="B1833" s="142"/>
    </row>
    <row r="1834" spans="2:2" x14ac:dyDescent="0.35">
      <c r="B1834" s="142"/>
    </row>
    <row r="1835" spans="2:2" x14ac:dyDescent="0.35">
      <c r="B1835" s="142"/>
    </row>
    <row r="1836" spans="2:2" x14ac:dyDescent="0.35">
      <c r="B1836" s="142"/>
    </row>
    <row r="1837" spans="2:2" x14ac:dyDescent="0.35">
      <c r="B1837" s="142"/>
    </row>
    <row r="1838" spans="2:2" x14ac:dyDescent="0.35">
      <c r="B1838" s="142"/>
    </row>
    <row r="1839" spans="2:2" x14ac:dyDescent="0.35">
      <c r="B1839" s="142"/>
    </row>
    <row r="1840" spans="2:2" x14ac:dyDescent="0.35">
      <c r="B1840" s="142"/>
    </row>
    <row r="1841" spans="2:2" x14ac:dyDescent="0.35">
      <c r="B1841" s="142"/>
    </row>
    <row r="1842" spans="2:2" x14ac:dyDescent="0.35">
      <c r="B1842" s="142"/>
    </row>
    <row r="1843" spans="2:2" x14ac:dyDescent="0.35">
      <c r="B1843" s="142"/>
    </row>
    <row r="1844" spans="2:2" x14ac:dyDescent="0.35">
      <c r="B1844" s="142"/>
    </row>
    <row r="1845" spans="2:2" x14ac:dyDescent="0.35">
      <c r="B1845" s="142"/>
    </row>
    <row r="1846" spans="2:2" x14ac:dyDescent="0.35">
      <c r="B1846" s="142"/>
    </row>
    <row r="1847" spans="2:2" x14ac:dyDescent="0.35">
      <c r="B1847" s="142"/>
    </row>
    <row r="1848" spans="2:2" x14ac:dyDescent="0.35">
      <c r="B1848" s="142"/>
    </row>
    <row r="1849" spans="2:2" x14ac:dyDescent="0.35">
      <c r="B1849" s="142"/>
    </row>
    <row r="1850" spans="2:2" x14ac:dyDescent="0.35">
      <c r="B1850" s="142"/>
    </row>
    <row r="1851" spans="2:2" x14ac:dyDescent="0.35">
      <c r="B1851" s="142"/>
    </row>
    <row r="1852" spans="2:2" x14ac:dyDescent="0.35">
      <c r="B1852" s="142"/>
    </row>
    <row r="1853" spans="2:2" x14ac:dyDescent="0.35">
      <c r="B1853" s="142"/>
    </row>
    <row r="1854" spans="2:2" x14ac:dyDescent="0.35">
      <c r="B1854" s="142"/>
    </row>
    <row r="1855" spans="2:2" x14ac:dyDescent="0.35">
      <c r="B1855" s="142"/>
    </row>
    <row r="1856" spans="2:2" x14ac:dyDescent="0.35">
      <c r="B1856" s="142"/>
    </row>
    <row r="1857" spans="2:2" x14ac:dyDescent="0.35">
      <c r="B1857" s="142"/>
    </row>
    <row r="1858" spans="2:2" x14ac:dyDescent="0.35">
      <c r="B1858" s="142"/>
    </row>
    <row r="1859" spans="2:2" x14ac:dyDescent="0.35">
      <c r="B1859" s="142"/>
    </row>
    <row r="1860" spans="2:2" x14ac:dyDescent="0.35">
      <c r="B1860" s="142"/>
    </row>
    <row r="1861" spans="2:2" x14ac:dyDescent="0.35">
      <c r="B1861" s="142"/>
    </row>
    <row r="1862" spans="2:2" x14ac:dyDescent="0.35">
      <c r="B1862" s="142"/>
    </row>
    <row r="1863" spans="2:2" x14ac:dyDescent="0.35">
      <c r="B1863" s="142"/>
    </row>
    <row r="1864" spans="2:2" x14ac:dyDescent="0.35">
      <c r="B1864" s="142"/>
    </row>
    <row r="1865" spans="2:2" x14ac:dyDescent="0.35">
      <c r="B1865" s="142"/>
    </row>
    <row r="1866" spans="2:2" x14ac:dyDescent="0.35">
      <c r="B1866" s="142"/>
    </row>
    <row r="1867" spans="2:2" x14ac:dyDescent="0.35">
      <c r="B1867" s="142"/>
    </row>
    <row r="1868" spans="2:2" x14ac:dyDescent="0.35">
      <c r="B1868" s="142"/>
    </row>
    <row r="1869" spans="2:2" x14ac:dyDescent="0.35">
      <c r="B1869" s="142"/>
    </row>
    <row r="1870" spans="2:2" x14ac:dyDescent="0.35">
      <c r="B1870" s="142"/>
    </row>
    <row r="1871" spans="2:2" x14ac:dyDescent="0.35">
      <c r="B1871" s="142"/>
    </row>
    <row r="1872" spans="2:2" x14ac:dyDescent="0.35">
      <c r="B1872" s="142"/>
    </row>
    <row r="1873" spans="2:2" x14ac:dyDescent="0.35">
      <c r="B1873" s="142"/>
    </row>
    <row r="1874" spans="2:2" x14ac:dyDescent="0.35">
      <c r="B1874" s="142"/>
    </row>
    <row r="1875" spans="2:2" x14ac:dyDescent="0.35">
      <c r="B1875" s="142"/>
    </row>
    <row r="1876" spans="2:2" x14ac:dyDescent="0.35">
      <c r="B1876" s="142"/>
    </row>
    <row r="1877" spans="2:2" x14ac:dyDescent="0.35">
      <c r="B1877" s="142"/>
    </row>
    <row r="1878" spans="2:2" x14ac:dyDescent="0.35">
      <c r="B1878" s="142"/>
    </row>
    <row r="1879" spans="2:2" x14ac:dyDescent="0.35">
      <c r="B1879" s="142"/>
    </row>
    <row r="1880" spans="2:2" x14ac:dyDescent="0.35">
      <c r="B1880" s="142"/>
    </row>
    <row r="1881" spans="2:2" x14ac:dyDescent="0.35">
      <c r="B1881" s="142"/>
    </row>
    <row r="1882" spans="2:2" x14ac:dyDescent="0.35">
      <c r="B1882" s="142"/>
    </row>
    <row r="1883" spans="2:2" x14ac:dyDescent="0.35">
      <c r="B1883" s="142"/>
    </row>
    <row r="1884" spans="2:2" x14ac:dyDescent="0.35">
      <c r="B1884" s="142"/>
    </row>
    <row r="1885" spans="2:2" x14ac:dyDescent="0.35">
      <c r="B1885" s="142"/>
    </row>
    <row r="1886" spans="2:2" x14ac:dyDescent="0.35">
      <c r="B1886" s="142"/>
    </row>
    <row r="1887" spans="2:2" x14ac:dyDescent="0.35">
      <c r="B1887" s="142"/>
    </row>
    <row r="1888" spans="2:2" x14ac:dyDescent="0.35">
      <c r="B1888" s="142"/>
    </row>
    <row r="1889" spans="2:2" x14ac:dyDescent="0.35">
      <c r="B1889" s="142"/>
    </row>
    <row r="1890" spans="2:2" x14ac:dyDescent="0.35">
      <c r="B1890" s="142"/>
    </row>
    <row r="1891" spans="2:2" x14ac:dyDescent="0.35">
      <c r="B1891" s="142"/>
    </row>
    <row r="1892" spans="2:2" x14ac:dyDescent="0.35">
      <c r="B1892" s="142"/>
    </row>
    <row r="1893" spans="2:2" x14ac:dyDescent="0.35">
      <c r="B1893" s="142"/>
    </row>
    <row r="1894" spans="2:2" x14ac:dyDescent="0.35">
      <c r="B1894" s="142"/>
    </row>
    <row r="1895" spans="2:2" x14ac:dyDescent="0.35">
      <c r="B1895" s="142"/>
    </row>
    <row r="1896" spans="2:2" x14ac:dyDescent="0.35">
      <c r="B1896" s="142"/>
    </row>
    <row r="1897" spans="2:2" x14ac:dyDescent="0.35">
      <c r="B1897" s="142"/>
    </row>
    <row r="1898" spans="2:2" x14ac:dyDescent="0.35">
      <c r="B1898" s="142"/>
    </row>
    <row r="1899" spans="2:2" x14ac:dyDescent="0.35">
      <c r="B1899" s="142"/>
    </row>
    <row r="1900" spans="2:2" x14ac:dyDescent="0.35">
      <c r="B1900" s="142"/>
    </row>
    <row r="1901" spans="2:2" x14ac:dyDescent="0.35">
      <c r="B1901" s="142"/>
    </row>
    <row r="1902" spans="2:2" x14ac:dyDescent="0.35">
      <c r="B1902" s="142"/>
    </row>
    <row r="1903" spans="2:2" x14ac:dyDescent="0.35">
      <c r="B1903" s="142"/>
    </row>
    <row r="1904" spans="2:2" x14ac:dyDescent="0.35">
      <c r="B1904" s="142"/>
    </row>
    <row r="1905" spans="2:2" x14ac:dyDescent="0.35">
      <c r="B1905" s="142"/>
    </row>
    <row r="1906" spans="2:2" x14ac:dyDescent="0.35">
      <c r="B1906" s="142"/>
    </row>
    <row r="1907" spans="2:2" x14ac:dyDescent="0.35">
      <c r="B1907" s="142"/>
    </row>
    <row r="1908" spans="2:2" x14ac:dyDescent="0.35">
      <c r="B1908" s="142"/>
    </row>
    <row r="1909" spans="2:2" x14ac:dyDescent="0.35">
      <c r="B1909" s="142"/>
    </row>
    <row r="1910" spans="2:2" x14ac:dyDescent="0.35">
      <c r="B1910" s="142"/>
    </row>
    <row r="1911" spans="2:2" x14ac:dyDescent="0.35">
      <c r="B1911" s="142"/>
    </row>
    <row r="1912" spans="2:2" x14ac:dyDescent="0.35">
      <c r="B1912" s="142"/>
    </row>
    <row r="1913" spans="2:2" x14ac:dyDescent="0.35">
      <c r="B1913" s="142"/>
    </row>
    <row r="1914" spans="2:2" x14ac:dyDescent="0.35">
      <c r="B1914" s="142"/>
    </row>
    <row r="1915" spans="2:2" x14ac:dyDescent="0.35">
      <c r="B1915" s="142"/>
    </row>
    <row r="1916" spans="2:2" x14ac:dyDescent="0.35">
      <c r="B1916" s="142"/>
    </row>
    <row r="1917" spans="2:2" x14ac:dyDescent="0.35">
      <c r="B1917" s="142"/>
    </row>
    <row r="1918" spans="2:2" x14ac:dyDescent="0.35">
      <c r="B1918" s="142"/>
    </row>
    <row r="1919" spans="2:2" x14ac:dyDescent="0.35">
      <c r="B1919" s="142"/>
    </row>
    <row r="1920" spans="2:2" x14ac:dyDescent="0.35">
      <c r="B1920" s="142"/>
    </row>
    <row r="1921" spans="2:2" x14ac:dyDescent="0.35">
      <c r="B1921" s="142"/>
    </row>
    <row r="1922" spans="2:2" x14ac:dyDescent="0.35">
      <c r="B1922" s="142"/>
    </row>
    <row r="1923" spans="2:2" x14ac:dyDescent="0.35">
      <c r="B1923" s="142"/>
    </row>
    <row r="1924" spans="2:2" x14ac:dyDescent="0.35">
      <c r="B1924" s="142"/>
    </row>
    <row r="1925" spans="2:2" x14ac:dyDescent="0.35">
      <c r="B1925" s="142"/>
    </row>
    <row r="1926" spans="2:2" x14ac:dyDescent="0.35">
      <c r="B1926" s="142"/>
    </row>
    <row r="1927" spans="2:2" x14ac:dyDescent="0.35">
      <c r="B1927" s="142"/>
    </row>
    <row r="1928" spans="2:2" x14ac:dyDescent="0.35">
      <c r="B1928" s="142"/>
    </row>
    <row r="1929" spans="2:2" x14ac:dyDescent="0.35">
      <c r="B1929" s="142"/>
    </row>
    <row r="1930" spans="2:2" x14ac:dyDescent="0.35">
      <c r="B1930" s="142"/>
    </row>
    <row r="1931" spans="2:2" x14ac:dyDescent="0.35">
      <c r="B1931" s="142"/>
    </row>
    <row r="1932" spans="2:2" x14ac:dyDescent="0.35">
      <c r="B1932" s="142"/>
    </row>
    <row r="1933" spans="2:2" x14ac:dyDescent="0.35">
      <c r="B1933" s="142"/>
    </row>
    <row r="1934" spans="2:2" x14ac:dyDescent="0.35">
      <c r="B1934" s="142"/>
    </row>
    <row r="1935" spans="2:2" x14ac:dyDescent="0.35">
      <c r="B1935" s="142"/>
    </row>
    <row r="1936" spans="2:2" x14ac:dyDescent="0.35">
      <c r="B1936" s="142"/>
    </row>
    <row r="1937" spans="2:2" x14ac:dyDescent="0.35">
      <c r="B1937" s="142"/>
    </row>
    <row r="1938" spans="2:2" x14ac:dyDescent="0.35">
      <c r="B1938" s="142"/>
    </row>
    <row r="1939" spans="2:2" x14ac:dyDescent="0.35">
      <c r="B1939" s="142"/>
    </row>
    <row r="1940" spans="2:2" x14ac:dyDescent="0.35">
      <c r="B1940" s="142"/>
    </row>
    <row r="1941" spans="2:2" x14ac:dyDescent="0.35">
      <c r="B1941" s="142"/>
    </row>
    <row r="1942" spans="2:2" x14ac:dyDescent="0.35">
      <c r="B1942" s="142"/>
    </row>
    <row r="1943" spans="2:2" x14ac:dyDescent="0.35">
      <c r="B1943" s="142"/>
    </row>
    <row r="1944" spans="2:2" x14ac:dyDescent="0.35">
      <c r="B1944" s="142"/>
    </row>
    <row r="1945" spans="2:2" x14ac:dyDescent="0.35">
      <c r="B1945" s="142"/>
    </row>
    <row r="1946" spans="2:2" x14ac:dyDescent="0.35">
      <c r="B1946" s="142"/>
    </row>
    <row r="1947" spans="2:2" x14ac:dyDescent="0.35">
      <c r="B1947" s="142"/>
    </row>
    <row r="1948" spans="2:2" x14ac:dyDescent="0.35">
      <c r="B1948" s="142"/>
    </row>
    <row r="1949" spans="2:2" x14ac:dyDescent="0.35">
      <c r="B1949" s="142"/>
    </row>
    <row r="1950" spans="2:2" x14ac:dyDescent="0.35">
      <c r="B1950" s="142"/>
    </row>
    <row r="1951" spans="2:2" x14ac:dyDescent="0.35">
      <c r="B1951" s="142"/>
    </row>
    <row r="1952" spans="2:2" x14ac:dyDescent="0.35">
      <c r="B1952" s="142"/>
    </row>
    <row r="1953" spans="2:2" x14ac:dyDescent="0.35">
      <c r="B1953" s="142"/>
    </row>
    <row r="1954" spans="2:2" x14ac:dyDescent="0.35">
      <c r="B1954" s="142"/>
    </row>
    <row r="1955" spans="2:2" x14ac:dyDescent="0.35">
      <c r="B1955" s="142"/>
    </row>
    <row r="1956" spans="2:2" x14ac:dyDescent="0.35">
      <c r="B1956" s="142"/>
    </row>
    <row r="1957" spans="2:2" x14ac:dyDescent="0.35">
      <c r="B1957" s="142"/>
    </row>
    <row r="1958" spans="2:2" x14ac:dyDescent="0.35">
      <c r="B1958" s="142"/>
    </row>
    <row r="1959" spans="2:2" x14ac:dyDescent="0.35">
      <c r="B1959" s="142"/>
    </row>
    <row r="1960" spans="2:2" x14ac:dyDescent="0.35">
      <c r="B1960" s="142"/>
    </row>
    <row r="1961" spans="2:2" x14ac:dyDescent="0.35">
      <c r="B1961" s="142"/>
    </row>
    <row r="1962" spans="2:2" x14ac:dyDescent="0.35">
      <c r="B1962" s="142"/>
    </row>
    <row r="1963" spans="2:2" x14ac:dyDescent="0.35">
      <c r="B1963" s="142"/>
    </row>
    <row r="1964" spans="2:2" x14ac:dyDescent="0.35">
      <c r="B1964" s="142"/>
    </row>
    <row r="1965" spans="2:2" x14ac:dyDescent="0.35">
      <c r="B1965" s="142"/>
    </row>
    <row r="1966" spans="2:2" x14ac:dyDescent="0.35">
      <c r="B1966" s="142"/>
    </row>
    <row r="1967" spans="2:2" x14ac:dyDescent="0.35">
      <c r="B1967" s="142"/>
    </row>
    <row r="1968" spans="2:2" x14ac:dyDescent="0.35">
      <c r="B1968" s="142"/>
    </row>
    <row r="1969" spans="2:2" x14ac:dyDescent="0.35">
      <c r="B1969" s="142"/>
    </row>
    <row r="1970" spans="2:2" x14ac:dyDescent="0.35">
      <c r="B1970" s="142"/>
    </row>
    <row r="1971" spans="2:2" x14ac:dyDescent="0.35">
      <c r="B1971" s="142"/>
    </row>
    <row r="1972" spans="2:2" x14ac:dyDescent="0.35">
      <c r="B1972" s="142"/>
    </row>
    <row r="1973" spans="2:2" x14ac:dyDescent="0.35">
      <c r="B1973" s="142"/>
    </row>
    <row r="1974" spans="2:2" x14ac:dyDescent="0.35">
      <c r="B1974" s="142"/>
    </row>
    <row r="1975" spans="2:2" x14ac:dyDescent="0.35">
      <c r="B1975" s="142"/>
    </row>
    <row r="1976" spans="2:2" x14ac:dyDescent="0.35">
      <c r="B1976" s="142"/>
    </row>
    <row r="1977" spans="2:2" x14ac:dyDescent="0.35">
      <c r="B1977" s="142"/>
    </row>
    <row r="1978" spans="2:2" x14ac:dyDescent="0.35">
      <c r="B1978" s="142"/>
    </row>
    <row r="1979" spans="2:2" x14ac:dyDescent="0.35">
      <c r="B1979" s="142"/>
    </row>
    <row r="1980" spans="2:2" x14ac:dyDescent="0.35">
      <c r="B1980" s="142"/>
    </row>
    <row r="1981" spans="2:2" x14ac:dyDescent="0.35">
      <c r="B1981" s="142"/>
    </row>
    <row r="1982" spans="2:2" x14ac:dyDescent="0.35">
      <c r="B1982" s="142"/>
    </row>
    <row r="1983" spans="2:2" x14ac:dyDescent="0.35">
      <c r="B1983" s="142"/>
    </row>
    <row r="1984" spans="2:2" x14ac:dyDescent="0.35">
      <c r="B1984" s="142"/>
    </row>
    <row r="1985" spans="2:2" x14ac:dyDescent="0.35">
      <c r="B1985" s="142"/>
    </row>
    <row r="1986" spans="2:2" x14ac:dyDescent="0.35">
      <c r="B1986" s="142"/>
    </row>
    <row r="1987" spans="2:2" x14ac:dyDescent="0.35">
      <c r="B1987" s="142"/>
    </row>
    <row r="1988" spans="2:2" x14ac:dyDescent="0.35">
      <c r="B1988" s="142"/>
    </row>
    <row r="1989" spans="2:2" x14ac:dyDescent="0.35">
      <c r="B1989" s="142"/>
    </row>
    <row r="1990" spans="2:2" x14ac:dyDescent="0.35">
      <c r="B1990" s="142"/>
    </row>
    <row r="1991" spans="2:2" x14ac:dyDescent="0.35">
      <c r="B1991" s="142"/>
    </row>
    <row r="1992" spans="2:2" x14ac:dyDescent="0.35">
      <c r="B1992" s="142"/>
    </row>
    <row r="1993" spans="2:2" x14ac:dyDescent="0.35">
      <c r="B1993" s="142"/>
    </row>
    <row r="1994" spans="2:2" x14ac:dyDescent="0.35">
      <c r="B1994" s="142"/>
    </row>
    <row r="1995" spans="2:2" x14ac:dyDescent="0.35">
      <c r="B1995" s="142"/>
    </row>
    <row r="1996" spans="2:2" x14ac:dyDescent="0.35">
      <c r="B1996" s="142"/>
    </row>
    <row r="1997" spans="2:2" x14ac:dyDescent="0.35">
      <c r="B1997" s="142"/>
    </row>
    <row r="1998" spans="2:2" x14ac:dyDescent="0.35">
      <c r="B1998" s="142"/>
    </row>
    <row r="1999" spans="2:2" x14ac:dyDescent="0.35">
      <c r="B1999" s="142"/>
    </row>
    <row r="2000" spans="2:2" x14ac:dyDescent="0.35">
      <c r="B2000" s="142"/>
    </row>
    <row r="2001" spans="2:2" x14ac:dyDescent="0.35">
      <c r="B2001" s="142"/>
    </row>
    <row r="2002" spans="2:2" x14ac:dyDescent="0.35">
      <c r="B2002" s="142"/>
    </row>
    <row r="2003" spans="2:2" x14ac:dyDescent="0.35">
      <c r="B2003" s="142"/>
    </row>
    <row r="2004" spans="2:2" x14ac:dyDescent="0.35">
      <c r="B2004" s="142"/>
    </row>
    <row r="2005" spans="2:2" x14ac:dyDescent="0.35">
      <c r="B2005" s="142"/>
    </row>
    <row r="2006" spans="2:2" x14ac:dyDescent="0.35">
      <c r="B2006" s="142"/>
    </row>
    <row r="2007" spans="2:2" x14ac:dyDescent="0.35">
      <c r="B2007" s="142"/>
    </row>
    <row r="2008" spans="2:2" x14ac:dyDescent="0.35">
      <c r="B2008" s="142"/>
    </row>
    <row r="2009" spans="2:2" x14ac:dyDescent="0.35">
      <c r="B2009" s="142"/>
    </row>
    <row r="2010" spans="2:2" x14ac:dyDescent="0.35">
      <c r="B2010" s="142"/>
    </row>
    <row r="2011" spans="2:2" x14ac:dyDescent="0.35">
      <c r="B2011" s="142"/>
    </row>
    <row r="2012" spans="2:2" x14ac:dyDescent="0.35">
      <c r="B2012" s="142"/>
    </row>
    <row r="2013" spans="2:2" x14ac:dyDescent="0.35">
      <c r="B2013" s="142"/>
    </row>
    <row r="2014" spans="2:2" x14ac:dyDescent="0.35">
      <c r="B2014" s="142"/>
    </row>
    <row r="2015" spans="2:2" x14ac:dyDescent="0.35">
      <c r="B2015" s="142"/>
    </row>
    <row r="2016" spans="2:2" x14ac:dyDescent="0.35">
      <c r="B2016" s="142"/>
    </row>
    <row r="2017" spans="2:2" x14ac:dyDescent="0.35">
      <c r="B2017" s="142"/>
    </row>
    <row r="2018" spans="2:2" x14ac:dyDescent="0.35">
      <c r="B2018" s="142"/>
    </row>
    <row r="2019" spans="2:2" x14ac:dyDescent="0.35">
      <c r="B2019" s="142"/>
    </row>
    <row r="2020" spans="2:2" x14ac:dyDescent="0.35">
      <c r="B2020" s="142"/>
    </row>
    <row r="2021" spans="2:2" x14ac:dyDescent="0.35">
      <c r="B2021" s="142"/>
    </row>
    <row r="2022" spans="2:2" x14ac:dyDescent="0.35">
      <c r="B2022" s="142"/>
    </row>
    <row r="2023" spans="2:2" x14ac:dyDescent="0.35">
      <c r="B2023" s="142"/>
    </row>
    <row r="2024" spans="2:2" x14ac:dyDescent="0.35">
      <c r="B2024" s="142"/>
    </row>
    <row r="2025" spans="2:2" x14ac:dyDescent="0.35">
      <c r="B2025" s="142"/>
    </row>
    <row r="2026" spans="2:2" x14ac:dyDescent="0.35">
      <c r="B2026" s="142"/>
    </row>
    <row r="2027" spans="2:2" x14ac:dyDescent="0.35">
      <c r="B2027" s="142"/>
    </row>
    <row r="2028" spans="2:2" x14ac:dyDescent="0.35">
      <c r="B2028" s="142"/>
    </row>
    <row r="2029" spans="2:2" x14ac:dyDescent="0.35">
      <c r="B2029" s="142"/>
    </row>
    <row r="2030" spans="2:2" x14ac:dyDescent="0.35">
      <c r="B2030" s="142"/>
    </row>
    <row r="2031" spans="2:2" x14ac:dyDescent="0.35">
      <c r="B2031" s="142"/>
    </row>
    <row r="2032" spans="2:2" x14ac:dyDescent="0.35">
      <c r="B2032" s="142"/>
    </row>
    <row r="2033" spans="2:2" x14ac:dyDescent="0.35">
      <c r="B2033" s="142"/>
    </row>
    <row r="2034" spans="2:2" x14ac:dyDescent="0.35">
      <c r="B2034" s="142"/>
    </row>
    <row r="2035" spans="2:2" x14ac:dyDescent="0.35">
      <c r="B2035" s="142"/>
    </row>
    <row r="2036" spans="2:2" x14ac:dyDescent="0.35">
      <c r="B2036" s="142"/>
    </row>
    <row r="2037" spans="2:2" x14ac:dyDescent="0.35">
      <c r="B2037" s="142"/>
    </row>
    <row r="2038" spans="2:2" x14ac:dyDescent="0.35">
      <c r="B2038" s="142"/>
    </row>
    <row r="2039" spans="2:2" x14ac:dyDescent="0.35">
      <c r="B2039" s="142"/>
    </row>
    <row r="2040" spans="2:2" x14ac:dyDescent="0.35">
      <c r="B2040" s="142"/>
    </row>
    <row r="2041" spans="2:2" x14ac:dyDescent="0.35">
      <c r="B2041" s="142"/>
    </row>
    <row r="2042" spans="2:2" x14ac:dyDescent="0.35">
      <c r="B2042" s="142"/>
    </row>
    <row r="2043" spans="2:2" x14ac:dyDescent="0.35">
      <c r="B2043" s="142"/>
    </row>
    <row r="2044" spans="2:2" x14ac:dyDescent="0.35">
      <c r="B2044" s="142"/>
    </row>
    <row r="2045" spans="2:2" x14ac:dyDescent="0.35">
      <c r="B2045" s="142"/>
    </row>
    <row r="2046" spans="2:2" x14ac:dyDescent="0.35">
      <c r="B2046" s="142"/>
    </row>
    <row r="2047" spans="2:2" x14ac:dyDescent="0.35">
      <c r="B2047" s="142"/>
    </row>
    <row r="2048" spans="2:2" x14ac:dyDescent="0.35">
      <c r="B2048" s="142"/>
    </row>
    <row r="2049" spans="2:2" x14ac:dyDescent="0.35">
      <c r="B2049" s="142"/>
    </row>
    <row r="2050" spans="2:2" x14ac:dyDescent="0.35">
      <c r="B2050" s="142"/>
    </row>
    <row r="2051" spans="2:2" x14ac:dyDescent="0.35">
      <c r="B2051" s="142"/>
    </row>
    <row r="2052" spans="2:2" x14ac:dyDescent="0.35">
      <c r="B2052" s="142"/>
    </row>
    <row r="2053" spans="2:2" x14ac:dyDescent="0.35">
      <c r="B2053" s="142"/>
    </row>
    <row r="2054" spans="2:2" x14ac:dyDescent="0.35">
      <c r="B2054" s="142"/>
    </row>
    <row r="2055" spans="2:2" x14ac:dyDescent="0.35">
      <c r="B2055" s="142"/>
    </row>
    <row r="2056" spans="2:2" x14ac:dyDescent="0.35">
      <c r="B2056" s="142"/>
    </row>
    <row r="2057" spans="2:2" x14ac:dyDescent="0.35">
      <c r="B2057" s="142"/>
    </row>
    <row r="2058" spans="2:2" x14ac:dyDescent="0.35">
      <c r="B2058" s="142"/>
    </row>
    <row r="2059" spans="2:2" x14ac:dyDescent="0.35">
      <c r="B2059" s="142"/>
    </row>
    <row r="2060" spans="2:2" x14ac:dyDescent="0.35">
      <c r="B2060" s="142"/>
    </row>
    <row r="2061" spans="2:2" x14ac:dyDescent="0.35">
      <c r="B2061" s="142"/>
    </row>
    <row r="2062" spans="2:2" x14ac:dyDescent="0.35">
      <c r="B2062" s="142"/>
    </row>
    <row r="2063" spans="2:2" x14ac:dyDescent="0.35">
      <c r="B2063" s="142"/>
    </row>
    <row r="2064" spans="2:2" x14ac:dyDescent="0.35">
      <c r="B2064" s="142"/>
    </row>
    <row r="2065" spans="2:2" x14ac:dyDescent="0.35">
      <c r="B2065" s="142"/>
    </row>
    <row r="2066" spans="2:2" x14ac:dyDescent="0.35">
      <c r="B2066" s="142"/>
    </row>
    <row r="2067" spans="2:2" x14ac:dyDescent="0.35">
      <c r="B2067" s="142"/>
    </row>
    <row r="2068" spans="2:2" x14ac:dyDescent="0.35">
      <c r="B2068" s="142"/>
    </row>
    <row r="2069" spans="2:2" x14ac:dyDescent="0.35">
      <c r="B2069" s="142"/>
    </row>
    <row r="2070" spans="2:2" x14ac:dyDescent="0.35">
      <c r="B2070" s="142"/>
    </row>
    <row r="2071" spans="2:2" x14ac:dyDescent="0.35">
      <c r="B2071" s="142"/>
    </row>
    <row r="2072" spans="2:2" x14ac:dyDescent="0.35">
      <c r="B2072" s="142"/>
    </row>
    <row r="2073" spans="2:2" x14ac:dyDescent="0.35">
      <c r="B2073" s="142"/>
    </row>
    <row r="2074" spans="2:2" x14ac:dyDescent="0.35">
      <c r="B2074" s="142"/>
    </row>
    <row r="2075" spans="2:2" x14ac:dyDescent="0.35">
      <c r="B2075" s="142"/>
    </row>
    <row r="2076" spans="2:2" x14ac:dyDescent="0.35">
      <c r="B2076" s="142"/>
    </row>
    <row r="2077" spans="2:2" x14ac:dyDescent="0.35">
      <c r="B2077" s="142"/>
    </row>
    <row r="2078" spans="2:2" x14ac:dyDescent="0.35">
      <c r="B2078" s="142"/>
    </row>
    <row r="2079" spans="2:2" x14ac:dyDescent="0.35">
      <c r="B2079" s="142"/>
    </row>
    <row r="2080" spans="2:2" x14ac:dyDescent="0.35">
      <c r="B2080" s="142"/>
    </row>
    <row r="2081" spans="2:2" x14ac:dyDescent="0.35">
      <c r="B2081" s="142"/>
    </row>
    <row r="2082" spans="2:2" x14ac:dyDescent="0.35">
      <c r="B2082" s="142"/>
    </row>
    <row r="2083" spans="2:2" x14ac:dyDescent="0.35">
      <c r="B2083" s="142"/>
    </row>
    <row r="2084" spans="2:2" x14ac:dyDescent="0.35">
      <c r="B2084" s="142"/>
    </row>
    <row r="2085" spans="2:2" x14ac:dyDescent="0.35">
      <c r="B2085" s="142"/>
    </row>
    <row r="2086" spans="2:2" x14ac:dyDescent="0.35">
      <c r="B2086" s="142"/>
    </row>
    <row r="2087" spans="2:2" x14ac:dyDescent="0.35">
      <c r="B2087" s="142"/>
    </row>
    <row r="2088" spans="2:2" x14ac:dyDescent="0.35">
      <c r="B2088" s="142"/>
    </row>
    <row r="2089" spans="2:2" x14ac:dyDescent="0.35">
      <c r="B2089" s="142"/>
    </row>
    <row r="2090" spans="2:2" x14ac:dyDescent="0.35">
      <c r="B2090" s="142"/>
    </row>
    <row r="2091" spans="2:2" x14ac:dyDescent="0.35">
      <c r="B2091" s="142"/>
    </row>
    <row r="2092" spans="2:2" x14ac:dyDescent="0.35">
      <c r="B2092" s="142"/>
    </row>
    <row r="2093" spans="2:2" x14ac:dyDescent="0.35">
      <c r="B2093" s="142"/>
    </row>
    <row r="2094" spans="2:2" x14ac:dyDescent="0.35">
      <c r="B2094" s="142"/>
    </row>
    <row r="2095" spans="2:2" x14ac:dyDescent="0.35">
      <c r="B2095" s="142"/>
    </row>
    <row r="2096" spans="2:2" x14ac:dyDescent="0.35">
      <c r="B2096" s="142"/>
    </row>
    <row r="2097" spans="2:2" x14ac:dyDescent="0.35">
      <c r="B2097" s="142"/>
    </row>
    <row r="2098" spans="2:2" x14ac:dyDescent="0.35">
      <c r="B2098" s="142"/>
    </row>
    <row r="2099" spans="2:2" x14ac:dyDescent="0.35">
      <c r="B2099" s="142"/>
    </row>
    <row r="2100" spans="2:2" x14ac:dyDescent="0.35">
      <c r="B2100" s="142"/>
    </row>
    <row r="2101" spans="2:2" x14ac:dyDescent="0.35">
      <c r="B2101" s="142"/>
    </row>
    <row r="2102" spans="2:2" x14ac:dyDescent="0.35">
      <c r="B2102" s="142"/>
    </row>
    <row r="2103" spans="2:2" x14ac:dyDescent="0.35">
      <c r="B2103" s="142"/>
    </row>
    <row r="2104" spans="2:2" x14ac:dyDescent="0.35">
      <c r="B2104" s="142"/>
    </row>
    <row r="2105" spans="2:2" x14ac:dyDescent="0.35">
      <c r="B2105" s="142"/>
    </row>
    <row r="2106" spans="2:2" x14ac:dyDescent="0.35">
      <c r="B2106" s="142"/>
    </row>
    <row r="2107" spans="2:2" x14ac:dyDescent="0.35">
      <c r="B2107" s="142"/>
    </row>
    <row r="2108" spans="2:2" x14ac:dyDescent="0.35">
      <c r="B2108" s="142"/>
    </row>
    <row r="2109" spans="2:2" x14ac:dyDescent="0.35">
      <c r="B2109" s="142"/>
    </row>
    <row r="2110" spans="2:2" x14ac:dyDescent="0.35">
      <c r="B2110" s="142"/>
    </row>
    <row r="2111" spans="2:2" x14ac:dyDescent="0.35">
      <c r="B2111" s="142"/>
    </row>
    <row r="2112" spans="2:2" x14ac:dyDescent="0.35">
      <c r="B2112" s="142"/>
    </row>
    <row r="2113" spans="2:2" x14ac:dyDescent="0.35">
      <c r="B2113" s="142"/>
    </row>
    <row r="2114" spans="2:2" x14ac:dyDescent="0.35">
      <c r="B2114" s="142"/>
    </row>
    <row r="2115" spans="2:2" x14ac:dyDescent="0.35">
      <c r="B2115" s="142"/>
    </row>
    <row r="2116" spans="2:2" x14ac:dyDescent="0.35">
      <c r="B2116" s="142"/>
    </row>
    <row r="2117" spans="2:2" x14ac:dyDescent="0.35">
      <c r="B2117" s="142"/>
    </row>
    <row r="2118" spans="2:2" x14ac:dyDescent="0.35">
      <c r="B2118" s="142"/>
    </row>
    <row r="2120" spans="2:2" x14ac:dyDescent="0.35">
      <c r="B2120" s="142"/>
    </row>
    <row r="2121" spans="2:2" x14ac:dyDescent="0.35">
      <c r="B2121" s="142"/>
    </row>
    <row r="2122" spans="2:2" x14ac:dyDescent="0.35">
      <c r="B2122" s="142"/>
    </row>
    <row r="2123" spans="2:2" x14ac:dyDescent="0.35">
      <c r="B2123" s="142"/>
    </row>
    <row r="2124" spans="2:2" x14ac:dyDescent="0.35">
      <c r="B2124" s="142"/>
    </row>
    <row r="2125" spans="2:2" x14ac:dyDescent="0.35">
      <c r="B2125" s="142"/>
    </row>
    <row r="2126" spans="2:2" x14ac:dyDescent="0.35">
      <c r="B2126" s="142"/>
    </row>
    <row r="2127" spans="2:2" x14ac:dyDescent="0.35">
      <c r="B2127" s="142"/>
    </row>
    <row r="2128" spans="2:2" x14ac:dyDescent="0.35">
      <c r="B2128" s="142"/>
    </row>
    <row r="2129" spans="2:2" x14ac:dyDescent="0.35">
      <c r="B2129" s="142"/>
    </row>
    <row r="2130" spans="2:2" x14ac:dyDescent="0.35">
      <c r="B2130" s="142"/>
    </row>
    <row r="2131" spans="2:2" x14ac:dyDescent="0.35">
      <c r="B2131" s="142"/>
    </row>
    <row r="2132" spans="2:2" x14ac:dyDescent="0.35">
      <c r="B2132" s="142"/>
    </row>
    <row r="2133" spans="2:2" x14ac:dyDescent="0.35">
      <c r="B2133" s="142"/>
    </row>
    <row r="2134" spans="2:2" x14ac:dyDescent="0.35">
      <c r="B2134" s="142"/>
    </row>
    <row r="2135" spans="2:2" x14ac:dyDescent="0.35">
      <c r="B2135" s="142"/>
    </row>
    <row r="2136" spans="2:2" x14ac:dyDescent="0.35">
      <c r="B2136" s="142"/>
    </row>
    <row r="2137" spans="2:2" x14ac:dyDescent="0.35">
      <c r="B2137" s="142"/>
    </row>
    <row r="2138" spans="2:2" x14ac:dyDescent="0.35">
      <c r="B2138" s="142"/>
    </row>
    <row r="2139" spans="2:2" x14ac:dyDescent="0.35">
      <c r="B2139" s="142"/>
    </row>
    <row r="2140" spans="2:2" x14ac:dyDescent="0.35">
      <c r="B2140" s="142"/>
    </row>
    <row r="2141" spans="2:2" x14ac:dyDescent="0.35">
      <c r="B2141" s="142"/>
    </row>
    <row r="2142" spans="2:2" x14ac:dyDescent="0.35">
      <c r="B2142" s="142"/>
    </row>
    <row r="2143" spans="2:2" x14ac:dyDescent="0.35">
      <c r="B2143" s="142"/>
    </row>
    <row r="2144" spans="2:2" x14ac:dyDescent="0.35">
      <c r="B2144" s="142"/>
    </row>
    <row r="2145" spans="2:2" x14ac:dyDescent="0.35">
      <c r="B2145" s="142"/>
    </row>
    <row r="2146" spans="2:2" x14ac:dyDescent="0.35">
      <c r="B2146" s="142"/>
    </row>
    <row r="2147" spans="2:2" x14ac:dyDescent="0.35">
      <c r="B2147" s="142"/>
    </row>
    <row r="2148" spans="2:2" x14ac:dyDescent="0.35">
      <c r="B2148" s="142"/>
    </row>
    <row r="2149" spans="2:2" x14ac:dyDescent="0.35">
      <c r="B2149" s="142"/>
    </row>
    <row r="2150" spans="2:2" x14ac:dyDescent="0.35">
      <c r="B2150" s="142"/>
    </row>
    <row r="2151" spans="2:2" x14ac:dyDescent="0.35">
      <c r="B2151" s="142"/>
    </row>
    <row r="2152" spans="2:2" x14ac:dyDescent="0.35">
      <c r="B2152" s="142"/>
    </row>
    <row r="2153" spans="2:2" x14ac:dyDescent="0.35">
      <c r="B2153" s="142"/>
    </row>
    <row r="2154" spans="2:2" x14ac:dyDescent="0.35">
      <c r="B2154" s="142"/>
    </row>
    <row r="2155" spans="2:2" x14ac:dyDescent="0.35">
      <c r="B2155" s="142"/>
    </row>
    <row r="2156" spans="2:2" x14ac:dyDescent="0.35">
      <c r="B2156" s="142"/>
    </row>
    <row r="2157" spans="2:2" x14ac:dyDescent="0.35">
      <c r="B2157" s="142"/>
    </row>
    <row r="2158" spans="2:2" x14ac:dyDescent="0.35">
      <c r="B2158" s="142"/>
    </row>
    <row r="2159" spans="2:2" x14ac:dyDescent="0.35">
      <c r="B2159" s="142"/>
    </row>
    <row r="2160" spans="2:2" x14ac:dyDescent="0.35">
      <c r="B2160" s="142"/>
    </row>
    <row r="2161" spans="2:2" x14ac:dyDescent="0.35">
      <c r="B2161" s="142"/>
    </row>
    <row r="2162" spans="2:2" x14ac:dyDescent="0.35">
      <c r="B2162" s="142"/>
    </row>
    <row r="2163" spans="2:2" x14ac:dyDescent="0.35">
      <c r="B2163" s="142"/>
    </row>
    <row r="2164" spans="2:2" x14ac:dyDescent="0.35">
      <c r="B2164" s="142"/>
    </row>
    <row r="2165" spans="2:2" x14ac:dyDescent="0.35">
      <c r="B2165" s="142"/>
    </row>
    <row r="2166" spans="2:2" x14ac:dyDescent="0.35">
      <c r="B2166" s="142"/>
    </row>
    <row r="2167" spans="2:2" x14ac:dyDescent="0.35">
      <c r="B2167" s="142"/>
    </row>
    <row r="2168" spans="2:2" x14ac:dyDescent="0.35">
      <c r="B2168" s="142"/>
    </row>
    <row r="2169" spans="2:2" x14ac:dyDescent="0.35">
      <c r="B2169" s="142"/>
    </row>
    <row r="2170" spans="2:2" x14ac:dyDescent="0.35">
      <c r="B2170" s="142"/>
    </row>
    <row r="2171" spans="2:2" x14ac:dyDescent="0.35">
      <c r="B2171" s="142"/>
    </row>
    <row r="2172" spans="2:2" x14ac:dyDescent="0.35">
      <c r="B2172" s="142"/>
    </row>
    <row r="2173" spans="2:2" x14ac:dyDescent="0.35">
      <c r="B2173" s="142"/>
    </row>
    <row r="2174" spans="2:2" x14ac:dyDescent="0.35">
      <c r="B2174" s="142"/>
    </row>
    <row r="2175" spans="2:2" x14ac:dyDescent="0.35">
      <c r="B2175" s="142"/>
    </row>
    <row r="2176" spans="2:2" x14ac:dyDescent="0.35">
      <c r="B2176" s="142"/>
    </row>
    <row r="2177" spans="2:2" x14ac:dyDescent="0.35">
      <c r="B2177" s="142"/>
    </row>
    <row r="2178" spans="2:2" x14ac:dyDescent="0.35">
      <c r="B2178" s="142"/>
    </row>
    <row r="2179" spans="2:2" x14ac:dyDescent="0.35">
      <c r="B2179" s="142"/>
    </row>
    <row r="2180" spans="2:2" x14ac:dyDescent="0.35">
      <c r="B2180" s="142"/>
    </row>
    <row r="2181" spans="2:2" x14ac:dyDescent="0.35">
      <c r="B2181" s="142"/>
    </row>
    <row r="2182" spans="2:2" x14ac:dyDescent="0.35">
      <c r="B2182" s="142"/>
    </row>
    <row r="2183" spans="2:2" x14ac:dyDescent="0.35">
      <c r="B2183" s="142"/>
    </row>
    <row r="2184" spans="2:2" x14ac:dyDescent="0.35">
      <c r="B2184" s="142"/>
    </row>
    <row r="2185" spans="2:2" x14ac:dyDescent="0.35">
      <c r="B2185" s="142"/>
    </row>
    <row r="2186" spans="2:2" x14ac:dyDescent="0.35">
      <c r="B2186" s="142"/>
    </row>
    <row r="2187" spans="2:2" x14ac:dyDescent="0.35">
      <c r="B2187" s="142"/>
    </row>
    <row r="2188" spans="2:2" x14ac:dyDescent="0.35">
      <c r="B2188" s="142"/>
    </row>
    <row r="2189" spans="2:2" x14ac:dyDescent="0.35">
      <c r="B2189" s="142"/>
    </row>
    <row r="2190" spans="2:2" x14ac:dyDescent="0.35">
      <c r="B2190" s="142"/>
    </row>
    <row r="2191" spans="2:2" x14ac:dyDescent="0.35">
      <c r="B2191" s="142"/>
    </row>
    <row r="2192" spans="2:2" x14ac:dyDescent="0.35">
      <c r="B2192" s="142"/>
    </row>
    <row r="2193" spans="2:2" x14ac:dyDescent="0.35">
      <c r="B2193" s="142"/>
    </row>
    <row r="2194" spans="2:2" x14ac:dyDescent="0.35">
      <c r="B2194" s="142"/>
    </row>
    <row r="2195" spans="2:2" x14ac:dyDescent="0.35">
      <c r="B2195" s="142"/>
    </row>
    <row r="2196" spans="2:2" x14ac:dyDescent="0.35">
      <c r="B2196" s="142"/>
    </row>
    <row r="2197" spans="2:2" x14ac:dyDescent="0.35">
      <c r="B2197" s="142"/>
    </row>
    <row r="2198" spans="2:2" x14ac:dyDescent="0.35">
      <c r="B2198" s="142"/>
    </row>
    <row r="2199" spans="2:2" x14ac:dyDescent="0.35">
      <c r="B2199" s="142"/>
    </row>
    <row r="2200" spans="2:2" x14ac:dyDescent="0.35">
      <c r="B2200" s="142"/>
    </row>
    <row r="2201" spans="2:2" x14ac:dyDescent="0.35">
      <c r="B2201" s="142"/>
    </row>
    <row r="2202" spans="2:2" x14ac:dyDescent="0.35">
      <c r="B2202" s="142"/>
    </row>
    <row r="2203" spans="2:2" x14ac:dyDescent="0.35">
      <c r="B2203" s="142"/>
    </row>
    <row r="2204" spans="2:2" x14ac:dyDescent="0.35">
      <c r="B2204" s="142"/>
    </row>
    <row r="2205" spans="2:2" x14ac:dyDescent="0.35">
      <c r="B2205" s="142"/>
    </row>
    <row r="2206" spans="2:2" x14ac:dyDescent="0.35">
      <c r="B2206" s="142"/>
    </row>
    <row r="2207" spans="2:2" x14ac:dyDescent="0.35">
      <c r="B2207" s="142"/>
    </row>
    <row r="2208" spans="2:2" x14ac:dyDescent="0.35">
      <c r="B2208" s="142"/>
    </row>
    <row r="2209" spans="2:2" x14ac:dyDescent="0.35">
      <c r="B2209" s="142"/>
    </row>
    <row r="2210" spans="2:2" x14ac:dyDescent="0.35">
      <c r="B2210" s="142"/>
    </row>
    <row r="2211" spans="2:2" x14ac:dyDescent="0.35">
      <c r="B2211" s="142"/>
    </row>
    <row r="2212" spans="2:2" x14ac:dyDescent="0.35">
      <c r="B2212" s="142"/>
    </row>
    <row r="2213" spans="2:2" x14ac:dyDescent="0.35">
      <c r="B2213" s="142"/>
    </row>
    <row r="2214" spans="2:2" x14ac:dyDescent="0.35">
      <c r="B2214" s="142"/>
    </row>
    <row r="2215" spans="2:2" x14ac:dyDescent="0.35">
      <c r="B2215" s="142"/>
    </row>
    <row r="2216" spans="2:2" x14ac:dyDescent="0.35">
      <c r="B2216" s="142"/>
    </row>
    <row r="2217" spans="2:2" x14ac:dyDescent="0.35">
      <c r="B2217" s="142"/>
    </row>
    <row r="2218" spans="2:2" x14ac:dyDescent="0.35">
      <c r="B2218" s="142"/>
    </row>
    <row r="2219" spans="2:2" x14ac:dyDescent="0.35">
      <c r="B2219" s="142"/>
    </row>
    <row r="2220" spans="2:2" x14ac:dyDescent="0.35">
      <c r="B2220" s="142"/>
    </row>
    <row r="2221" spans="2:2" x14ac:dyDescent="0.35">
      <c r="B2221" s="142"/>
    </row>
    <row r="2222" spans="2:2" x14ac:dyDescent="0.35">
      <c r="B2222" s="142"/>
    </row>
    <row r="2223" spans="2:2" x14ac:dyDescent="0.35">
      <c r="B2223" s="142"/>
    </row>
    <row r="2224" spans="2:2" x14ac:dyDescent="0.35">
      <c r="B2224" s="142"/>
    </row>
    <row r="2225" spans="2:2" x14ac:dyDescent="0.35">
      <c r="B2225" s="142"/>
    </row>
    <row r="2226" spans="2:2" x14ac:dyDescent="0.35">
      <c r="B2226" s="142"/>
    </row>
    <row r="2227" spans="2:2" x14ac:dyDescent="0.35">
      <c r="B2227" s="142"/>
    </row>
    <row r="2228" spans="2:2" x14ac:dyDescent="0.35">
      <c r="B2228" s="142"/>
    </row>
    <row r="2229" spans="2:2" x14ac:dyDescent="0.35">
      <c r="B2229" s="142"/>
    </row>
    <row r="2230" spans="2:2" x14ac:dyDescent="0.35">
      <c r="B2230" s="142"/>
    </row>
    <row r="2231" spans="2:2" x14ac:dyDescent="0.35">
      <c r="B2231" s="142"/>
    </row>
    <row r="2232" spans="2:2" x14ac:dyDescent="0.35">
      <c r="B2232" s="142"/>
    </row>
    <row r="2233" spans="2:2" x14ac:dyDescent="0.35">
      <c r="B2233" s="142"/>
    </row>
    <row r="2234" spans="2:2" x14ac:dyDescent="0.35">
      <c r="B2234" s="142"/>
    </row>
    <row r="2235" spans="2:2" x14ac:dyDescent="0.35">
      <c r="B2235" s="142"/>
    </row>
    <row r="2236" spans="2:2" x14ac:dyDescent="0.35">
      <c r="B2236" s="142"/>
    </row>
    <row r="2237" spans="2:2" x14ac:dyDescent="0.35">
      <c r="B2237" s="142"/>
    </row>
    <row r="2238" spans="2:2" x14ac:dyDescent="0.35">
      <c r="B2238" s="142"/>
    </row>
    <row r="2239" spans="2:2" x14ac:dyDescent="0.35">
      <c r="B2239" s="142"/>
    </row>
    <row r="2240" spans="2:2" x14ac:dyDescent="0.35">
      <c r="B2240" s="142"/>
    </row>
    <row r="2241" spans="2:2" x14ac:dyDescent="0.35">
      <c r="B2241" s="142"/>
    </row>
    <row r="2242" spans="2:2" x14ac:dyDescent="0.35">
      <c r="B2242" s="142"/>
    </row>
    <row r="2243" spans="2:2" x14ac:dyDescent="0.35">
      <c r="B2243" s="142"/>
    </row>
    <row r="2244" spans="2:2" x14ac:dyDescent="0.35">
      <c r="B2244" s="142"/>
    </row>
    <row r="2245" spans="2:2" x14ac:dyDescent="0.35">
      <c r="B2245" s="142"/>
    </row>
    <row r="2246" spans="2:2" x14ac:dyDescent="0.35">
      <c r="B2246" s="142"/>
    </row>
    <row r="2247" spans="2:2" x14ac:dyDescent="0.35">
      <c r="B2247" s="142"/>
    </row>
    <row r="2248" spans="2:2" x14ac:dyDescent="0.35">
      <c r="B2248" s="142"/>
    </row>
    <row r="2249" spans="2:2" x14ac:dyDescent="0.35">
      <c r="B2249" s="142"/>
    </row>
    <row r="2250" spans="2:2" x14ac:dyDescent="0.35">
      <c r="B2250" s="142"/>
    </row>
    <row r="2251" spans="2:2" x14ac:dyDescent="0.35">
      <c r="B2251" s="142"/>
    </row>
    <row r="2252" spans="2:2" x14ac:dyDescent="0.35">
      <c r="B2252" s="142"/>
    </row>
    <row r="2253" spans="2:2" x14ac:dyDescent="0.35">
      <c r="B2253" s="142"/>
    </row>
    <row r="2254" spans="2:2" x14ac:dyDescent="0.35">
      <c r="B2254" s="142"/>
    </row>
    <row r="2255" spans="2:2" x14ac:dyDescent="0.35">
      <c r="B2255" s="142"/>
    </row>
    <row r="2256" spans="2:2" x14ac:dyDescent="0.35">
      <c r="B2256" s="142"/>
    </row>
    <row r="2257" spans="2:2" x14ac:dyDescent="0.35">
      <c r="B2257" s="142"/>
    </row>
    <row r="2258" spans="2:2" x14ac:dyDescent="0.35">
      <c r="B2258" s="142"/>
    </row>
    <row r="2259" spans="2:2" x14ac:dyDescent="0.35">
      <c r="B2259" s="142"/>
    </row>
    <row r="2260" spans="2:2" x14ac:dyDescent="0.35">
      <c r="B2260" s="142"/>
    </row>
    <row r="2261" spans="2:2" x14ac:dyDescent="0.35">
      <c r="B2261" s="142"/>
    </row>
    <row r="2262" spans="2:2" x14ac:dyDescent="0.35">
      <c r="B2262" s="142"/>
    </row>
    <row r="2263" spans="2:2" x14ac:dyDescent="0.35">
      <c r="B2263" s="142"/>
    </row>
    <row r="2264" spans="2:2" x14ac:dyDescent="0.35">
      <c r="B2264" s="142"/>
    </row>
    <row r="2265" spans="2:2" x14ac:dyDescent="0.35">
      <c r="B2265" s="142"/>
    </row>
    <row r="2266" spans="2:2" x14ac:dyDescent="0.35">
      <c r="B2266" s="142"/>
    </row>
    <row r="2267" spans="2:2" x14ac:dyDescent="0.35">
      <c r="B2267" s="142"/>
    </row>
    <row r="2268" spans="2:2" x14ac:dyDescent="0.35">
      <c r="B2268" s="142"/>
    </row>
    <row r="2269" spans="2:2" x14ac:dyDescent="0.35">
      <c r="B2269" s="142"/>
    </row>
    <row r="2270" spans="2:2" x14ac:dyDescent="0.35">
      <c r="B2270" s="142"/>
    </row>
    <row r="2271" spans="2:2" x14ac:dyDescent="0.35">
      <c r="B2271" s="142"/>
    </row>
    <row r="2272" spans="2:2" x14ac:dyDescent="0.35">
      <c r="B2272" s="142"/>
    </row>
    <row r="2273" spans="2:2" x14ac:dyDescent="0.35">
      <c r="B2273" s="142"/>
    </row>
    <row r="2274" spans="2:2" x14ac:dyDescent="0.35">
      <c r="B2274" s="142"/>
    </row>
    <row r="2275" spans="2:2" x14ac:dyDescent="0.35">
      <c r="B2275" s="142"/>
    </row>
    <row r="2276" spans="2:2" x14ac:dyDescent="0.35">
      <c r="B2276" s="142"/>
    </row>
    <row r="2277" spans="2:2" x14ac:dyDescent="0.35">
      <c r="B2277" s="142"/>
    </row>
    <row r="2278" spans="2:2" x14ac:dyDescent="0.35">
      <c r="B2278" s="142"/>
    </row>
    <row r="2279" spans="2:2" x14ac:dyDescent="0.35">
      <c r="B2279" s="142"/>
    </row>
    <row r="2280" spans="2:2" x14ac:dyDescent="0.35">
      <c r="B2280" s="142"/>
    </row>
    <row r="2281" spans="2:2" x14ac:dyDescent="0.35">
      <c r="B2281" s="142"/>
    </row>
    <row r="2282" spans="2:2" x14ac:dyDescent="0.35">
      <c r="B2282" s="142"/>
    </row>
    <row r="2283" spans="2:2" x14ac:dyDescent="0.35">
      <c r="B2283" s="142"/>
    </row>
    <row r="2284" spans="2:2" x14ac:dyDescent="0.35">
      <c r="B2284" s="142"/>
    </row>
    <row r="2285" spans="2:2" x14ac:dyDescent="0.35">
      <c r="B2285" s="142"/>
    </row>
    <row r="2286" spans="2:2" x14ac:dyDescent="0.35">
      <c r="B2286" s="142"/>
    </row>
    <row r="2287" spans="2:2" x14ac:dyDescent="0.35">
      <c r="B2287" s="142"/>
    </row>
    <row r="2288" spans="2:2" x14ac:dyDescent="0.35">
      <c r="B2288" s="142"/>
    </row>
    <row r="2289" spans="2:2" x14ac:dyDescent="0.35">
      <c r="B2289" s="142"/>
    </row>
    <row r="2290" spans="2:2" x14ac:dyDescent="0.35">
      <c r="B2290" s="142"/>
    </row>
    <row r="2291" spans="2:2" x14ac:dyDescent="0.35">
      <c r="B2291" s="142"/>
    </row>
    <row r="2292" spans="2:2" x14ac:dyDescent="0.35">
      <c r="B2292" s="142"/>
    </row>
    <row r="2293" spans="2:2" x14ac:dyDescent="0.35">
      <c r="B2293" s="142"/>
    </row>
    <row r="2294" spans="2:2" x14ac:dyDescent="0.35">
      <c r="B2294" s="142"/>
    </row>
    <row r="2295" spans="2:2" x14ac:dyDescent="0.35">
      <c r="B2295" s="142"/>
    </row>
    <row r="2296" spans="2:2" x14ac:dyDescent="0.35">
      <c r="B2296" s="142"/>
    </row>
    <row r="2297" spans="2:2" x14ac:dyDescent="0.35">
      <c r="B2297" s="142"/>
    </row>
    <row r="2298" spans="2:2" x14ac:dyDescent="0.35">
      <c r="B2298" s="142"/>
    </row>
    <row r="2299" spans="2:2" x14ac:dyDescent="0.35">
      <c r="B2299" s="142"/>
    </row>
    <row r="2300" spans="2:2" x14ac:dyDescent="0.35">
      <c r="B2300" s="142"/>
    </row>
    <row r="2301" spans="2:2" x14ac:dyDescent="0.35">
      <c r="B2301" s="142"/>
    </row>
    <row r="2302" spans="2:2" x14ac:dyDescent="0.35">
      <c r="B2302" s="142"/>
    </row>
    <row r="2303" spans="2:2" x14ac:dyDescent="0.35">
      <c r="B2303" s="142"/>
    </row>
    <row r="2304" spans="2:2" x14ac:dyDescent="0.35">
      <c r="B2304" s="142"/>
    </row>
    <row r="2305" spans="2:2" x14ac:dyDescent="0.35">
      <c r="B2305" s="142"/>
    </row>
    <row r="2306" spans="2:2" x14ac:dyDescent="0.35">
      <c r="B2306" s="142"/>
    </row>
    <row r="2307" spans="2:2" x14ac:dyDescent="0.35">
      <c r="B2307" s="142"/>
    </row>
    <row r="2308" spans="2:2" x14ac:dyDescent="0.35">
      <c r="B2308" s="142"/>
    </row>
    <row r="2309" spans="2:2" x14ac:dyDescent="0.35">
      <c r="B2309" s="142"/>
    </row>
    <row r="2310" spans="2:2" x14ac:dyDescent="0.35">
      <c r="B2310" s="142"/>
    </row>
    <row r="2311" spans="2:2" x14ac:dyDescent="0.35">
      <c r="B2311" s="142"/>
    </row>
    <row r="2312" spans="2:2" x14ac:dyDescent="0.35">
      <c r="B2312" s="142"/>
    </row>
    <row r="2313" spans="2:2" x14ac:dyDescent="0.35">
      <c r="B2313" s="142"/>
    </row>
    <row r="2314" spans="2:2" x14ac:dyDescent="0.35">
      <c r="B2314" s="142"/>
    </row>
    <row r="2315" spans="2:2" x14ac:dyDescent="0.35">
      <c r="B2315" s="142"/>
    </row>
    <row r="2316" spans="2:2" x14ac:dyDescent="0.35">
      <c r="B2316" s="142"/>
    </row>
    <row r="2317" spans="2:2" x14ac:dyDescent="0.35">
      <c r="B2317" s="142"/>
    </row>
    <row r="2318" spans="2:2" x14ac:dyDescent="0.35">
      <c r="B2318" s="142"/>
    </row>
    <row r="2319" spans="2:2" x14ac:dyDescent="0.35">
      <c r="B2319" s="142"/>
    </row>
    <row r="2320" spans="2:2" x14ac:dyDescent="0.35">
      <c r="B2320" s="142"/>
    </row>
    <row r="2321" spans="2:2" x14ac:dyDescent="0.35">
      <c r="B2321" s="142"/>
    </row>
    <row r="2322" spans="2:2" x14ac:dyDescent="0.35">
      <c r="B2322" s="142"/>
    </row>
    <row r="2323" spans="2:2" x14ac:dyDescent="0.35">
      <c r="B2323" s="142"/>
    </row>
    <row r="2324" spans="2:2" x14ac:dyDescent="0.35">
      <c r="B2324" s="142"/>
    </row>
    <row r="2325" spans="2:2" x14ac:dyDescent="0.35">
      <c r="B2325" s="142"/>
    </row>
    <row r="2326" spans="2:2" x14ac:dyDescent="0.35">
      <c r="B2326" s="142"/>
    </row>
    <row r="2327" spans="2:2" x14ac:dyDescent="0.35">
      <c r="B2327" s="142"/>
    </row>
    <row r="2328" spans="2:2" x14ac:dyDescent="0.35">
      <c r="B2328" s="142"/>
    </row>
    <row r="2329" spans="2:2" x14ac:dyDescent="0.35">
      <c r="B2329" s="142"/>
    </row>
    <row r="2330" spans="2:2" x14ac:dyDescent="0.35">
      <c r="B2330" s="142"/>
    </row>
    <row r="2331" spans="2:2" x14ac:dyDescent="0.35">
      <c r="B2331" s="142"/>
    </row>
    <row r="2332" spans="2:2" x14ac:dyDescent="0.35">
      <c r="B2332" s="142"/>
    </row>
    <row r="2333" spans="2:2" x14ac:dyDescent="0.35">
      <c r="B2333" s="142"/>
    </row>
    <row r="2334" spans="2:2" x14ac:dyDescent="0.35">
      <c r="B2334" s="142"/>
    </row>
    <row r="2335" spans="2:2" x14ac:dyDescent="0.35">
      <c r="B2335" s="142"/>
    </row>
    <row r="2336" spans="2:2" x14ac:dyDescent="0.35">
      <c r="B2336" s="142"/>
    </row>
    <row r="2337" spans="2:2" x14ac:dyDescent="0.35">
      <c r="B2337" s="142"/>
    </row>
    <row r="2338" spans="2:2" x14ac:dyDescent="0.35">
      <c r="B2338" s="142"/>
    </row>
    <row r="2339" spans="2:2" x14ac:dyDescent="0.35">
      <c r="B2339" s="142"/>
    </row>
    <row r="2340" spans="2:2" x14ac:dyDescent="0.35">
      <c r="B2340" s="142"/>
    </row>
    <row r="2341" spans="2:2" x14ac:dyDescent="0.35">
      <c r="B2341" s="142"/>
    </row>
    <row r="2342" spans="2:2" x14ac:dyDescent="0.35">
      <c r="B2342" s="142"/>
    </row>
    <row r="2343" spans="2:2" x14ac:dyDescent="0.35">
      <c r="B2343" s="142"/>
    </row>
    <row r="2344" spans="2:2" x14ac:dyDescent="0.35">
      <c r="B2344" s="142"/>
    </row>
    <row r="2345" spans="2:2" x14ac:dyDescent="0.35">
      <c r="B2345" s="142"/>
    </row>
    <row r="2346" spans="2:2" x14ac:dyDescent="0.35">
      <c r="B2346" s="142"/>
    </row>
    <row r="2347" spans="2:2" x14ac:dyDescent="0.35">
      <c r="B2347" s="142"/>
    </row>
    <row r="2348" spans="2:2" x14ac:dyDescent="0.35">
      <c r="B2348" s="142"/>
    </row>
    <row r="2349" spans="2:2" x14ac:dyDescent="0.35">
      <c r="B2349" s="142"/>
    </row>
    <row r="2350" spans="2:2" x14ac:dyDescent="0.35">
      <c r="B2350" s="142"/>
    </row>
    <row r="2351" spans="2:2" x14ac:dyDescent="0.35">
      <c r="B2351" s="142"/>
    </row>
    <row r="2352" spans="2:2" x14ac:dyDescent="0.35">
      <c r="B2352" s="142"/>
    </row>
    <row r="2353" spans="2:2" x14ac:dyDescent="0.35">
      <c r="B2353" s="142"/>
    </row>
    <row r="2354" spans="2:2" x14ac:dyDescent="0.35">
      <c r="B2354" s="142"/>
    </row>
    <row r="2355" spans="2:2" x14ac:dyDescent="0.35">
      <c r="B2355" s="142"/>
    </row>
    <row r="2356" spans="2:2" x14ac:dyDescent="0.35">
      <c r="B2356" s="142"/>
    </row>
    <row r="2357" spans="2:2" x14ac:dyDescent="0.35">
      <c r="B2357" s="142"/>
    </row>
    <row r="2358" spans="2:2" x14ac:dyDescent="0.35">
      <c r="B2358" s="142"/>
    </row>
    <row r="2359" spans="2:2" x14ac:dyDescent="0.35">
      <c r="B2359" s="142"/>
    </row>
    <row r="2360" spans="2:2" x14ac:dyDescent="0.35">
      <c r="B2360" s="142"/>
    </row>
    <row r="2361" spans="2:2" x14ac:dyDescent="0.35">
      <c r="B2361" s="142"/>
    </row>
    <row r="2362" spans="2:2" x14ac:dyDescent="0.35">
      <c r="B2362" s="142"/>
    </row>
    <row r="2363" spans="2:2" x14ac:dyDescent="0.35">
      <c r="B2363" s="142"/>
    </row>
    <row r="2364" spans="2:2" x14ac:dyDescent="0.35">
      <c r="B2364" s="142"/>
    </row>
    <row r="2365" spans="2:2" x14ac:dyDescent="0.35">
      <c r="B2365" s="142"/>
    </row>
    <row r="2366" spans="2:2" x14ac:dyDescent="0.35">
      <c r="B2366" s="142"/>
    </row>
    <row r="2367" spans="2:2" x14ac:dyDescent="0.35">
      <c r="B2367" s="142"/>
    </row>
    <row r="2368" spans="2:2" x14ac:dyDescent="0.35">
      <c r="B2368" s="142"/>
    </row>
    <row r="2369" spans="2:2" x14ac:dyDescent="0.35">
      <c r="B2369" s="142"/>
    </row>
    <row r="2370" spans="2:2" x14ac:dyDescent="0.35">
      <c r="B2370" s="142"/>
    </row>
    <row r="2371" spans="2:2" x14ac:dyDescent="0.35">
      <c r="B2371" s="142"/>
    </row>
    <row r="2372" spans="2:2" x14ac:dyDescent="0.35">
      <c r="B2372" s="142"/>
    </row>
    <row r="2373" spans="2:2" x14ac:dyDescent="0.35">
      <c r="B2373" s="142"/>
    </row>
    <row r="2374" spans="2:2" x14ac:dyDescent="0.35">
      <c r="B2374" s="142"/>
    </row>
    <row r="2375" spans="2:2" x14ac:dyDescent="0.35">
      <c r="B2375" s="142"/>
    </row>
    <row r="2376" spans="2:2" x14ac:dyDescent="0.35">
      <c r="B2376" s="142"/>
    </row>
    <row r="2377" spans="2:2" x14ac:dyDescent="0.35">
      <c r="B2377" s="142"/>
    </row>
    <row r="2378" spans="2:2" x14ac:dyDescent="0.35">
      <c r="B2378" s="142"/>
    </row>
    <row r="2379" spans="2:2" x14ac:dyDescent="0.35">
      <c r="B2379" s="142"/>
    </row>
    <row r="2380" spans="2:2" x14ac:dyDescent="0.35">
      <c r="B2380" s="142"/>
    </row>
    <row r="2381" spans="2:2" x14ac:dyDescent="0.35">
      <c r="B2381" s="142"/>
    </row>
    <row r="2382" spans="2:2" x14ac:dyDescent="0.35">
      <c r="B2382" s="142"/>
    </row>
    <row r="2383" spans="2:2" x14ac:dyDescent="0.35">
      <c r="B2383" s="142"/>
    </row>
    <row r="2384" spans="2:2" x14ac:dyDescent="0.35">
      <c r="B2384" s="142"/>
    </row>
    <row r="2385" spans="2:2" x14ac:dyDescent="0.35">
      <c r="B2385" s="142"/>
    </row>
    <row r="2386" spans="2:2" x14ac:dyDescent="0.35">
      <c r="B2386" s="142"/>
    </row>
    <row r="2387" spans="2:2" x14ac:dyDescent="0.35">
      <c r="B2387" s="142"/>
    </row>
    <row r="2388" spans="2:2" x14ac:dyDescent="0.35">
      <c r="B2388" s="142"/>
    </row>
    <row r="2389" spans="2:2" x14ac:dyDescent="0.35">
      <c r="B2389" s="142"/>
    </row>
    <row r="2390" spans="2:2" x14ac:dyDescent="0.35">
      <c r="B2390" s="142"/>
    </row>
    <row r="2391" spans="2:2" x14ac:dyDescent="0.35">
      <c r="B2391" s="142"/>
    </row>
    <row r="2392" spans="2:2" x14ac:dyDescent="0.35">
      <c r="B2392" s="142"/>
    </row>
    <row r="2393" spans="2:2" x14ac:dyDescent="0.35">
      <c r="B2393" s="142"/>
    </row>
    <row r="2394" spans="2:2" x14ac:dyDescent="0.35">
      <c r="B2394" s="142"/>
    </row>
    <row r="2395" spans="2:2" x14ac:dyDescent="0.35">
      <c r="B2395" s="142"/>
    </row>
    <row r="2396" spans="2:2" x14ac:dyDescent="0.35">
      <c r="B2396" s="142"/>
    </row>
    <row r="2397" spans="2:2" x14ac:dyDescent="0.35">
      <c r="B2397" s="142"/>
    </row>
    <row r="2398" spans="2:2" x14ac:dyDescent="0.35">
      <c r="B2398" s="142"/>
    </row>
    <row r="2399" spans="2:2" x14ac:dyDescent="0.35">
      <c r="B2399" s="142"/>
    </row>
    <row r="2400" spans="2:2" x14ac:dyDescent="0.35">
      <c r="B2400" s="142"/>
    </row>
    <row r="2401" spans="2:2" x14ac:dyDescent="0.35">
      <c r="B2401" s="142"/>
    </row>
    <row r="2402" spans="2:2" x14ac:dyDescent="0.35">
      <c r="B2402" s="142"/>
    </row>
    <row r="2403" spans="2:2" x14ac:dyDescent="0.35">
      <c r="B2403" s="142"/>
    </row>
    <row r="2404" spans="2:2" x14ac:dyDescent="0.35">
      <c r="B2404" s="142"/>
    </row>
    <row r="2405" spans="2:2" x14ac:dyDescent="0.35">
      <c r="B2405" s="142"/>
    </row>
    <row r="2406" spans="2:2" x14ac:dyDescent="0.35">
      <c r="B2406" s="142"/>
    </row>
    <row r="2407" spans="2:2" x14ac:dyDescent="0.35">
      <c r="B2407" s="142"/>
    </row>
    <row r="2408" spans="2:2" x14ac:dyDescent="0.35">
      <c r="B2408" s="142"/>
    </row>
    <row r="2409" spans="2:2" x14ac:dyDescent="0.35">
      <c r="B2409" s="142"/>
    </row>
    <row r="2410" spans="2:2" x14ac:dyDescent="0.35">
      <c r="B2410" s="142"/>
    </row>
    <row r="2411" spans="2:2" x14ac:dyDescent="0.35">
      <c r="B2411" s="142"/>
    </row>
    <row r="2412" spans="2:2" x14ac:dyDescent="0.35">
      <c r="B2412" s="142"/>
    </row>
    <row r="2413" spans="2:2" x14ac:dyDescent="0.35">
      <c r="B2413" s="142"/>
    </row>
    <row r="2414" spans="2:2" x14ac:dyDescent="0.35">
      <c r="B2414" s="142"/>
    </row>
    <row r="2415" spans="2:2" x14ac:dyDescent="0.35">
      <c r="B2415" s="142"/>
    </row>
    <row r="2416" spans="2:2" x14ac:dyDescent="0.35">
      <c r="B2416" s="142"/>
    </row>
    <row r="2417" spans="2:2" x14ac:dyDescent="0.35">
      <c r="B2417" s="142"/>
    </row>
    <row r="2418" spans="2:2" x14ac:dyDescent="0.35">
      <c r="B2418" s="142"/>
    </row>
    <row r="2419" spans="2:2" x14ac:dyDescent="0.35">
      <c r="B2419" s="142"/>
    </row>
    <row r="2420" spans="2:2" x14ac:dyDescent="0.35">
      <c r="B2420" s="142"/>
    </row>
    <row r="2421" spans="2:2" x14ac:dyDescent="0.35">
      <c r="B2421" s="142"/>
    </row>
    <row r="2422" spans="2:2" x14ac:dyDescent="0.35">
      <c r="B2422" s="142"/>
    </row>
    <row r="2423" spans="2:2" x14ac:dyDescent="0.35">
      <c r="B2423" s="142"/>
    </row>
    <row r="2424" spans="2:2" x14ac:dyDescent="0.35">
      <c r="B2424" s="142"/>
    </row>
    <row r="2425" spans="2:2" x14ac:dyDescent="0.35">
      <c r="B2425" s="142"/>
    </row>
    <row r="2426" spans="2:2" x14ac:dyDescent="0.35">
      <c r="B2426" s="142"/>
    </row>
    <row r="2427" spans="2:2" x14ac:dyDescent="0.35">
      <c r="B2427" s="142"/>
    </row>
    <row r="2428" spans="2:2" x14ac:dyDescent="0.35">
      <c r="B2428" s="142"/>
    </row>
    <row r="2429" spans="2:2" x14ac:dyDescent="0.35">
      <c r="B2429" s="142"/>
    </row>
    <row r="2430" spans="2:2" x14ac:dyDescent="0.35">
      <c r="B2430" s="142"/>
    </row>
    <row r="2431" spans="2:2" x14ac:dyDescent="0.35">
      <c r="B2431" s="142"/>
    </row>
    <row r="2432" spans="2:2" x14ac:dyDescent="0.35">
      <c r="B2432" s="142"/>
    </row>
    <row r="2433" spans="2:2" x14ac:dyDescent="0.35">
      <c r="B2433" s="142"/>
    </row>
    <row r="2434" spans="2:2" x14ac:dyDescent="0.35">
      <c r="B2434" s="142"/>
    </row>
    <row r="2435" spans="2:2" x14ac:dyDescent="0.35">
      <c r="B2435" s="142"/>
    </row>
    <row r="2436" spans="2:2" x14ac:dyDescent="0.35">
      <c r="B2436" s="142"/>
    </row>
    <row r="2437" spans="2:2" x14ac:dyDescent="0.35">
      <c r="B2437" s="142"/>
    </row>
    <row r="2438" spans="2:2" x14ac:dyDescent="0.35">
      <c r="B2438" s="142"/>
    </row>
    <row r="2439" spans="2:2" x14ac:dyDescent="0.35">
      <c r="B2439" s="142"/>
    </row>
    <row r="2440" spans="2:2" x14ac:dyDescent="0.35">
      <c r="B2440" s="142"/>
    </row>
    <row r="2441" spans="2:2" x14ac:dyDescent="0.35">
      <c r="B2441" s="142"/>
    </row>
    <row r="2442" spans="2:2" x14ac:dyDescent="0.35">
      <c r="B2442" s="142"/>
    </row>
    <row r="2443" spans="2:2" x14ac:dyDescent="0.35">
      <c r="B2443" s="142"/>
    </row>
    <row r="2444" spans="2:2" x14ac:dyDescent="0.35">
      <c r="B2444" s="142"/>
    </row>
    <row r="2445" spans="2:2" x14ac:dyDescent="0.35">
      <c r="B2445" s="142"/>
    </row>
    <row r="2446" spans="2:2" x14ac:dyDescent="0.35">
      <c r="B2446" s="142"/>
    </row>
    <row r="2447" spans="2:2" x14ac:dyDescent="0.35">
      <c r="B2447" s="142"/>
    </row>
    <row r="2448" spans="2:2" x14ac:dyDescent="0.35">
      <c r="B2448" s="142"/>
    </row>
    <row r="2449" spans="2:2" x14ac:dyDescent="0.35">
      <c r="B2449" s="142"/>
    </row>
    <row r="2450" spans="2:2" x14ac:dyDescent="0.35">
      <c r="B2450" s="142"/>
    </row>
    <row r="2451" spans="2:2" x14ac:dyDescent="0.35">
      <c r="B2451" s="142"/>
    </row>
    <row r="2452" spans="2:2" x14ac:dyDescent="0.35">
      <c r="B2452" s="142"/>
    </row>
    <row r="2453" spans="2:2" x14ac:dyDescent="0.35">
      <c r="B2453" s="142"/>
    </row>
    <row r="2454" spans="2:2" x14ac:dyDescent="0.35">
      <c r="B2454" s="142"/>
    </row>
    <row r="2455" spans="2:2" x14ac:dyDescent="0.35">
      <c r="B2455" s="142"/>
    </row>
    <row r="2456" spans="2:2" x14ac:dyDescent="0.35">
      <c r="B2456" s="142"/>
    </row>
    <row r="2457" spans="2:2" x14ac:dyDescent="0.35">
      <c r="B2457" s="142"/>
    </row>
    <row r="2458" spans="2:2" x14ac:dyDescent="0.35">
      <c r="B2458" s="142"/>
    </row>
    <row r="2459" spans="2:2" x14ac:dyDescent="0.35">
      <c r="B2459" s="142"/>
    </row>
    <row r="2460" spans="2:2" x14ac:dyDescent="0.35">
      <c r="B2460" s="142"/>
    </row>
    <row r="2461" spans="2:2" x14ac:dyDescent="0.35">
      <c r="B2461" s="142"/>
    </row>
    <row r="2462" spans="2:2" x14ac:dyDescent="0.35">
      <c r="B2462" s="142"/>
    </row>
    <row r="2463" spans="2:2" x14ac:dyDescent="0.35">
      <c r="B2463" s="142"/>
    </row>
    <row r="2464" spans="2:2" x14ac:dyDescent="0.35">
      <c r="B2464" s="142"/>
    </row>
    <row r="2465" spans="2:2" x14ac:dyDescent="0.35">
      <c r="B2465" s="142"/>
    </row>
    <row r="2466" spans="2:2" x14ac:dyDescent="0.35">
      <c r="B2466" s="142"/>
    </row>
    <row r="2467" spans="2:2" x14ac:dyDescent="0.35">
      <c r="B2467" s="142"/>
    </row>
    <row r="2468" spans="2:2" x14ac:dyDescent="0.35">
      <c r="B2468" s="142"/>
    </row>
    <row r="2469" spans="2:2" x14ac:dyDescent="0.35">
      <c r="B2469" s="142"/>
    </row>
    <row r="2470" spans="2:2" x14ac:dyDescent="0.35">
      <c r="B2470" s="142"/>
    </row>
    <row r="2471" spans="2:2" x14ac:dyDescent="0.35">
      <c r="B2471" s="142"/>
    </row>
    <row r="2472" spans="2:2" x14ac:dyDescent="0.35">
      <c r="B2472" s="142"/>
    </row>
    <row r="2473" spans="2:2" x14ac:dyDescent="0.35">
      <c r="B2473" s="142"/>
    </row>
    <row r="2474" spans="2:2" x14ac:dyDescent="0.35">
      <c r="B2474" s="142"/>
    </row>
    <row r="2475" spans="2:2" x14ac:dyDescent="0.35">
      <c r="B2475" s="142"/>
    </row>
    <row r="2476" spans="2:2" x14ac:dyDescent="0.35">
      <c r="B2476" s="142"/>
    </row>
    <row r="2477" spans="2:2" x14ac:dyDescent="0.35">
      <c r="B2477" s="142"/>
    </row>
    <row r="2478" spans="2:2" x14ac:dyDescent="0.35">
      <c r="B2478" s="142"/>
    </row>
    <row r="2479" spans="2:2" x14ac:dyDescent="0.35">
      <c r="B2479" s="142"/>
    </row>
    <row r="2480" spans="2:2" x14ac:dyDescent="0.35">
      <c r="B2480" s="142"/>
    </row>
    <row r="2481" spans="2:2" x14ac:dyDescent="0.35">
      <c r="B2481" s="142"/>
    </row>
    <row r="2482" spans="2:2" x14ac:dyDescent="0.35">
      <c r="B2482" s="142"/>
    </row>
    <row r="2483" spans="2:2" x14ac:dyDescent="0.35">
      <c r="B2483" s="142"/>
    </row>
    <row r="2484" spans="2:2" x14ac:dyDescent="0.35">
      <c r="B2484" s="142"/>
    </row>
    <row r="2485" spans="2:2" x14ac:dyDescent="0.35">
      <c r="B2485" s="142"/>
    </row>
    <row r="2486" spans="2:2" x14ac:dyDescent="0.35">
      <c r="B2486" s="142"/>
    </row>
    <row r="2487" spans="2:2" x14ac:dyDescent="0.35">
      <c r="B2487" s="142"/>
    </row>
    <row r="2488" spans="2:2" x14ac:dyDescent="0.35">
      <c r="B2488" s="142"/>
    </row>
    <row r="2489" spans="2:2" x14ac:dyDescent="0.35">
      <c r="B2489" s="142"/>
    </row>
    <row r="2490" spans="2:2" x14ac:dyDescent="0.35">
      <c r="B2490" s="142"/>
    </row>
    <row r="2491" spans="2:2" x14ac:dyDescent="0.35">
      <c r="B2491" s="142"/>
    </row>
    <row r="2492" spans="2:2" x14ac:dyDescent="0.35">
      <c r="B2492" s="142"/>
    </row>
    <row r="2493" spans="2:2" x14ac:dyDescent="0.35">
      <c r="B2493" s="142"/>
    </row>
    <row r="2494" spans="2:2" x14ac:dyDescent="0.35">
      <c r="B2494" s="142"/>
    </row>
    <row r="2495" spans="2:2" x14ac:dyDescent="0.35">
      <c r="B2495" s="142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>
      <pane ySplit="1" topLeftCell="A2" activePane="bottomLeft" state="frozen"/>
      <selection pane="bottomLeft" activeCell="J32" sqref="J32:J36"/>
    </sheetView>
  </sheetViews>
  <sheetFormatPr defaultRowHeight="14.5" x14ac:dyDescent="0.35"/>
  <cols>
    <col min="2" max="2" width="11" customWidth="1"/>
    <col min="3" max="3" width="11.7265625" customWidth="1"/>
    <col min="4" max="4" width="16.453125" customWidth="1"/>
    <col min="5" max="5" width="11.453125" customWidth="1"/>
    <col min="8" max="8" width="26.1796875" bestFit="1" customWidth="1"/>
    <col min="9" max="9" width="15.26953125" bestFit="1" customWidth="1"/>
    <col min="10" max="10" width="11.7265625" bestFit="1" customWidth="1"/>
    <col min="11" max="11" width="14.26953125" bestFit="1" customWidth="1"/>
    <col min="12" max="29" width="11.7265625" bestFit="1" customWidth="1"/>
  </cols>
  <sheetData>
    <row r="1" spans="1:10" s="1" customFormat="1" x14ac:dyDescent="0.3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10" x14ac:dyDescent="0.35">
      <c r="A2" t="s">
        <v>221</v>
      </c>
      <c r="B2" s="142">
        <v>44345</v>
      </c>
      <c r="C2" t="s">
        <v>181</v>
      </c>
      <c r="D2" t="s">
        <v>688</v>
      </c>
      <c r="E2">
        <v>25683955</v>
      </c>
    </row>
    <row r="3" spans="1:10" x14ac:dyDescent="0.35">
      <c r="A3" t="s">
        <v>221</v>
      </c>
      <c r="B3" s="142">
        <v>44345</v>
      </c>
      <c r="C3" t="s">
        <v>181</v>
      </c>
      <c r="D3" t="s">
        <v>689</v>
      </c>
      <c r="E3">
        <v>3050400</v>
      </c>
    </row>
    <row r="4" spans="1:10" x14ac:dyDescent="0.35">
      <c r="A4" t="s">
        <v>221</v>
      </c>
      <c r="B4" s="142">
        <v>44345</v>
      </c>
      <c r="C4" t="s">
        <v>181</v>
      </c>
      <c r="D4" t="s">
        <v>200</v>
      </c>
      <c r="E4">
        <v>3637967</v>
      </c>
      <c r="H4" s="143" t="s">
        <v>196</v>
      </c>
      <c r="I4" s="143" t="s">
        <v>197</v>
      </c>
    </row>
    <row r="5" spans="1:10" x14ac:dyDescent="0.35">
      <c r="A5" t="s">
        <v>221</v>
      </c>
      <c r="B5" s="142">
        <v>44345</v>
      </c>
      <c r="C5" t="s">
        <v>181</v>
      </c>
      <c r="D5" t="s">
        <v>201</v>
      </c>
      <c r="E5">
        <v>5104222</v>
      </c>
      <c r="I5" s="142">
        <v>44345</v>
      </c>
    </row>
    <row r="6" spans="1:10" x14ac:dyDescent="0.35">
      <c r="A6" t="s">
        <v>221</v>
      </c>
      <c r="B6" s="142">
        <v>44345</v>
      </c>
      <c r="C6" t="s">
        <v>181</v>
      </c>
      <c r="D6" t="s">
        <v>202</v>
      </c>
      <c r="E6">
        <v>32677296</v>
      </c>
      <c r="H6" s="143" t="s">
        <v>199</v>
      </c>
      <c r="I6" t="s">
        <v>181</v>
      </c>
      <c r="J6" t="s">
        <v>186</v>
      </c>
    </row>
    <row r="7" spans="1:10" x14ac:dyDescent="0.35">
      <c r="A7" t="s">
        <v>221</v>
      </c>
      <c r="B7" s="142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x14ac:dyDescent="0.35">
      <c r="A8" t="s">
        <v>221</v>
      </c>
      <c r="B8" s="142">
        <v>44345</v>
      </c>
      <c r="C8" t="s">
        <v>186</v>
      </c>
      <c r="D8" t="s">
        <v>688</v>
      </c>
      <c r="E8">
        <v>8463156</v>
      </c>
      <c r="H8" s="144" t="s">
        <v>688</v>
      </c>
      <c r="I8">
        <v>25683955</v>
      </c>
      <c r="J8">
        <v>8463156</v>
      </c>
    </row>
    <row r="9" spans="1:10" x14ac:dyDescent="0.35">
      <c r="A9" t="s">
        <v>221</v>
      </c>
      <c r="B9" s="142">
        <v>44345</v>
      </c>
      <c r="C9" t="s">
        <v>186</v>
      </c>
      <c r="D9" t="s">
        <v>689</v>
      </c>
      <c r="E9">
        <v>651980</v>
      </c>
      <c r="H9" s="144" t="s">
        <v>689</v>
      </c>
      <c r="I9">
        <v>3050400</v>
      </c>
      <c r="J9">
        <v>651980</v>
      </c>
    </row>
    <row r="10" spans="1:10" x14ac:dyDescent="0.35">
      <c r="A10" t="s">
        <v>221</v>
      </c>
      <c r="B10" s="142">
        <v>44345</v>
      </c>
      <c r="C10" t="s">
        <v>186</v>
      </c>
      <c r="D10" t="s">
        <v>200</v>
      </c>
      <c r="E10">
        <v>2670084</v>
      </c>
      <c r="H10" s="144" t="s">
        <v>200</v>
      </c>
      <c r="I10">
        <v>3637967</v>
      </c>
      <c r="J10">
        <v>2670084</v>
      </c>
    </row>
    <row r="11" spans="1:10" x14ac:dyDescent="0.35">
      <c r="A11" t="s">
        <v>221</v>
      </c>
      <c r="B11" s="142">
        <v>44345</v>
      </c>
      <c r="C11" t="s">
        <v>186</v>
      </c>
      <c r="D11" t="s">
        <v>201</v>
      </c>
      <c r="E11">
        <v>1786556</v>
      </c>
      <c r="H11" s="144" t="s">
        <v>201</v>
      </c>
      <c r="I11">
        <v>5104222</v>
      </c>
      <c r="J11">
        <v>1786556</v>
      </c>
    </row>
    <row r="12" spans="1:10" x14ac:dyDescent="0.35">
      <c r="A12" t="s">
        <v>221</v>
      </c>
      <c r="B12" s="142">
        <v>44345</v>
      </c>
      <c r="C12" t="s">
        <v>186</v>
      </c>
      <c r="D12" t="s">
        <v>202</v>
      </c>
      <c r="E12">
        <v>3110569</v>
      </c>
      <c r="H12" s="144" t="s">
        <v>202</v>
      </c>
      <c r="I12">
        <v>32677296</v>
      </c>
      <c r="J12">
        <v>3110569</v>
      </c>
    </row>
    <row r="13" spans="1:10" x14ac:dyDescent="0.35">
      <c r="A13" t="s">
        <v>222</v>
      </c>
      <c r="B13" s="142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x14ac:dyDescent="0.35">
      <c r="A14" t="s">
        <v>222</v>
      </c>
      <c r="B14" s="142">
        <v>44345</v>
      </c>
      <c r="C14" t="s">
        <v>181</v>
      </c>
      <c r="D14" t="s">
        <v>689</v>
      </c>
      <c r="E14">
        <v>4690360.75</v>
      </c>
      <c r="H14" s="144" t="s">
        <v>688</v>
      </c>
      <c r="I14">
        <v>39959031</v>
      </c>
      <c r="J14">
        <v>11886151.67</v>
      </c>
    </row>
    <row r="15" spans="1:10" x14ac:dyDescent="0.35">
      <c r="A15" t="s">
        <v>222</v>
      </c>
      <c r="B15" s="142">
        <v>44345</v>
      </c>
      <c r="C15" t="s">
        <v>181</v>
      </c>
      <c r="D15" t="s">
        <v>200</v>
      </c>
      <c r="E15">
        <v>4517754.09</v>
      </c>
      <c r="H15" s="144" t="s">
        <v>689</v>
      </c>
      <c r="I15">
        <v>4690360.75</v>
      </c>
      <c r="J15">
        <v>907643.83</v>
      </c>
    </row>
    <row r="16" spans="1:10" x14ac:dyDescent="0.35">
      <c r="A16" t="s">
        <v>222</v>
      </c>
      <c r="B16" s="142">
        <v>44345</v>
      </c>
      <c r="C16" t="s">
        <v>181</v>
      </c>
      <c r="D16" t="s">
        <v>201</v>
      </c>
      <c r="E16">
        <v>5100819.4000000004</v>
      </c>
      <c r="H16" s="144" t="s">
        <v>200</v>
      </c>
      <c r="I16">
        <v>4517754.09</v>
      </c>
      <c r="J16">
        <v>2536072.59</v>
      </c>
    </row>
    <row r="17" spans="1:10" x14ac:dyDescent="0.35">
      <c r="A17" t="s">
        <v>222</v>
      </c>
      <c r="B17" s="142">
        <v>44345</v>
      </c>
      <c r="C17" t="s">
        <v>181</v>
      </c>
      <c r="D17" t="s">
        <v>202</v>
      </c>
      <c r="E17">
        <v>20215253.18</v>
      </c>
      <c r="H17" s="144" t="s">
        <v>201</v>
      </c>
      <c r="I17">
        <v>5100819.4000000004</v>
      </c>
      <c r="J17">
        <v>1069890.3799999999</v>
      </c>
    </row>
    <row r="18" spans="1:10" x14ac:dyDescent="0.35">
      <c r="A18" t="s">
        <v>222</v>
      </c>
      <c r="B18" s="142">
        <v>44345</v>
      </c>
      <c r="C18" t="s">
        <v>181</v>
      </c>
      <c r="D18" t="s">
        <v>220</v>
      </c>
      <c r="E18">
        <v>13821.51</v>
      </c>
      <c r="H18" s="144" t="s">
        <v>202</v>
      </c>
      <c r="I18">
        <v>20215253.18</v>
      </c>
      <c r="J18">
        <v>1189426.82</v>
      </c>
    </row>
    <row r="19" spans="1:10" x14ac:dyDescent="0.35">
      <c r="A19" t="s">
        <v>222</v>
      </c>
      <c r="B19" s="142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</v>
      </c>
      <c r="J19">
        <v>225540.12999999998</v>
      </c>
    </row>
    <row r="20" spans="1:10" x14ac:dyDescent="0.35">
      <c r="A20" t="s">
        <v>222</v>
      </c>
      <c r="B20" s="142">
        <v>44345</v>
      </c>
      <c r="C20" t="s">
        <v>186</v>
      </c>
      <c r="D20" t="s">
        <v>689</v>
      </c>
      <c r="E20">
        <v>907643.83</v>
      </c>
      <c r="H20" s="144" t="s">
        <v>688</v>
      </c>
      <c r="I20">
        <v>454443.42</v>
      </c>
      <c r="J20">
        <v>98050.22</v>
      </c>
    </row>
    <row r="21" spans="1:10" x14ac:dyDescent="0.35">
      <c r="A21" t="s">
        <v>222</v>
      </c>
      <c r="B21" s="142">
        <v>44345</v>
      </c>
      <c r="C21" t="s">
        <v>186</v>
      </c>
      <c r="D21" t="s">
        <v>200</v>
      </c>
      <c r="E21">
        <v>2536072.59</v>
      </c>
      <c r="H21" s="144" t="s">
        <v>689</v>
      </c>
      <c r="I21">
        <v>79908.929999999993</v>
      </c>
      <c r="J21">
        <v>10044</v>
      </c>
    </row>
    <row r="22" spans="1:10" x14ac:dyDescent="0.35">
      <c r="A22" t="s">
        <v>222</v>
      </c>
      <c r="B22" s="142">
        <v>44345</v>
      </c>
      <c r="C22" t="s">
        <v>186</v>
      </c>
      <c r="D22" t="s">
        <v>201</v>
      </c>
      <c r="E22">
        <v>1069890.3799999999</v>
      </c>
      <c r="H22" s="144" t="s">
        <v>200</v>
      </c>
      <c r="I22">
        <v>153379.25</v>
      </c>
      <c r="J22">
        <v>76795.95</v>
      </c>
    </row>
    <row r="23" spans="1:10" x14ac:dyDescent="0.35">
      <c r="A23" t="s">
        <v>222</v>
      </c>
      <c r="B23" s="142">
        <v>44345</v>
      </c>
      <c r="C23" t="s">
        <v>186</v>
      </c>
      <c r="D23" t="s">
        <v>202</v>
      </c>
      <c r="E23">
        <v>1189426.82</v>
      </c>
      <c r="H23" s="144" t="s">
        <v>201</v>
      </c>
      <c r="I23">
        <v>253929.43</v>
      </c>
      <c r="J23">
        <v>31940</v>
      </c>
    </row>
    <row r="24" spans="1:10" x14ac:dyDescent="0.35">
      <c r="A24" t="s">
        <v>223</v>
      </c>
      <c r="B24" s="142">
        <v>44345</v>
      </c>
      <c r="C24" t="s">
        <v>181</v>
      </c>
      <c r="D24" t="s">
        <v>688</v>
      </c>
      <c r="E24">
        <v>454443.42</v>
      </c>
      <c r="H24" s="144" t="s">
        <v>202</v>
      </c>
      <c r="I24">
        <v>818142.82</v>
      </c>
      <c r="J24">
        <v>8709.9599999999991</v>
      </c>
    </row>
    <row r="25" spans="1:10" x14ac:dyDescent="0.35">
      <c r="A25" t="s">
        <v>223</v>
      </c>
      <c r="B25" s="142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x14ac:dyDescent="0.35">
      <c r="A26" t="s">
        <v>223</v>
      </c>
      <c r="B26" s="142">
        <v>44345</v>
      </c>
      <c r="C26" t="s">
        <v>181</v>
      </c>
      <c r="D26" t="s">
        <v>200</v>
      </c>
      <c r="E26">
        <v>153379.25</v>
      </c>
      <c r="H26" s="144" t="s">
        <v>688</v>
      </c>
      <c r="I26">
        <v>61285579.329999998</v>
      </c>
      <c r="J26">
        <v>16613544.529999999</v>
      </c>
    </row>
    <row r="27" spans="1:10" x14ac:dyDescent="0.35">
      <c r="A27" t="s">
        <v>223</v>
      </c>
      <c r="B27" s="142">
        <v>44345</v>
      </c>
      <c r="C27" t="s">
        <v>181</v>
      </c>
      <c r="D27" t="s">
        <v>201</v>
      </c>
      <c r="E27">
        <v>253929.43</v>
      </c>
      <c r="H27" s="144" t="s">
        <v>689</v>
      </c>
      <c r="I27">
        <v>5411576.5700000003</v>
      </c>
      <c r="J27">
        <v>968021.03</v>
      </c>
    </row>
    <row r="28" spans="1:10" x14ac:dyDescent="0.35">
      <c r="A28" t="s">
        <v>223</v>
      </c>
      <c r="B28" s="142">
        <v>44345</v>
      </c>
      <c r="C28" t="s">
        <v>181</v>
      </c>
      <c r="D28" t="s">
        <v>202</v>
      </c>
      <c r="E28">
        <v>818142.82</v>
      </c>
      <c r="H28" s="144" t="s">
        <v>200</v>
      </c>
      <c r="I28">
        <v>6915971.6500000004</v>
      </c>
      <c r="J28">
        <v>3717526.37</v>
      </c>
    </row>
    <row r="29" spans="1:10" x14ac:dyDescent="0.35">
      <c r="A29" t="s">
        <v>223</v>
      </c>
      <c r="B29" s="142">
        <v>44345</v>
      </c>
      <c r="C29" t="s">
        <v>186</v>
      </c>
      <c r="D29" t="s">
        <v>688</v>
      </c>
      <c r="E29">
        <v>98050.22</v>
      </c>
      <c r="H29" s="144" t="s">
        <v>201</v>
      </c>
      <c r="I29">
        <v>7549319.6799999997</v>
      </c>
      <c r="J29">
        <v>1578136.76</v>
      </c>
    </row>
    <row r="30" spans="1:10" x14ac:dyDescent="0.35">
      <c r="A30" t="s">
        <v>223</v>
      </c>
      <c r="B30" s="142">
        <v>44345</v>
      </c>
      <c r="C30" t="s">
        <v>186</v>
      </c>
      <c r="D30" t="s">
        <v>689</v>
      </c>
      <c r="E30">
        <v>10044</v>
      </c>
      <c r="H30" s="144" t="s">
        <v>202</v>
      </c>
      <c r="I30">
        <v>31350231.890000001</v>
      </c>
      <c r="J30">
        <v>1045863.98</v>
      </c>
    </row>
    <row r="31" spans="1:10" x14ac:dyDescent="0.35">
      <c r="A31" t="s">
        <v>223</v>
      </c>
      <c r="B31" s="142">
        <v>44345</v>
      </c>
      <c r="C31" t="s">
        <v>186</v>
      </c>
      <c r="D31" t="s">
        <v>200</v>
      </c>
      <c r="E31">
        <v>76795.95</v>
      </c>
      <c r="H31" s="2" t="s">
        <v>214</v>
      </c>
      <c r="I31">
        <v>607561</v>
      </c>
      <c r="J31">
        <v>189773</v>
      </c>
    </row>
    <row r="32" spans="1:10" x14ac:dyDescent="0.35">
      <c r="A32" t="s">
        <v>223</v>
      </c>
      <c r="B32" s="142">
        <v>44345</v>
      </c>
      <c r="C32" t="s">
        <v>186</v>
      </c>
      <c r="D32" t="s">
        <v>201</v>
      </c>
      <c r="E32">
        <v>31940</v>
      </c>
      <c r="H32" s="144" t="s">
        <v>688</v>
      </c>
      <c r="I32">
        <v>511022</v>
      </c>
      <c r="J32">
        <v>163565</v>
      </c>
    </row>
    <row r="33" spans="1:10" x14ac:dyDescent="0.35">
      <c r="A33" t="s">
        <v>223</v>
      </c>
      <c r="B33" s="142">
        <v>44345</v>
      </c>
      <c r="C33" t="s">
        <v>186</v>
      </c>
      <c r="D33" t="s">
        <v>202</v>
      </c>
      <c r="E33">
        <v>8709.9599999999991</v>
      </c>
      <c r="H33" s="144" t="s">
        <v>689</v>
      </c>
      <c r="I33">
        <v>43611</v>
      </c>
      <c r="J33">
        <v>8885</v>
      </c>
    </row>
    <row r="34" spans="1:10" x14ac:dyDescent="0.35">
      <c r="A34" t="s">
        <v>213</v>
      </c>
      <c r="B34" s="142">
        <v>44345</v>
      </c>
      <c r="C34" t="s">
        <v>181</v>
      </c>
      <c r="D34" t="s">
        <v>688</v>
      </c>
      <c r="E34">
        <v>61285579.329999998</v>
      </c>
      <c r="H34" s="144" t="s">
        <v>200</v>
      </c>
      <c r="I34">
        <v>31949</v>
      </c>
      <c r="J34">
        <v>16631</v>
      </c>
    </row>
    <row r="35" spans="1:10" x14ac:dyDescent="0.35">
      <c r="A35" t="s">
        <v>213</v>
      </c>
      <c r="B35" s="142">
        <v>44345</v>
      </c>
      <c r="C35" t="s">
        <v>181</v>
      </c>
      <c r="D35" t="s">
        <v>689</v>
      </c>
      <c r="E35">
        <v>5411576.5700000003</v>
      </c>
      <c r="H35" s="144" t="s">
        <v>201</v>
      </c>
      <c r="I35">
        <v>11851</v>
      </c>
      <c r="J35">
        <v>586</v>
      </c>
    </row>
    <row r="36" spans="1:10" x14ac:dyDescent="0.35">
      <c r="A36" t="s">
        <v>213</v>
      </c>
      <c r="B36" s="142">
        <v>44345</v>
      </c>
      <c r="C36" t="s">
        <v>181</v>
      </c>
      <c r="D36" t="s">
        <v>200</v>
      </c>
      <c r="E36">
        <v>6915971.6500000004</v>
      </c>
      <c r="H36" s="144" t="s">
        <v>202</v>
      </c>
      <c r="I36">
        <v>9128</v>
      </c>
      <c r="J36">
        <v>106</v>
      </c>
    </row>
    <row r="37" spans="1:10" x14ac:dyDescent="0.35">
      <c r="A37" t="s">
        <v>213</v>
      </c>
      <c r="B37" s="142">
        <v>44345</v>
      </c>
      <c r="C37" t="s">
        <v>181</v>
      </c>
      <c r="D37" t="s">
        <v>201</v>
      </c>
      <c r="E37">
        <v>7549319.6799999997</v>
      </c>
    </row>
    <row r="38" spans="1:10" x14ac:dyDescent="0.35">
      <c r="A38" t="s">
        <v>213</v>
      </c>
      <c r="B38" s="142">
        <v>44345</v>
      </c>
      <c r="C38" t="s">
        <v>181</v>
      </c>
      <c r="D38" t="s">
        <v>202</v>
      </c>
      <c r="E38">
        <v>31350231.890000001</v>
      </c>
    </row>
    <row r="39" spans="1:10" x14ac:dyDescent="0.35">
      <c r="A39" t="s">
        <v>213</v>
      </c>
      <c r="B39" s="142">
        <v>44345</v>
      </c>
      <c r="C39" t="s">
        <v>181</v>
      </c>
      <c r="D39" t="s">
        <v>220</v>
      </c>
      <c r="E39">
        <v>543.15</v>
      </c>
    </row>
    <row r="40" spans="1:10" x14ac:dyDescent="0.35">
      <c r="A40" t="s">
        <v>213</v>
      </c>
      <c r="B40" s="142">
        <v>44345</v>
      </c>
      <c r="C40" t="s">
        <v>186</v>
      </c>
      <c r="D40" t="s">
        <v>688</v>
      </c>
      <c r="E40">
        <v>16613544.529999999</v>
      </c>
    </row>
    <row r="41" spans="1:10" x14ac:dyDescent="0.35">
      <c r="A41" t="s">
        <v>213</v>
      </c>
      <c r="B41" s="142">
        <v>44345</v>
      </c>
      <c r="C41" t="s">
        <v>186</v>
      </c>
      <c r="D41" t="s">
        <v>689</v>
      </c>
      <c r="E41">
        <v>968021.03</v>
      </c>
    </row>
    <row r="42" spans="1:10" x14ac:dyDescent="0.35">
      <c r="A42" t="s">
        <v>213</v>
      </c>
      <c r="B42" s="142">
        <v>44345</v>
      </c>
      <c r="C42" t="s">
        <v>186</v>
      </c>
      <c r="D42" t="s">
        <v>200</v>
      </c>
      <c r="E42">
        <v>3717526.37</v>
      </c>
    </row>
    <row r="43" spans="1:10" x14ac:dyDescent="0.35">
      <c r="A43" t="s">
        <v>213</v>
      </c>
      <c r="B43" s="142">
        <v>44345</v>
      </c>
      <c r="C43" t="s">
        <v>186</v>
      </c>
      <c r="D43" t="s">
        <v>201</v>
      </c>
      <c r="E43">
        <v>1578136.76</v>
      </c>
    </row>
    <row r="44" spans="1:10" x14ac:dyDescent="0.35">
      <c r="A44" t="s">
        <v>213</v>
      </c>
      <c r="B44" s="142">
        <v>44345</v>
      </c>
      <c r="C44" t="s">
        <v>186</v>
      </c>
      <c r="D44" t="s">
        <v>202</v>
      </c>
      <c r="E44">
        <v>1045863.98</v>
      </c>
    </row>
    <row r="45" spans="1:10" x14ac:dyDescent="0.35">
      <c r="A45" t="s">
        <v>214</v>
      </c>
      <c r="B45" s="142">
        <v>44345</v>
      </c>
      <c r="C45" t="s">
        <v>181</v>
      </c>
      <c r="D45" t="s">
        <v>688</v>
      </c>
      <c r="E45">
        <v>511022</v>
      </c>
    </row>
    <row r="46" spans="1:10" x14ac:dyDescent="0.35">
      <c r="A46" t="s">
        <v>214</v>
      </c>
      <c r="B46" s="142">
        <v>44345</v>
      </c>
      <c r="C46" t="s">
        <v>181</v>
      </c>
      <c r="D46" t="s">
        <v>689</v>
      </c>
      <c r="E46">
        <v>43611</v>
      </c>
    </row>
    <row r="47" spans="1:10" x14ac:dyDescent="0.35">
      <c r="A47" t="s">
        <v>214</v>
      </c>
      <c r="B47" s="142">
        <v>44345</v>
      </c>
      <c r="C47" t="s">
        <v>181</v>
      </c>
      <c r="D47" t="s">
        <v>200</v>
      </c>
      <c r="E47">
        <v>31949</v>
      </c>
    </row>
    <row r="48" spans="1:10" x14ac:dyDescent="0.35">
      <c r="A48" t="s">
        <v>214</v>
      </c>
      <c r="B48" s="142">
        <v>44345</v>
      </c>
      <c r="C48" t="s">
        <v>181</v>
      </c>
      <c r="D48" t="s">
        <v>201</v>
      </c>
      <c r="E48">
        <v>11851</v>
      </c>
    </row>
    <row r="49" spans="1:5" x14ac:dyDescent="0.35">
      <c r="A49" t="s">
        <v>214</v>
      </c>
      <c r="B49" s="142">
        <v>44345</v>
      </c>
      <c r="C49" t="s">
        <v>181</v>
      </c>
      <c r="D49" t="s">
        <v>202</v>
      </c>
      <c r="E49">
        <v>9128</v>
      </c>
    </row>
    <row r="50" spans="1:5" x14ac:dyDescent="0.35">
      <c r="A50" t="s">
        <v>214</v>
      </c>
      <c r="B50" s="142">
        <v>44345</v>
      </c>
      <c r="C50" t="s">
        <v>181</v>
      </c>
      <c r="D50" t="s">
        <v>220</v>
      </c>
      <c r="E50">
        <v>1</v>
      </c>
    </row>
    <row r="51" spans="1:5" x14ac:dyDescent="0.35">
      <c r="A51" t="s">
        <v>214</v>
      </c>
      <c r="B51" s="142">
        <v>44345</v>
      </c>
      <c r="C51" t="s">
        <v>186</v>
      </c>
      <c r="D51" t="s">
        <v>688</v>
      </c>
      <c r="E51">
        <v>163565</v>
      </c>
    </row>
    <row r="52" spans="1:5" x14ac:dyDescent="0.35">
      <c r="A52" t="s">
        <v>214</v>
      </c>
      <c r="B52" s="142">
        <v>44345</v>
      </c>
      <c r="C52" t="s">
        <v>186</v>
      </c>
      <c r="D52" t="s">
        <v>689</v>
      </c>
      <c r="E52">
        <v>8885</v>
      </c>
    </row>
    <row r="53" spans="1:5" x14ac:dyDescent="0.35">
      <c r="A53" t="s">
        <v>214</v>
      </c>
      <c r="B53" s="142">
        <v>44345</v>
      </c>
      <c r="C53" t="s">
        <v>186</v>
      </c>
      <c r="D53" t="s">
        <v>200</v>
      </c>
      <c r="E53">
        <v>16631</v>
      </c>
    </row>
    <row r="54" spans="1:5" x14ac:dyDescent="0.35">
      <c r="A54" t="s">
        <v>214</v>
      </c>
      <c r="B54" s="142">
        <v>44345</v>
      </c>
      <c r="C54" t="s">
        <v>186</v>
      </c>
      <c r="D54" t="s">
        <v>201</v>
      </c>
      <c r="E54">
        <v>586</v>
      </c>
    </row>
    <row r="55" spans="1:5" x14ac:dyDescent="0.35">
      <c r="A55" t="s">
        <v>214</v>
      </c>
      <c r="B55" s="142">
        <v>44345</v>
      </c>
      <c r="C55" t="s">
        <v>186</v>
      </c>
      <c r="D55" t="s">
        <v>202</v>
      </c>
      <c r="E55">
        <v>106</v>
      </c>
    </row>
    <row r="56" spans="1:5" x14ac:dyDescent="0.35">
      <c r="B56" s="142"/>
    </row>
    <row r="57" spans="1:5" x14ac:dyDescent="0.35">
      <c r="B57" s="142"/>
    </row>
    <row r="58" spans="1:5" x14ac:dyDescent="0.35">
      <c r="B58" s="142"/>
    </row>
    <row r="59" spans="1:5" x14ac:dyDescent="0.35">
      <c r="B59" s="142"/>
    </row>
    <row r="60" spans="1:5" x14ac:dyDescent="0.35">
      <c r="B60" s="142"/>
    </row>
    <row r="61" spans="1:5" x14ac:dyDescent="0.35">
      <c r="B61" s="142"/>
    </row>
    <row r="62" spans="1:5" x14ac:dyDescent="0.35">
      <c r="B62" s="142"/>
    </row>
    <row r="63" spans="1:5" x14ac:dyDescent="0.35">
      <c r="B63" s="142"/>
    </row>
    <row r="64" spans="1:5" x14ac:dyDescent="0.35">
      <c r="B64" s="142"/>
    </row>
    <row r="65" spans="2:2" x14ac:dyDescent="0.35">
      <c r="B65" s="142"/>
    </row>
    <row r="66" spans="2:2" x14ac:dyDescent="0.35">
      <c r="B66" s="142"/>
    </row>
    <row r="67" spans="2:2" x14ac:dyDescent="0.35">
      <c r="B67" s="142"/>
    </row>
    <row r="68" spans="2:2" x14ac:dyDescent="0.35">
      <c r="B68" s="142"/>
    </row>
    <row r="69" spans="2:2" x14ac:dyDescent="0.35">
      <c r="B69" s="142"/>
    </row>
    <row r="70" spans="2:2" x14ac:dyDescent="0.35">
      <c r="B70" s="142"/>
    </row>
    <row r="71" spans="2:2" x14ac:dyDescent="0.35">
      <c r="B71" s="142"/>
    </row>
    <row r="72" spans="2:2" x14ac:dyDescent="0.35">
      <c r="B72" s="142"/>
    </row>
    <row r="73" spans="2:2" x14ac:dyDescent="0.35">
      <c r="B73" s="142"/>
    </row>
    <row r="74" spans="2:2" x14ac:dyDescent="0.35">
      <c r="B74" s="142"/>
    </row>
    <row r="75" spans="2:2" x14ac:dyDescent="0.35">
      <c r="B75" s="142"/>
    </row>
    <row r="76" spans="2:2" x14ac:dyDescent="0.35">
      <c r="B76" s="142"/>
    </row>
    <row r="77" spans="2:2" x14ac:dyDescent="0.35">
      <c r="B77" s="142"/>
    </row>
    <row r="78" spans="2:2" x14ac:dyDescent="0.35">
      <c r="B78" s="142"/>
    </row>
    <row r="79" spans="2:2" x14ac:dyDescent="0.35">
      <c r="B79" s="142"/>
    </row>
    <row r="80" spans="2:2" x14ac:dyDescent="0.35">
      <c r="B80" s="142"/>
    </row>
    <row r="81" spans="2:2" x14ac:dyDescent="0.35">
      <c r="B81" s="142"/>
    </row>
    <row r="82" spans="2:2" x14ac:dyDescent="0.35">
      <c r="B82" s="142"/>
    </row>
    <row r="83" spans="2:2" x14ac:dyDescent="0.35">
      <c r="B83" s="142"/>
    </row>
    <row r="84" spans="2:2" x14ac:dyDescent="0.35">
      <c r="B84" s="142"/>
    </row>
    <row r="85" spans="2:2" x14ac:dyDescent="0.35">
      <c r="B85" s="142"/>
    </row>
    <row r="86" spans="2:2" x14ac:dyDescent="0.35">
      <c r="B86" s="142"/>
    </row>
    <row r="87" spans="2:2" x14ac:dyDescent="0.35">
      <c r="B87" s="142"/>
    </row>
    <row r="88" spans="2:2" x14ac:dyDescent="0.35">
      <c r="B88" s="142"/>
    </row>
    <row r="89" spans="2:2" x14ac:dyDescent="0.35">
      <c r="B89" s="142"/>
    </row>
    <row r="90" spans="2:2" x14ac:dyDescent="0.35">
      <c r="B90" s="142"/>
    </row>
    <row r="91" spans="2:2" x14ac:dyDescent="0.35">
      <c r="B91" s="142"/>
    </row>
    <row r="92" spans="2:2" x14ac:dyDescent="0.35">
      <c r="B92" s="142"/>
    </row>
    <row r="93" spans="2:2" x14ac:dyDescent="0.35">
      <c r="B93" s="142"/>
    </row>
    <row r="94" spans="2:2" x14ac:dyDescent="0.35">
      <c r="B94" s="142"/>
    </row>
    <row r="95" spans="2:2" x14ac:dyDescent="0.35">
      <c r="B95" s="142"/>
    </row>
    <row r="96" spans="2:2" x14ac:dyDescent="0.35">
      <c r="B96" s="142"/>
    </row>
    <row r="97" spans="2:2" x14ac:dyDescent="0.35">
      <c r="B97" s="142"/>
    </row>
    <row r="98" spans="2:2" x14ac:dyDescent="0.35">
      <c r="B98" s="142"/>
    </row>
    <row r="99" spans="2:2" x14ac:dyDescent="0.35">
      <c r="B99" s="142"/>
    </row>
    <row r="100" spans="2:2" x14ac:dyDescent="0.35">
      <c r="B100" s="142"/>
    </row>
    <row r="101" spans="2:2" x14ac:dyDescent="0.35">
      <c r="B101" s="142"/>
    </row>
    <row r="102" spans="2:2" x14ac:dyDescent="0.35">
      <c r="B102" s="142"/>
    </row>
    <row r="103" spans="2:2" x14ac:dyDescent="0.35">
      <c r="B103" s="142"/>
    </row>
    <row r="104" spans="2:2" x14ac:dyDescent="0.35">
      <c r="B104" s="142"/>
    </row>
    <row r="105" spans="2:2" x14ac:dyDescent="0.35">
      <c r="B105" s="142"/>
    </row>
    <row r="106" spans="2:2" x14ac:dyDescent="0.35">
      <c r="B106" s="142"/>
    </row>
    <row r="107" spans="2:2" x14ac:dyDescent="0.35">
      <c r="B107" s="142"/>
    </row>
    <row r="108" spans="2:2" x14ac:dyDescent="0.35">
      <c r="B108" s="142"/>
    </row>
    <row r="109" spans="2:2" x14ac:dyDescent="0.35">
      <c r="B109" s="142"/>
    </row>
    <row r="110" spans="2:2" x14ac:dyDescent="0.35">
      <c r="B110" s="142"/>
    </row>
    <row r="111" spans="2:2" x14ac:dyDescent="0.35">
      <c r="B111" s="142"/>
    </row>
    <row r="112" spans="2:2" x14ac:dyDescent="0.35">
      <c r="B112" s="142"/>
    </row>
    <row r="113" spans="2:2" x14ac:dyDescent="0.35">
      <c r="B113" s="142"/>
    </row>
    <row r="114" spans="2:2" x14ac:dyDescent="0.35">
      <c r="B114" s="142"/>
    </row>
    <row r="115" spans="2:2" x14ac:dyDescent="0.35">
      <c r="B115" s="142"/>
    </row>
    <row r="116" spans="2:2" x14ac:dyDescent="0.35">
      <c r="B116" s="142"/>
    </row>
    <row r="117" spans="2:2" x14ac:dyDescent="0.35">
      <c r="B117" s="142"/>
    </row>
    <row r="118" spans="2:2" x14ac:dyDescent="0.35">
      <c r="B118" s="142"/>
    </row>
    <row r="119" spans="2:2" x14ac:dyDescent="0.35">
      <c r="B119" s="142"/>
    </row>
    <row r="120" spans="2:2" x14ac:dyDescent="0.35">
      <c r="B120" s="142"/>
    </row>
    <row r="121" spans="2:2" x14ac:dyDescent="0.35">
      <c r="B121" s="142"/>
    </row>
    <row r="122" spans="2:2" x14ac:dyDescent="0.35">
      <c r="B122" s="142"/>
    </row>
    <row r="123" spans="2:2" x14ac:dyDescent="0.35">
      <c r="B123" s="142"/>
    </row>
    <row r="124" spans="2:2" x14ac:dyDescent="0.35">
      <c r="B124" s="142"/>
    </row>
    <row r="125" spans="2:2" x14ac:dyDescent="0.35">
      <c r="B125" s="142"/>
    </row>
    <row r="126" spans="2:2" x14ac:dyDescent="0.35">
      <c r="B126" s="142"/>
    </row>
    <row r="127" spans="2:2" x14ac:dyDescent="0.35">
      <c r="B127" s="142"/>
    </row>
    <row r="128" spans="2:2" x14ac:dyDescent="0.35">
      <c r="B128" s="142"/>
    </row>
    <row r="129" spans="2:2" x14ac:dyDescent="0.35">
      <c r="B129" s="142"/>
    </row>
    <row r="130" spans="2:2" x14ac:dyDescent="0.35">
      <c r="B130" s="142"/>
    </row>
    <row r="131" spans="2:2" x14ac:dyDescent="0.35">
      <c r="B131" s="142"/>
    </row>
    <row r="132" spans="2:2" x14ac:dyDescent="0.35">
      <c r="B132" s="142"/>
    </row>
    <row r="133" spans="2:2" x14ac:dyDescent="0.35">
      <c r="B133" s="142"/>
    </row>
    <row r="134" spans="2:2" x14ac:dyDescent="0.35">
      <c r="B134" s="142"/>
    </row>
    <row r="135" spans="2:2" x14ac:dyDescent="0.35">
      <c r="B135" s="142"/>
    </row>
    <row r="136" spans="2:2" x14ac:dyDescent="0.35">
      <c r="B136" s="142"/>
    </row>
    <row r="137" spans="2:2" x14ac:dyDescent="0.35">
      <c r="B137" s="142"/>
    </row>
    <row r="138" spans="2:2" x14ac:dyDescent="0.35">
      <c r="B138" s="142"/>
    </row>
    <row r="139" spans="2:2" x14ac:dyDescent="0.35">
      <c r="B139" s="142"/>
    </row>
    <row r="140" spans="2:2" x14ac:dyDescent="0.35">
      <c r="B140" s="142"/>
    </row>
    <row r="141" spans="2:2" x14ac:dyDescent="0.35">
      <c r="B141" s="142"/>
    </row>
    <row r="142" spans="2:2" x14ac:dyDescent="0.35">
      <c r="B142" s="142"/>
    </row>
    <row r="143" spans="2:2" x14ac:dyDescent="0.35">
      <c r="B143" s="142"/>
    </row>
    <row r="144" spans="2:2" x14ac:dyDescent="0.35">
      <c r="B144" s="142"/>
    </row>
    <row r="145" spans="2:2" x14ac:dyDescent="0.35">
      <c r="B145" s="142"/>
    </row>
    <row r="146" spans="2:2" x14ac:dyDescent="0.35">
      <c r="B146" s="142"/>
    </row>
    <row r="147" spans="2:2" x14ac:dyDescent="0.35">
      <c r="B147" s="142"/>
    </row>
    <row r="148" spans="2:2" x14ac:dyDescent="0.35">
      <c r="B148" s="142"/>
    </row>
    <row r="149" spans="2:2" x14ac:dyDescent="0.35">
      <c r="B149" s="142"/>
    </row>
    <row r="150" spans="2:2" x14ac:dyDescent="0.35">
      <c r="B150" s="142"/>
    </row>
    <row r="151" spans="2:2" x14ac:dyDescent="0.35">
      <c r="B151" s="142"/>
    </row>
    <row r="152" spans="2:2" x14ac:dyDescent="0.35">
      <c r="B152" s="142"/>
    </row>
    <row r="153" spans="2:2" x14ac:dyDescent="0.35">
      <c r="B153" s="142"/>
    </row>
    <row r="154" spans="2:2" x14ac:dyDescent="0.35">
      <c r="B154" s="142"/>
    </row>
    <row r="155" spans="2:2" x14ac:dyDescent="0.35">
      <c r="B155" s="142"/>
    </row>
    <row r="156" spans="2:2" x14ac:dyDescent="0.35">
      <c r="B156" s="142"/>
    </row>
    <row r="157" spans="2:2" x14ac:dyDescent="0.35">
      <c r="B157" s="142"/>
    </row>
    <row r="158" spans="2:2" x14ac:dyDescent="0.35">
      <c r="B158" s="142"/>
    </row>
    <row r="159" spans="2:2" x14ac:dyDescent="0.35">
      <c r="B159" s="142"/>
    </row>
    <row r="160" spans="2:2" x14ac:dyDescent="0.35">
      <c r="B160" s="142"/>
    </row>
    <row r="161" spans="2:2" x14ac:dyDescent="0.35">
      <c r="B161" s="142"/>
    </row>
    <row r="162" spans="2:2" x14ac:dyDescent="0.35">
      <c r="B162" s="142"/>
    </row>
    <row r="163" spans="2:2" x14ac:dyDescent="0.35">
      <c r="B163" s="142"/>
    </row>
    <row r="164" spans="2:2" x14ac:dyDescent="0.35">
      <c r="B164" s="142"/>
    </row>
    <row r="165" spans="2:2" x14ac:dyDescent="0.35">
      <c r="B165" s="142"/>
    </row>
    <row r="166" spans="2:2" x14ac:dyDescent="0.35">
      <c r="B166" s="142"/>
    </row>
    <row r="167" spans="2:2" x14ac:dyDescent="0.35">
      <c r="B167" s="142"/>
    </row>
    <row r="168" spans="2:2" x14ac:dyDescent="0.35">
      <c r="B168" s="142"/>
    </row>
    <row r="169" spans="2:2" x14ac:dyDescent="0.35">
      <c r="B169" s="142"/>
    </row>
    <row r="170" spans="2:2" x14ac:dyDescent="0.35">
      <c r="B170" s="142"/>
    </row>
    <row r="171" spans="2:2" x14ac:dyDescent="0.35">
      <c r="B171" s="142"/>
    </row>
    <row r="172" spans="2:2" x14ac:dyDescent="0.35">
      <c r="B172" s="142"/>
    </row>
    <row r="173" spans="2:2" x14ac:dyDescent="0.35">
      <c r="B173" s="142"/>
    </row>
    <row r="174" spans="2:2" x14ac:dyDescent="0.35">
      <c r="B174" s="142"/>
    </row>
    <row r="175" spans="2:2" x14ac:dyDescent="0.35">
      <c r="B175" s="142"/>
    </row>
    <row r="176" spans="2:2" x14ac:dyDescent="0.35">
      <c r="B176" s="142"/>
    </row>
    <row r="177" spans="2:2" x14ac:dyDescent="0.35">
      <c r="B177" s="142"/>
    </row>
    <row r="178" spans="2:2" x14ac:dyDescent="0.35">
      <c r="B178" s="142"/>
    </row>
    <row r="179" spans="2:2" x14ac:dyDescent="0.35">
      <c r="B179" s="142"/>
    </row>
    <row r="180" spans="2:2" x14ac:dyDescent="0.35">
      <c r="B180" s="142"/>
    </row>
    <row r="181" spans="2:2" x14ac:dyDescent="0.35">
      <c r="B181" s="142"/>
    </row>
    <row r="182" spans="2:2" x14ac:dyDescent="0.35">
      <c r="B182" s="142"/>
    </row>
    <row r="183" spans="2:2" x14ac:dyDescent="0.35">
      <c r="B183" s="142"/>
    </row>
    <row r="184" spans="2:2" x14ac:dyDescent="0.35">
      <c r="B184" s="142"/>
    </row>
    <row r="185" spans="2:2" x14ac:dyDescent="0.35">
      <c r="B185" s="142"/>
    </row>
    <row r="186" spans="2:2" x14ac:dyDescent="0.35">
      <c r="B186" s="142"/>
    </row>
    <row r="187" spans="2:2" x14ac:dyDescent="0.35">
      <c r="B187" s="142"/>
    </row>
    <row r="188" spans="2:2" x14ac:dyDescent="0.35">
      <c r="B188" s="142"/>
    </row>
    <row r="189" spans="2:2" x14ac:dyDescent="0.35">
      <c r="B189" s="142"/>
    </row>
    <row r="190" spans="2:2" x14ac:dyDescent="0.35">
      <c r="B190" s="142"/>
    </row>
    <row r="191" spans="2:2" x14ac:dyDescent="0.35">
      <c r="B191" s="142"/>
    </row>
    <row r="192" spans="2:2" x14ac:dyDescent="0.35">
      <c r="B192" s="142"/>
    </row>
    <row r="193" spans="2:2" x14ac:dyDescent="0.35">
      <c r="B193" s="142"/>
    </row>
    <row r="194" spans="2:2" x14ac:dyDescent="0.35">
      <c r="B194" s="142"/>
    </row>
    <row r="195" spans="2:2" x14ac:dyDescent="0.35">
      <c r="B195" s="142"/>
    </row>
    <row r="196" spans="2:2" x14ac:dyDescent="0.35">
      <c r="B196" s="142"/>
    </row>
    <row r="197" spans="2:2" x14ac:dyDescent="0.35">
      <c r="B197" s="142"/>
    </row>
    <row r="198" spans="2:2" x14ac:dyDescent="0.35">
      <c r="B198" s="142"/>
    </row>
    <row r="199" spans="2:2" x14ac:dyDescent="0.35">
      <c r="B199" s="142"/>
    </row>
    <row r="200" spans="2:2" x14ac:dyDescent="0.35">
      <c r="B200" s="142"/>
    </row>
    <row r="201" spans="2:2" x14ac:dyDescent="0.35">
      <c r="B201" s="142"/>
    </row>
    <row r="202" spans="2:2" x14ac:dyDescent="0.35">
      <c r="B202" s="142"/>
    </row>
    <row r="203" spans="2:2" x14ac:dyDescent="0.35">
      <c r="B203" s="142"/>
    </row>
    <row r="204" spans="2:2" x14ac:dyDescent="0.35">
      <c r="B204" s="142"/>
    </row>
    <row r="205" spans="2:2" x14ac:dyDescent="0.35">
      <c r="B205" s="142"/>
    </row>
    <row r="206" spans="2:2" x14ac:dyDescent="0.35">
      <c r="B206" s="142"/>
    </row>
    <row r="207" spans="2:2" x14ac:dyDescent="0.35">
      <c r="B207" s="142"/>
    </row>
    <row r="208" spans="2:2" x14ac:dyDescent="0.35">
      <c r="B208" s="142"/>
    </row>
    <row r="209" spans="2:2" x14ac:dyDescent="0.35">
      <c r="B209" s="142"/>
    </row>
    <row r="210" spans="2:2" x14ac:dyDescent="0.35">
      <c r="B210" s="142"/>
    </row>
    <row r="211" spans="2:2" x14ac:dyDescent="0.35">
      <c r="B211" s="142"/>
    </row>
    <row r="212" spans="2:2" x14ac:dyDescent="0.35">
      <c r="B212" s="142"/>
    </row>
    <row r="213" spans="2:2" x14ac:dyDescent="0.35">
      <c r="B213" s="142"/>
    </row>
    <row r="214" spans="2:2" x14ac:dyDescent="0.35">
      <c r="B214" s="142"/>
    </row>
    <row r="215" spans="2:2" x14ac:dyDescent="0.35">
      <c r="B215" s="142"/>
    </row>
    <row r="216" spans="2:2" x14ac:dyDescent="0.35">
      <c r="B216" s="142"/>
    </row>
    <row r="217" spans="2:2" x14ac:dyDescent="0.35">
      <c r="B217" s="142"/>
    </row>
    <row r="218" spans="2:2" x14ac:dyDescent="0.35">
      <c r="B218" s="142"/>
    </row>
    <row r="219" spans="2:2" x14ac:dyDescent="0.35">
      <c r="B219" s="142"/>
    </row>
    <row r="220" spans="2:2" x14ac:dyDescent="0.35">
      <c r="B220" s="142"/>
    </row>
    <row r="221" spans="2:2" x14ac:dyDescent="0.35">
      <c r="B221" s="142"/>
    </row>
    <row r="222" spans="2:2" x14ac:dyDescent="0.35">
      <c r="B222" s="142"/>
    </row>
    <row r="223" spans="2:2" x14ac:dyDescent="0.35">
      <c r="B223" s="142"/>
    </row>
    <row r="224" spans="2:2" x14ac:dyDescent="0.35">
      <c r="B224" s="142"/>
    </row>
    <row r="225" spans="2:2" x14ac:dyDescent="0.35">
      <c r="B225" s="142"/>
    </row>
    <row r="226" spans="2:2" x14ac:dyDescent="0.35">
      <c r="B226" s="142"/>
    </row>
    <row r="227" spans="2:2" x14ac:dyDescent="0.35">
      <c r="B227" s="142"/>
    </row>
    <row r="228" spans="2:2" x14ac:dyDescent="0.35">
      <c r="B228" s="142"/>
    </row>
    <row r="229" spans="2:2" x14ac:dyDescent="0.35">
      <c r="B229" s="142"/>
    </row>
    <row r="230" spans="2:2" x14ac:dyDescent="0.35">
      <c r="B230" s="142"/>
    </row>
    <row r="231" spans="2:2" x14ac:dyDescent="0.35">
      <c r="B231" s="142"/>
    </row>
    <row r="232" spans="2:2" x14ac:dyDescent="0.35">
      <c r="B232" s="142"/>
    </row>
    <row r="233" spans="2:2" x14ac:dyDescent="0.35">
      <c r="B233" s="142"/>
    </row>
    <row r="234" spans="2:2" x14ac:dyDescent="0.35">
      <c r="B234" s="142"/>
    </row>
    <row r="235" spans="2:2" x14ac:dyDescent="0.35">
      <c r="B235" s="142"/>
    </row>
    <row r="236" spans="2:2" x14ac:dyDescent="0.35">
      <c r="B236" s="142"/>
    </row>
    <row r="237" spans="2:2" x14ac:dyDescent="0.35">
      <c r="B237" s="142"/>
    </row>
    <row r="238" spans="2:2" x14ac:dyDescent="0.35">
      <c r="B238" s="142"/>
    </row>
    <row r="239" spans="2:2" x14ac:dyDescent="0.35">
      <c r="B239" s="142"/>
    </row>
    <row r="240" spans="2:2" x14ac:dyDescent="0.35">
      <c r="B240" s="142"/>
    </row>
    <row r="241" spans="2:2" x14ac:dyDescent="0.35">
      <c r="B241" s="142"/>
    </row>
    <row r="242" spans="2:2" x14ac:dyDescent="0.35">
      <c r="B242" s="142"/>
    </row>
    <row r="243" spans="2:2" x14ac:dyDescent="0.35">
      <c r="B243" s="142"/>
    </row>
    <row r="244" spans="2:2" x14ac:dyDescent="0.35">
      <c r="B244" s="142"/>
    </row>
    <row r="245" spans="2:2" x14ac:dyDescent="0.35">
      <c r="B245" s="142"/>
    </row>
    <row r="246" spans="2:2" x14ac:dyDescent="0.35">
      <c r="B246" s="142"/>
    </row>
    <row r="247" spans="2:2" x14ac:dyDescent="0.35">
      <c r="B247" s="142"/>
    </row>
    <row r="248" spans="2:2" x14ac:dyDescent="0.35">
      <c r="B248" s="142"/>
    </row>
    <row r="249" spans="2:2" x14ac:dyDescent="0.35">
      <c r="B249" s="142"/>
    </row>
    <row r="250" spans="2:2" x14ac:dyDescent="0.35">
      <c r="B250" s="142"/>
    </row>
    <row r="251" spans="2:2" x14ac:dyDescent="0.35">
      <c r="B251" s="142"/>
    </row>
    <row r="252" spans="2:2" x14ac:dyDescent="0.35">
      <c r="B252" s="142"/>
    </row>
    <row r="253" spans="2:2" x14ac:dyDescent="0.35">
      <c r="B253" s="142"/>
    </row>
    <row r="254" spans="2:2" x14ac:dyDescent="0.35">
      <c r="B254" s="142"/>
    </row>
    <row r="255" spans="2:2" x14ac:dyDescent="0.35">
      <c r="B255" s="142"/>
    </row>
    <row r="256" spans="2:2" x14ac:dyDescent="0.35">
      <c r="B256" s="142"/>
    </row>
    <row r="257" spans="2:2" x14ac:dyDescent="0.35">
      <c r="B257" s="142"/>
    </row>
    <row r="258" spans="2:2" x14ac:dyDescent="0.35">
      <c r="B258" s="142"/>
    </row>
    <row r="259" spans="2:2" x14ac:dyDescent="0.35">
      <c r="B259" s="142"/>
    </row>
    <row r="260" spans="2:2" x14ac:dyDescent="0.35">
      <c r="B260" s="142"/>
    </row>
    <row r="261" spans="2:2" x14ac:dyDescent="0.35">
      <c r="B261" s="142"/>
    </row>
    <row r="262" spans="2:2" x14ac:dyDescent="0.35">
      <c r="B262" s="142"/>
    </row>
    <row r="263" spans="2:2" x14ac:dyDescent="0.35">
      <c r="B263" s="142"/>
    </row>
    <row r="264" spans="2:2" x14ac:dyDescent="0.35">
      <c r="B264" s="142"/>
    </row>
    <row r="265" spans="2:2" x14ac:dyDescent="0.35">
      <c r="B265" s="142"/>
    </row>
    <row r="266" spans="2:2" x14ac:dyDescent="0.35">
      <c r="B266" s="142"/>
    </row>
    <row r="267" spans="2:2" x14ac:dyDescent="0.35">
      <c r="B267" s="142"/>
    </row>
    <row r="268" spans="2:2" x14ac:dyDescent="0.35">
      <c r="B268" s="142"/>
    </row>
    <row r="269" spans="2:2" x14ac:dyDescent="0.35">
      <c r="B269" s="142"/>
    </row>
    <row r="270" spans="2:2" x14ac:dyDescent="0.35">
      <c r="B270" s="142"/>
    </row>
    <row r="271" spans="2:2" x14ac:dyDescent="0.35">
      <c r="B271" s="142"/>
    </row>
    <row r="272" spans="2:2" x14ac:dyDescent="0.35">
      <c r="B272" s="142"/>
    </row>
    <row r="273" spans="2:2" x14ac:dyDescent="0.35">
      <c r="B273" s="142"/>
    </row>
    <row r="274" spans="2:2" x14ac:dyDescent="0.35">
      <c r="B274" s="142"/>
    </row>
    <row r="275" spans="2:2" x14ac:dyDescent="0.35">
      <c r="B275" s="142"/>
    </row>
    <row r="276" spans="2:2" x14ac:dyDescent="0.35">
      <c r="B276" s="142"/>
    </row>
    <row r="277" spans="2:2" x14ac:dyDescent="0.35">
      <c r="B277" s="142"/>
    </row>
    <row r="278" spans="2:2" x14ac:dyDescent="0.35">
      <c r="B278" s="142"/>
    </row>
    <row r="279" spans="2:2" x14ac:dyDescent="0.35">
      <c r="B279" s="142"/>
    </row>
    <row r="280" spans="2:2" x14ac:dyDescent="0.35">
      <c r="B280" s="142"/>
    </row>
    <row r="281" spans="2:2" x14ac:dyDescent="0.35">
      <c r="B281" s="142"/>
    </row>
    <row r="282" spans="2:2" x14ac:dyDescent="0.35">
      <c r="B282" s="142"/>
    </row>
    <row r="283" spans="2:2" x14ac:dyDescent="0.35">
      <c r="B283" s="142"/>
    </row>
    <row r="284" spans="2:2" x14ac:dyDescent="0.35">
      <c r="B284" s="142"/>
    </row>
    <row r="285" spans="2:2" x14ac:dyDescent="0.35">
      <c r="B285" s="142"/>
    </row>
    <row r="286" spans="2:2" x14ac:dyDescent="0.35">
      <c r="B286" s="142"/>
    </row>
    <row r="287" spans="2:2" x14ac:dyDescent="0.35">
      <c r="B287" s="142"/>
    </row>
    <row r="288" spans="2:2" x14ac:dyDescent="0.35">
      <c r="B288" s="142"/>
    </row>
    <row r="289" spans="2:2" x14ac:dyDescent="0.35">
      <c r="B289" s="142"/>
    </row>
    <row r="290" spans="2:2" x14ac:dyDescent="0.35">
      <c r="B290" s="142"/>
    </row>
    <row r="291" spans="2:2" x14ac:dyDescent="0.35">
      <c r="B291" s="142"/>
    </row>
    <row r="292" spans="2:2" x14ac:dyDescent="0.35">
      <c r="B292" s="142"/>
    </row>
    <row r="293" spans="2:2" x14ac:dyDescent="0.35">
      <c r="B293" s="142"/>
    </row>
    <row r="294" spans="2:2" x14ac:dyDescent="0.35">
      <c r="B294" s="142"/>
    </row>
    <row r="295" spans="2:2" x14ac:dyDescent="0.35">
      <c r="B295" s="142"/>
    </row>
    <row r="296" spans="2:2" x14ac:dyDescent="0.35">
      <c r="B296" s="142"/>
    </row>
    <row r="297" spans="2:2" x14ac:dyDescent="0.35">
      <c r="B297" s="142"/>
    </row>
    <row r="298" spans="2:2" x14ac:dyDescent="0.35">
      <c r="B298" s="142"/>
    </row>
    <row r="299" spans="2:2" x14ac:dyDescent="0.35">
      <c r="B299" s="142"/>
    </row>
    <row r="300" spans="2:2" x14ac:dyDescent="0.35">
      <c r="B300" s="142"/>
    </row>
    <row r="301" spans="2:2" x14ac:dyDescent="0.35">
      <c r="B301" s="142"/>
    </row>
    <row r="302" spans="2:2" x14ac:dyDescent="0.35">
      <c r="B302" s="142"/>
    </row>
    <row r="303" spans="2:2" x14ac:dyDescent="0.35">
      <c r="B303" s="142"/>
    </row>
    <row r="304" spans="2:2" x14ac:dyDescent="0.35">
      <c r="B304" s="142"/>
    </row>
    <row r="305" spans="2:2" x14ac:dyDescent="0.35">
      <c r="B305" s="142"/>
    </row>
    <row r="306" spans="2:2" x14ac:dyDescent="0.35">
      <c r="B306" s="142"/>
    </row>
    <row r="307" spans="2:2" x14ac:dyDescent="0.35">
      <c r="B307" s="142"/>
    </row>
    <row r="308" spans="2:2" x14ac:dyDescent="0.35">
      <c r="B308" s="142"/>
    </row>
    <row r="309" spans="2:2" x14ac:dyDescent="0.35">
      <c r="B309" s="142"/>
    </row>
    <row r="310" spans="2:2" x14ac:dyDescent="0.35">
      <c r="B310" s="142"/>
    </row>
    <row r="311" spans="2:2" x14ac:dyDescent="0.35">
      <c r="B311" s="142"/>
    </row>
    <row r="312" spans="2:2" x14ac:dyDescent="0.35">
      <c r="B312" s="142"/>
    </row>
    <row r="313" spans="2:2" x14ac:dyDescent="0.35">
      <c r="B313" s="142"/>
    </row>
    <row r="314" spans="2:2" x14ac:dyDescent="0.35">
      <c r="B314" s="142"/>
    </row>
    <row r="315" spans="2:2" x14ac:dyDescent="0.35">
      <c r="B315" s="142"/>
    </row>
    <row r="316" spans="2:2" x14ac:dyDescent="0.35">
      <c r="B316" s="142"/>
    </row>
    <row r="317" spans="2:2" x14ac:dyDescent="0.35">
      <c r="B317" s="142"/>
    </row>
    <row r="318" spans="2:2" x14ac:dyDescent="0.35">
      <c r="B318" s="142"/>
    </row>
    <row r="319" spans="2:2" x14ac:dyDescent="0.35">
      <c r="B319" s="142"/>
    </row>
    <row r="320" spans="2:2" x14ac:dyDescent="0.35">
      <c r="B320" s="142"/>
    </row>
    <row r="321" spans="2:2" x14ac:dyDescent="0.35">
      <c r="B321" s="142"/>
    </row>
    <row r="322" spans="2:2" x14ac:dyDescent="0.35">
      <c r="B322" s="142"/>
    </row>
    <row r="323" spans="2:2" x14ac:dyDescent="0.35">
      <c r="B323" s="142"/>
    </row>
    <row r="324" spans="2:2" x14ac:dyDescent="0.35">
      <c r="B324" s="142"/>
    </row>
    <row r="325" spans="2:2" x14ac:dyDescent="0.35">
      <c r="B325" s="142"/>
    </row>
    <row r="326" spans="2:2" x14ac:dyDescent="0.35">
      <c r="B326" s="142"/>
    </row>
    <row r="327" spans="2:2" x14ac:dyDescent="0.35">
      <c r="B327" s="142"/>
    </row>
    <row r="328" spans="2:2" x14ac:dyDescent="0.35">
      <c r="B328" s="142"/>
    </row>
    <row r="329" spans="2:2" x14ac:dyDescent="0.35">
      <c r="B329" s="142"/>
    </row>
    <row r="330" spans="2:2" x14ac:dyDescent="0.35">
      <c r="B330" s="142"/>
    </row>
    <row r="331" spans="2:2" x14ac:dyDescent="0.35">
      <c r="B331" s="142"/>
    </row>
    <row r="332" spans="2:2" x14ac:dyDescent="0.35">
      <c r="B332" s="142"/>
    </row>
    <row r="333" spans="2:2" x14ac:dyDescent="0.35">
      <c r="B333" s="142"/>
    </row>
    <row r="334" spans="2:2" x14ac:dyDescent="0.35">
      <c r="B334" s="142"/>
    </row>
    <row r="335" spans="2:2" x14ac:dyDescent="0.35">
      <c r="B335" s="142"/>
    </row>
    <row r="336" spans="2:2" x14ac:dyDescent="0.35">
      <c r="B336" s="142"/>
    </row>
    <row r="337" spans="2:2" x14ac:dyDescent="0.35">
      <c r="B337" s="142"/>
    </row>
    <row r="338" spans="2:2" x14ac:dyDescent="0.35">
      <c r="B338" s="142"/>
    </row>
    <row r="339" spans="2:2" x14ac:dyDescent="0.35">
      <c r="B339" s="142"/>
    </row>
    <row r="340" spans="2:2" x14ac:dyDescent="0.35">
      <c r="B340" s="142"/>
    </row>
    <row r="341" spans="2:2" x14ac:dyDescent="0.35">
      <c r="B341" s="142"/>
    </row>
    <row r="342" spans="2:2" x14ac:dyDescent="0.35">
      <c r="B342" s="142"/>
    </row>
    <row r="343" spans="2:2" x14ac:dyDescent="0.35">
      <c r="B343" s="142"/>
    </row>
    <row r="344" spans="2:2" x14ac:dyDescent="0.35">
      <c r="B344" s="142"/>
    </row>
    <row r="345" spans="2:2" x14ac:dyDescent="0.35">
      <c r="B345" s="142"/>
    </row>
    <row r="346" spans="2:2" x14ac:dyDescent="0.35">
      <c r="B346" s="142"/>
    </row>
    <row r="347" spans="2:2" x14ac:dyDescent="0.35">
      <c r="B347" s="142"/>
    </row>
    <row r="348" spans="2:2" x14ac:dyDescent="0.35">
      <c r="B348" s="142"/>
    </row>
    <row r="349" spans="2:2" x14ac:dyDescent="0.35">
      <c r="B349" s="142"/>
    </row>
    <row r="350" spans="2:2" x14ac:dyDescent="0.35">
      <c r="B350" s="142"/>
    </row>
    <row r="351" spans="2:2" x14ac:dyDescent="0.35">
      <c r="B351" s="142"/>
    </row>
    <row r="352" spans="2:2" x14ac:dyDescent="0.35">
      <c r="B352" s="142"/>
    </row>
    <row r="353" spans="2:2" x14ac:dyDescent="0.35">
      <c r="B353" s="142"/>
    </row>
    <row r="354" spans="2:2" x14ac:dyDescent="0.35">
      <c r="B354" s="142"/>
    </row>
    <row r="355" spans="2:2" x14ac:dyDescent="0.35">
      <c r="B355" s="142"/>
    </row>
    <row r="356" spans="2:2" x14ac:dyDescent="0.35">
      <c r="B356" s="142"/>
    </row>
    <row r="357" spans="2:2" x14ac:dyDescent="0.35">
      <c r="B357" s="142"/>
    </row>
    <row r="358" spans="2:2" x14ac:dyDescent="0.35">
      <c r="B358" s="142"/>
    </row>
    <row r="359" spans="2:2" x14ac:dyDescent="0.35">
      <c r="B359" s="142"/>
    </row>
    <row r="360" spans="2:2" x14ac:dyDescent="0.35">
      <c r="B360" s="142"/>
    </row>
    <row r="361" spans="2:2" x14ac:dyDescent="0.35">
      <c r="B361" s="142"/>
    </row>
    <row r="362" spans="2:2" x14ac:dyDescent="0.35">
      <c r="B362" s="142"/>
    </row>
    <row r="363" spans="2:2" x14ac:dyDescent="0.35">
      <c r="B363" s="142"/>
    </row>
    <row r="364" spans="2:2" x14ac:dyDescent="0.35">
      <c r="B364" s="142"/>
    </row>
    <row r="365" spans="2:2" x14ac:dyDescent="0.35">
      <c r="B365" s="142"/>
    </row>
    <row r="366" spans="2:2" x14ac:dyDescent="0.35">
      <c r="B366" s="142"/>
    </row>
    <row r="367" spans="2:2" x14ac:dyDescent="0.35">
      <c r="B367" s="142"/>
    </row>
    <row r="368" spans="2:2" x14ac:dyDescent="0.35">
      <c r="B368" s="142"/>
    </row>
    <row r="369" spans="2:2" x14ac:dyDescent="0.35">
      <c r="B369" s="142"/>
    </row>
    <row r="370" spans="2:2" x14ac:dyDescent="0.35">
      <c r="B370" s="142"/>
    </row>
    <row r="371" spans="2:2" x14ac:dyDescent="0.35">
      <c r="B371" s="142"/>
    </row>
    <row r="372" spans="2:2" x14ac:dyDescent="0.35">
      <c r="B372" s="142"/>
    </row>
    <row r="373" spans="2:2" x14ac:dyDescent="0.35">
      <c r="B373" s="142"/>
    </row>
    <row r="374" spans="2:2" x14ac:dyDescent="0.35">
      <c r="B374" s="142"/>
    </row>
    <row r="375" spans="2:2" x14ac:dyDescent="0.35">
      <c r="B375" s="142"/>
    </row>
    <row r="376" spans="2:2" x14ac:dyDescent="0.35">
      <c r="B376" s="142"/>
    </row>
    <row r="377" spans="2:2" x14ac:dyDescent="0.35">
      <c r="B377" s="142"/>
    </row>
    <row r="378" spans="2:2" x14ac:dyDescent="0.35">
      <c r="B378" s="142"/>
    </row>
    <row r="379" spans="2:2" x14ac:dyDescent="0.35">
      <c r="B379" s="142"/>
    </row>
    <row r="380" spans="2:2" x14ac:dyDescent="0.35">
      <c r="B380" s="142"/>
    </row>
    <row r="381" spans="2:2" x14ac:dyDescent="0.35">
      <c r="B381" s="142"/>
    </row>
    <row r="382" spans="2:2" x14ac:dyDescent="0.35">
      <c r="B382" s="142"/>
    </row>
    <row r="383" spans="2:2" x14ac:dyDescent="0.35">
      <c r="B383" s="142"/>
    </row>
    <row r="384" spans="2:2" x14ac:dyDescent="0.35">
      <c r="B384" s="142"/>
    </row>
    <row r="385" spans="2:2" x14ac:dyDescent="0.35">
      <c r="B385" s="142"/>
    </row>
    <row r="386" spans="2:2" x14ac:dyDescent="0.35">
      <c r="B386" s="142"/>
    </row>
    <row r="387" spans="2:2" x14ac:dyDescent="0.35">
      <c r="B387" s="142"/>
    </row>
    <row r="388" spans="2:2" x14ac:dyDescent="0.35">
      <c r="B388" s="142"/>
    </row>
    <row r="389" spans="2:2" x14ac:dyDescent="0.35">
      <c r="B389" s="142"/>
    </row>
    <row r="390" spans="2:2" x14ac:dyDescent="0.35">
      <c r="B390" s="142"/>
    </row>
    <row r="391" spans="2:2" x14ac:dyDescent="0.35">
      <c r="B391" s="142"/>
    </row>
    <row r="392" spans="2:2" x14ac:dyDescent="0.35">
      <c r="B392" s="142"/>
    </row>
    <row r="393" spans="2:2" x14ac:dyDescent="0.35">
      <c r="B393" s="142"/>
    </row>
    <row r="394" spans="2:2" x14ac:dyDescent="0.35">
      <c r="B394" s="142"/>
    </row>
    <row r="395" spans="2:2" x14ac:dyDescent="0.35">
      <c r="B395" s="142"/>
    </row>
    <row r="396" spans="2:2" x14ac:dyDescent="0.35">
      <c r="B396" s="142"/>
    </row>
    <row r="397" spans="2:2" x14ac:dyDescent="0.35">
      <c r="B397" s="142"/>
    </row>
    <row r="398" spans="2:2" x14ac:dyDescent="0.35">
      <c r="B398" s="142"/>
    </row>
    <row r="399" spans="2:2" x14ac:dyDescent="0.35">
      <c r="B399" s="142"/>
    </row>
    <row r="400" spans="2:2" x14ac:dyDescent="0.35">
      <c r="B400" s="142"/>
    </row>
    <row r="401" spans="2:2" x14ac:dyDescent="0.35">
      <c r="B401" s="142"/>
    </row>
    <row r="402" spans="2:2" x14ac:dyDescent="0.35">
      <c r="B402" s="142"/>
    </row>
    <row r="403" spans="2:2" x14ac:dyDescent="0.35">
      <c r="B403" s="142"/>
    </row>
    <row r="404" spans="2:2" x14ac:dyDescent="0.35">
      <c r="B404" s="142"/>
    </row>
    <row r="405" spans="2:2" x14ac:dyDescent="0.35">
      <c r="B405" s="142"/>
    </row>
    <row r="406" spans="2:2" x14ac:dyDescent="0.35">
      <c r="B406" s="142"/>
    </row>
    <row r="407" spans="2:2" x14ac:dyDescent="0.35">
      <c r="B407" s="142"/>
    </row>
    <row r="408" spans="2:2" x14ac:dyDescent="0.35">
      <c r="B408" s="142"/>
    </row>
    <row r="409" spans="2:2" x14ac:dyDescent="0.35">
      <c r="B409" s="142"/>
    </row>
    <row r="410" spans="2:2" x14ac:dyDescent="0.35">
      <c r="B410" s="142"/>
    </row>
    <row r="411" spans="2:2" x14ac:dyDescent="0.35">
      <c r="B411" s="142"/>
    </row>
    <row r="412" spans="2:2" x14ac:dyDescent="0.35">
      <c r="B412" s="142"/>
    </row>
    <row r="413" spans="2:2" x14ac:dyDescent="0.35">
      <c r="B413" s="142"/>
    </row>
    <row r="414" spans="2:2" x14ac:dyDescent="0.35">
      <c r="B414" s="142"/>
    </row>
    <row r="415" spans="2:2" x14ac:dyDescent="0.35">
      <c r="B415" s="142"/>
    </row>
    <row r="416" spans="2:2" x14ac:dyDescent="0.35">
      <c r="B416" s="142"/>
    </row>
    <row r="417" spans="2:2" x14ac:dyDescent="0.35">
      <c r="B417" s="142"/>
    </row>
    <row r="418" spans="2:2" x14ac:dyDescent="0.35">
      <c r="B418" s="142"/>
    </row>
    <row r="419" spans="2:2" x14ac:dyDescent="0.35">
      <c r="B419" s="142"/>
    </row>
    <row r="420" spans="2:2" x14ac:dyDescent="0.35">
      <c r="B420" s="142"/>
    </row>
    <row r="421" spans="2:2" x14ac:dyDescent="0.35">
      <c r="B421" s="142"/>
    </row>
    <row r="422" spans="2:2" x14ac:dyDescent="0.35">
      <c r="B422" s="142"/>
    </row>
    <row r="423" spans="2:2" x14ac:dyDescent="0.35">
      <c r="B423" s="142"/>
    </row>
    <row r="424" spans="2:2" x14ac:dyDescent="0.35">
      <c r="B424" s="142"/>
    </row>
    <row r="425" spans="2:2" x14ac:dyDescent="0.35">
      <c r="B425" s="142"/>
    </row>
    <row r="426" spans="2:2" x14ac:dyDescent="0.35">
      <c r="B426" s="142"/>
    </row>
    <row r="427" spans="2:2" x14ac:dyDescent="0.35">
      <c r="B427" s="142"/>
    </row>
    <row r="428" spans="2:2" x14ac:dyDescent="0.35">
      <c r="B428" s="142"/>
    </row>
    <row r="429" spans="2:2" x14ac:dyDescent="0.35">
      <c r="B429" s="142"/>
    </row>
    <row r="430" spans="2:2" x14ac:dyDescent="0.35">
      <c r="B430" s="142"/>
    </row>
    <row r="431" spans="2:2" x14ac:dyDescent="0.35">
      <c r="B431" s="142"/>
    </row>
    <row r="432" spans="2:2" x14ac:dyDescent="0.35">
      <c r="B432" s="142"/>
    </row>
    <row r="433" spans="2:2" x14ac:dyDescent="0.35">
      <c r="B433" s="142"/>
    </row>
    <row r="434" spans="2:2" x14ac:dyDescent="0.35">
      <c r="B434" s="142"/>
    </row>
    <row r="435" spans="2:2" x14ac:dyDescent="0.35">
      <c r="B435" s="142"/>
    </row>
    <row r="436" spans="2:2" x14ac:dyDescent="0.35">
      <c r="B436" s="142"/>
    </row>
    <row r="437" spans="2:2" x14ac:dyDescent="0.35">
      <c r="B437" s="142"/>
    </row>
    <row r="438" spans="2:2" x14ac:dyDescent="0.35">
      <c r="B438" s="142"/>
    </row>
    <row r="439" spans="2:2" x14ac:dyDescent="0.35">
      <c r="B439" s="142"/>
    </row>
    <row r="440" spans="2:2" x14ac:dyDescent="0.35">
      <c r="B440" s="142"/>
    </row>
    <row r="441" spans="2:2" x14ac:dyDescent="0.35">
      <c r="B441" s="142"/>
    </row>
    <row r="442" spans="2:2" x14ac:dyDescent="0.35">
      <c r="B442" s="142"/>
    </row>
    <row r="443" spans="2:2" x14ac:dyDescent="0.35">
      <c r="B443" s="142"/>
    </row>
    <row r="444" spans="2:2" x14ac:dyDescent="0.35">
      <c r="B444" s="142"/>
    </row>
    <row r="445" spans="2:2" x14ac:dyDescent="0.35">
      <c r="B445" s="142"/>
    </row>
    <row r="446" spans="2:2" x14ac:dyDescent="0.35">
      <c r="B446" s="142"/>
    </row>
    <row r="447" spans="2:2" x14ac:dyDescent="0.35">
      <c r="B447" s="142"/>
    </row>
    <row r="448" spans="2:2" x14ac:dyDescent="0.35">
      <c r="B448" s="142"/>
    </row>
    <row r="449" spans="2:2" x14ac:dyDescent="0.35">
      <c r="B449" s="142"/>
    </row>
    <row r="450" spans="2:2" x14ac:dyDescent="0.35">
      <c r="B450" s="142"/>
    </row>
    <row r="451" spans="2:2" x14ac:dyDescent="0.35">
      <c r="B451" s="142"/>
    </row>
    <row r="452" spans="2:2" x14ac:dyDescent="0.35">
      <c r="B452" s="142"/>
    </row>
    <row r="453" spans="2:2" x14ac:dyDescent="0.35">
      <c r="B453" s="142"/>
    </row>
    <row r="454" spans="2:2" x14ac:dyDescent="0.35">
      <c r="B454" s="142"/>
    </row>
    <row r="455" spans="2:2" x14ac:dyDescent="0.35">
      <c r="B455" s="142"/>
    </row>
    <row r="456" spans="2:2" x14ac:dyDescent="0.35">
      <c r="B456" s="142"/>
    </row>
    <row r="457" spans="2:2" x14ac:dyDescent="0.35">
      <c r="B457" s="142"/>
    </row>
    <row r="458" spans="2:2" x14ac:dyDescent="0.35">
      <c r="B458" s="142"/>
    </row>
    <row r="459" spans="2:2" x14ac:dyDescent="0.35">
      <c r="B459" s="142"/>
    </row>
    <row r="460" spans="2:2" x14ac:dyDescent="0.35">
      <c r="B460" s="142"/>
    </row>
    <row r="461" spans="2:2" x14ac:dyDescent="0.35">
      <c r="B461" s="142"/>
    </row>
    <row r="462" spans="2:2" x14ac:dyDescent="0.35">
      <c r="B462" s="142"/>
    </row>
    <row r="463" spans="2:2" x14ac:dyDescent="0.35">
      <c r="B463" s="142"/>
    </row>
    <row r="464" spans="2:2" x14ac:dyDescent="0.35">
      <c r="B464" s="142"/>
    </row>
    <row r="465" spans="2:2" x14ac:dyDescent="0.35">
      <c r="B465" s="142"/>
    </row>
    <row r="466" spans="2:2" x14ac:dyDescent="0.35">
      <c r="B466" s="142"/>
    </row>
    <row r="467" spans="2:2" x14ac:dyDescent="0.35">
      <c r="B467" s="142"/>
    </row>
    <row r="468" spans="2:2" x14ac:dyDescent="0.35">
      <c r="B468" s="142"/>
    </row>
    <row r="469" spans="2:2" x14ac:dyDescent="0.35">
      <c r="B469" s="142"/>
    </row>
    <row r="470" spans="2:2" x14ac:dyDescent="0.35">
      <c r="B470" s="142"/>
    </row>
    <row r="471" spans="2:2" x14ac:dyDescent="0.35">
      <c r="B471" s="142"/>
    </row>
    <row r="472" spans="2:2" x14ac:dyDescent="0.35">
      <c r="B472" s="142"/>
    </row>
    <row r="473" spans="2:2" x14ac:dyDescent="0.35">
      <c r="B473" s="142"/>
    </row>
    <row r="474" spans="2:2" x14ac:dyDescent="0.35">
      <c r="B474" s="142"/>
    </row>
    <row r="475" spans="2:2" x14ac:dyDescent="0.35">
      <c r="B475" s="142"/>
    </row>
    <row r="476" spans="2:2" x14ac:dyDescent="0.35">
      <c r="B476" s="142"/>
    </row>
    <row r="477" spans="2:2" x14ac:dyDescent="0.35">
      <c r="B477" s="142"/>
    </row>
    <row r="478" spans="2:2" x14ac:dyDescent="0.35">
      <c r="B478" s="142"/>
    </row>
    <row r="479" spans="2:2" x14ac:dyDescent="0.35">
      <c r="B479" s="142"/>
    </row>
    <row r="480" spans="2:2" x14ac:dyDescent="0.35">
      <c r="B480" s="142"/>
    </row>
    <row r="481" spans="2:2" x14ac:dyDescent="0.35">
      <c r="B481" s="142"/>
    </row>
    <row r="482" spans="2:2" x14ac:dyDescent="0.35">
      <c r="B482" s="142"/>
    </row>
    <row r="483" spans="2:2" x14ac:dyDescent="0.35">
      <c r="B483" s="142"/>
    </row>
    <row r="484" spans="2:2" x14ac:dyDescent="0.35">
      <c r="B484" s="142"/>
    </row>
    <row r="485" spans="2:2" x14ac:dyDescent="0.35">
      <c r="B485" s="142"/>
    </row>
    <row r="486" spans="2:2" x14ac:dyDescent="0.35">
      <c r="B486" s="142"/>
    </row>
    <row r="487" spans="2:2" x14ac:dyDescent="0.35">
      <c r="B487" s="142"/>
    </row>
    <row r="488" spans="2:2" x14ac:dyDescent="0.35">
      <c r="B488" s="142"/>
    </row>
    <row r="489" spans="2:2" x14ac:dyDescent="0.35">
      <c r="B489" s="142"/>
    </row>
    <row r="490" spans="2:2" x14ac:dyDescent="0.35">
      <c r="B490" s="142"/>
    </row>
    <row r="491" spans="2:2" x14ac:dyDescent="0.35">
      <c r="B491" s="142"/>
    </row>
    <row r="492" spans="2:2" x14ac:dyDescent="0.35">
      <c r="B492" s="142"/>
    </row>
    <row r="493" spans="2:2" x14ac:dyDescent="0.35">
      <c r="B493" s="142"/>
    </row>
    <row r="494" spans="2:2" x14ac:dyDescent="0.35">
      <c r="B494" s="142"/>
    </row>
    <row r="495" spans="2:2" x14ac:dyDescent="0.35">
      <c r="B495" s="142"/>
    </row>
    <row r="496" spans="2:2" x14ac:dyDescent="0.35">
      <c r="B496" s="142"/>
    </row>
    <row r="497" spans="2:2" x14ac:dyDescent="0.35">
      <c r="B497" s="142"/>
    </row>
    <row r="498" spans="2:2" x14ac:dyDescent="0.35">
      <c r="B498" s="142"/>
    </row>
    <row r="499" spans="2:2" x14ac:dyDescent="0.35">
      <c r="B499" s="142"/>
    </row>
    <row r="500" spans="2:2" x14ac:dyDescent="0.35">
      <c r="B500" s="142"/>
    </row>
    <row r="501" spans="2:2" x14ac:dyDescent="0.35">
      <c r="B501" s="142"/>
    </row>
    <row r="502" spans="2:2" x14ac:dyDescent="0.35">
      <c r="B502" s="142"/>
    </row>
    <row r="503" spans="2:2" x14ac:dyDescent="0.35">
      <c r="B503" s="142"/>
    </row>
    <row r="504" spans="2:2" x14ac:dyDescent="0.35">
      <c r="B504" s="142"/>
    </row>
    <row r="505" spans="2:2" x14ac:dyDescent="0.35">
      <c r="B505" s="142"/>
    </row>
    <row r="506" spans="2:2" x14ac:dyDescent="0.35">
      <c r="B506" s="142"/>
    </row>
    <row r="507" spans="2:2" x14ac:dyDescent="0.35">
      <c r="B507" s="142"/>
    </row>
    <row r="508" spans="2:2" x14ac:dyDescent="0.35">
      <c r="B508" s="142"/>
    </row>
    <row r="509" spans="2:2" x14ac:dyDescent="0.35">
      <c r="B509" s="142"/>
    </row>
    <row r="510" spans="2:2" x14ac:dyDescent="0.35">
      <c r="B510" s="142"/>
    </row>
    <row r="511" spans="2:2" x14ac:dyDescent="0.35">
      <c r="B511" s="142"/>
    </row>
    <row r="512" spans="2:2" x14ac:dyDescent="0.35">
      <c r="B512" s="142"/>
    </row>
    <row r="513" spans="2:2" x14ac:dyDescent="0.35">
      <c r="B513" s="142"/>
    </row>
    <row r="514" spans="2:2" x14ac:dyDescent="0.35">
      <c r="B514" s="142"/>
    </row>
    <row r="515" spans="2:2" x14ac:dyDescent="0.35">
      <c r="B515" s="142"/>
    </row>
    <row r="516" spans="2:2" x14ac:dyDescent="0.35">
      <c r="B516" s="142"/>
    </row>
    <row r="517" spans="2:2" x14ac:dyDescent="0.35">
      <c r="B517" s="142"/>
    </row>
    <row r="518" spans="2:2" x14ac:dyDescent="0.35">
      <c r="B518" s="142"/>
    </row>
    <row r="519" spans="2:2" x14ac:dyDescent="0.35">
      <c r="B519" s="142"/>
    </row>
    <row r="520" spans="2:2" x14ac:dyDescent="0.35">
      <c r="B520" s="142"/>
    </row>
    <row r="521" spans="2:2" x14ac:dyDescent="0.35">
      <c r="B521" s="142"/>
    </row>
    <row r="522" spans="2:2" x14ac:dyDescent="0.35">
      <c r="B522" s="142"/>
    </row>
    <row r="523" spans="2:2" x14ac:dyDescent="0.35">
      <c r="B523" s="142"/>
    </row>
    <row r="524" spans="2:2" x14ac:dyDescent="0.35">
      <c r="B524" s="142"/>
    </row>
    <row r="525" spans="2:2" x14ac:dyDescent="0.35">
      <c r="B525" s="142"/>
    </row>
    <row r="526" spans="2:2" x14ac:dyDescent="0.35">
      <c r="B526" s="142"/>
    </row>
    <row r="527" spans="2:2" x14ac:dyDescent="0.35">
      <c r="B527" s="142"/>
    </row>
    <row r="528" spans="2:2" x14ac:dyDescent="0.35">
      <c r="B528" s="142"/>
    </row>
    <row r="529" spans="2:2" x14ac:dyDescent="0.35">
      <c r="B529" s="142"/>
    </row>
    <row r="530" spans="2:2" x14ac:dyDescent="0.35">
      <c r="B530" s="142"/>
    </row>
    <row r="531" spans="2:2" x14ac:dyDescent="0.35">
      <c r="B531" s="142"/>
    </row>
    <row r="532" spans="2:2" x14ac:dyDescent="0.35">
      <c r="B532" s="142"/>
    </row>
    <row r="533" spans="2:2" x14ac:dyDescent="0.35">
      <c r="B533" s="142"/>
    </row>
    <row r="534" spans="2:2" x14ac:dyDescent="0.35">
      <c r="B534" s="142"/>
    </row>
    <row r="535" spans="2:2" x14ac:dyDescent="0.35">
      <c r="B535" s="142"/>
    </row>
    <row r="536" spans="2:2" x14ac:dyDescent="0.35">
      <c r="B536" s="142"/>
    </row>
    <row r="537" spans="2:2" x14ac:dyDescent="0.35">
      <c r="B537" s="142"/>
    </row>
    <row r="538" spans="2:2" x14ac:dyDescent="0.35">
      <c r="B538" s="142"/>
    </row>
    <row r="539" spans="2:2" x14ac:dyDescent="0.35">
      <c r="B539" s="142"/>
    </row>
    <row r="540" spans="2:2" x14ac:dyDescent="0.35">
      <c r="B540" s="142"/>
    </row>
    <row r="541" spans="2:2" x14ac:dyDescent="0.35">
      <c r="B541" s="142"/>
    </row>
    <row r="542" spans="2:2" x14ac:dyDescent="0.35">
      <c r="B542" s="142"/>
    </row>
    <row r="543" spans="2:2" x14ac:dyDescent="0.35">
      <c r="B543" s="142"/>
    </row>
    <row r="544" spans="2:2" x14ac:dyDescent="0.35">
      <c r="B544" s="142"/>
    </row>
    <row r="545" spans="2:2" x14ac:dyDescent="0.35">
      <c r="B545" s="142"/>
    </row>
    <row r="546" spans="2:2" x14ac:dyDescent="0.35">
      <c r="B546" s="142"/>
    </row>
    <row r="547" spans="2:2" x14ac:dyDescent="0.35">
      <c r="B547" s="142"/>
    </row>
    <row r="548" spans="2:2" x14ac:dyDescent="0.35">
      <c r="B548" s="142"/>
    </row>
    <row r="549" spans="2:2" x14ac:dyDescent="0.35">
      <c r="B549" s="142"/>
    </row>
    <row r="550" spans="2:2" x14ac:dyDescent="0.35">
      <c r="B550" s="142"/>
    </row>
    <row r="551" spans="2:2" x14ac:dyDescent="0.35">
      <c r="B551" s="142"/>
    </row>
    <row r="552" spans="2:2" x14ac:dyDescent="0.35">
      <c r="B552" s="142"/>
    </row>
    <row r="553" spans="2:2" x14ac:dyDescent="0.35">
      <c r="B553" s="142"/>
    </row>
    <row r="554" spans="2:2" x14ac:dyDescent="0.35">
      <c r="B554" s="142"/>
    </row>
    <row r="555" spans="2:2" x14ac:dyDescent="0.35">
      <c r="B555" s="142"/>
    </row>
    <row r="556" spans="2:2" x14ac:dyDescent="0.35">
      <c r="B556" s="142"/>
    </row>
    <row r="557" spans="2:2" x14ac:dyDescent="0.35">
      <c r="B557" s="142"/>
    </row>
    <row r="558" spans="2:2" x14ac:dyDescent="0.35">
      <c r="B558" s="142"/>
    </row>
    <row r="559" spans="2:2" x14ac:dyDescent="0.35">
      <c r="B559" s="142"/>
    </row>
    <row r="560" spans="2:2" x14ac:dyDescent="0.35">
      <c r="B560" s="142"/>
    </row>
    <row r="561" spans="2:2" x14ac:dyDescent="0.35">
      <c r="B561" s="142"/>
    </row>
    <row r="562" spans="2:2" x14ac:dyDescent="0.35">
      <c r="B562" s="142"/>
    </row>
    <row r="563" spans="2:2" x14ac:dyDescent="0.35">
      <c r="B563" s="142"/>
    </row>
    <row r="564" spans="2:2" x14ac:dyDescent="0.35">
      <c r="B564" s="142"/>
    </row>
    <row r="565" spans="2:2" x14ac:dyDescent="0.35">
      <c r="B565" s="142"/>
    </row>
    <row r="566" spans="2:2" x14ac:dyDescent="0.35">
      <c r="B566" s="142"/>
    </row>
    <row r="567" spans="2:2" x14ac:dyDescent="0.35">
      <c r="B567" s="142"/>
    </row>
    <row r="568" spans="2:2" x14ac:dyDescent="0.35">
      <c r="B568" s="142"/>
    </row>
    <row r="569" spans="2:2" x14ac:dyDescent="0.35">
      <c r="B569" s="142"/>
    </row>
    <row r="570" spans="2:2" x14ac:dyDescent="0.35">
      <c r="B570" s="142"/>
    </row>
    <row r="571" spans="2:2" x14ac:dyDescent="0.35">
      <c r="B571" s="142"/>
    </row>
    <row r="572" spans="2:2" x14ac:dyDescent="0.35">
      <c r="B572" s="142"/>
    </row>
    <row r="573" spans="2:2" x14ac:dyDescent="0.35">
      <c r="B573" s="142"/>
    </row>
    <row r="574" spans="2:2" x14ac:dyDescent="0.35">
      <c r="B574" s="142"/>
    </row>
    <row r="575" spans="2:2" x14ac:dyDescent="0.35">
      <c r="B575" s="142"/>
    </row>
    <row r="576" spans="2:2" x14ac:dyDescent="0.35">
      <c r="B576" s="142"/>
    </row>
    <row r="577" spans="2:2" x14ac:dyDescent="0.35">
      <c r="B577" s="142"/>
    </row>
    <row r="578" spans="2:2" x14ac:dyDescent="0.35">
      <c r="B578" s="142"/>
    </row>
    <row r="579" spans="2:2" x14ac:dyDescent="0.35">
      <c r="B579" s="142"/>
    </row>
    <row r="580" spans="2:2" x14ac:dyDescent="0.35">
      <c r="B580" s="142"/>
    </row>
    <row r="581" spans="2:2" x14ac:dyDescent="0.35">
      <c r="B581" s="142"/>
    </row>
    <row r="582" spans="2:2" x14ac:dyDescent="0.35">
      <c r="B582" s="142"/>
    </row>
    <row r="583" spans="2:2" x14ac:dyDescent="0.35">
      <c r="B583" s="142"/>
    </row>
    <row r="584" spans="2:2" x14ac:dyDescent="0.35">
      <c r="B584" s="142"/>
    </row>
    <row r="585" spans="2:2" x14ac:dyDescent="0.35">
      <c r="B585" s="142"/>
    </row>
    <row r="586" spans="2:2" x14ac:dyDescent="0.35">
      <c r="B586" s="142"/>
    </row>
    <row r="587" spans="2:2" x14ac:dyDescent="0.35">
      <c r="B587" s="142"/>
    </row>
    <row r="588" spans="2:2" x14ac:dyDescent="0.35">
      <c r="B588" s="142"/>
    </row>
    <row r="589" spans="2:2" x14ac:dyDescent="0.35">
      <c r="B589" s="142"/>
    </row>
    <row r="590" spans="2:2" x14ac:dyDescent="0.35">
      <c r="B590" s="142"/>
    </row>
    <row r="591" spans="2:2" x14ac:dyDescent="0.35">
      <c r="B591" s="142"/>
    </row>
    <row r="592" spans="2:2" x14ac:dyDescent="0.35">
      <c r="B592" s="142"/>
    </row>
    <row r="593" spans="2:2" x14ac:dyDescent="0.35">
      <c r="B593" s="142"/>
    </row>
    <row r="594" spans="2:2" x14ac:dyDescent="0.35">
      <c r="B594" s="142"/>
    </row>
    <row r="595" spans="2:2" x14ac:dyDescent="0.35">
      <c r="B595" s="142"/>
    </row>
    <row r="596" spans="2:2" x14ac:dyDescent="0.35">
      <c r="B596" s="142"/>
    </row>
    <row r="597" spans="2:2" x14ac:dyDescent="0.35">
      <c r="B597" s="142"/>
    </row>
    <row r="598" spans="2:2" x14ac:dyDescent="0.35">
      <c r="B598" s="142"/>
    </row>
    <row r="599" spans="2:2" x14ac:dyDescent="0.35">
      <c r="B599" s="142"/>
    </row>
    <row r="600" spans="2:2" x14ac:dyDescent="0.35">
      <c r="B600" s="142"/>
    </row>
    <row r="601" spans="2:2" x14ac:dyDescent="0.35">
      <c r="B601" s="142"/>
    </row>
    <row r="602" spans="2:2" x14ac:dyDescent="0.35">
      <c r="B602" s="142"/>
    </row>
    <row r="603" spans="2:2" x14ac:dyDescent="0.35">
      <c r="B603" s="142"/>
    </row>
    <row r="604" spans="2:2" x14ac:dyDescent="0.35">
      <c r="B604" s="142"/>
    </row>
    <row r="605" spans="2:2" x14ac:dyDescent="0.35">
      <c r="B605" s="142"/>
    </row>
    <row r="606" spans="2:2" x14ac:dyDescent="0.35">
      <c r="B606" s="142"/>
    </row>
    <row r="607" spans="2:2" x14ac:dyDescent="0.35">
      <c r="B607" s="142"/>
    </row>
    <row r="608" spans="2:2" x14ac:dyDescent="0.35">
      <c r="B608" s="142"/>
    </row>
    <row r="609" spans="2:2" x14ac:dyDescent="0.35">
      <c r="B609" s="142"/>
    </row>
    <row r="610" spans="2:2" x14ac:dyDescent="0.35">
      <c r="B610" s="142"/>
    </row>
    <row r="611" spans="2:2" x14ac:dyDescent="0.35">
      <c r="B611" s="142"/>
    </row>
    <row r="612" spans="2:2" x14ac:dyDescent="0.35">
      <c r="B612" s="142"/>
    </row>
    <row r="613" spans="2:2" x14ac:dyDescent="0.35">
      <c r="B613" s="142"/>
    </row>
    <row r="614" spans="2:2" x14ac:dyDescent="0.35">
      <c r="B614" s="142"/>
    </row>
    <row r="615" spans="2:2" x14ac:dyDescent="0.35">
      <c r="B615" s="142"/>
    </row>
    <row r="616" spans="2:2" x14ac:dyDescent="0.35">
      <c r="B616" s="142"/>
    </row>
    <row r="617" spans="2:2" x14ac:dyDescent="0.35">
      <c r="B617" s="142"/>
    </row>
    <row r="618" spans="2:2" x14ac:dyDescent="0.35">
      <c r="B618" s="142"/>
    </row>
    <row r="619" spans="2:2" x14ac:dyDescent="0.35">
      <c r="B619" s="142"/>
    </row>
    <row r="620" spans="2:2" x14ac:dyDescent="0.35">
      <c r="B620" s="142"/>
    </row>
    <row r="621" spans="2:2" x14ac:dyDescent="0.35">
      <c r="B621" s="142"/>
    </row>
    <row r="622" spans="2:2" x14ac:dyDescent="0.35">
      <c r="B622" s="142"/>
    </row>
    <row r="623" spans="2:2" x14ac:dyDescent="0.35">
      <c r="B623" s="142"/>
    </row>
    <row r="624" spans="2:2" x14ac:dyDescent="0.35">
      <c r="B624" s="142"/>
    </row>
    <row r="625" spans="2:2" x14ac:dyDescent="0.35">
      <c r="B625" s="142"/>
    </row>
    <row r="626" spans="2:2" x14ac:dyDescent="0.35">
      <c r="B626" s="142"/>
    </row>
    <row r="627" spans="2:2" x14ac:dyDescent="0.35">
      <c r="B627" s="142"/>
    </row>
    <row r="628" spans="2:2" x14ac:dyDescent="0.35">
      <c r="B628" s="142"/>
    </row>
    <row r="629" spans="2:2" x14ac:dyDescent="0.35">
      <c r="B629" s="142"/>
    </row>
    <row r="630" spans="2:2" x14ac:dyDescent="0.35">
      <c r="B630" s="142"/>
    </row>
    <row r="631" spans="2:2" x14ac:dyDescent="0.35">
      <c r="B631" s="142"/>
    </row>
    <row r="632" spans="2:2" x14ac:dyDescent="0.35">
      <c r="B632" s="142"/>
    </row>
    <row r="633" spans="2:2" x14ac:dyDescent="0.35">
      <c r="B633" s="142"/>
    </row>
    <row r="634" spans="2:2" x14ac:dyDescent="0.35">
      <c r="B634" s="142"/>
    </row>
    <row r="635" spans="2:2" x14ac:dyDescent="0.35">
      <c r="B635" s="142"/>
    </row>
    <row r="636" spans="2:2" x14ac:dyDescent="0.35">
      <c r="B636" s="142"/>
    </row>
    <row r="637" spans="2:2" x14ac:dyDescent="0.35">
      <c r="B637" s="142"/>
    </row>
    <row r="638" spans="2:2" x14ac:dyDescent="0.35">
      <c r="B638" s="142"/>
    </row>
    <row r="639" spans="2:2" x14ac:dyDescent="0.35">
      <c r="B639" s="142"/>
    </row>
    <row r="640" spans="2:2" x14ac:dyDescent="0.35">
      <c r="B640" s="142"/>
    </row>
    <row r="641" spans="2:2" x14ac:dyDescent="0.35">
      <c r="B641" s="142"/>
    </row>
    <row r="642" spans="2:2" x14ac:dyDescent="0.35">
      <c r="B642" s="142"/>
    </row>
    <row r="643" spans="2:2" x14ac:dyDescent="0.35">
      <c r="B643" s="142"/>
    </row>
    <row r="644" spans="2:2" x14ac:dyDescent="0.35">
      <c r="B644" s="142"/>
    </row>
    <row r="645" spans="2:2" x14ac:dyDescent="0.35">
      <c r="B645" s="142"/>
    </row>
    <row r="646" spans="2:2" x14ac:dyDescent="0.35">
      <c r="B646" s="142"/>
    </row>
    <row r="647" spans="2:2" x14ac:dyDescent="0.35">
      <c r="B647" s="142"/>
    </row>
    <row r="648" spans="2:2" x14ac:dyDescent="0.35">
      <c r="B648" s="142"/>
    </row>
    <row r="649" spans="2:2" x14ac:dyDescent="0.35">
      <c r="B649" s="142"/>
    </row>
    <row r="650" spans="2:2" x14ac:dyDescent="0.35">
      <c r="B650" s="142"/>
    </row>
    <row r="651" spans="2:2" x14ac:dyDescent="0.35">
      <c r="B651" s="142"/>
    </row>
    <row r="652" spans="2:2" x14ac:dyDescent="0.35">
      <c r="B652" s="142"/>
    </row>
    <row r="653" spans="2:2" x14ac:dyDescent="0.35">
      <c r="B653" s="142"/>
    </row>
    <row r="654" spans="2:2" x14ac:dyDescent="0.35">
      <c r="B654" s="142"/>
    </row>
    <row r="655" spans="2:2" x14ac:dyDescent="0.35">
      <c r="B655" s="142"/>
    </row>
    <row r="656" spans="2:2" x14ac:dyDescent="0.35">
      <c r="B656" s="142"/>
    </row>
    <row r="657" spans="2:2" x14ac:dyDescent="0.35">
      <c r="B657" s="142"/>
    </row>
    <row r="658" spans="2:2" x14ac:dyDescent="0.35">
      <c r="B658" s="142"/>
    </row>
    <row r="659" spans="2:2" x14ac:dyDescent="0.35">
      <c r="B659" s="142"/>
    </row>
    <row r="660" spans="2:2" x14ac:dyDescent="0.35">
      <c r="B660" s="142"/>
    </row>
    <row r="661" spans="2:2" x14ac:dyDescent="0.35">
      <c r="B661" s="142"/>
    </row>
    <row r="662" spans="2:2" x14ac:dyDescent="0.35">
      <c r="B662" s="142"/>
    </row>
    <row r="663" spans="2:2" x14ac:dyDescent="0.35">
      <c r="B663" s="142"/>
    </row>
    <row r="664" spans="2:2" x14ac:dyDescent="0.35">
      <c r="B664" s="142"/>
    </row>
    <row r="665" spans="2:2" x14ac:dyDescent="0.35">
      <c r="B665" s="142"/>
    </row>
    <row r="666" spans="2:2" x14ac:dyDescent="0.35">
      <c r="B666" s="142"/>
    </row>
    <row r="667" spans="2:2" x14ac:dyDescent="0.35">
      <c r="B667" s="142"/>
    </row>
    <row r="668" spans="2:2" x14ac:dyDescent="0.35">
      <c r="B668" s="142"/>
    </row>
    <row r="669" spans="2:2" x14ac:dyDescent="0.35">
      <c r="B669" s="142"/>
    </row>
    <row r="670" spans="2:2" x14ac:dyDescent="0.35">
      <c r="B670" s="142"/>
    </row>
    <row r="671" spans="2:2" x14ac:dyDescent="0.35">
      <c r="B671" s="142"/>
    </row>
    <row r="672" spans="2:2" x14ac:dyDescent="0.35">
      <c r="B672" s="142"/>
    </row>
    <row r="673" spans="2:2" x14ac:dyDescent="0.35">
      <c r="B673" s="142"/>
    </row>
    <row r="674" spans="2:2" x14ac:dyDescent="0.35">
      <c r="B674" s="142"/>
    </row>
    <row r="675" spans="2:2" x14ac:dyDescent="0.35">
      <c r="B675" s="142"/>
    </row>
    <row r="676" spans="2:2" x14ac:dyDescent="0.35">
      <c r="B676" s="142"/>
    </row>
    <row r="677" spans="2:2" x14ac:dyDescent="0.35">
      <c r="B677" s="142"/>
    </row>
    <row r="678" spans="2:2" x14ac:dyDescent="0.35">
      <c r="B678" s="142"/>
    </row>
    <row r="679" spans="2:2" x14ac:dyDescent="0.35">
      <c r="B679" s="142"/>
    </row>
    <row r="680" spans="2:2" x14ac:dyDescent="0.35">
      <c r="B680" s="142"/>
    </row>
    <row r="681" spans="2:2" x14ac:dyDescent="0.35">
      <c r="B681" s="142"/>
    </row>
    <row r="682" spans="2:2" x14ac:dyDescent="0.35">
      <c r="B682" s="142"/>
    </row>
    <row r="683" spans="2:2" x14ac:dyDescent="0.35">
      <c r="B683" s="142"/>
    </row>
    <row r="684" spans="2:2" x14ac:dyDescent="0.35">
      <c r="B684" s="142"/>
    </row>
    <row r="685" spans="2:2" x14ac:dyDescent="0.35">
      <c r="B685" s="142"/>
    </row>
    <row r="686" spans="2:2" x14ac:dyDescent="0.35">
      <c r="B686" s="142"/>
    </row>
    <row r="687" spans="2:2" x14ac:dyDescent="0.35">
      <c r="B687" s="142"/>
    </row>
    <row r="688" spans="2:2" x14ac:dyDescent="0.35">
      <c r="B688" s="142"/>
    </row>
    <row r="689" spans="2:2" x14ac:dyDescent="0.35">
      <c r="B689" s="142"/>
    </row>
    <row r="690" spans="2:2" x14ac:dyDescent="0.35">
      <c r="B690" s="142"/>
    </row>
    <row r="691" spans="2:2" x14ac:dyDescent="0.35">
      <c r="B691" s="142"/>
    </row>
    <row r="692" spans="2:2" x14ac:dyDescent="0.35">
      <c r="B692" s="142"/>
    </row>
    <row r="693" spans="2:2" x14ac:dyDescent="0.35">
      <c r="B693" s="142"/>
    </row>
    <row r="694" spans="2:2" x14ac:dyDescent="0.35">
      <c r="B694" s="142"/>
    </row>
    <row r="695" spans="2:2" x14ac:dyDescent="0.35">
      <c r="B695" s="142"/>
    </row>
    <row r="696" spans="2:2" x14ac:dyDescent="0.35">
      <c r="B696" s="142"/>
    </row>
    <row r="697" spans="2:2" x14ac:dyDescent="0.35">
      <c r="B697" s="142"/>
    </row>
    <row r="698" spans="2:2" x14ac:dyDescent="0.35">
      <c r="B698" s="142"/>
    </row>
    <row r="699" spans="2:2" x14ac:dyDescent="0.35">
      <c r="B699" s="142"/>
    </row>
    <row r="700" spans="2:2" x14ac:dyDescent="0.35">
      <c r="B700" s="142"/>
    </row>
    <row r="701" spans="2:2" x14ac:dyDescent="0.35">
      <c r="B701" s="142"/>
    </row>
    <row r="702" spans="2:2" x14ac:dyDescent="0.35">
      <c r="B702" s="142"/>
    </row>
    <row r="703" spans="2:2" x14ac:dyDescent="0.35">
      <c r="B703" s="142"/>
    </row>
    <row r="704" spans="2:2" x14ac:dyDescent="0.35">
      <c r="B704" s="142"/>
    </row>
    <row r="705" spans="2:2" x14ac:dyDescent="0.35">
      <c r="B705" s="142"/>
    </row>
    <row r="706" spans="2:2" x14ac:dyDescent="0.35">
      <c r="B706" s="142"/>
    </row>
    <row r="707" spans="2:2" x14ac:dyDescent="0.35">
      <c r="B707" s="142"/>
    </row>
    <row r="708" spans="2:2" x14ac:dyDescent="0.35">
      <c r="B708" s="142"/>
    </row>
    <row r="709" spans="2:2" x14ac:dyDescent="0.35">
      <c r="B709" s="142"/>
    </row>
    <row r="710" spans="2:2" x14ac:dyDescent="0.35">
      <c r="B710" s="142"/>
    </row>
    <row r="711" spans="2:2" x14ac:dyDescent="0.35">
      <c r="B711" s="142"/>
    </row>
    <row r="712" spans="2:2" x14ac:dyDescent="0.35">
      <c r="B712" s="142"/>
    </row>
    <row r="713" spans="2:2" x14ac:dyDescent="0.35">
      <c r="B713" s="142"/>
    </row>
    <row r="714" spans="2:2" x14ac:dyDescent="0.35">
      <c r="B714" s="142"/>
    </row>
    <row r="715" spans="2:2" x14ac:dyDescent="0.35">
      <c r="B715" s="142"/>
    </row>
    <row r="716" spans="2:2" x14ac:dyDescent="0.35">
      <c r="B716" s="142"/>
    </row>
    <row r="717" spans="2:2" x14ac:dyDescent="0.35">
      <c r="B717" s="142"/>
    </row>
    <row r="718" spans="2:2" x14ac:dyDescent="0.35">
      <c r="B718" s="142"/>
    </row>
    <row r="719" spans="2:2" x14ac:dyDescent="0.35">
      <c r="B719" s="142"/>
    </row>
    <row r="720" spans="2:2" x14ac:dyDescent="0.35">
      <c r="B720" s="142"/>
    </row>
    <row r="721" spans="2:2" x14ac:dyDescent="0.35">
      <c r="B721" s="142"/>
    </row>
    <row r="722" spans="2:2" x14ac:dyDescent="0.35">
      <c r="B722" s="142"/>
    </row>
    <row r="723" spans="2:2" x14ac:dyDescent="0.35">
      <c r="B723" s="142"/>
    </row>
    <row r="724" spans="2:2" x14ac:dyDescent="0.35">
      <c r="B724" s="142"/>
    </row>
    <row r="725" spans="2:2" x14ac:dyDescent="0.35">
      <c r="B725" s="142"/>
    </row>
    <row r="726" spans="2:2" x14ac:dyDescent="0.35">
      <c r="B726" s="142"/>
    </row>
    <row r="727" spans="2:2" x14ac:dyDescent="0.35">
      <c r="B727" s="142"/>
    </row>
    <row r="728" spans="2:2" x14ac:dyDescent="0.35">
      <c r="B728" s="142"/>
    </row>
    <row r="729" spans="2:2" x14ac:dyDescent="0.35">
      <c r="B729" s="142"/>
    </row>
    <row r="730" spans="2:2" x14ac:dyDescent="0.35">
      <c r="B730" s="142"/>
    </row>
    <row r="731" spans="2:2" x14ac:dyDescent="0.35">
      <c r="B731" s="142"/>
    </row>
    <row r="732" spans="2:2" x14ac:dyDescent="0.35">
      <c r="B732" s="142"/>
    </row>
    <row r="733" spans="2:2" x14ac:dyDescent="0.35">
      <c r="B733" s="142"/>
    </row>
    <row r="734" spans="2:2" x14ac:dyDescent="0.35">
      <c r="B734" s="142"/>
    </row>
    <row r="735" spans="2:2" x14ac:dyDescent="0.35">
      <c r="B735" s="142"/>
    </row>
    <row r="736" spans="2:2" x14ac:dyDescent="0.35">
      <c r="B736" s="142"/>
    </row>
    <row r="737" spans="2:2" x14ac:dyDescent="0.35">
      <c r="B737" s="142"/>
    </row>
    <row r="738" spans="2:2" x14ac:dyDescent="0.35">
      <c r="B738" s="142"/>
    </row>
    <row r="739" spans="2:2" x14ac:dyDescent="0.35">
      <c r="B739" s="142"/>
    </row>
    <row r="740" spans="2:2" x14ac:dyDescent="0.35">
      <c r="B740" s="142"/>
    </row>
    <row r="741" spans="2:2" x14ac:dyDescent="0.35">
      <c r="B741" s="142"/>
    </row>
    <row r="742" spans="2:2" x14ac:dyDescent="0.35">
      <c r="B742" s="142"/>
    </row>
    <row r="743" spans="2:2" x14ac:dyDescent="0.35">
      <c r="B743" s="142"/>
    </row>
    <row r="744" spans="2:2" x14ac:dyDescent="0.35">
      <c r="B744" s="142"/>
    </row>
    <row r="745" spans="2:2" x14ac:dyDescent="0.35">
      <c r="B745" s="142"/>
    </row>
    <row r="746" spans="2:2" x14ac:dyDescent="0.35">
      <c r="B746" s="142"/>
    </row>
    <row r="747" spans="2:2" x14ac:dyDescent="0.35">
      <c r="B747" s="142"/>
    </row>
    <row r="748" spans="2:2" x14ac:dyDescent="0.35">
      <c r="B748" s="142"/>
    </row>
    <row r="749" spans="2:2" x14ac:dyDescent="0.35">
      <c r="B749" s="142"/>
    </row>
    <row r="750" spans="2:2" x14ac:dyDescent="0.35">
      <c r="B750" s="142"/>
    </row>
    <row r="751" spans="2:2" x14ac:dyDescent="0.35">
      <c r="B751" s="142"/>
    </row>
    <row r="752" spans="2:2" x14ac:dyDescent="0.35">
      <c r="B752" s="142"/>
    </row>
    <row r="753" spans="2:2" x14ac:dyDescent="0.35">
      <c r="B753" s="142"/>
    </row>
    <row r="754" spans="2:2" x14ac:dyDescent="0.35">
      <c r="B754" s="142"/>
    </row>
    <row r="755" spans="2:2" x14ac:dyDescent="0.35">
      <c r="B755" s="142"/>
    </row>
    <row r="756" spans="2:2" x14ac:dyDescent="0.35">
      <c r="B756" s="142"/>
    </row>
    <row r="757" spans="2:2" x14ac:dyDescent="0.35">
      <c r="B757" s="142"/>
    </row>
    <row r="758" spans="2:2" x14ac:dyDescent="0.35">
      <c r="B758" s="142"/>
    </row>
    <row r="759" spans="2:2" x14ac:dyDescent="0.35">
      <c r="B759" s="142"/>
    </row>
    <row r="760" spans="2:2" x14ac:dyDescent="0.35">
      <c r="B760" s="142"/>
    </row>
    <row r="761" spans="2:2" x14ac:dyDescent="0.35">
      <c r="B761" s="142"/>
    </row>
    <row r="762" spans="2:2" x14ac:dyDescent="0.35">
      <c r="B762" s="142"/>
    </row>
    <row r="763" spans="2:2" x14ac:dyDescent="0.35">
      <c r="B763" s="142"/>
    </row>
    <row r="764" spans="2:2" x14ac:dyDescent="0.35">
      <c r="B764" s="142"/>
    </row>
    <row r="765" spans="2:2" x14ac:dyDescent="0.35">
      <c r="B765" s="142"/>
    </row>
    <row r="766" spans="2:2" x14ac:dyDescent="0.35">
      <c r="B766" s="142"/>
    </row>
    <row r="767" spans="2:2" x14ac:dyDescent="0.35">
      <c r="B767" s="142"/>
    </row>
    <row r="768" spans="2:2" x14ac:dyDescent="0.35">
      <c r="B768" s="142"/>
    </row>
    <row r="769" spans="2:2" x14ac:dyDescent="0.35">
      <c r="B769" s="142"/>
    </row>
    <row r="770" spans="2:2" x14ac:dyDescent="0.35">
      <c r="B770" s="142"/>
    </row>
    <row r="771" spans="2:2" x14ac:dyDescent="0.35">
      <c r="B771" s="142"/>
    </row>
    <row r="772" spans="2:2" x14ac:dyDescent="0.35">
      <c r="B772" s="142"/>
    </row>
    <row r="773" spans="2:2" x14ac:dyDescent="0.35">
      <c r="B773" s="142"/>
    </row>
    <row r="774" spans="2:2" x14ac:dyDescent="0.35">
      <c r="B774" s="142"/>
    </row>
    <row r="775" spans="2:2" x14ac:dyDescent="0.35">
      <c r="B775" s="142"/>
    </row>
    <row r="776" spans="2:2" x14ac:dyDescent="0.35">
      <c r="B776" s="142"/>
    </row>
    <row r="777" spans="2:2" x14ac:dyDescent="0.35">
      <c r="B777" s="142"/>
    </row>
    <row r="778" spans="2:2" x14ac:dyDescent="0.35">
      <c r="B778" s="142"/>
    </row>
    <row r="779" spans="2:2" x14ac:dyDescent="0.35">
      <c r="B779" s="142"/>
    </row>
    <row r="780" spans="2:2" x14ac:dyDescent="0.35">
      <c r="B780" s="142"/>
    </row>
    <row r="781" spans="2:2" x14ac:dyDescent="0.35">
      <c r="B781" s="142"/>
    </row>
    <row r="782" spans="2:2" x14ac:dyDescent="0.35">
      <c r="B782" s="142"/>
    </row>
    <row r="783" spans="2:2" x14ac:dyDescent="0.35">
      <c r="B783" s="142"/>
    </row>
    <row r="784" spans="2:2" x14ac:dyDescent="0.35">
      <c r="B784" s="142"/>
    </row>
    <row r="785" spans="2:2" x14ac:dyDescent="0.35">
      <c r="B785" s="142"/>
    </row>
    <row r="786" spans="2:2" x14ac:dyDescent="0.35">
      <c r="B786" s="142"/>
    </row>
    <row r="787" spans="2:2" x14ac:dyDescent="0.35">
      <c r="B787" s="142"/>
    </row>
    <row r="788" spans="2:2" x14ac:dyDescent="0.35">
      <c r="B788" s="142"/>
    </row>
    <row r="789" spans="2:2" x14ac:dyDescent="0.35">
      <c r="B789" s="142"/>
    </row>
    <row r="790" spans="2:2" x14ac:dyDescent="0.35">
      <c r="B790" s="142"/>
    </row>
    <row r="791" spans="2:2" x14ac:dyDescent="0.35">
      <c r="B791" s="142"/>
    </row>
    <row r="792" spans="2:2" x14ac:dyDescent="0.35">
      <c r="B792" s="142"/>
    </row>
    <row r="793" spans="2:2" x14ac:dyDescent="0.35">
      <c r="B793" s="142"/>
    </row>
    <row r="794" spans="2:2" x14ac:dyDescent="0.35">
      <c r="B794" s="142"/>
    </row>
    <row r="795" spans="2:2" x14ac:dyDescent="0.35">
      <c r="B795" s="142"/>
    </row>
    <row r="796" spans="2:2" x14ac:dyDescent="0.35">
      <c r="B796" s="142"/>
    </row>
    <row r="797" spans="2:2" x14ac:dyDescent="0.35">
      <c r="B797" s="142"/>
    </row>
    <row r="798" spans="2:2" x14ac:dyDescent="0.35">
      <c r="B798" s="142"/>
    </row>
    <row r="799" spans="2:2" x14ac:dyDescent="0.35">
      <c r="B799" s="142"/>
    </row>
    <row r="800" spans="2:2" x14ac:dyDescent="0.35">
      <c r="B800" s="142"/>
    </row>
    <row r="801" spans="2:2" x14ac:dyDescent="0.35">
      <c r="B801" s="142"/>
    </row>
    <row r="802" spans="2:2" x14ac:dyDescent="0.35">
      <c r="B802" s="142"/>
    </row>
    <row r="803" spans="2:2" x14ac:dyDescent="0.35">
      <c r="B803" s="142"/>
    </row>
    <row r="804" spans="2:2" x14ac:dyDescent="0.35">
      <c r="B804" s="142"/>
    </row>
    <row r="805" spans="2:2" x14ac:dyDescent="0.35">
      <c r="B805" s="142"/>
    </row>
    <row r="806" spans="2:2" x14ac:dyDescent="0.35">
      <c r="B806" s="142"/>
    </row>
    <row r="807" spans="2:2" x14ac:dyDescent="0.35">
      <c r="B807" s="142"/>
    </row>
    <row r="808" spans="2:2" x14ac:dyDescent="0.35">
      <c r="B808" s="142"/>
    </row>
    <row r="809" spans="2:2" x14ac:dyDescent="0.35">
      <c r="B809" s="142"/>
    </row>
    <row r="810" spans="2:2" x14ac:dyDescent="0.35">
      <c r="B810" s="142"/>
    </row>
    <row r="811" spans="2:2" x14ac:dyDescent="0.35">
      <c r="B811" s="142"/>
    </row>
    <row r="812" spans="2:2" x14ac:dyDescent="0.35">
      <c r="B812" s="142"/>
    </row>
    <row r="813" spans="2:2" x14ac:dyDescent="0.35">
      <c r="B813" s="142"/>
    </row>
    <row r="814" spans="2:2" x14ac:dyDescent="0.35">
      <c r="B814" s="142"/>
    </row>
    <row r="815" spans="2:2" x14ac:dyDescent="0.35">
      <c r="B815" s="142"/>
    </row>
    <row r="816" spans="2:2" x14ac:dyDescent="0.35">
      <c r="B816" s="142"/>
    </row>
    <row r="817" spans="2:2" x14ac:dyDescent="0.35">
      <c r="B817" s="142"/>
    </row>
    <row r="818" spans="2:2" x14ac:dyDescent="0.35">
      <c r="B818" s="142"/>
    </row>
    <row r="819" spans="2:2" x14ac:dyDescent="0.35">
      <c r="B819" s="142"/>
    </row>
    <row r="820" spans="2:2" x14ac:dyDescent="0.35">
      <c r="B820" s="142"/>
    </row>
    <row r="821" spans="2:2" x14ac:dyDescent="0.35">
      <c r="B821" s="142"/>
    </row>
    <row r="822" spans="2:2" x14ac:dyDescent="0.35">
      <c r="B822" s="142"/>
    </row>
    <row r="823" spans="2:2" x14ac:dyDescent="0.35">
      <c r="B823" s="142"/>
    </row>
    <row r="824" spans="2:2" x14ac:dyDescent="0.35">
      <c r="B824" s="142"/>
    </row>
    <row r="825" spans="2:2" x14ac:dyDescent="0.35">
      <c r="B825" s="142"/>
    </row>
    <row r="826" spans="2:2" x14ac:dyDescent="0.35">
      <c r="B826" s="142"/>
    </row>
    <row r="827" spans="2:2" x14ac:dyDescent="0.35">
      <c r="B827" s="142"/>
    </row>
    <row r="828" spans="2:2" x14ac:dyDescent="0.35">
      <c r="B828" s="142"/>
    </row>
    <row r="829" spans="2:2" x14ac:dyDescent="0.35">
      <c r="B829" s="142"/>
    </row>
    <row r="830" spans="2:2" x14ac:dyDescent="0.35">
      <c r="B830" s="142"/>
    </row>
    <row r="831" spans="2:2" x14ac:dyDescent="0.35">
      <c r="B831" s="142"/>
    </row>
    <row r="832" spans="2:2" x14ac:dyDescent="0.35">
      <c r="B832" s="142"/>
    </row>
    <row r="833" spans="2:2" x14ac:dyDescent="0.35">
      <c r="B833" s="142"/>
    </row>
    <row r="834" spans="2:2" x14ac:dyDescent="0.35">
      <c r="B834" s="142"/>
    </row>
    <row r="835" spans="2:2" x14ac:dyDescent="0.35">
      <c r="B835" s="142"/>
    </row>
    <row r="836" spans="2:2" x14ac:dyDescent="0.35">
      <c r="B836" s="142"/>
    </row>
    <row r="837" spans="2:2" x14ac:dyDescent="0.35">
      <c r="B837" s="142"/>
    </row>
    <row r="838" spans="2:2" x14ac:dyDescent="0.35">
      <c r="B838" s="142"/>
    </row>
    <row r="839" spans="2:2" x14ac:dyDescent="0.35">
      <c r="B839" s="142"/>
    </row>
    <row r="840" spans="2:2" x14ac:dyDescent="0.35">
      <c r="B840" s="142"/>
    </row>
    <row r="841" spans="2:2" x14ac:dyDescent="0.35">
      <c r="B841" s="142"/>
    </row>
    <row r="842" spans="2:2" x14ac:dyDescent="0.35">
      <c r="B842" s="142"/>
    </row>
    <row r="843" spans="2:2" x14ac:dyDescent="0.35">
      <c r="B843" s="142"/>
    </row>
    <row r="844" spans="2:2" x14ac:dyDescent="0.35">
      <c r="B844" s="142"/>
    </row>
    <row r="845" spans="2:2" x14ac:dyDescent="0.35">
      <c r="B845" s="142"/>
    </row>
    <row r="846" spans="2:2" x14ac:dyDescent="0.35">
      <c r="B846" s="142"/>
    </row>
    <row r="847" spans="2:2" x14ac:dyDescent="0.35">
      <c r="B847" s="142"/>
    </row>
    <row r="848" spans="2:2" x14ac:dyDescent="0.35">
      <c r="B848" s="142"/>
    </row>
    <row r="849" spans="2:2" x14ac:dyDescent="0.35">
      <c r="B849" s="142"/>
    </row>
    <row r="850" spans="2:2" x14ac:dyDescent="0.35">
      <c r="B850" s="142"/>
    </row>
    <row r="851" spans="2:2" x14ac:dyDescent="0.35">
      <c r="B851" s="142"/>
    </row>
    <row r="852" spans="2:2" x14ac:dyDescent="0.35">
      <c r="B852" s="142"/>
    </row>
    <row r="853" spans="2:2" x14ac:dyDescent="0.35">
      <c r="B853" s="142"/>
    </row>
    <row r="854" spans="2:2" x14ac:dyDescent="0.35">
      <c r="B854" s="142"/>
    </row>
    <row r="855" spans="2:2" x14ac:dyDescent="0.35">
      <c r="B855" s="142"/>
    </row>
    <row r="856" spans="2:2" x14ac:dyDescent="0.35">
      <c r="B856" s="142"/>
    </row>
    <row r="857" spans="2:2" x14ac:dyDescent="0.35">
      <c r="B857" s="142"/>
    </row>
    <row r="858" spans="2:2" x14ac:dyDescent="0.35">
      <c r="B858" s="142"/>
    </row>
    <row r="859" spans="2:2" x14ac:dyDescent="0.35">
      <c r="B859" s="142"/>
    </row>
    <row r="860" spans="2:2" x14ac:dyDescent="0.35">
      <c r="B860" s="142"/>
    </row>
    <row r="861" spans="2:2" x14ac:dyDescent="0.35">
      <c r="B861" s="142"/>
    </row>
    <row r="862" spans="2:2" x14ac:dyDescent="0.35">
      <c r="B862" s="142"/>
    </row>
    <row r="863" spans="2:2" x14ac:dyDescent="0.35">
      <c r="B863" s="142"/>
    </row>
    <row r="864" spans="2:2" x14ac:dyDescent="0.35">
      <c r="B864" s="142"/>
    </row>
    <row r="865" spans="2:2" x14ac:dyDescent="0.35">
      <c r="B865" s="142"/>
    </row>
    <row r="866" spans="2:2" x14ac:dyDescent="0.35">
      <c r="B866" s="142"/>
    </row>
    <row r="867" spans="2:2" x14ac:dyDescent="0.35">
      <c r="B867" s="142"/>
    </row>
    <row r="868" spans="2:2" x14ac:dyDescent="0.35">
      <c r="B868" s="142"/>
    </row>
    <row r="869" spans="2:2" x14ac:dyDescent="0.35">
      <c r="B869" s="142"/>
    </row>
    <row r="870" spans="2:2" x14ac:dyDescent="0.35">
      <c r="B870" s="142"/>
    </row>
    <row r="871" spans="2:2" x14ac:dyDescent="0.35">
      <c r="B871" s="142"/>
    </row>
    <row r="872" spans="2:2" x14ac:dyDescent="0.35">
      <c r="B872" s="142"/>
    </row>
    <row r="873" spans="2:2" x14ac:dyDescent="0.35">
      <c r="B873" s="142"/>
    </row>
    <row r="874" spans="2:2" x14ac:dyDescent="0.35">
      <c r="B874" s="142"/>
    </row>
    <row r="875" spans="2:2" x14ac:dyDescent="0.35">
      <c r="B875" s="142"/>
    </row>
    <row r="876" spans="2:2" x14ac:dyDescent="0.35">
      <c r="B876" s="142"/>
    </row>
    <row r="877" spans="2:2" x14ac:dyDescent="0.35">
      <c r="B877" s="142"/>
    </row>
    <row r="878" spans="2:2" x14ac:dyDescent="0.35">
      <c r="B878" s="142"/>
    </row>
    <row r="879" spans="2:2" x14ac:dyDescent="0.35">
      <c r="B879" s="142"/>
    </row>
    <row r="880" spans="2:2" x14ac:dyDescent="0.35">
      <c r="B880" s="142"/>
    </row>
    <row r="881" spans="2:2" x14ac:dyDescent="0.35">
      <c r="B881" s="142"/>
    </row>
    <row r="882" spans="2:2" x14ac:dyDescent="0.35">
      <c r="B882" s="142"/>
    </row>
    <row r="883" spans="2:2" x14ac:dyDescent="0.35">
      <c r="B883" s="142"/>
    </row>
    <row r="884" spans="2:2" x14ac:dyDescent="0.35">
      <c r="B884" s="142"/>
    </row>
    <row r="885" spans="2:2" x14ac:dyDescent="0.35">
      <c r="B885" s="142"/>
    </row>
    <row r="886" spans="2:2" x14ac:dyDescent="0.35">
      <c r="B886" s="142"/>
    </row>
    <row r="887" spans="2:2" x14ac:dyDescent="0.35">
      <c r="B887" s="142"/>
    </row>
    <row r="888" spans="2:2" x14ac:dyDescent="0.35">
      <c r="B888" s="142"/>
    </row>
    <row r="889" spans="2:2" x14ac:dyDescent="0.35">
      <c r="B889" s="142"/>
    </row>
    <row r="890" spans="2:2" x14ac:dyDescent="0.35">
      <c r="B890" s="142"/>
    </row>
    <row r="891" spans="2:2" x14ac:dyDescent="0.35">
      <c r="B891" s="142"/>
    </row>
    <row r="892" spans="2:2" x14ac:dyDescent="0.35">
      <c r="B892" s="142"/>
    </row>
    <row r="893" spans="2:2" x14ac:dyDescent="0.35">
      <c r="B893" s="142"/>
    </row>
    <row r="894" spans="2:2" x14ac:dyDescent="0.35">
      <c r="B894" s="142"/>
    </row>
    <row r="895" spans="2:2" x14ac:dyDescent="0.35">
      <c r="B895" s="142"/>
    </row>
    <row r="896" spans="2:2" x14ac:dyDescent="0.35">
      <c r="B896" s="142"/>
    </row>
    <row r="897" spans="2:2" x14ac:dyDescent="0.35">
      <c r="B897" s="142"/>
    </row>
    <row r="898" spans="2:2" x14ac:dyDescent="0.35">
      <c r="B898" s="142"/>
    </row>
    <row r="899" spans="2:2" x14ac:dyDescent="0.35">
      <c r="B899" s="142"/>
    </row>
    <row r="900" spans="2:2" x14ac:dyDescent="0.35">
      <c r="B900" s="142"/>
    </row>
    <row r="901" spans="2:2" x14ac:dyDescent="0.35">
      <c r="B901" s="142"/>
    </row>
    <row r="902" spans="2:2" x14ac:dyDescent="0.35">
      <c r="B902" s="142"/>
    </row>
    <row r="903" spans="2:2" x14ac:dyDescent="0.35">
      <c r="B903" s="142"/>
    </row>
    <row r="904" spans="2:2" x14ac:dyDescent="0.35">
      <c r="B904" s="142"/>
    </row>
    <row r="905" spans="2:2" x14ac:dyDescent="0.35">
      <c r="B905" s="142"/>
    </row>
    <row r="906" spans="2:2" x14ac:dyDescent="0.35">
      <c r="B906" s="142"/>
    </row>
    <row r="907" spans="2:2" x14ac:dyDescent="0.35">
      <c r="B907" s="142"/>
    </row>
    <row r="908" spans="2:2" x14ac:dyDescent="0.35">
      <c r="B908" s="142"/>
    </row>
    <row r="909" spans="2:2" x14ac:dyDescent="0.35">
      <c r="B909" s="142"/>
    </row>
    <row r="910" spans="2:2" x14ac:dyDescent="0.35">
      <c r="B910" s="142"/>
    </row>
    <row r="911" spans="2:2" x14ac:dyDescent="0.35">
      <c r="B911" s="142"/>
    </row>
    <row r="912" spans="2:2" x14ac:dyDescent="0.35">
      <c r="B912" s="142"/>
    </row>
    <row r="913" spans="2:2" x14ac:dyDescent="0.35">
      <c r="B913" s="142"/>
    </row>
    <row r="914" spans="2:2" x14ac:dyDescent="0.35">
      <c r="B914" s="142"/>
    </row>
    <row r="915" spans="2:2" x14ac:dyDescent="0.35">
      <c r="B915" s="142"/>
    </row>
    <row r="916" spans="2:2" x14ac:dyDescent="0.35">
      <c r="B916" s="142"/>
    </row>
    <row r="917" spans="2:2" x14ac:dyDescent="0.35">
      <c r="B917" s="142"/>
    </row>
    <row r="918" spans="2:2" x14ac:dyDescent="0.35">
      <c r="B918" s="142"/>
    </row>
    <row r="919" spans="2:2" x14ac:dyDescent="0.35">
      <c r="B919" s="142"/>
    </row>
    <row r="920" spans="2:2" x14ac:dyDescent="0.35">
      <c r="B920" s="142"/>
    </row>
    <row r="921" spans="2:2" x14ac:dyDescent="0.35">
      <c r="B921" s="142"/>
    </row>
    <row r="922" spans="2:2" x14ac:dyDescent="0.35">
      <c r="B922" s="142"/>
    </row>
    <row r="923" spans="2:2" x14ac:dyDescent="0.35">
      <c r="B923" s="142"/>
    </row>
    <row r="924" spans="2:2" x14ac:dyDescent="0.35">
      <c r="B924" s="142"/>
    </row>
    <row r="925" spans="2:2" x14ac:dyDescent="0.35">
      <c r="B925" s="142"/>
    </row>
    <row r="926" spans="2:2" x14ac:dyDescent="0.35">
      <c r="B926" s="142"/>
    </row>
    <row r="927" spans="2:2" x14ac:dyDescent="0.35">
      <c r="B927" s="142"/>
    </row>
    <row r="928" spans="2:2" x14ac:dyDescent="0.35">
      <c r="B928" s="142"/>
    </row>
    <row r="929" spans="2:2" x14ac:dyDescent="0.35">
      <c r="B929" s="142"/>
    </row>
    <row r="930" spans="2:2" x14ac:dyDescent="0.35">
      <c r="B930" s="142"/>
    </row>
    <row r="931" spans="2:2" x14ac:dyDescent="0.35">
      <c r="B931" s="142"/>
    </row>
    <row r="932" spans="2:2" x14ac:dyDescent="0.35">
      <c r="B932" s="142"/>
    </row>
    <row r="933" spans="2:2" x14ac:dyDescent="0.35">
      <c r="B933" s="142"/>
    </row>
    <row r="934" spans="2:2" x14ac:dyDescent="0.35">
      <c r="B934" s="142"/>
    </row>
    <row r="935" spans="2:2" x14ac:dyDescent="0.35">
      <c r="B935" s="142"/>
    </row>
    <row r="936" spans="2:2" x14ac:dyDescent="0.35">
      <c r="B936" s="142"/>
    </row>
    <row r="937" spans="2:2" x14ac:dyDescent="0.35">
      <c r="B937" s="142"/>
    </row>
    <row r="938" spans="2:2" x14ac:dyDescent="0.35">
      <c r="B938" s="142"/>
    </row>
    <row r="939" spans="2:2" x14ac:dyDescent="0.35">
      <c r="B939" s="142"/>
    </row>
    <row r="940" spans="2:2" x14ac:dyDescent="0.35">
      <c r="B940" s="142"/>
    </row>
    <row r="941" spans="2:2" x14ac:dyDescent="0.35">
      <c r="B941" s="142"/>
    </row>
    <row r="942" spans="2:2" x14ac:dyDescent="0.35">
      <c r="B942" s="142"/>
    </row>
    <row r="943" spans="2:2" x14ac:dyDescent="0.35">
      <c r="B943" s="142"/>
    </row>
    <row r="944" spans="2:2" x14ac:dyDescent="0.35">
      <c r="B944" s="142"/>
    </row>
    <row r="945" spans="2:2" x14ac:dyDescent="0.35">
      <c r="B945" s="142"/>
    </row>
    <row r="946" spans="2:2" x14ac:dyDescent="0.35">
      <c r="B946" s="142"/>
    </row>
    <row r="947" spans="2:2" x14ac:dyDescent="0.35">
      <c r="B947" s="142"/>
    </row>
    <row r="948" spans="2:2" x14ac:dyDescent="0.35">
      <c r="B948" s="142"/>
    </row>
    <row r="949" spans="2:2" x14ac:dyDescent="0.35">
      <c r="B949" s="142"/>
    </row>
    <row r="950" spans="2:2" x14ac:dyDescent="0.35">
      <c r="B950" s="142"/>
    </row>
    <row r="951" spans="2:2" x14ac:dyDescent="0.35">
      <c r="B951" s="142"/>
    </row>
    <row r="952" spans="2:2" x14ac:dyDescent="0.35">
      <c r="B952" s="142"/>
    </row>
    <row r="953" spans="2:2" x14ac:dyDescent="0.35">
      <c r="B953" s="142"/>
    </row>
    <row r="954" spans="2:2" x14ac:dyDescent="0.35">
      <c r="B954" s="142"/>
    </row>
    <row r="955" spans="2:2" x14ac:dyDescent="0.35">
      <c r="B955" s="142"/>
    </row>
    <row r="956" spans="2:2" x14ac:dyDescent="0.35">
      <c r="B956" s="142"/>
    </row>
    <row r="957" spans="2:2" x14ac:dyDescent="0.35">
      <c r="B957" s="142"/>
    </row>
    <row r="958" spans="2:2" x14ac:dyDescent="0.35">
      <c r="B958" s="142"/>
    </row>
    <row r="959" spans="2:2" x14ac:dyDescent="0.35">
      <c r="B959" s="142"/>
    </row>
    <row r="960" spans="2:2" x14ac:dyDescent="0.35">
      <c r="B960" s="142"/>
    </row>
    <row r="961" spans="2:2" x14ac:dyDescent="0.35">
      <c r="B961" s="142"/>
    </row>
    <row r="962" spans="2:2" x14ac:dyDescent="0.35">
      <c r="B962" s="142"/>
    </row>
    <row r="963" spans="2:2" x14ac:dyDescent="0.35">
      <c r="B963" s="142"/>
    </row>
    <row r="964" spans="2:2" x14ac:dyDescent="0.35">
      <c r="B964" s="142"/>
    </row>
    <row r="965" spans="2:2" x14ac:dyDescent="0.35">
      <c r="B965" s="142"/>
    </row>
    <row r="966" spans="2:2" x14ac:dyDescent="0.35">
      <c r="B966" s="142"/>
    </row>
    <row r="967" spans="2:2" x14ac:dyDescent="0.35">
      <c r="B967" s="142"/>
    </row>
    <row r="968" spans="2:2" x14ac:dyDescent="0.35">
      <c r="B968" s="142"/>
    </row>
    <row r="969" spans="2:2" x14ac:dyDescent="0.35">
      <c r="B969" s="142"/>
    </row>
    <row r="970" spans="2:2" x14ac:dyDescent="0.35">
      <c r="B970" s="142"/>
    </row>
    <row r="971" spans="2:2" x14ac:dyDescent="0.35">
      <c r="B971" s="142"/>
    </row>
    <row r="972" spans="2:2" x14ac:dyDescent="0.35">
      <c r="B972" s="142"/>
    </row>
    <row r="973" spans="2:2" x14ac:dyDescent="0.35">
      <c r="B973" s="142"/>
    </row>
    <row r="974" spans="2:2" x14ac:dyDescent="0.35">
      <c r="B974" s="142"/>
    </row>
    <row r="975" spans="2:2" x14ac:dyDescent="0.35">
      <c r="B975" s="142"/>
    </row>
    <row r="976" spans="2:2" x14ac:dyDescent="0.35">
      <c r="B976" s="142"/>
    </row>
    <row r="977" spans="2:2" x14ac:dyDescent="0.35">
      <c r="B977" s="142"/>
    </row>
    <row r="978" spans="2:2" x14ac:dyDescent="0.35">
      <c r="B978" s="142"/>
    </row>
    <row r="979" spans="2:2" x14ac:dyDescent="0.35">
      <c r="B979" s="142"/>
    </row>
    <row r="980" spans="2:2" x14ac:dyDescent="0.35">
      <c r="B980" s="142"/>
    </row>
    <row r="981" spans="2:2" x14ac:dyDescent="0.35">
      <c r="B981" s="142"/>
    </row>
    <row r="982" spans="2:2" x14ac:dyDescent="0.35">
      <c r="B982" s="142"/>
    </row>
    <row r="983" spans="2:2" x14ac:dyDescent="0.35">
      <c r="B983" s="142"/>
    </row>
    <row r="984" spans="2:2" x14ac:dyDescent="0.35">
      <c r="B984" s="142"/>
    </row>
    <row r="985" spans="2:2" x14ac:dyDescent="0.35">
      <c r="B985" s="142"/>
    </row>
    <row r="986" spans="2:2" x14ac:dyDescent="0.35">
      <c r="B986" s="142"/>
    </row>
    <row r="987" spans="2:2" x14ac:dyDescent="0.35">
      <c r="B987" s="142"/>
    </row>
    <row r="988" spans="2:2" x14ac:dyDescent="0.35">
      <c r="B988" s="142"/>
    </row>
    <row r="989" spans="2:2" x14ac:dyDescent="0.35">
      <c r="B989" s="142"/>
    </row>
    <row r="990" spans="2:2" x14ac:dyDescent="0.35">
      <c r="B990" s="142"/>
    </row>
    <row r="991" spans="2:2" x14ac:dyDescent="0.35">
      <c r="B991" s="142"/>
    </row>
    <row r="992" spans="2:2" x14ac:dyDescent="0.35">
      <c r="B992" s="142"/>
    </row>
    <row r="993" spans="2:2" x14ac:dyDescent="0.35">
      <c r="B993" s="142"/>
    </row>
    <row r="994" spans="2:2" x14ac:dyDescent="0.35">
      <c r="B994" s="142"/>
    </row>
    <row r="995" spans="2:2" x14ac:dyDescent="0.35">
      <c r="B995" s="142"/>
    </row>
    <row r="996" spans="2:2" x14ac:dyDescent="0.35">
      <c r="B996" s="142"/>
    </row>
    <row r="997" spans="2:2" x14ac:dyDescent="0.35">
      <c r="B997" s="142"/>
    </row>
    <row r="998" spans="2:2" x14ac:dyDescent="0.35">
      <c r="B998" s="142"/>
    </row>
    <row r="999" spans="2:2" x14ac:dyDescent="0.35">
      <c r="B999" s="142"/>
    </row>
    <row r="1000" spans="2:2" x14ac:dyDescent="0.35">
      <c r="B1000" s="142"/>
    </row>
    <row r="1001" spans="2:2" x14ac:dyDescent="0.35">
      <c r="B1001" s="142"/>
    </row>
    <row r="1002" spans="2:2" x14ac:dyDescent="0.35">
      <c r="B1002" s="142"/>
    </row>
    <row r="1003" spans="2:2" x14ac:dyDescent="0.35">
      <c r="B1003" s="142"/>
    </row>
    <row r="1004" spans="2:2" x14ac:dyDescent="0.35">
      <c r="B1004" s="142"/>
    </row>
    <row r="1005" spans="2:2" x14ac:dyDescent="0.35">
      <c r="B1005" s="142"/>
    </row>
    <row r="1006" spans="2:2" x14ac:dyDescent="0.35">
      <c r="B1006" s="142"/>
    </row>
    <row r="1007" spans="2:2" x14ac:dyDescent="0.35">
      <c r="B1007" s="142"/>
    </row>
    <row r="1008" spans="2:2" x14ac:dyDescent="0.35">
      <c r="B1008" s="142"/>
    </row>
    <row r="1009" spans="2:2" x14ac:dyDescent="0.35">
      <c r="B1009" s="142"/>
    </row>
    <row r="1010" spans="2:2" x14ac:dyDescent="0.35">
      <c r="B1010" s="142"/>
    </row>
    <row r="1011" spans="2:2" x14ac:dyDescent="0.35">
      <c r="B1011" s="142"/>
    </row>
    <row r="1012" spans="2:2" x14ac:dyDescent="0.35">
      <c r="B1012" s="142"/>
    </row>
    <row r="1013" spans="2:2" x14ac:dyDescent="0.35">
      <c r="B1013" s="142"/>
    </row>
    <row r="1014" spans="2:2" x14ac:dyDescent="0.35">
      <c r="B1014" s="142"/>
    </row>
    <row r="1015" spans="2:2" x14ac:dyDescent="0.35">
      <c r="B1015" s="142"/>
    </row>
    <row r="1016" spans="2:2" x14ac:dyDescent="0.35">
      <c r="B1016" s="142"/>
    </row>
    <row r="1017" spans="2:2" x14ac:dyDescent="0.35">
      <c r="B1017" s="142"/>
    </row>
    <row r="1018" spans="2:2" x14ac:dyDescent="0.35">
      <c r="B1018" s="142"/>
    </row>
    <row r="1019" spans="2:2" x14ac:dyDescent="0.35">
      <c r="B1019" s="142"/>
    </row>
    <row r="1020" spans="2:2" x14ac:dyDescent="0.35">
      <c r="B1020" s="142"/>
    </row>
    <row r="1021" spans="2:2" x14ac:dyDescent="0.35">
      <c r="B1021" s="142"/>
    </row>
    <row r="1022" spans="2:2" x14ac:dyDescent="0.35">
      <c r="B1022" s="142"/>
    </row>
    <row r="1023" spans="2:2" x14ac:dyDescent="0.35">
      <c r="B1023" s="142"/>
    </row>
    <row r="1024" spans="2:2" x14ac:dyDescent="0.35">
      <c r="B1024" s="142"/>
    </row>
    <row r="1025" spans="2:2" x14ac:dyDescent="0.35">
      <c r="B1025" s="142"/>
    </row>
    <row r="1026" spans="2:2" x14ac:dyDescent="0.35">
      <c r="B1026" s="142"/>
    </row>
    <row r="1027" spans="2:2" x14ac:dyDescent="0.35">
      <c r="B1027" s="142"/>
    </row>
    <row r="1028" spans="2:2" x14ac:dyDescent="0.35">
      <c r="B1028" s="142"/>
    </row>
    <row r="1029" spans="2:2" x14ac:dyDescent="0.35">
      <c r="B1029" s="142"/>
    </row>
    <row r="1030" spans="2:2" x14ac:dyDescent="0.35">
      <c r="B1030" s="142"/>
    </row>
    <row r="1031" spans="2:2" x14ac:dyDescent="0.35">
      <c r="B1031" s="142"/>
    </row>
    <row r="1032" spans="2:2" x14ac:dyDescent="0.35">
      <c r="B1032" s="142"/>
    </row>
    <row r="1033" spans="2:2" x14ac:dyDescent="0.35">
      <c r="B1033" s="142"/>
    </row>
    <row r="1034" spans="2:2" x14ac:dyDescent="0.35">
      <c r="B1034" s="142"/>
    </row>
    <row r="1035" spans="2:2" x14ac:dyDescent="0.35">
      <c r="B1035" s="142"/>
    </row>
    <row r="1036" spans="2:2" x14ac:dyDescent="0.35">
      <c r="B1036" s="142"/>
    </row>
    <row r="1037" spans="2:2" x14ac:dyDescent="0.35">
      <c r="B1037" s="142"/>
    </row>
    <row r="1038" spans="2:2" x14ac:dyDescent="0.35">
      <c r="B1038" s="142"/>
    </row>
    <row r="1039" spans="2:2" x14ac:dyDescent="0.35">
      <c r="B1039" s="142"/>
    </row>
    <row r="1040" spans="2:2" x14ac:dyDescent="0.35">
      <c r="B1040" s="142"/>
    </row>
    <row r="1041" spans="2:2" x14ac:dyDescent="0.35">
      <c r="B1041" s="142"/>
    </row>
    <row r="1042" spans="2:2" x14ac:dyDescent="0.35">
      <c r="B1042" s="142"/>
    </row>
    <row r="1043" spans="2:2" x14ac:dyDescent="0.35">
      <c r="B1043" s="142"/>
    </row>
    <row r="1044" spans="2:2" x14ac:dyDescent="0.35">
      <c r="B1044" s="142"/>
    </row>
    <row r="1045" spans="2:2" x14ac:dyDescent="0.35">
      <c r="B1045" s="142"/>
    </row>
    <row r="1046" spans="2:2" x14ac:dyDescent="0.35">
      <c r="B1046" s="142"/>
    </row>
    <row r="1047" spans="2:2" x14ac:dyDescent="0.35">
      <c r="B1047" s="142"/>
    </row>
    <row r="1048" spans="2:2" x14ac:dyDescent="0.35">
      <c r="B1048" s="142"/>
    </row>
    <row r="1049" spans="2:2" x14ac:dyDescent="0.35">
      <c r="B1049" s="142"/>
    </row>
    <row r="1050" spans="2:2" x14ac:dyDescent="0.35">
      <c r="B1050" s="142"/>
    </row>
    <row r="1051" spans="2:2" x14ac:dyDescent="0.35">
      <c r="B1051" s="142"/>
    </row>
    <row r="1052" spans="2:2" x14ac:dyDescent="0.35">
      <c r="B1052" s="142"/>
    </row>
    <row r="1053" spans="2:2" x14ac:dyDescent="0.35">
      <c r="B1053" s="142"/>
    </row>
    <row r="1054" spans="2:2" x14ac:dyDescent="0.35">
      <c r="B1054" s="142"/>
    </row>
    <row r="1055" spans="2:2" x14ac:dyDescent="0.35">
      <c r="B1055" s="142"/>
    </row>
    <row r="1056" spans="2:2" x14ac:dyDescent="0.35">
      <c r="B1056" s="142"/>
    </row>
    <row r="1057" spans="2:2" x14ac:dyDescent="0.35">
      <c r="B1057" s="142"/>
    </row>
    <row r="1058" spans="2:2" x14ac:dyDescent="0.35">
      <c r="B1058" s="142"/>
    </row>
    <row r="1059" spans="2:2" x14ac:dyDescent="0.35">
      <c r="B1059" s="142"/>
    </row>
    <row r="1060" spans="2:2" x14ac:dyDescent="0.35">
      <c r="B1060" s="142"/>
    </row>
    <row r="1061" spans="2:2" x14ac:dyDescent="0.35">
      <c r="B1061" s="142"/>
    </row>
    <row r="1062" spans="2:2" x14ac:dyDescent="0.35">
      <c r="B1062" s="142"/>
    </row>
    <row r="1063" spans="2:2" x14ac:dyDescent="0.35">
      <c r="B1063" s="142"/>
    </row>
    <row r="1064" spans="2:2" x14ac:dyDescent="0.35">
      <c r="B1064" s="142"/>
    </row>
    <row r="1065" spans="2:2" x14ac:dyDescent="0.35">
      <c r="B1065" s="142"/>
    </row>
    <row r="1066" spans="2:2" x14ac:dyDescent="0.35">
      <c r="B1066" s="142"/>
    </row>
    <row r="1067" spans="2:2" x14ac:dyDescent="0.35">
      <c r="B1067" s="142"/>
    </row>
    <row r="1068" spans="2:2" x14ac:dyDescent="0.35">
      <c r="B1068" s="142"/>
    </row>
    <row r="1069" spans="2:2" x14ac:dyDescent="0.35">
      <c r="B1069" s="142"/>
    </row>
    <row r="1070" spans="2:2" x14ac:dyDescent="0.35">
      <c r="B1070" s="142"/>
    </row>
    <row r="1071" spans="2:2" x14ac:dyDescent="0.35">
      <c r="B1071" s="142"/>
    </row>
    <row r="1072" spans="2:2" x14ac:dyDescent="0.35">
      <c r="B1072" s="142"/>
    </row>
    <row r="1073" spans="2:2" x14ac:dyDescent="0.35">
      <c r="B1073" s="142"/>
    </row>
    <row r="1074" spans="2:2" x14ac:dyDescent="0.35">
      <c r="B1074" s="142"/>
    </row>
    <row r="1075" spans="2:2" x14ac:dyDescent="0.35">
      <c r="B1075" s="142"/>
    </row>
    <row r="1076" spans="2:2" x14ac:dyDescent="0.35">
      <c r="B1076" s="142"/>
    </row>
    <row r="1077" spans="2:2" x14ac:dyDescent="0.35">
      <c r="B1077" s="142"/>
    </row>
    <row r="1078" spans="2:2" x14ac:dyDescent="0.35">
      <c r="B1078" s="142"/>
    </row>
    <row r="1079" spans="2:2" x14ac:dyDescent="0.35">
      <c r="B1079" s="142"/>
    </row>
    <row r="1080" spans="2:2" x14ac:dyDescent="0.35">
      <c r="B1080" s="142"/>
    </row>
    <row r="1081" spans="2:2" x14ac:dyDescent="0.35">
      <c r="B1081" s="142"/>
    </row>
    <row r="1082" spans="2:2" x14ac:dyDescent="0.35">
      <c r="B1082" s="142"/>
    </row>
    <row r="1083" spans="2:2" x14ac:dyDescent="0.35">
      <c r="B1083" s="142"/>
    </row>
    <row r="1084" spans="2:2" x14ac:dyDescent="0.35">
      <c r="B1084" s="142"/>
    </row>
    <row r="1085" spans="2:2" x14ac:dyDescent="0.35">
      <c r="B1085" s="142"/>
    </row>
    <row r="1086" spans="2:2" x14ac:dyDescent="0.35">
      <c r="B1086" s="142"/>
    </row>
    <row r="1087" spans="2:2" x14ac:dyDescent="0.35">
      <c r="B1087" s="142"/>
    </row>
    <row r="1088" spans="2:2" x14ac:dyDescent="0.35">
      <c r="B1088" s="142"/>
    </row>
    <row r="1089" spans="2:2" x14ac:dyDescent="0.35">
      <c r="B1089" s="142"/>
    </row>
    <row r="1090" spans="2:2" x14ac:dyDescent="0.35">
      <c r="B1090" s="142"/>
    </row>
    <row r="1091" spans="2:2" x14ac:dyDescent="0.35">
      <c r="B1091" s="142"/>
    </row>
    <row r="1092" spans="2:2" x14ac:dyDescent="0.35">
      <c r="B1092" s="142"/>
    </row>
    <row r="1093" spans="2:2" x14ac:dyDescent="0.35">
      <c r="B1093" s="142"/>
    </row>
    <row r="1094" spans="2:2" x14ac:dyDescent="0.35">
      <c r="B1094" s="142"/>
    </row>
    <row r="1095" spans="2:2" x14ac:dyDescent="0.35">
      <c r="B1095" s="142"/>
    </row>
    <row r="1096" spans="2:2" x14ac:dyDescent="0.35">
      <c r="B1096" s="142"/>
    </row>
    <row r="1097" spans="2:2" x14ac:dyDescent="0.35">
      <c r="B1097" s="142"/>
    </row>
    <row r="1098" spans="2:2" x14ac:dyDescent="0.35">
      <c r="B1098" s="142"/>
    </row>
    <row r="1099" spans="2:2" x14ac:dyDescent="0.35">
      <c r="B1099" s="142"/>
    </row>
    <row r="1100" spans="2:2" x14ac:dyDescent="0.35">
      <c r="B1100" s="142"/>
    </row>
    <row r="1101" spans="2:2" x14ac:dyDescent="0.35">
      <c r="B1101" s="142"/>
    </row>
    <row r="1102" spans="2:2" x14ac:dyDescent="0.35">
      <c r="B1102" s="142"/>
    </row>
    <row r="1103" spans="2:2" x14ac:dyDescent="0.35">
      <c r="B1103" s="142"/>
    </row>
    <row r="1104" spans="2:2" x14ac:dyDescent="0.35">
      <c r="B1104" s="142"/>
    </row>
    <row r="1105" spans="2:2" x14ac:dyDescent="0.35">
      <c r="B1105" s="142"/>
    </row>
    <row r="1106" spans="2:2" x14ac:dyDescent="0.35">
      <c r="B1106" s="142"/>
    </row>
    <row r="1107" spans="2:2" x14ac:dyDescent="0.35">
      <c r="B1107" s="142"/>
    </row>
    <row r="1108" spans="2:2" x14ac:dyDescent="0.35">
      <c r="B1108" s="142"/>
    </row>
    <row r="1109" spans="2:2" x14ac:dyDescent="0.35">
      <c r="B1109" s="142"/>
    </row>
    <row r="1110" spans="2:2" x14ac:dyDescent="0.35">
      <c r="B1110" s="142"/>
    </row>
    <row r="1111" spans="2:2" x14ac:dyDescent="0.35">
      <c r="B1111" s="142"/>
    </row>
    <row r="1112" spans="2:2" x14ac:dyDescent="0.35">
      <c r="B1112" s="142"/>
    </row>
    <row r="1113" spans="2:2" x14ac:dyDescent="0.35">
      <c r="B1113" s="142"/>
    </row>
    <row r="1114" spans="2:2" x14ac:dyDescent="0.35">
      <c r="B1114" s="142"/>
    </row>
    <row r="1115" spans="2:2" x14ac:dyDescent="0.35">
      <c r="B1115" s="142"/>
    </row>
    <row r="1116" spans="2:2" x14ac:dyDescent="0.35">
      <c r="B1116" s="142"/>
    </row>
    <row r="1117" spans="2:2" x14ac:dyDescent="0.35">
      <c r="B1117" s="142"/>
    </row>
    <row r="1118" spans="2:2" x14ac:dyDescent="0.35">
      <c r="B1118" s="142"/>
    </row>
    <row r="1119" spans="2:2" x14ac:dyDescent="0.35">
      <c r="B1119" s="142"/>
    </row>
    <row r="1120" spans="2:2" x14ac:dyDescent="0.35">
      <c r="B1120" s="142"/>
    </row>
    <row r="1121" spans="2:2" x14ac:dyDescent="0.35">
      <c r="B1121" s="142"/>
    </row>
    <row r="1122" spans="2:2" x14ac:dyDescent="0.35">
      <c r="B1122" s="142"/>
    </row>
    <row r="1123" spans="2:2" x14ac:dyDescent="0.35">
      <c r="B1123" s="142"/>
    </row>
    <row r="1124" spans="2:2" x14ac:dyDescent="0.35">
      <c r="B1124" s="142"/>
    </row>
    <row r="1125" spans="2:2" x14ac:dyDescent="0.35">
      <c r="B1125" s="142"/>
    </row>
    <row r="1126" spans="2:2" x14ac:dyDescent="0.35">
      <c r="B1126" s="142"/>
    </row>
    <row r="1127" spans="2:2" x14ac:dyDescent="0.35">
      <c r="B1127" s="142"/>
    </row>
    <row r="1128" spans="2:2" x14ac:dyDescent="0.35">
      <c r="B1128" s="142"/>
    </row>
    <row r="1129" spans="2:2" x14ac:dyDescent="0.35">
      <c r="B1129" s="142"/>
    </row>
    <row r="1130" spans="2:2" x14ac:dyDescent="0.35">
      <c r="B1130" s="142"/>
    </row>
    <row r="1131" spans="2:2" x14ac:dyDescent="0.35">
      <c r="B1131" s="142"/>
    </row>
    <row r="1132" spans="2:2" x14ac:dyDescent="0.35">
      <c r="B1132" s="142"/>
    </row>
    <row r="1133" spans="2:2" x14ac:dyDescent="0.35">
      <c r="B1133" s="142"/>
    </row>
    <row r="1134" spans="2:2" x14ac:dyDescent="0.35">
      <c r="B1134" s="142"/>
    </row>
    <row r="1135" spans="2:2" x14ac:dyDescent="0.35">
      <c r="B1135" s="142"/>
    </row>
    <row r="1136" spans="2:2" x14ac:dyDescent="0.35">
      <c r="B1136" s="142"/>
    </row>
    <row r="1137" spans="2:2" x14ac:dyDescent="0.35">
      <c r="B1137" s="142"/>
    </row>
    <row r="1138" spans="2:2" x14ac:dyDescent="0.35">
      <c r="B1138" s="142"/>
    </row>
    <row r="1139" spans="2:2" x14ac:dyDescent="0.35">
      <c r="B1139" s="142"/>
    </row>
    <row r="1140" spans="2:2" x14ac:dyDescent="0.35">
      <c r="B1140" s="142"/>
    </row>
    <row r="1141" spans="2:2" x14ac:dyDescent="0.35">
      <c r="B1141" s="142"/>
    </row>
    <row r="1142" spans="2:2" x14ac:dyDescent="0.35">
      <c r="B1142" s="142"/>
    </row>
    <row r="1143" spans="2:2" x14ac:dyDescent="0.35">
      <c r="B1143" s="142"/>
    </row>
    <row r="1144" spans="2:2" x14ac:dyDescent="0.35">
      <c r="B1144" s="142"/>
    </row>
    <row r="1145" spans="2:2" x14ac:dyDescent="0.35">
      <c r="B1145" s="142"/>
    </row>
    <row r="1146" spans="2:2" x14ac:dyDescent="0.35">
      <c r="B1146" s="142"/>
    </row>
    <row r="1147" spans="2:2" x14ac:dyDescent="0.35">
      <c r="B1147" s="142"/>
    </row>
    <row r="1148" spans="2:2" x14ac:dyDescent="0.35">
      <c r="B1148" s="142"/>
    </row>
    <row r="1149" spans="2:2" x14ac:dyDescent="0.35">
      <c r="B1149" s="142"/>
    </row>
    <row r="1150" spans="2:2" x14ac:dyDescent="0.35">
      <c r="B1150" s="142"/>
    </row>
    <row r="1151" spans="2:2" x14ac:dyDescent="0.35">
      <c r="B1151" s="142"/>
    </row>
    <row r="1152" spans="2:2" x14ac:dyDescent="0.35">
      <c r="B1152" s="142"/>
    </row>
    <row r="1153" spans="2:2" x14ac:dyDescent="0.35">
      <c r="B1153" s="142"/>
    </row>
    <row r="1154" spans="2:2" x14ac:dyDescent="0.35">
      <c r="B1154" s="142"/>
    </row>
    <row r="1155" spans="2:2" x14ac:dyDescent="0.35">
      <c r="B1155" s="142"/>
    </row>
    <row r="1156" spans="2:2" x14ac:dyDescent="0.35">
      <c r="B1156" s="142"/>
    </row>
    <row r="1157" spans="2:2" x14ac:dyDescent="0.35">
      <c r="B1157" s="142"/>
    </row>
    <row r="1158" spans="2:2" x14ac:dyDescent="0.35">
      <c r="B1158" s="142"/>
    </row>
    <row r="1159" spans="2:2" x14ac:dyDescent="0.35">
      <c r="B1159" s="142"/>
    </row>
    <row r="1160" spans="2:2" x14ac:dyDescent="0.35">
      <c r="B1160" s="142"/>
    </row>
    <row r="1161" spans="2:2" x14ac:dyDescent="0.35">
      <c r="B1161" s="142"/>
    </row>
    <row r="1162" spans="2:2" x14ac:dyDescent="0.35">
      <c r="B1162" s="142"/>
    </row>
    <row r="1163" spans="2:2" x14ac:dyDescent="0.35">
      <c r="B1163" s="142"/>
    </row>
    <row r="1164" spans="2:2" x14ac:dyDescent="0.35">
      <c r="B1164" s="142"/>
    </row>
    <row r="1165" spans="2:2" x14ac:dyDescent="0.35">
      <c r="B1165" s="142"/>
    </row>
    <row r="1166" spans="2:2" x14ac:dyDescent="0.35">
      <c r="B1166" s="142"/>
    </row>
    <row r="1167" spans="2:2" x14ac:dyDescent="0.35">
      <c r="B1167" s="142"/>
    </row>
    <row r="1168" spans="2:2" x14ac:dyDescent="0.35">
      <c r="B1168" s="142"/>
    </row>
    <row r="1169" spans="2:2" x14ac:dyDescent="0.35">
      <c r="B1169" s="142"/>
    </row>
    <row r="1170" spans="2:2" x14ac:dyDescent="0.35">
      <c r="B1170" s="142"/>
    </row>
    <row r="1171" spans="2:2" x14ac:dyDescent="0.35">
      <c r="B1171" s="142"/>
    </row>
    <row r="1172" spans="2:2" x14ac:dyDescent="0.35">
      <c r="B1172" s="142"/>
    </row>
    <row r="1173" spans="2:2" x14ac:dyDescent="0.35">
      <c r="B1173" s="142"/>
    </row>
    <row r="1174" spans="2:2" x14ac:dyDescent="0.35">
      <c r="B1174" s="142"/>
    </row>
    <row r="1175" spans="2:2" x14ac:dyDescent="0.35">
      <c r="B1175" s="142"/>
    </row>
    <row r="1176" spans="2:2" x14ac:dyDescent="0.35">
      <c r="B1176" s="142"/>
    </row>
    <row r="1177" spans="2:2" x14ac:dyDescent="0.35">
      <c r="B1177" s="142"/>
    </row>
    <row r="1178" spans="2:2" x14ac:dyDescent="0.35">
      <c r="B1178" s="142"/>
    </row>
    <row r="1179" spans="2:2" x14ac:dyDescent="0.35">
      <c r="B1179" s="142"/>
    </row>
    <row r="1180" spans="2:2" x14ac:dyDescent="0.35">
      <c r="B1180" s="142"/>
    </row>
    <row r="1181" spans="2:2" x14ac:dyDescent="0.35">
      <c r="B1181" s="142"/>
    </row>
    <row r="1182" spans="2:2" x14ac:dyDescent="0.35">
      <c r="B1182" s="142"/>
    </row>
    <row r="1183" spans="2:2" x14ac:dyDescent="0.35">
      <c r="B1183" s="142"/>
    </row>
    <row r="1184" spans="2:2" x14ac:dyDescent="0.35">
      <c r="B1184" s="142"/>
    </row>
    <row r="1185" spans="2:2" x14ac:dyDescent="0.35">
      <c r="B1185" s="142"/>
    </row>
    <row r="1186" spans="2:2" x14ac:dyDescent="0.35">
      <c r="B1186" s="142"/>
    </row>
    <row r="1187" spans="2:2" x14ac:dyDescent="0.35">
      <c r="B1187" s="142"/>
    </row>
    <row r="1188" spans="2:2" x14ac:dyDescent="0.35">
      <c r="B1188" s="142"/>
    </row>
    <row r="1189" spans="2:2" x14ac:dyDescent="0.35">
      <c r="B1189" s="142"/>
    </row>
    <row r="1190" spans="2:2" x14ac:dyDescent="0.35">
      <c r="B1190" s="142"/>
    </row>
    <row r="1191" spans="2:2" x14ac:dyDescent="0.35">
      <c r="B1191" s="142"/>
    </row>
    <row r="1192" spans="2:2" x14ac:dyDescent="0.35">
      <c r="B1192" s="142"/>
    </row>
    <row r="1193" spans="2:2" x14ac:dyDescent="0.35">
      <c r="B1193" s="142"/>
    </row>
    <row r="1194" spans="2:2" x14ac:dyDescent="0.35">
      <c r="B1194" s="142"/>
    </row>
    <row r="1195" spans="2:2" x14ac:dyDescent="0.35">
      <c r="B1195" s="142"/>
    </row>
    <row r="1196" spans="2:2" x14ac:dyDescent="0.35">
      <c r="B1196" s="142"/>
    </row>
    <row r="1197" spans="2:2" x14ac:dyDescent="0.35">
      <c r="B1197" s="142"/>
    </row>
    <row r="1198" spans="2:2" x14ac:dyDescent="0.35">
      <c r="B1198" s="142"/>
    </row>
    <row r="1199" spans="2:2" x14ac:dyDescent="0.35">
      <c r="B1199" s="142"/>
    </row>
    <row r="1200" spans="2:2" x14ac:dyDescent="0.35">
      <c r="B1200" s="142"/>
    </row>
    <row r="1201" spans="2:2" x14ac:dyDescent="0.35">
      <c r="B1201" s="142"/>
    </row>
    <row r="1202" spans="2:2" x14ac:dyDescent="0.35">
      <c r="B1202" s="142"/>
    </row>
    <row r="1203" spans="2:2" x14ac:dyDescent="0.35">
      <c r="B1203" s="142"/>
    </row>
    <row r="1204" spans="2:2" x14ac:dyDescent="0.35">
      <c r="B1204" s="142"/>
    </row>
    <row r="1205" spans="2:2" x14ac:dyDescent="0.35">
      <c r="B1205" s="142"/>
    </row>
    <row r="1206" spans="2:2" x14ac:dyDescent="0.35">
      <c r="B1206" s="142"/>
    </row>
    <row r="1207" spans="2:2" x14ac:dyDescent="0.35">
      <c r="B1207" s="142"/>
    </row>
    <row r="1208" spans="2:2" x14ac:dyDescent="0.35">
      <c r="B1208" s="142"/>
    </row>
    <row r="1209" spans="2:2" x14ac:dyDescent="0.35">
      <c r="B1209" s="142"/>
    </row>
    <row r="1210" spans="2:2" x14ac:dyDescent="0.35">
      <c r="B1210" s="142"/>
    </row>
    <row r="1211" spans="2:2" x14ac:dyDescent="0.35">
      <c r="B1211" s="142"/>
    </row>
    <row r="1212" spans="2:2" x14ac:dyDescent="0.35">
      <c r="B1212" s="142"/>
    </row>
    <row r="1213" spans="2:2" x14ac:dyDescent="0.35">
      <c r="B1213" s="142"/>
    </row>
    <row r="1214" spans="2:2" x14ac:dyDescent="0.35">
      <c r="B1214" s="142"/>
    </row>
    <row r="1215" spans="2:2" x14ac:dyDescent="0.35">
      <c r="B1215" s="142"/>
    </row>
    <row r="1216" spans="2:2" x14ac:dyDescent="0.35">
      <c r="B1216" s="142"/>
    </row>
    <row r="1217" spans="2:2" x14ac:dyDescent="0.35">
      <c r="B1217" s="142"/>
    </row>
    <row r="1218" spans="2:2" x14ac:dyDescent="0.35">
      <c r="B1218" s="142"/>
    </row>
    <row r="1219" spans="2:2" x14ac:dyDescent="0.35">
      <c r="B1219" s="142"/>
    </row>
    <row r="1220" spans="2:2" x14ac:dyDescent="0.35">
      <c r="B1220" s="142"/>
    </row>
    <row r="1221" spans="2:2" x14ac:dyDescent="0.35">
      <c r="B1221" s="142"/>
    </row>
    <row r="1222" spans="2:2" x14ac:dyDescent="0.35">
      <c r="B1222" s="142"/>
    </row>
    <row r="1223" spans="2:2" x14ac:dyDescent="0.35">
      <c r="B1223" s="142"/>
    </row>
    <row r="1224" spans="2:2" x14ac:dyDescent="0.35">
      <c r="B1224" s="142"/>
    </row>
    <row r="1225" spans="2:2" x14ac:dyDescent="0.35">
      <c r="B1225" s="142"/>
    </row>
    <row r="1226" spans="2:2" x14ac:dyDescent="0.35">
      <c r="B1226" s="142"/>
    </row>
    <row r="1227" spans="2:2" x14ac:dyDescent="0.35">
      <c r="B1227" s="142"/>
    </row>
    <row r="1228" spans="2:2" x14ac:dyDescent="0.35">
      <c r="B1228" s="142"/>
    </row>
    <row r="1229" spans="2:2" x14ac:dyDescent="0.35">
      <c r="B1229" s="142"/>
    </row>
    <row r="1230" spans="2:2" x14ac:dyDescent="0.35">
      <c r="B1230" s="142"/>
    </row>
    <row r="1231" spans="2:2" x14ac:dyDescent="0.35">
      <c r="B1231" s="142"/>
    </row>
    <row r="1232" spans="2:2" x14ac:dyDescent="0.35">
      <c r="B1232" s="142"/>
    </row>
    <row r="1233" spans="2:2" x14ac:dyDescent="0.35">
      <c r="B1233" s="142"/>
    </row>
    <row r="1234" spans="2:2" x14ac:dyDescent="0.35">
      <c r="B1234" s="142"/>
    </row>
    <row r="1235" spans="2:2" x14ac:dyDescent="0.35">
      <c r="B1235" s="142"/>
    </row>
    <row r="1236" spans="2:2" x14ac:dyDescent="0.35">
      <c r="B1236" s="142"/>
    </row>
    <row r="1237" spans="2:2" x14ac:dyDescent="0.35">
      <c r="B1237" s="142"/>
    </row>
    <row r="1238" spans="2:2" x14ac:dyDescent="0.35">
      <c r="B1238" s="142"/>
    </row>
    <row r="1239" spans="2:2" x14ac:dyDescent="0.35">
      <c r="B1239" s="142"/>
    </row>
    <row r="1240" spans="2:2" x14ac:dyDescent="0.35">
      <c r="B1240" s="142"/>
    </row>
    <row r="1241" spans="2:2" x14ac:dyDescent="0.35">
      <c r="B1241" s="142"/>
    </row>
    <row r="1242" spans="2:2" x14ac:dyDescent="0.35">
      <c r="B1242" s="142"/>
    </row>
    <row r="1243" spans="2:2" x14ac:dyDescent="0.35">
      <c r="B1243" s="142"/>
    </row>
    <row r="1244" spans="2:2" x14ac:dyDescent="0.35">
      <c r="B1244" s="142"/>
    </row>
    <row r="1245" spans="2:2" x14ac:dyDescent="0.35">
      <c r="B1245" s="142"/>
    </row>
    <row r="1246" spans="2:2" x14ac:dyDescent="0.35">
      <c r="B1246" s="142"/>
    </row>
    <row r="1247" spans="2:2" x14ac:dyDescent="0.35">
      <c r="B1247" s="142"/>
    </row>
    <row r="1248" spans="2:2" x14ac:dyDescent="0.35">
      <c r="B1248" s="142"/>
    </row>
    <row r="1249" spans="2:2" x14ac:dyDescent="0.35">
      <c r="B1249" s="142"/>
    </row>
    <row r="1250" spans="2:2" x14ac:dyDescent="0.35">
      <c r="B1250" s="142"/>
    </row>
    <row r="1251" spans="2:2" x14ac:dyDescent="0.35">
      <c r="B1251" s="142"/>
    </row>
    <row r="1252" spans="2:2" x14ac:dyDescent="0.35">
      <c r="B1252" s="142"/>
    </row>
    <row r="1253" spans="2:2" x14ac:dyDescent="0.35">
      <c r="B1253" s="142"/>
    </row>
    <row r="1254" spans="2:2" x14ac:dyDescent="0.35">
      <c r="B1254" s="142"/>
    </row>
    <row r="1255" spans="2:2" x14ac:dyDescent="0.35">
      <c r="B1255" s="142"/>
    </row>
    <row r="1256" spans="2:2" x14ac:dyDescent="0.35">
      <c r="B1256" s="142"/>
    </row>
    <row r="1257" spans="2:2" x14ac:dyDescent="0.35">
      <c r="B1257" s="142"/>
    </row>
    <row r="1258" spans="2:2" x14ac:dyDescent="0.35">
      <c r="B1258" s="142"/>
    </row>
    <row r="1259" spans="2:2" x14ac:dyDescent="0.35">
      <c r="B1259" s="142"/>
    </row>
    <row r="1260" spans="2:2" x14ac:dyDescent="0.35">
      <c r="B1260" s="142"/>
    </row>
    <row r="1261" spans="2:2" x14ac:dyDescent="0.35">
      <c r="B1261" s="142"/>
    </row>
    <row r="1262" spans="2:2" x14ac:dyDescent="0.35">
      <c r="B1262" s="142"/>
    </row>
    <row r="1263" spans="2:2" x14ac:dyDescent="0.35">
      <c r="B1263" s="142"/>
    </row>
    <row r="1264" spans="2:2" x14ac:dyDescent="0.35">
      <c r="B1264" s="142"/>
    </row>
    <row r="1265" spans="2:2" x14ac:dyDescent="0.35">
      <c r="B1265" s="142"/>
    </row>
    <row r="1266" spans="2:2" x14ac:dyDescent="0.35">
      <c r="B1266" s="142"/>
    </row>
    <row r="1267" spans="2:2" x14ac:dyDescent="0.35">
      <c r="B1267" s="142"/>
    </row>
    <row r="1268" spans="2:2" x14ac:dyDescent="0.35">
      <c r="B1268" s="142"/>
    </row>
    <row r="1269" spans="2:2" x14ac:dyDescent="0.35">
      <c r="B1269" s="142"/>
    </row>
    <row r="1270" spans="2:2" x14ac:dyDescent="0.35">
      <c r="B1270" s="142"/>
    </row>
    <row r="1271" spans="2:2" x14ac:dyDescent="0.35">
      <c r="B1271" s="142"/>
    </row>
    <row r="1272" spans="2:2" x14ac:dyDescent="0.35">
      <c r="B1272" s="142"/>
    </row>
    <row r="1273" spans="2:2" x14ac:dyDescent="0.35">
      <c r="B1273" s="142"/>
    </row>
    <row r="1274" spans="2:2" x14ac:dyDescent="0.35">
      <c r="B1274" s="142"/>
    </row>
    <row r="1275" spans="2:2" x14ac:dyDescent="0.35">
      <c r="B1275" s="142"/>
    </row>
    <row r="1276" spans="2:2" x14ac:dyDescent="0.35">
      <c r="B1276" s="142"/>
    </row>
    <row r="1277" spans="2:2" x14ac:dyDescent="0.35">
      <c r="B1277" s="142"/>
    </row>
    <row r="1278" spans="2:2" x14ac:dyDescent="0.35">
      <c r="B1278" s="142"/>
    </row>
    <row r="1279" spans="2:2" x14ac:dyDescent="0.35">
      <c r="B1279" s="142"/>
    </row>
    <row r="1280" spans="2:2" x14ac:dyDescent="0.35">
      <c r="B1280" s="142"/>
    </row>
    <row r="1281" spans="2:2" x14ac:dyDescent="0.35">
      <c r="B1281" s="142"/>
    </row>
    <row r="1282" spans="2:2" x14ac:dyDescent="0.35">
      <c r="B1282" s="142"/>
    </row>
    <row r="1283" spans="2:2" x14ac:dyDescent="0.35">
      <c r="B1283" s="142"/>
    </row>
    <row r="1284" spans="2:2" x14ac:dyDescent="0.35">
      <c r="B1284" s="142"/>
    </row>
    <row r="1285" spans="2:2" x14ac:dyDescent="0.35">
      <c r="B1285" s="142"/>
    </row>
    <row r="1286" spans="2:2" x14ac:dyDescent="0.35">
      <c r="B1286" s="142"/>
    </row>
    <row r="1287" spans="2:2" x14ac:dyDescent="0.35">
      <c r="B1287" s="142"/>
    </row>
    <row r="1288" spans="2:2" x14ac:dyDescent="0.35">
      <c r="B1288" s="142"/>
    </row>
    <row r="1289" spans="2:2" x14ac:dyDescent="0.35">
      <c r="B1289" s="142"/>
    </row>
    <row r="1290" spans="2:2" x14ac:dyDescent="0.35">
      <c r="B1290" s="142"/>
    </row>
    <row r="1291" spans="2:2" x14ac:dyDescent="0.35">
      <c r="B1291" s="142"/>
    </row>
    <row r="1292" spans="2:2" x14ac:dyDescent="0.35">
      <c r="B1292" s="142"/>
    </row>
    <row r="1293" spans="2:2" x14ac:dyDescent="0.35">
      <c r="B1293" s="142"/>
    </row>
    <row r="1294" spans="2:2" x14ac:dyDescent="0.35">
      <c r="B1294" s="142"/>
    </row>
    <row r="1295" spans="2:2" x14ac:dyDescent="0.35">
      <c r="B1295" s="142"/>
    </row>
    <row r="1296" spans="2:2" x14ac:dyDescent="0.35">
      <c r="B1296" s="142"/>
    </row>
    <row r="1297" spans="2:2" x14ac:dyDescent="0.35">
      <c r="B1297" s="142"/>
    </row>
    <row r="1298" spans="2:2" x14ac:dyDescent="0.35">
      <c r="B1298" s="142"/>
    </row>
    <row r="1299" spans="2:2" x14ac:dyDescent="0.35">
      <c r="B1299" s="142"/>
    </row>
    <row r="1300" spans="2:2" x14ac:dyDescent="0.35">
      <c r="B1300" s="142"/>
    </row>
    <row r="1301" spans="2:2" x14ac:dyDescent="0.35">
      <c r="B1301" s="142"/>
    </row>
    <row r="1302" spans="2:2" x14ac:dyDescent="0.35">
      <c r="B1302" s="142"/>
    </row>
    <row r="1303" spans="2:2" x14ac:dyDescent="0.35">
      <c r="B1303" s="142"/>
    </row>
    <row r="1304" spans="2:2" x14ac:dyDescent="0.35">
      <c r="B1304" s="142"/>
    </row>
    <row r="1305" spans="2:2" x14ac:dyDescent="0.35">
      <c r="B1305" s="142"/>
    </row>
    <row r="1306" spans="2:2" x14ac:dyDescent="0.35">
      <c r="B1306" s="142"/>
    </row>
    <row r="1307" spans="2:2" x14ac:dyDescent="0.35">
      <c r="B1307" s="142"/>
    </row>
    <row r="1308" spans="2:2" x14ac:dyDescent="0.35">
      <c r="B1308" s="142"/>
    </row>
    <row r="1309" spans="2:2" x14ac:dyDescent="0.35">
      <c r="B1309" s="142"/>
    </row>
    <row r="1310" spans="2:2" x14ac:dyDescent="0.35">
      <c r="B1310" s="142"/>
    </row>
    <row r="1311" spans="2:2" x14ac:dyDescent="0.35">
      <c r="B1311" s="142"/>
    </row>
    <row r="1312" spans="2:2" x14ac:dyDescent="0.35">
      <c r="B1312" s="142"/>
    </row>
    <row r="1313" spans="2:2" x14ac:dyDescent="0.35">
      <c r="B1313" s="142"/>
    </row>
    <row r="1314" spans="2:2" x14ac:dyDescent="0.35">
      <c r="B1314" s="142"/>
    </row>
    <row r="1315" spans="2:2" x14ac:dyDescent="0.35">
      <c r="B1315" s="142"/>
    </row>
    <row r="1316" spans="2:2" x14ac:dyDescent="0.35">
      <c r="B1316" s="142"/>
    </row>
    <row r="1317" spans="2:2" x14ac:dyDescent="0.35">
      <c r="B1317" s="142"/>
    </row>
    <row r="1318" spans="2:2" x14ac:dyDescent="0.35">
      <c r="B1318" s="142"/>
    </row>
    <row r="1319" spans="2:2" x14ac:dyDescent="0.35">
      <c r="B1319" s="142"/>
    </row>
    <row r="1320" spans="2:2" x14ac:dyDescent="0.35">
      <c r="B1320" s="142"/>
    </row>
    <row r="1321" spans="2:2" x14ac:dyDescent="0.35">
      <c r="B1321" s="142"/>
    </row>
    <row r="1322" spans="2:2" x14ac:dyDescent="0.35">
      <c r="B1322" s="142"/>
    </row>
    <row r="1323" spans="2:2" x14ac:dyDescent="0.35">
      <c r="B1323" s="142"/>
    </row>
    <row r="1324" spans="2:2" x14ac:dyDescent="0.35">
      <c r="B1324" s="142"/>
    </row>
    <row r="1325" spans="2:2" x14ac:dyDescent="0.35">
      <c r="B1325" s="142"/>
    </row>
    <row r="1326" spans="2:2" x14ac:dyDescent="0.35">
      <c r="B1326" s="142"/>
    </row>
    <row r="1327" spans="2:2" x14ac:dyDescent="0.35">
      <c r="B1327" s="142"/>
    </row>
    <row r="1328" spans="2:2" x14ac:dyDescent="0.35">
      <c r="B1328" s="142"/>
    </row>
    <row r="1329" spans="2:2" x14ac:dyDescent="0.35">
      <c r="B1329" s="142"/>
    </row>
    <row r="1330" spans="2:2" x14ac:dyDescent="0.35">
      <c r="B1330" s="142"/>
    </row>
    <row r="1331" spans="2:2" x14ac:dyDescent="0.35">
      <c r="B1331" s="142"/>
    </row>
    <row r="1332" spans="2:2" x14ac:dyDescent="0.35">
      <c r="B1332" s="142"/>
    </row>
    <row r="1333" spans="2:2" x14ac:dyDescent="0.35">
      <c r="B1333" s="142"/>
    </row>
    <row r="1334" spans="2:2" x14ac:dyDescent="0.35">
      <c r="B1334" s="142"/>
    </row>
    <row r="1335" spans="2:2" x14ac:dyDescent="0.35">
      <c r="B1335" s="142"/>
    </row>
    <row r="1336" spans="2:2" x14ac:dyDescent="0.35">
      <c r="B1336" s="142"/>
    </row>
    <row r="1337" spans="2:2" x14ac:dyDescent="0.35">
      <c r="B1337" s="142"/>
    </row>
    <row r="1338" spans="2:2" x14ac:dyDescent="0.35">
      <c r="B1338" s="142"/>
    </row>
    <row r="1339" spans="2:2" x14ac:dyDescent="0.35">
      <c r="B1339" s="142"/>
    </row>
    <row r="1340" spans="2:2" x14ac:dyDescent="0.35">
      <c r="B1340" s="142"/>
    </row>
    <row r="1341" spans="2:2" x14ac:dyDescent="0.35">
      <c r="B1341" s="142"/>
    </row>
    <row r="1342" spans="2:2" x14ac:dyDescent="0.35">
      <c r="B1342" s="142"/>
    </row>
    <row r="1343" spans="2:2" x14ac:dyDescent="0.35">
      <c r="B1343" s="142"/>
    </row>
    <row r="1344" spans="2:2" x14ac:dyDescent="0.35">
      <c r="B1344" s="142"/>
    </row>
    <row r="1345" spans="2:2" x14ac:dyDescent="0.35">
      <c r="B1345" s="142"/>
    </row>
    <row r="1346" spans="2:2" x14ac:dyDescent="0.35">
      <c r="B1346" s="142"/>
    </row>
    <row r="1347" spans="2:2" x14ac:dyDescent="0.35">
      <c r="B1347" s="142"/>
    </row>
    <row r="1348" spans="2:2" x14ac:dyDescent="0.35">
      <c r="B1348" s="142"/>
    </row>
    <row r="1349" spans="2:2" x14ac:dyDescent="0.35">
      <c r="B1349" s="142"/>
    </row>
    <row r="1350" spans="2:2" x14ac:dyDescent="0.35">
      <c r="B1350" s="142"/>
    </row>
    <row r="1351" spans="2:2" x14ac:dyDescent="0.35">
      <c r="B1351" s="142"/>
    </row>
    <row r="1352" spans="2:2" x14ac:dyDescent="0.35">
      <c r="B1352" s="142"/>
    </row>
    <row r="1353" spans="2:2" x14ac:dyDescent="0.35">
      <c r="B1353" s="142"/>
    </row>
    <row r="1354" spans="2:2" x14ac:dyDescent="0.35">
      <c r="B1354" s="142"/>
    </row>
    <row r="1355" spans="2:2" x14ac:dyDescent="0.35">
      <c r="B1355" s="142"/>
    </row>
    <row r="1356" spans="2:2" x14ac:dyDescent="0.35">
      <c r="B1356" s="142"/>
    </row>
    <row r="1357" spans="2:2" x14ac:dyDescent="0.35">
      <c r="B1357" s="142"/>
    </row>
    <row r="1358" spans="2:2" x14ac:dyDescent="0.35">
      <c r="B1358" s="142"/>
    </row>
    <row r="1359" spans="2:2" x14ac:dyDescent="0.35">
      <c r="B1359" s="142"/>
    </row>
    <row r="1360" spans="2:2" x14ac:dyDescent="0.35">
      <c r="B1360" s="142"/>
    </row>
    <row r="1361" spans="2:2" x14ac:dyDescent="0.35">
      <c r="B1361" s="142"/>
    </row>
    <row r="1362" spans="2:2" x14ac:dyDescent="0.35">
      <c r="B1362" s="142"/>
    </row>
    <row r="1363" spans="2:2" x14ac:dyDescent="0.35">
      <c r="B1363" s="142"/>
    </row>
    <row r="1364" spans="2:2" x14ac:dyDescent="0.35">
      <c r="B1364" s="142"/>
    </row>
    <row r="1365" spans="2:2" x14ac:dyDescent="0.35">
      <c r="B1365" s="142"/>
    </row>
    <row r="1366" spans="2:2" x14ac:dyDescent="0.35">
      <c r="B1366" s="142"/>
    </row>
    <row r="1367" spans="2:2" x14ac:dyDescent="0.35">
      <c r="B1367" s="142"/>
    </row>
    <row r="1368" spans="2:2" x14ac:dyDescent="0.35">
      <c r="B1368" s="142"/>
    </row>
    <row r="1369" spans="2:2" x14ac:dyDescent="0.35">
      <c r="B1369" s="142"/>
    </row>
    <row r="1370" spans="2:2" x14ac:dyDescent="0.35">
      <c r="B1370" s="142"/>
    </row>
    <row r="1371" spans="2:2" x14ac:dyDescent="0.35">
      <c r="B1371" s="142"/>
    </row>
    <row r="1372" spans="2:2" x14ac:dyDescent="0.35">
      <c r="B1372" s="142"/>
    </row>
    <row r="1373" spans="2:2" x14ac:dyDescent="0.35">
      <c r="B1373" s="142"/>
    </row>
    <row r="1374" spans="2:2" x14ac:dyDescent="0.35">
      <c r="B1374" s="142"/>
    </row>
    <row r="1375" spans="2:2" x14ac:dyDescent="0.35">
      <c r="B1375" s="142"/>
    </row>
    <row r="1376" spans="2:2" x14ac:dyDescent="0.35">
      <c r="B1376" s="142"/>
    </row>
    <row r="1377" spans="2:2" x14ac:dyDescent="0.35">
      <c r="B1377" s="142"/>
    </row>
    <row r="1378" spans="2:2" x14ac:dyDescent="0.35">
      <c r="B1378" s="142"/>
    </row>
    <row r="1379" spans="2:2" x14ac:dyDescent="0.35">
      <c r="B1379" s="142"/>
    </row>
    <row r="1380" spans="2:2" x14ac:dyDescent="0.35">
      <c r="B1380" s="142"/>
    </row>
    <row r="1381" spans="2:2" x14ac:dyDescent="0.35">
      <c r="B1381" s="142"/>
    </row>
    <row r="1382" spans="2:2" x14ac:dyDescent="0.35">
      <c r="B1382" s="142"/>
    </row>
    <row r="1383" spans="2:2" x14ac:dyDescent="0.35">
      <c r="B1383" s="142"/>
    </row>
    <row r="1384" spans="2:2" x14ac:dyDescent="0.35">
      <c r="B1384" s="142"/>
    </row>
    <row r="1385" spans="2:2" x14ac:dyDescent="0.35">
      <c r="B1385" s="142"/>
    </row>
    <row r="1386" spans="2:2" x14ac:dyDescent="0.35">
      <c r="B1386" s="142"/>
    </row>
    <row r="1387" spans="2:2" x14ac:dyDescent="0.35">
      <c r="B1387" s="142"/>
    </row>
    <row r="1388" spans="2:2" x14ac:dyDescent="0.35">
      <c r="B1388" s="142"/>
    </row>
    <row r="1389" spans="2:2" x14ac:dyDescent="0.35">
      <c r="B1389" s="142"/>
    </row>
    <row r="1390" spans="2:2" x14ac:dyDescent="0.35">
      <c r="B1390" s="142"/>
    </row>
    <row r="1391" spans="2:2" x14ac:dyDescent="0.35">
      <c r="B1391" s="142"/>
    </row>
    <row r="1392" spans="2:2" x14ac:dyDescent="0.35">
      <c r="B1392" s="142"/>
    </row>
    <row r="1393" spans="2:2" x14ac:dyDescent="0.35">
      <c r="B1393" s="142"/>
    </row>
    <row r="1394" spans="2:2" x14ac:dyDescent="0.35">
      <c r="B1394" s="142"/>
    </row>
    <row r="1395" spans="2:2" x14ac:dyDescent="0.35">
      <c r="B1395" s="142"/>
    </row>
    <row r="1396" spans="2:2" x14ac:dyDescent="0.35">
      <c r="B1396" s="142"/>
    </row>
    <row r="1397" spans="2:2" x14ac:dyDescent="0.35">
      <c r="B1397" s="142"/>
    </row>
    <row r="1398" spans="2:2" x14ac:dyDescent="0.35">
      <c r="B1398" s="142"/>
    </row>
    <row r="1399" spans="2:2" x14ac:dyDescent="0.35">
      <c r="B1399" s="142"/>
    </row>
    <row r="1400" spans="2:2" x14ac:dyDescent="0.35">
      <c r="B1400" s="142"/>
    </row>
    <row r="1401" spans="2:2" x14ac:dyDescent="0.35">
      <c r="B1401" s="142"/>
    </row>
    <row r="1402" spans="2:2" x14ac:dyDescent="0.35">
      <c r="B1402" s="142"/>
    </row>
    <row r="1403" spans="2:2" x14ac:dyDescent="0.35">
      <c r="B1403" s="142"/>
    </row>
    <row r="1404" spans="2:2" x14ac:dyDescent="0.35">
      <c r="B1404" s="142"/>
    </row>
    <row r="1405" spans="2:2" x14ac:dyDescent="0.35">
      <c r="B1405" s="142"/>
    </row>
    <row r="1406" spans="2:2" x14ac:dyDescent="0.35">
      <c r="B1406" s="142"/>
    </row>
    <row r="1407" spans="2:2" x14ac:dyDescent="0.35">
      <c r="B1407" s="142"/>
    </row>
    <row r="1408" spans="2:2" x14ac:dyDescent="0.35">
      <c r="B1408" s="142"/>
    </row>
    <row r="1409" spans="2:2" x14ac:dyDescent="0.35">
      <c r="B1409" s="142"/>
    </row>
    <row r="1410" spans="2:2" x14ac:dyDescent="0.35">
      <c r="B1410" s="142"/>
    </row>
    <row r="1411" spans="2:2" x14ac:dyDescent="0.35">
      <c r="B1411" s="142"/>
    </row>
    <row r="1412" spans="2:2" x14ac:dyDescent="0.35">
      <c r="B1412" s="142"/>
    </row>
    <row r="1413" spans="2:2" x14ac:dyDescent="0.35">
      <c r="B1413" s="142"/>
    </row>
    <row r="1414" spans="2:2" x14ac:dyDescent="0.35">
      <c r="B1414" s="142"/>
    </row>
    <row r="1415" spans="2:2" x14ac:dyDescent="0.35">
      <c r="B1415" s="142"/>
    </row>
    <row r="1416" spans="2:2" x14ac:dyDescent="0.35">
      <c r="B1416" s="142"/>
    </row>
    <row r="1417" spans="2:2" x14ac:dyDescent="0.35">
      <c r="B1417" s="142"/>
    </row>
    <row r="1418" spans="2:2" x14ac:dyDescent="0.35">
      <c r="B1418" s="142"/>
    </row>
    <row r="1419" spans="2:2" x14ac:dyDescent="0.35">
      <c r="B1419" s="142"/>
    </row>
    <row r="1420" spans="2:2" x14ac:dyDescent="0.35">
      <c r="B1420" s="142"/>
    </row>
    <row r="1421" spans="2:2" x14ac:dyDescent="0.35">
      <c r="B1421" s="142"/>
    </row>
    <row r="1422" spans="2:2" x14ac:dyDescent="0.35">
      <c r="B1422" s="142"/>
    </row>
    <row r="1423" spans="2:2" x14ac:dyDescent="0.35">
      <c r="B1423" s="142"/>
    </row>
    <row r="1424" spans="2:2" x14ac:dyDescent="0.35">
      <c r="B1424" s="142"/>
    </row>
    <row r="1425" spans="2:2" x14ac:dyDescent="0.35">
      <c r="B1425" s="142"/>
    </row>
    <row r="1426" spans="2:2" x14ac:dyDescent="0.35">
      <c r="B1426" s="142"/>
    </row>
    <row r="1427" spans="2:2" x14ac:dyDescent="0.35">
      <c r="B1427" s="142"/>
    </row>
    <row r="1428" spans="2:2" x14ac:dyDescent="0.35">
      <c r="B1428" s="142"/>
    </row>
    <row r="1429" spans="2:2" x14ac:dyDescent="0.35">
      <c r="B1429" s="142"/>
    </row>
    <row r="1430" spans="2:2" x14ac:dyDescent="0.35">
      <c r="B1430" s="142"/>
    </row>
    <row r="1431" spans="2:2" x14ac:dyDescent="0.35">
      <c r="B1431" s="142"/>
    </row>
    <row r="1432" spans="2:2" x14ac:dyDescent="0.35">
      <c r="B1432" s="142"/>
    </row>
    <row r="1433" spans="2:2" x14ac:dyDescent="0.35">
      <c r="B1433" s="142"/>
    </row>
    <row r="1434" spans="2:2" x14ac:dyDescent="0.35">
      <c r="B1434" s="142"/>
    </row>
    <row r="1435" spans="2:2" x14ac:dyDescent="0.35">
      <c r="B1435" s="142"/>
    </row>
    <row r="1436" spans="2:2" x14ac:dyDescent="0.35">
      <c r="B1436" s="142"/>
    </row>
    <row r="1437" spans="2:2" x14ac:dyDescent="0.35">
      <c r="B1437" s="142"/>
    </row>
    <row r="1438" spans="2:2" x14ac:dyDescent="0.35">
      <c r="B1438" s="142"/>
    </row>
    <row r="1439" spans="2:2" x14ac:dyDescent="0.35">
      <c r="B1439" s="142"/>
    </row>
    <row r="1440" spans="2:2" x14ac:dyDescent="0.35">
      <c r="B1440" s="142"/>
    </row>
    <row r="1441" spans="2:2" x14ac:dyDescent="0.35">
      <c r="B1441" s="142"/>
    </row>
    <row r="1442" spans="2:2" x14ac:dyDescent="0.35">
      <c r="B1442" s="142"/>
    </row>
    <row r="1443" spans="2:2" x14ac:dyDescent="0.35">
      <c r="B1443" s="142"/>
    </row>
    <row r="1444" spans="2:2" x14ac:dyDescent="0.35">
      <c r="B1444" s="142"/>
    </row>
    <row r="1445" spans="2:2" x14ac:dyDescent="0.35">
      <c r="B1445" s="142"/>
    </row>
    <row r="1446" spans="2:2" x14ac:dyDescent="0.35">
      <c r="B1446" s="142"/>
    </row>
    <row r="1447" spans="2:2" x14ac:dyDescent="0.35">
      <c r="B1447" s="142"/>
    </row>
    <row r="1448" spans="2:2" x14ac:dyDescent="0.35">
      <c r="B1448" s="142"/>
    </row>
    <row r="1449" spans="2:2" x14ac:dyDescent="0.35">
      <c r="B1449" s="142"/>
    </row>
    <row r="1450" spans="2:2" x14ac:dyDescent="0.35">
      <c r="B1450" s="142"/>
    </row>
    <row r="1451" spans="2:2" x14ac:dyDescent="0.35">
      <c r="B1451" s="142"/>
    </row>
    <row r="1452" spans="2:2" x14ac:dyDescent="0.35">
      <c r="B1452" s="142"/>
    </row>
    <row r="1453" spans="2:2" x14ac:dyDescent="0.35">
      <c r="B1453" s="142"/>
    </row>
    <row r="1454" spans="2:2" x14ac:dyDescent="0.35">
      <c r="B1454" s="142"/>
    </row>
    <row r="1455" spans="2:2" x14ac:dyDescent="0.35">
      <c r="B1455" s="142"/>
    </row>
    <row r="1456" spans="2:2" x14ac:dyDescent="0.35">
      <c r="B1456" s="142"/>
    </row>
    <row r="1457" spans="2:2" x14ac:dyDescent="0.35">
      <c r="B1457" s="142"/>
    </row>
    <row r="1458" spans="2:2" x14ac:dyDescent="0.35">
      <c r="B1458" s="142"/>
    </row>
    <row r="1459" spans="2:2" x14ac:dyDescent="0.35">
      <c r="B1459" s="142"/>
    </row>
    <row r="1460" spans="2:2" x14ac:dyDescent="0.35">
      <c r="B1460" s="142"/>
    </row>
    <row r="1461" spans="2:2" x14ac:dyDescent="0.35">
      <c r="B1461" s="142"/>
    </row>
    <row r="1462" spans="2:2" x14ac:dyDescent="0.35">
      <c r="B1462" s="142"/>
    </row>
    <row r="1463" spans="2:2" x14ac:dyDescent="0.35">
      <c r="B1463" s="142"/>
    </row>
    <row r="1464" spans="2:2" x14ac:dyDescent="0.35">
      <c r="B1464" s="142"/>
    </row>
    <row r="1465" spans="2:2" x14ac:dyDescent="0.35">
      <c r="B1465" s="142"/>
    </row>
    <row r="1466" spans="2:2" x14ac:dyDescent="0.35">
      <c r="B1466" s="142"/>
    </row>
    <row r="1467" spans="2:2" x14ac:dyDescent="0.35">
      <c r="B1467" s="142"/>
    </row>
    <row r="1468" spans="2:2" x14ac:dyDescent="0.35">
      <c r="B1468" s="142"/>
    </row>
    <row r="1469" spans="2:2" x14ac:dyDescent="0.35">
      <c r="B1469" s="142"/>
    </row>
    <row r="1470" spans="2:2" x14ac:dyDescent="0.35">
      <c r="B1470" s="142"/>
    </row>
    <row r="1471" spans="2:2" x14ac:dyDescent="0.35">
      <c r="B1471" s="142"/>
    </row>
    <row r="1472" spans="2:2" x14ac:dyDescent="0.35">
      <c r="B1472" s="142"/>
    </row>
    <row r="1473" spans="2:2" x14ac:dyDescent="0.35">
      <c r="B1473" s="142"/>
    </row>
    <row r="1474" spans="2:2" x14ac:dyDescent="0.35">
      <c r="B1474" s="142"/>
    </row>
    <row r="1475" spans="2:2" x14ac:dyDescent="0.35">
      <c r="B1475" s="142"/>
    </row>
    <row r="1476" spans="2:2" x14ac:dyDescent="0.35">
      <c r="B1476" s="142"/>
    </row>
    <row r="1477" spans="2:2" x14ac:dyDescent="0.35">
      <c r="B1477" s="142"/>
    </row>
    <row r="1478" spans="2:2" x14ac:dyDescent="0.35">
      <c r="B1478" s="142"/>
    </row>
    <row r="1479" spans="2:2" x14ac:dyDescent="0.35">
      <c r="B1479" s="142"/>
    </row>
    <row r="1480" spans="2:2" x14ac:dyDescent="0.35">
      <c r="B1480" s="142"/>
    </row>
    <row r="1481" spans="2:2" x14ac:dyDescent="0.35">
      <c r="B1481" s="142"/>
    </row>
    <row r="1482" spans="2:2" x14ac:dyDescent="0.35">
      <c r="B1482" s="142"/>
    </row>
    <row r="1483" spans="2:2" x14ac:dyDescent="0.35">
      <c r="B1483" s="142"/>
    </row>
    <row r="1484" spans="2:2" x14ac:dyDescent="0.35">
      <c r="B1484" s="142"/>
    </row>
    <row r="1485" spans="2:2" x14ac:dyDescent="0.35">
      <c r="B1485" s="142"/>
    </row>
    <row r="1486" spans="2:2" x14ac:dyDescent="0.35">
      <c r="B1486" s="142"/>
    </row>
    <row r="1487" spans="2:2" x14ac:dyDescent="0.35">
      <c r="B1487" s="142"/>
    </row>
    <row r="1488" spans="2:2" x14ac:dyDescent="0.35">
      <c r="B1488" s="142"/>
    </row>
    <row r="1489" spans="2:2" x14ac:dyDescent="0.35">
      <c r="B1489" s="142"/>
    </row>
    <row r="1490" spans="2:2" x14ac:dyDescent="0.35">
      <c r="B1490" s="142"/>
    </row>
    <row r="1491" spans="2:2" x14ac:dyDescent="0.35">
      <c r="B1491" s="142"/>
    </row>
    <row r="1492" spans="2:2" x14ac:dyDescent="0.35">
      <c r="B1492" s="142"/>
    </row>
    <row r="1493" spans="2:2" x14ac:dyDescent="0.35">
      <c r="B1493" s="142"/>
    </row>
    <row r="1494" spans="2:2" x14ac:dyDescent="0.35">
      <c r="B1494" s="142"/>
    </row>
    <row r="1495" spans="2:2" x14ac:dyDescent="0.35">
      <c r="B1495" s="142"/>
    </row>
    <row r="1496" spans="2:2" x14ac:dyDescent="0.35">
      <c r="B1496" s="142"/>
    </row>
    <row r="1497" spans="2:2" x14ac:dyDescent="0.35">
      <c r="B1497" s="142"/>
    </row>
    <row r="1498" spans="2:2" x14ac:dyDescent="0.35">
      <c r="B1498" s="142"/>
    </row>
    <row r="1499" spans="2:2" x14ac:dyDescent="0.35">
      <c r="B1499" s="142"/>
    </row>
    <row r="1500" spans="2:2" x14ac:dyDescent="0.35">
      <c r="B1500" s="142"/>
    </row>
    <row r="1501" spans="2:2" x14ac:dyDescent="0.35">
      <c r="B1501" s="142"/>
    </row>
    <row r="1502" spans="2:2" x14ac:dyDescent="0.35">
      <c r="B1502" s="142"/>
    </row>
    <row r="1503" spans="2:2" x14ac:dyDescent="0.35">
      <c r="B1503" s="142"/>
    </row>
    <row r="1504" spans="2:2" x14ac:dyDescent="0.35">
      <c r="B1504" s="142"/>
    </row>
    <row r="1505" spans="2:2" x14ac:dyDescent="0.35">
      <c r="B1505" s="142"/>
    </row>
    <row r="1506" spans="2:2" x14ac:dyDescent="0.35">
      <c r="B1506" s="142"/>
    </row>
    <row r="1507" spans="2:2" x14ac:dyDescent="0.35">
      <c r="B1507" s="142"/>
    </row>
    <row r="1508" spans="2:2" x14ac:dyDescent="0.35">
      <c r="B1508" s="142"/>
    </row>
    <row r="1509" spans="2:2" x14ac:dyDescent="0.35">
      <c r="B1509" s="142"/>
    </row>
    <row r="1510" spans="2:2" x14ac:dyDescent="0.35">
      <c r="B1510" s="142"/>
    </row>
    <row r="1511" spans="2:2" x14ac:dyDescent="0.35">
      <c r="B1511" s="142"/>
    </row>
    <row r="1512" spans="2:2" x14ac:dyDescent="0.35">
      <c r="B1512" s="142"/>
    </row>
    <row r="1513" spans="2:2" x14ac:dyDescent="0.35">
      <c r="B1513" s="142"/>
    </row>
    <row r="1514" spans="2:2" x14ac:dyDescent="0.35">
      <c r="B1514" s="142"/>
    </row>
    <row r="1515" spans="2:2" x14ac:dyDescent="0.35">
      <c r="B1515" s="142"/>
    </row>
    <row r="1516" spans="2:2" x14ac:dyDescent="0.35">
      <c r="B1516" s="142"/>
    </row>
    <row r="1517" spans="2:2" x14ac:dyDescent="0.35">
      <c r="B1517" s="142"/>
    </row>
    <row r="1518" spans="2:2" x14ac:dyDescent="0.35">
      <c r="B1518" s="142"/>
    </row>
    <row r="1519" spans="2:2" x14ac:dyDescent="0.35">
      <c r="B1519" s="142"/>
    </row>
    <row r="1520" spans="2:2" x14ac:dyDescent="0.35">
      <c r="B1520" s="142"/>
    </row>
    <row r="1521" spans="2:2" x14ac:dyDescent="0.35">
      <c r="B1521" s="142"/>
    </row>
    <row r="1522" spans="2:2" x14ac:dyDescent="0.35">
      <c r="B1522" s="142"/>
    </row>
    <row r="1523" spans="2:2" x14ac:dyDescent="0.35">
      <c r="B1523" s="142"/>
    </row>
    <row r="1524" spans="2:2" x14ac:dyDescent="0.35">
      <c r="B1524" s="142"/>
    </row>
    <row r="1525" spans="2:2" x14ac:dyDescent="0.35">
      <c r="B1525" s="142"/>
    </row>
    <row r="1526" spans="2:2" x14ac:dyDescent="0.35">
      <c r="B1526" s="142"/>
    </row>
    <row r="1527" spans="2:2" x14ac:dyDescent="0.35">
      <c r="B1527" s="142"/>
    </row>
    <row r="1528" spans="2:2" x14ac:dyDescent="0.35">
      <c r="B1528" s="142"/>
    </row>
    <row r="1529" spans="2:2" x14ac:dyDescent="0.35">
      <c r="B1529" s="142"/>
    </row>
    <row r="1530" spans="2:2" x14ac:dyDescent="0.35">
      <c r="B1530" s="142"/>
    </row>
    <row r="1531" spans="2:2" x14ac:dyDescent="0.35">
      <c r="B1531" s="142"/>
    </row>
    <row r="1532" spans="2:2" x14ac:dyDescent="0.35">
      <c r="B1532" s="142"/>
    </row>
    <row r="1533" spans="2:2" x14ac:dyDescent="0.35">
      <c r="B1533" s="142"/>
    </row>
    <row r="1534" spans="2:2" x14ac:dyDescent="0.35">
      <c r="B1534" s="142"/>
    </row>
    <row r="1535" spans="2:2" x14ac:dyDescent="0.35">
      <c r="B1535" s="142"/>
    </row>
    <row r="1536" spans="2:2" x14ac:dyDescent="0.35">
      <c r="B1536" s="142"/>
    </row>
    <row r="1537" spans="2:2" x14ac:dyDescent="0.35">
      <c r="B1537" s="142"/>
    </row>
    <row r="1538" spans="2:2" x14ac:dyDescent="0.35">
      <c r="B1538" s="142"/>
    </row>
    <row r="1539" spans="2:2" x14ac:dyDescent="0.35">
      <c r="B1539" s="142"/>
    </row>
    <row r="1540" spans="2:2" x14ac:dyDescent="0.35">
      <c r="B1540" s="142"/>
    </row>
    <row r="1541" spans="2:2" x14ac:dyDescent="0.35">
      <c r="B1541" s="142"/>
    </row>
    <row r="1542" spans="2:2" x14ac:dyDescent="0.35">
      <c r="B1542" s="142"/>
    </row>
    <row r="1543" spans="2:2" x14ac:dyDescent="0.35">
      <c r="B1543" s="142"/>
    </row>
    <row r="1544" spans="2:2" x14ac:dyDescent="0.35">
      <c r="B1544" s="142"/>
    </row>
    <row r="1545" spans="2:2" x14ac:dyDescent="0.35">
      <c r="B1545" s="142"/>
    </row>
    <row r="1546" spans="2:2" x14ac:dyDescent="0.35">
      <c r="B1546" s="142"/>
    </row>
    <row r="1547" spans="2:2" x14ac:dyDescent="0.35">
      <c r="B1547" s="142"/>
    </row>
    <row r="1548" spans="2:2" x14ac:dyDescent="0.35">
      <c r="B1548" s="142"/>
    </row>
    <row r="1549" spans="2:2" x14ac:dyDescent="0.35">
      <c r="B1549" s="142"/>
    </row>
    <row r="1550" spans="2:2" x14ac:dyDescent="0.35">
      <c r="B1550" s="142"/>
    </row>
    <row r="1551" spans="2:2" x14ac:dyDescent="0.35">
      <c r="B1551" s="142"/>
    </row>
    <row r="1552" spans="2:2" x14ac:dyDescent="0.35">
      <c r="B1552" s="142"/>
    </row>
    <row r="1553" spans="2:2" x14ac:dyDescent="0.35">
      <c r="B1553" s="142"/>
    </row>
    <row r="1554" spans="2:2" x14ac:dyDescent="0.35">
      <c r="B1554" s="142"/>
    </row>
    <row r="1555" spans="2:2" x14ac:dyDescent="0.35">
      <c r="B1555" s="142"/>
    </row>
    <row r="1556" spans="2:2" x14ac:dyDescent="0.35">
      <c r="B1556" s="142"/>
    </row>
    <row r="1557" spans="2:2" x14ac:dyDescent="0.35">
      <c r="B1557" s="142"/>
    </row>
    <row r="1558" spans="2:2" x14ac:dyDescent="0.35">
      <c r="B1558" s="142"/>
    </row>
    <row r="1559" spans="2:2" x14ac:dyDescent="0.35">
      <c r="B1559" s="142"/>
    </row>
    <row r="1560" spans="2:2" x14ac:dyDescent="0.35">
      <c r="B1560" s="142"/>
    </row>
    <row r="1561" spans="2:2" x14ac:dyDescent="0.35">
      <c r="B1561" s="142"/>
    </row>
    <row r="1562" spans="2:2" x14ac:dyDescent="0.35">
      <c r="B1562" s="142"/>
    </row>
    <row r="1563" spans="2:2" x14ac:dyDescent="0.35">
      <c r="B1563" s="142"/>
    </row>
    <row r="1564" spans="2:2" x14ac:dyDescent="0.35">
      <c r="B1564" s="142"/>
    </row>
    <row r="1565" spans="2:2" x14ac:dyDescent="0.35">
      <c r="B1565" s="142"/>
    </row>
    <row r="1566" spans="2:2" x14ac:dyDescent="0.35">
      <c r="B1566" s="142"/>
    </row>
    <row r="1567" spans="2:2" x14ac:dyDescent="0.35">
      <c r="B1567" s="142"/>
    </row>
    <row r="1568" spans="2:2" x14ac:dyDescent="0.35">
      <c r="B1568" s="142"/>
    </row>
    <row r="1569" spans="2:2" x14ac:dyDescent="0.35">
      <c r="B1569" s="142"/>
    </row>
    <row r="1570" spans="2:2" x14ac:dyDescent="0.35">
      <c r="B1570" s="142"/>
    </row>
    <row r="1571" spans="2:2" x14ac:dyDescent="0.35">
      <c r="B1571" s="142"/>
    </row>
    <row r="1572" spans="2:2" x14ac:dyDescent="0.35">
      <c r="B1572" s="142"/>
    </row>
    <row r="1573" spans="2:2" x14ac:dyDescent="0.35">
      <c r="B1573" s="142"/>
    </row>
    <row r="1574" spans="2:2" x14ac:dyDescent="0.35">
      <c r="B1574" s="142"/>
    </row>
    <row r="1575" spans="2:2" x14ac:dyDescent="0.35">
      <c r="B1575" s="142"/>
    </row>
    <row r="1576" spans="2:2" x14ac:dyDescent="0.35">
      <c r="B1576" s="142"/>
    </row>
    <row r="1577" spans="2:2" x14ac:dyDescent="0.35">
      <c r="B1577" s="142"/>
    </row>
    <row r="1578" spans="2:2" x14ac:dyDescent="0.35">
      <c r="B1578" s="142"/>
    </row>
    <row r="1579" spans="2:2" x14ac:dyDescent="0.35">
      <c r="B1579" s="142"/>
    </row>
    <row r="1580" spans="2:2" x14ac:dyDescent="0.35">
      <c r="B1580" s="142"/>
    </row>
    <row r="1581" spans="2:2" x14ac:dyDescent="0.35">
      <c r="B1581" s="142"/>
    </row>
    <row r="1582" spans="2:2" x14ac:dyDescent="0.35">
      <c r="B1582" s="142"/>
    </row>
    <row r="1583" spans="2:2" x14ac:dyDescent="0.35">
      <c r="B1583" s="142"/>
    </row>
    <row r="1584" spans="2:2" x14ac:dyDescent="0.35">
      <c r="B1584" s="142"/>
    </row>
    <row r="1585" spans="2:2" x14ac:dyDescent="0.35">
      <c r="B1585" s="142"/>
    </row>
    <row r="1586" spans="2:2" x14ac:dyDescent="0.35">
      <c r="B1586" s="142"/>
    </row>
    <row r="1587" spans="2:2" x14ac:dyDescent="0.35">
      <c r="B1587" s="142"/>
    </row>
    <row r="1588" spans="2:2" x14ac:dyDescent="0.35">
      <c r="B1588" s="142"/>
    </row>
    <row r="1589" spans="2:2" x14ac:dyDescent="0.35">
      <c r="B1589" s="142"/>
    </row>
    <row r="1590" spans="2:2" x14ac:dyDescent="0.35">
      <c r="B1590" s="142"/>
    </row>
    <row r="1591" spans="2:2" x14ac:dyDescent="0.35">
      <c r="B1591" s="142"/>
    </row>
    <row r="1592" spans="2:2" x14ac:dyDescent="0.35">
      <c r="B1592" s="142"/>
    </row>
    <row r="1593" spans="2:2" x14ac:dyDescent="0.35">
      <c r="B1593" s="142"/>
    </row>
    <row r="1594" spans="2:2" x14ac:dyDescent="0.35">
      <c r="B1594" s="142"/>
    </row>
    <row r="1595" spans="2:2" x14ac:dyDescent="0.35">
      <c r="B1595" s="142"/>
    </row>
    <row r="1596" spans="2:2" x14ac:dyDescent="0.35">
      <c r="B1596" s="142"/>
    </row>
    <row r="1597" spans="2:2" x14ac:dyDescent="0.35">
      <c r="B1597" s="142"/>
    </row>
    <row r="1598" spans="2:2" x14ac:dyDescent="0.35">
      <c r="B1598" s="142"/>
    </row>
    <row r="1599" spans="2:2" x14ac:dyDescent="0.35">
      <c r="B1599" s="142"/>
    </row>
    <row r="1600" spans="2:2" x14ac:dyDescent="0.35">
      <c r="B1600" s="142"/>
    </row>
    <row r="1601" spans="2:2" x14ac:dyDescent="0.35">
      <c r="B1601" s="142"/>
    </row>
    <row r="1602" spans="2:2" x14ac:dyDescent="0.35">
      <c r="B1602" s="142"/>
    </row>
    <row r="1603" spans="2:2" x14ac:dyDescent="0.35">
      <c r="B1603" s="142"/>
    </row>
    <row r="1604" spans="2:2" x14ac:dyDescent="0.35">
      <c r="B1604" s="142"/>
    </row>
    <row r="1605" spans="2:2" x14ac:dyDescent="0.35">
      <c r="B1605" s="142"/>
    </row>
    <row r="1606" spans="2:2" x14ac:dyDescent="0.35">
      <c r="B1606" s="142"/>
    </row>
    <row r="1607" spans="2:2" x14ac:dyDescent="0.35">
      <c r="B1607" s="142"/>
    </row>
    <row r="1608" spans="2:2" x14ac:dyDescent="0.35">
      <c r="B1608" s="142"/>
    </row>
    <row r="1609" spans="2:2" x14ac:dyDescent="0.35">
      <c r="B1609" s="142"/>
    </row>
    <row r="1610" spans="2:2" x14ac:dyDescent="0.35">
      <c r="B1610" s="142"/>
    </row>
    <row r="1611" spans="2:2" x14ac:dyDescent="0.35">
      <c r="B1611" s="142"/>
    </row>
    <row r="1612" spans="2:2" x14ac:dyDescent="0.35">
      <c r="B1612" s="142"/>
    </row>
    <row r="1613" spans="2:2" x14ac:dyDescent="0.35">
      <c r="B1613" s="142"/>
    </row>
    <row r="1614" spans="2:2" x14ac:dyDescent="0.35">
      <c r="B1614" s="142"/>
    </row>
    <row r="1615" spans="2:2" x14ac:dyDescent="0.35">
      <c r="B1615" s="142"/>
    </row>
    <row r="1616" spans="2:2" x14ac:dyDescent="0.35">
      <c r="B1616" s="142"/>
    </row>
    <row r="1617" spans="2:2" x14ac:dyDescent="0.35">
      <c r="B1617" s="142"/>
    </row>
    <row r="1618" spans="2:2" x14ac:dyDescent="0.35">
      <c r="B1618" s="142"/>
    </row>
    <row r="1619" spans="2:2" x14ac:dyDescent="0.35">
      <c r="B1619" s="142"/>
    </row>
    <row r="1620" spans="2:2" x14ac:dyDescent="0.35">
      <c r="B1620" s="142"/>
    </row>
    <row r="1621" spans="2:2" x14ac:dyDescent="0.35">
      <c r="B1621" s="142"/>
    </row>
    <row r="1622" spans="2:2" x14ac:dyDescent="0.35">
      <c r="B1622" s="142"/>
    </row>
    <row r="1623" spans="2:2" x14ac:dyDescent="0.35">
      <c r="B1623" s="142"/>
    </row>
    <row r="1624" spans="2:2" x14ac:dyDescent="0.35">
      <c r="B1624" s="142"/>
    </row>
    <row r="1625" spans="2:2" x14ac:dyDescent="0.35">
      <c r="B1625" s="142"/>
    </row>
    <row r="1626" spans="2:2" x14ac:dyDescent="0.35">
      <c r="B1626" s="142"/>
    </row>
    <row r="1627" spans="2:2" x14ac:dyDescent="0.35">
      <c r="B1627" s="142"/>
    </row>
    <row r="1628" spans="2:2" x14ac:dyDescent="0.35">
      <c r="B1628" s="142"/>
    </row>
    <row r="1629" spans="2:2" x14ac:dyDescent="0.35">
      <c r="B1629" s="142"/>
    </row>
    <row r="1630" spans="2:2" x14ac:dyDescent="0.35">
      <c r="B1630" s="142"/>
    </row>
    <row r="1631" spans="2:2" x14ac:dyDescent="0.35">
      <c r="B1631" s="142"/>
    </row>
    <row r="1632" spans="2:2" x14ac:dyDescent="0.35">
      <c r="B1632" s="142"/>
    </row>
    <row r="1633" spans="2:2" x14ac:dyDescent="0.35">
      <c r="B1633" s="142"/>
    </row>
    <row r="1634" spans="2:2" x14ac:dyDescent="0.35">
      <c r="B1634" s="142"/>
    </row>
    <row r="1635" spans="2:2" x14ac:dyDescent="0.35">
      <c r="B1635" s="142"/>
    </row>
    <row r="1636" spans="2:2" x14ac:dyDescent="0.35">
      <c r="B1636" s="142"/>
    </row>
    <row r="1637" spans="2:2" x14ac:dyDescent="0.35">
      <c r="B1637" s="142"/>
    </row>
    <row r="1638" spans="2:2" x14ac:dyDescent="0.35">
      <c r="B1638" s="142"/>
    </row>
    <row r="1639" spans="2:2" x14ac:dyDescent="0.35">
      <c r="B1639" s="142"/>
    </row>
    <row r="1640" spans="2:2" x14ac:dyDescent="0.35">
      <c r="B1640" s="142"/>
    </row>
    <row r="1641" spans="2:2" x14ac:dyDescent="0.35">
      <c r="B1641" s="142"/>
    </row>
    <row r="1642" spans="2:2" x14ac:dyDescent="0.35">
      <c r="B1642" s="142"/>
    </row>
    <row r="1643" spans="2:2" x14ac:dyDescent="0.35">
      <c r="B1643" s="142"/>
    </row>
    <row r="1644" spans="2:2" x14ac:dyDescent="0.35">
      <c r="B1644" s="142"/>
    </row>
    <row r="1645" spans="2:2" x14ac:dyDescent="0.35">
      <c r="B1645" s="142"/>
    </row>
    <row r="1646" spans="2:2" x14ac:dyDescent="0.35">
      <c r="B1646" s="142"/>
    </row>
    <row r="1647" spans="2:2" x14ac:dyDescent="0.35">
      <c r="B1647" s="142"/>
    </row>
    <row r="1648" spans="2:2" x14ac:dyDescent="0.35">
      <c r="B1648" s="142"/>
    </row>
    <row r="1649" spans="2:2" x14ac:dyDescent="0.35">
      <c r="B1649" s="142"/>
    </row>
    <row r="1650" spans="2:2" x14ac:dyDescent="0.35">
      <c r="B1650" s="142"/>
    </row>
    <row r="1651" spans="2:2" x14ac:dyDescent="0.35">
      <c r="B1651" s="142"/>
    </row>
    <row r="1652" spans="2:2" x14ac:dyDescent="0.35">
      <c r="B1652" s="142"/>
    </row>
    <row r="1653" spans="2:2" x14ac:dyDescent="0.35">
      <c r="B1653" s="142"/>
    </row>
    <row r="1654" spans="2:2" x14ac:dyDescent="0.35">
      <c r="B1654" s="142"/>
    </row>
    <row r="1655" spans="2:2" x14ac:dyDescent="0.35">
      <c r="B1655" s="142"/>
    </row>
    <row r="1656" spans="2:2" x14ac:dyDescent="0.35">
      <c r="B1656" s="142"/>
    </row>
    <row r="1657" spans="2:2" x14ac:dyDescent="0.35">
      <c r="B1657" s="142"/>
    </row>
    <row r="1658" spans="2:2" x14ac:dyDescent="0.35">
      <c r="B1658" s="142"/>
    </row>
    <row r="1659" spans="2:2" x14ac:dyDescent="0.35">
      <c r="B1659" s="142"/>
    </row>
    <row r="1660" spans="2:2" x14ac:dyDescent="0.35">
      <c r="B1660" s="142"/>
    </row>
    <row r="1661" spans="2:2" x14ac:dyDescent="0.35">
      <c r="B1661" s="142"/>
    </row>
    <row r="1662" spans="2:2" x14ac:dyDescent="0.35">
      <c r="B1662" s="142"/>
    </row>
    <row r="1663" spans="2:2" x14ac:dyDescent="0.35">
      <c r="B1663" s="142"/>
    </row>
    <row r="1664" spans="2:2" x14ac:dyDescent="0.35">
      <c r="B1664" s="142"/>
    </row>
    <row r="1665" spans="2:2" x14ac:dyDescent="0.35">
      <c r="B1665" s="142"/>
    </row>
    <row r="1666" spans="2:2" x14ac:dyDescent="0.35">
      <c r="B1666" s="142"/>
    </row>
    <row r="1667" spans="2:2" x14ac:dyDescent="0.35">
      <c r="B1667" s="142"/>
    </row>
    <row r="1668" spans="2:2" x14ac:dyDescent="0.35">
      <c r="B1668" s="142"/>
    </row>
    <row r="1669" spans="2:2" x14ac:dyDescent="0.35">
      <c r="B1669" s="142"/>
    </row>
    <row r="1670" spans="2:2" x14ac:dyDescent="0.35">
      <c r="B1670" s="142"/>
    </row>
    <row r="1671" spans="2:2" x14ac:dyDescent="0.35">
      <c r="B1671" s="142"/>
    </row>
    <row r="1672" spans="2:2" x14ac:dyDescent="0.35">
      <c r="B1672" s="142"/>
    </row>
    <row r="1673" spans="2:2" x14ac:dyDescent="0.35">
      <c r="B1673" s="142"/>
    </row>
    <row r="1674" spans="2:2" x14ac:dyDescent="0.35">
      <c r="B1674" s="142"/>
    </row>
    <row r="1675" spans="2:2" x14ac:dyDescent="0.35">
      <c r="B1675" s="142"/>
    </row>
    <row r="1676" spans="2:2" x14ac:dyDescent="0.35">
      <c r="B1676" s="142"/>
    </row>
    <row r="1677" spans="2:2" x14ac:dyDescent="0.35">
      <c r="B1677" s="142"/>
    </row>
    <row r="1678" spans="2:2" x14ac:dyDescent="0.35">
      <c r="B1678" s="142"/>
    </row>
    <row r="1679" spans="2:2" x14ac:dyDescent="0.35">
      <c r="B1679" s="142"/>
    </row>
    <row r="1680" spans="2:2" x14ac:dyDescent="0.35">
      <c r="B1680" s="142"/>
    </row>
    <row r="1681" spans="2:2" x14ac:dyDescent="0.35">
      <c r="B1681" s="142"/>
    </row>
    <row r="1682" spans="2:2" x14ac:dyDescent="0.35">
      <c r="B1682" s="142"/>
    </row>
    <row r="1683" spans="2:2" x14ac:dyDescent="0.35">
      <c r="B1683" s="142"/>
    </row>
    <row r="1684" spans="2:2" x14ac:dyDescent="0.35">
      <c r="B1684" s="142"/>
    </row>
    <row r="1685" spans="2:2" x14ac:dyDescent="0.35">
      <c r="B1685" s="142"/>
    </row>
    <row r="1686" spans="2:2" x14ac:dyDescent="0.35">
      <c r="B1686" s="142"/>
    </row>
    <row r="1687" spans="2:2" x14ac:dyDescent="0.35">
      <c r="B1687" s="142"/>
    </row>
    <row r="1688" spans="2:2" x14ac:dyDescent="0.35">
      <c r="B1688" s="142"/>
    </row>
    <row r="1689" spans="2:2" x14ac:dyDescent="0.35">
      <c r="B1689" s="142"/>
    </row>
    <row r="1690" spans="2:2" x14ac:dyDescent="0.35">
      <c r="B1690" s="142"/>
    </row>
    <row r="1691" spans="2:2" x14ac:dyDescent="0.35">
      <c r="B1691" s="142"/>
    </row>
    <row r="1692" spans="2:2" x14ac:dyDescent="0.35">
      <c r="B1692" s="142"/>
    </row>
    <row r="1693" spans="2:2" x14ac:dyDescent="0.35">
      <c r="B1693" s="142"/>
    </row>
    <row r="1694" spans="2:2" x14ac:dyDescent="0.35">
      <c r="B1694" s="142"/>
    </row>
    <row r="1695" spans="2:2" x14ac:dyDescent="0.35">
      <c r="B1695" s="142"/>
    </row>
    <row r="1696" spans="2:2" x14ac:dyDescent="0.35">
      <c r="B1696" s="142"/>
    </row>
    <row r="1697" spans="2:2" x14ac:dyDescent="0.35">
      <c r="B1697" s="142"/>
    </row>
    <row r="1698" spans="2:2" x14ac:dyDescent="0.35">
      <c r="B1698" s="142"/>
    </row>
    <row r="1699" spans="2:2" x14ac:dyDescent="0.35">
      <c r="B1699" s="142"/>
    </row>
    <row r="1700" spans="2:2" x14ac:dyDescent="0.35">
      <c r="B1700" s="142"/>
    </row>
    <row r="1701" spans="2:2" x14ac:dyDescent="0.35">
      <c r="B1701" s="142"/>
    </row>
    <row r="1702" spans="2:2" x14ac:dyDescent="0.35">
      <c r="B1702" s="142"/>
    </row>
    <row r="1703" spans="2:2" x14ac:dyDescent="0.35">
      <c r="B1703" s="142"/>
    </row>
    <row r="1704" spans="2:2" x14ac:dyDescent="0.35">
      <c r="B1704" s="142"/>
    </row>
    <row r="1705" spans="2:2" x14ac:dyDescent="0.35">
      <c r="B1705" s="142"/>
    </row>
    <row r="1706" spans="2:2" x14ac:dyDescent="0.35">
      <c r="B1706" s="142"/>
    </row>
    <row r="1707" spans="2:2" x14ac:dyDescent="0.35">
      <c r="B1707" s="142"/>
    </row>
    <row r="1708" spans="2:2" x14ac:dyDescent="0.35">
      <c r="B1708" s="142"/>
    </row>
    <row r="1709" spans="2:2" x14ac:dyDescent="0.35">
      <c r="B1709" s="142"/>
    </row>
    <row r="1710" spans="2:2" x14ac:dyDescent="0.35">
      <c r="B1710" s="142"/>
    </row>
    <row r="1711" spans="2:2" x14ac:dyDescent="0.35">
      <c r="B1711" s="142"/>
    </row>
    <row r="1712" spans="2:2" x14ac:dyDescent="0.35">
      <c r="B1712" s="142"/>
    </row>
    <row r="1713" spans="2:2" x14ac:dyDescent="0.35">
      <c r="B1713" s="142"/>
    </row>
    <row r="1714" spans="2:2" x14ac:dyDescent="0.35">
      <c r="B1714" s="142"/>
    </row>
    <row r="1715" spans="2:2" x14ac:dyDescent="0.35">
      <c r="B1715" s="142"/>
    </row>
    <row r="1716" spans="2:2" x14ac:dyDescent="0.35">
      <c r="B1716" s="142"/>
    </row>
    <row r="1717" spans="2:2" x14ac:dyDescent="0.35">
      <c r="B1717" s="142"/>
    </row>
    <row r="1718" spans="2:2" x14ac:dyDescent="0.35">
      <c r="B1718" s="142"/>
    </row>
    <row r="1719" spans="2:2" x14ac:dyDescent="0.35">
      <c r="B1719" s="142"/>
    </row>
    <row r="1720" spans="2:2" x14ac:dyDescent="0.35">
      <c r="B1720" s="142"/>
    </row>
    <row r="1721" spans="2:2" x14ac:dyDescent="0.35">
      <c r="B1721" s="142"/>
    </row>
    <row r="1722" spans="2:2" x14ac:dyDescent="0.35">
      <c r="B1722" s="142"/>
    </row>
    <row r="1723" spans="2:2" x14ac:dyDescent="0.35">
      <c r="B1723" s="142"/>
    </row>
    <row r="1724" spans="2:2" x14ac:dyDescent="0.35">
      <c r="B1724" s="142"/>
    </row>
    <row r="1725" spans="2:2" x14ac:dyDescent="0.35">
      <c r="B1725" s="142"/>
    </row>
    <row r="1726" spans="2:2" x14ac:dyDescent="0.35">
      <c r="B1726" s="142"/>
    </row>
    <row r="1727" spans="2:2" x14ac:dyDescent="0.35">
      <c r="B1727" s="142"/>
    </row>
    <row r="1728" spans="2:2" x14ac:dyDescent="0.35">
      <c r="B1728" s="142"/>
    </row>
    <row r="1729" spans="2:2" x14ac:dyDescent="0.35">
      <c r="B1729" s="142"/>
    </row>
    <row r="1730" spans="2:2" x14ac:dyDescent="0.35">
      <c r="B1730" s="142"/>
    </row>
    <row r="1731" spans="2:2" x14ac:dyDescent="0.35">
      <c r="B1731" s="142"/>
    </row>
    <row r="1732" spans="2:2" x14ac:dyDescent="0.35">
      <c r="B1732" s="142"/>
    </row>
    <row r="1733" spans="2:2" x14ac:dyDescent="0.35">
      <c r="B1733" s="142"/>
    </row>
    <row r="1734" spans="2:2" x14ac:dyDescent="0.35">
      <c r="B1734" s="142"/>
    </row>
    <row r="1735" spans="2:2" x14ac:dyDescent="0.35">
      <c r="B1735" s="142"/>
    </row>
    <row r="1736" spans="2:2" x14ac:dyDescent="0.35">
      <c r="B1736" s="142"/>
    </row>
    <row r="1737" spans="2:2" x14ac:dyDescent="0.35">
      <c r="B1737" s="142"/>
    </row>
    <row r="1738" spans="2:2" x14ac:dyDescent="0.35">
      <c r="B1738" s="142"/>
    </row>
    <row r="1739" spans="2:2" x14ac:dyDescent="0.35">
      <c r="B1739" s="142"/>
    </row>
    <row r="1740" spans="2:2" x14ac:dyDescent="0.35">
      <c r="B1740" s="142"/>
    </row>
    <row r="1741" spans="2:2" x14ac:dyDescent="0.35">
      <c r="B1741" s="142"/>
    </row>
    <row r="1742" spans="2:2" x14ac:dyDescent="0.35">
      <c r="B1742" s="142"/>
    </row>
    <row r="1743" spans="2:2" x14ac:dyDescent="0.35">
      <c r="B1743" s="142"/>
    </row>
    <row r="1744" spans="2:2" x14ac:dyDescent="0.35">
      <c r="B1744" s="142"/>
    </row>
    <row r="1745" spans="2:2" x14ac:dyDescent="0.35">
      <c r="B1745" s="142"/>
    </row>
    <row r="1746" spans="2:2" x14ac:dyDescent="0.35">
      <c r="B1746" s="142"/>
    </row>
    <row r="1747" spans="2:2" x14ac:dyDescent="0.35">
      <c r="B1747" s="142"/>
    </row>
    <row r="1748" spans="2:2" x14ac:dyDescent="0.35">
      <c r="B1748" s="142"/>
    </row>
    <row r="1749" spans="2:2" x14ac:dyDescent="0.35">
      <c r="B1749" s="142"/>
    </row>
    <row r="1750" spans="2:2" x14ac:dyDescent="0.35">
      <c r="B1750" s="142"/>
    </row>
    <row r="1751" spans="2:2" x14ac:dyDescent="0.35">
      <c r="B1751" s="142"/>
    </row>
    <row r="1752" spans="2:2" x14ac:dyDescent="0.35">
      <c r="B1752" s="142"/>
    </row>
    <row r="1753" spans="2:2" x14ac:dyDescent="0.35">
      <c r="B1753" s="142"/>
    </row>
    <row r="1754" spans="2:2" x14ac:dyDescent="0.35">
      <c r="B1754" s="142"/>
    </row>
    <row r="1755" spans="2:2" x14ac:dyDescent="0.35">
      <c r="B1755" s="142"/>
    </row>
    <row r="1756" spans="2:2" x14ac:dyDescent="0.35">
      <c r="B1756" s="142"/>
    </row>
    <row r="1757" spans="2:2" x14ac:dyDescent="0.35">
      <c r="B1757" s="142"/>
    </row>
    <row r="1758" spans="2:2" x14ac:dyDescent="0.35">
      <c r="B1758" s="142"/>
    </row>
    <row r="1759" spans="2:2" x14ac:dyDescent="0.35">
      <c r="B1759" s="142"/>
    </row>
    <row r="1760" spans="2:2" x14ac:dyDescent="0.35">
      <c r="B1760" s="142"/>
    </row>
    <row r="1761" spans="2:2" x14ac:dyDescent="0.35">
      <c r="B1761" s="142"/>
    </row>
    <row r="1762" spans="2:2" x14ac:dyDescent="0.35">
      <c r="B1762" s="142"/>
    </row>
    <row r="1763" spans="2:2" x14ac:dyDescent="0.35">
      <c r="B1763" s="142"/>
    </row>
    <row r="1764" spans="2:2" x14ac:dyDescent="0.35">
      <c r="B1764" s="142"/>
    </row>
    <row r="1765" spans="2:2" x14ac:dyDescent="0.35">
      <c r="B1765" s="142"/>
    </row>
    <row r="1766" spans="2:2" x14ac:dyDescent="0.35">
      <c r="B1766" s="142"/>
    </row>
    <row r="1767" spans="2:2" x14ac:dyDescent="0.35">
      <c r="B1767" s="142"/>
    </row>
    <row r="1768" spans="2:2" x14ac:dyDescent="0.35">
      <c r="B1768" s="142"/>
    </row>
    <row r="1769" spans="2:2" x14ac:dyDescent="0.35">
      <c r="B1769" s="142"/>
    </row>
    <row r="1770" spans="2:2" x14ac:dyDescent="0.35">
      <c r="B1770" s="142"/>
    </row>
    <row r="1771" spans="2:2" x14ac:dyDescent="0.35">
      <c r="B1771" s="142"/>
    </row>
    <row r="1772" spans="2:2" x14ac:dyDescent="0.35">
      <c r="B1772" s="142"/>
    </row>
    <row r="1773" spans="2:2" x14ac:dyDescent="0.35">
      <c r="B1773" s="142"/>
    </row>
    <row r="1774" spans="2:2" x14ac:dyDescent="0.35">
      <c r="B1774" s="142"/>
    </row>
    <row r="1775" spans="2:2" x14ac:dyDescent="0.35">
      <c r="B1775" s="142"/>
    </row>
    <row r="1776" spans="2:2" x14ac:dyDescent="0.35">
      <c r="B1776" s="142"/>
    </row>
    <row r="1777" spans="2:2" x14ac:dyDescent="0.35">
      <c r="B1777" s="142"/>
    </row>
    <row r="1778" spans="2:2" x14ac:dyDescent="0.35">
      <c r="B1778" s="142"/>
    </row>
    <row r="1779" spans="2:2" x14ac:dyDescent="0.35">
      <c r="B1779" s="142"/>
    </row>
    <row r="1780" spans="2:2" x14ac:dyDescent="0.35">
      <c r="B1780" s="142"/>
    </row>
    <row r="1781" spans="2:2" x14ac:dyDescent="0.35">
      <c r="B1781" s="142"/>
    </row>
    <row r="1782" spans="2:2" x14ac:dyDescent="0.35">
      <c r="B1782" s="142"/>
    </row>
    <row r="1783" spans="2:2" x14ac:dyDescent="0.35">
      <c r="B1783" s="142"/>
    </row>
    <row r="1784" spans="2:2" x14ac:dyDescent="0.35">
      <c r="B1784" s="142"/>
    </row>
    <row r="1785" spans="2:2" x14ac:dyDescent="0.35">
      <c r="B1785" s="142"/>
    </row>
    <row r="1786" spans="2:2" x14ac:dyDescent="0.35">
      <c r="B1786" s="142"/>
    </row>
    <row r="1787" spans="2:2" x14ac:dyDescent="0.35">
      <c r="B1787" s="142"/>
    </row>
    <row r="1788" spans="2:2" x14ac:dyDescent="0.35">
      <c r="B1788" s="142"/>
    </row>
    <row r="1789" spans="2:2" x14ac:dyDescent="0.35">
      <c r="B1789" s="142"/>
    </row>
    <row r="1790" spans="2:2" x14ac:dyDescent="0.35">
      <c r="B1790" s="142"/>
    </row>
    <row r="1791" spans="2:2" x14ac:dyDescent="0.35">
      <c r="B1791" s="142"/>
    </row>
    <row r="1792" spans="2:2" x14ac:dyDescent="0.35">
      <c r="B1792" s="142"/>
    </row>
    <row r="1793" spans="2:2" x14ac:dyDescent="0.35">
      <c r="B1793" s="142"/>
    </row>
    <row r="1794" spans="2:2" x14ac:dyDescent="0.35">
      <c r="B1794" s="142"/>
    </row>
    <row r="1795" spans="2:2" x14ac:dyDescent="0.35">
      <c r="B1795" s="142"/>
    </row>
    <row r="1796" spans="2:2" x14ac:dyDescent="0.35">
      <c r="B1796" s="142"/>
    </row>
    <row r="1797" spans="2:2" x14ac:dyDescent="0.35">
      <c r="B1797" s="142"/>
    </row>
    <row r="1798" spans="2:2" x14ac:dyDescent="0.35">
      <c r="B1798" s="142"/>
    </row>
    <row r="1799" spans="2:2" x14ac:dyDescent="0.35">
      <c r="B1799" s="142"/>
    </row>
    <row r="1800" spans="2:2" x14ac:dyDescent="0.35">
      <c r="B1800" s="142"/>
    </row>
    <row r="1801" spans="2:2" x14ac:dyDescent="0.35">
      <c r="B1801" s="142"/>
    </row>
    <row r="1802" spans="2:2" x14ac:dyDescent="0.35">
      <c r="B1802" s="142"/>
    </row>
    <row r="1803" spans="2:2" x14ac:dyDescent="0.35">
      <c r="B1803" s="142"/>
    </row>
    <row r="1804" spans="2:2" x14ac:dyDescent="0.35">
      <c r="B1804" s="142"/>
    </row>
    <row r="1805" spans="2:2" x14ac:dyDescent="0.35">
      <c r="B1805" s="142"/>
    </row>
    <row r="1806" spans="2:2" x14ac:dyDescent="0.35">
      <c r="B1806" s="142"/>
    </row>
    <row r="1807" spans="2:2" x14ac:dyDescent="0.35">
      <c r="B1807" s="142"/>
    </row>
    <row r="1808" spans="2:2" x14ac:dyDescent="0.35">
      <c r="B1808" s="142"/>
    </row>
    <row r="1809" spans="2:2" x14ac:dyDescent="0.35">
      <c r="B1809" s="142"/>
    </row>
    <row r="1810" spans="2:2" x14ac:dyDescent="0.35">
      <c r="B1810" s="142"/>
    </row>
    <row r="1811" spans="2:2" x14ac:dyDescent="0.35">
      <c r="B1811" s="142"/>
    </row>
    <row r="1812" spans="2:2" x14ac:dyDescent="0.35">
      <c r="B1812" s="142"/>
    </row>
    <row r="1813" spans="2:2" x14ac:dyDescent="0.35">
      <c r="B1813" s="142"/>
    </row>
    <row r="1814" spans="2:2" x14ac:dyDescent="0.35">
      <c r="B1814" s="142"/>
    </row>
    <row r="1815" spans="2:2" x14ac:dyDescent="0.35">
      <c r="B1815" s="142"/>
    </row>
    <row r="1816" spans="2:2" x14ac:dyDescent="0.35">
      <c r="B1816" s="142"/>
    </row>
    <row r="1817" spans="2:2" x14ac:dyDescent="0.35">
      <c r="B1817" s="142"/>
    </row>
    <row r="1818" spans="2:2" x14ac:dyDescent="0.35">
      <c r="B1818" s="142"/>
    </row>
    <row r="1819" spans="2:2" x14ac:dyDescent="0.35">
      <c r="B1819" s="142"/>
    </row>
    <row r="1820" spans="2:2" x14ac:dyDescent="0.35">
      <c r="B1820" s="142"/>
    </row>
    <row r="1821" spans="2:2" x14ac:dyDescent="0.35">
      <c r="B1821" s="142"/>
    </row>
    <row r="1822" spans="2:2" x14ac:dyDescent="0.35">
      <c r="B1822" s="142"/>
    </row>
    <row r="1823" spans="2:2" x14ac:dyDescent="0.35">
      <c r="B1823" s="142"/>
    </row>
    <row r="1824" spans="2:2" x14ac:dyDescent="0.35">
      <c r="B1824" s="142"/>
    </row>
    <row r="1825" spans="2:2" x14ac:dyDescent="0.35">
      <c r="B1825" s="142"/>
    </row>
    <row r="1826" spans="2:2" x14ac:dyDescent="0.35">
      <c r="B1826" s="142"/>
    </row>
    <row r="1827" spans="2:2" x14ac:dyDescent="0.35">
      <c r="B1827" s="142"/>
    </row>
    <row r="1828" spans="2:2" x14ac:dyDescent="0.35">
      <c r="B1828" s="142"/>
    </row>
    <row r="1829" spans="2:2" x14ac:dyDescent="0.35">
      <c r="B1829" s="142"/>
    </row>
    <row r="1830" spans="2:2" x14ac:dyDescent="0.35">
      <c r="B1830" s="142"/>
    </row>
    <row r="1831" spans="2:2" x14ac:dyDescent="0.35">
      <c r="B1831" s="142"/>
    </row>
    <row r="1832" spans="2:2" x14ac:dyDescent="0.35">
      <c r="B1832" s="142"/>
    </row>
    <row r="1833" spans="2:2" x14ac:dyDescent="0.35">
      <c r="B1833" s="142"/>
    </row>
    <row r="1834" spans="2:2" x14ac:dyDescent="0.35">
      <c r="B1834" s="142"/>
    </row>
    <row r="1835" spans="2:2" x14ac:dyDescent="0.35">
      <c r="B1835" s="142"/>
    </row>
    <row r="1836" spans="2:2" x14ac:dyDescent="0.35">
      <c r="B1836" s="142"/>
    </row>
    <row r="1837" spans="2:2" x14ac:dyDescent="0.35">
      <c r="B1837" s="142"/>
    </row>
    <row r="1838" spans="2:2" x14ac:dyDescent="0.35">
      <c r="B1838" s="142"/>
    </row>
    <row r="1839" spans="2:2" x14ac:dyDescent="0.35">
      <c r="B1839" s="142"/>
    </row>
    <row r="1840" spans="2:2" x14ac:dyDescent="0.35">
      <c r="B1840" s="142"/>
    </row>
    <row r="1841" spans="2:2" x14ac:dyDescent="0.35">
      <c r="B1841" s="142"/>
    </row>
    <row r="1842" spans="2:2" x14ac:dyDescent="0.35">
      <c r="B1842" s="142"/>
    </row>
    <row r="1843" spans="2:2" x14ac:dyDescent="0.35">
      <c r="B1843" s="142"/>
    </row>
    <row r="1844" spans="2:2" x14ac:dyDescent="0.35">
      <c r="B1844" s="142"/>
    </row>
    <row r="1845" spans="2:2" x14ac:dyDescent="0.35">
      <c r="B1845" s="142"/>
    </row>
    <row r="1846" spans="2:2" x14ac:dyDescent="0.35">
      <c r="B1846" s="142"/>
    </row>
    <row r="1847" spans="2:2" x14ac:dyDescent="0.35">
      <c r="B1847" s="142"/>
    </row>
    <row r="1848" spans="2:2" x14ac:dyDescent="0.35">
      <c r="B1848" s="142"/>
    </row>
    <row r="1849" spans="2:2" x14ac:dyDescent="0.35">
      <c r="B1849" s="142"/>
    </row>
    <row r="1850" spans="2:2" x14ac:dyDescent="0.35">
      <c r="B1850" s="142"/>
    </row>
    <row r="1851" spans="2:2" x14ac:dyDescent="0.35">
      <c r="B1851" s="142"/>
    </row>
    <row r="1852" spans="2:2" x14ac:dyDescent="0.35">
      <c r="B1852" s="142"/>
    </row>
    <row r="1853" spans="2:2" x14ac:dyDescent="0.35">
      <c r="B1853" s="142"/>
    </row>
    <row r="1854" spans="2:2" x14ac:dyDescent="0.35">
      <c r="B1854" s="142"/>
    </row>
    <row r="1855" spans="2:2" x14ac:dyDescent="0.35">
      <c r="B1855" s="142"/>
    </row>
    <row r="1856" spans="2:2" x14ac:dyDescent="0.35">
      <c r="B1856" s="142"/>
    </row>
    <row r="1857" spans="2:2" x14ac:dyDescent="0.35">
      <c r="B1857" s="142"/>
    </row>
    <row r="1858" spans="2:2" x14ac:dyDescent="0.35">
      <c r="B1858" s="142"/>
    </row>
    <row r="1859" spans="2:2" x14ac:dyDescent="0.35">
      <c r="B1859" s="142"/>
    </row>
    <row r="1860" spans="2:2" x14ac:dyDescent="0.35">
      <c r="B1860" s="142"/>
    </row>
    <row r="1861" spans="2:2" x14ac:dyDescent="0.35">
      <c r="B1861" s="142"/>
    </row>
    <row r="1862" spans="2:2" x14ac:dyDescent="0.35">
      <c r="B1862" s="142"/>
    </row>
    <row r="1863" spans="2:2" x14ac:dyDescent="0.35">
      <c r="B1863" s="142"/>
    </row>
    <row r="1864" spans="2:2" x14ac:dyDescent="0.35">
      <c r="B1864" s="142"/>
    </row>
    <row r="1865" spans="2:2" x14ac:dyDescent="0.35">
      <c r="B1865" s="142"/>
    </row>
    <row r="1866" spans="2:2" x14ac:dyDescent="0.35">
      <c r="B1866" s="142"/>
    </row>
    <row r="1867" spans="2:2" x14ac:dyDescent="0.35">
      <c r="B1867" s="142"/>
    </row>
    <row r="1868" spans="2:2" x14ac:dyDescent="0.35">
      <c r="B1868" s="142"/>
    </row>
    <row r="1869" spans="2:2" x14ac:dyDescent="0.35">
      <c r="B1869" s="142"/>
    </row>
    <row r="1870" spans="2:2" x14ac:dyDescent="0.35">
      <c r="B1870" s="142"/>
    </row>
    <row r="1871" spans="2:2" x14ac:dyDescent="0.35">
      <c r="B1871" s="142"/>
    </row>
    <row r="1872" spans="2:2" x14ac:dyDescent="0.35">
      <c r="B1872" s="142"/>
    </row>
    <row r="1873" spans="2:2" x14ac:dyDescent="0.35">
      <c r="B1873" s="142"/>
    </row>
    <row r="1874" spans="2:2" x14ac:dyDescent="0.35">
      <c r="B1874" s="142"/>
    </row>
    <row r="1875" spans="2:2" x14ac:dyDescent="0.35">
      <c r="B1875" s="142"/>
    </row>
    <row r="1876" spans="2:2" x14ac:dyDescent="0.35">
      <c r="B1876" s="142"/>
    </row>
    <row r="1877" spans="2:2" x14ac:dyDescent="0.35">
      <c r="B1877" s="142"/>
    </row>
    <row r="1878" spans="2:2" x14ac:dyDescent="0.35">
      <c r="B1878" s="142"/>
    </row>
    <row r="1879" spans="2:2" x14ac:dyDescent="0.35">
      <c r="B1879" s="142"/>
    </row>
    <row r="1880" spans="2:2" x14ac:dyDescent="0.35">
      <c r="B1880" s="142"/>
    </row>
    <row r="1881" spans="2:2" x14ac:dyDescent="0.35">
      <c r="B1881" s="142"/>
    </row>
    <row r="1882" spans="2:2" x14ac:dyDescent="0.35">
      <c r="B1882" s="142"/>
    </row>
    <row r="1883" spans="2:2" x14ac:dyDescent="0.35">
      <c r="B1883" s="142"/>
    </row>
    <row r="1884" spans="2:2" x14ac:dyDescent="0.35">
      <c r="B1884" s="142"/>
    </row>
    <row r="1885" spans="2:2" x14ac:dyDescent="0.35">
      <c r="B1885" s="142"/>
    </row>
    <row r="1886" spans="2:2" x14ac:dyDescent="0.35">
      <c r="B1886" s="142"/>
    </row>
    <row r="1887" spans="2:2" x14ac:dyDescent="0.35">
      <c r="B1887" s="142"/>
    </row>
    <row r="1888" spans="2:2" x14ac:dyDescent="0.35">
      <c r="B1888" s="142"/>
    </row>
    <row r="1889" spans="2:2" x14ac:dyDescent="0.35">
      <c r="B1889" s="142"/>
    </row>
    <row r="1890" spans="2:2" x14ac:dyDescent="0.35">
      <c r="B1890" s="142"/>
    </row>
    <row r="1891" spans="2:2" x14ac:dyDescent="0.35">
      <c r="B1891" s="142"/>
    </row>
    <row r="1892" spans="2:2" x14ac:dyDescent="0.35">
      <c r="B1892" s="142"/>
    </row>
    <row r="1893" spans="2:2" x14ac:dyDescent="0.35">
      <c r="B1893" s="142"/>
    </row>
    <row r="1894" spans="2:2" x14ac:dyDescent="0.35">
      <c r="B1894" s="142"/>
    </row>
    <row r="1895" spans="2:2" x14ac:dyDescent="0.35">
      <c r="B1895" s="142"/>
    </row>
    <row r="1896" spans="2:2" x14ac:dyDescent="0.35">
      <c r="B1896" s="142"/>
    </row>
    <row r="1897" spans="2:2" x14ac:dyDescent="0.35">
      <c r="B1897" s="142"/>
    </row>
    <row r="1898" spans="2:2" x14ac:dyDescent="0.35">
      <c r="B1898" s="142"/>
    </row>
    <row r="1899" spans="2:2" x14ac:dyDescent="0.35">
      <c r="B1899" s="142"/>
    </row>
    <row r="1900" spans="2:2" x14ac:dyDescent="0.35">
      <c r="B1900" s="142"/>
    </row>
    <row r="1901" spans="2:2" x14ac:dyDescent="0.35">
      <c r="B1901" s="142"/>
    </row>
    <row r="1902" spans="2:2" x14ac:dyDescent="0.35">
      <c r="B1902" s="142"/>
    </row>
    <row r="1903" spans="2:2" x14ac:dyDescent="0.35">
      <c r="B1903" s="142"/>
    </row>
    <row r="1904" spans="2:2" x14ac:dyDescent="0.35">
      <c r="B1904" s="142"/>
    </row>
    <row r="1905" spans="2:2" x14ac:dyDescent="0.35">
      <c r="B1905" s="142"/>
    </row>
    <row r="1906" spans="2:2" x14ac:dyDescent="0.35">
      <c r="B1906" s="142"/>
    </row>
    <row r="1907" spans="2:2" x14ac:dyDescent="0.35">
      <c r="B1907" s="142"/>
    </row>
    <row r="1908" spans="2:2" x14ac:dyDescent="0.35">
      <c r="B1908" s="142"/>
    </row>
    <row r="1909" spans="2:2" x14ac:dyDescent="0.35">
      <c r="B1909" s="142"/>
    </row>
    <row r="1910" spans="2:2" x14ac:dyDescent="0.35">
      <c r="B1910" s="142"/>
    </row>
    <row r="1911" spans="2:2" x14ac:dyDescent="0.35">
      <c r="B1911" s="142"/>
    </row>
    <row r="1912" spans="2:2" x14ac:dyDescent="0.35">
      <c r="B1912" s="142"/>
    </row>
    <row r="1913" spans="2:2" x14ac:dyDescent="0.35">
      <c r="B1913" s="142"/>
    </row>
    <row r="1914" spans="2:2" x14ac:dyDescent="0.35">
      <c r="B1914" s="142"/>
    </row>
    <row r="1915" spans="2:2" x14ac:dyDescent="0.35">
      <c r="B1915" s="142"/>
    </row>
    <row r="1916" spans="2:2" x14ac:dyDescent="0.35">
      <c r="B1916" s="142"/>
    </row>
    <row r="1917" spans="2:2" x14ac:dyDescent="0.35">
      <c r="B1917" s="142"/>
    </row>
    <row r="1918" spans="2:2" x14ac:dyDescent="0.35">
      <c r="B1918" s="142"/>
    </row>
    <row r="1919" spans="2:2" x14ac:dyDescent="0.35">
      <c r="B1919" s="142"/>
    </row>
    <row r="1920" spans="2:2" x14ac:dyDescent="0.35">
      <c r="B1920" s="142"/>
    </row>
    <row r="1921" spans="2:2" x14ac:dyDescent="0.35">
      <c r="B1921" s="142"/>
    </row>
    <row r="1922" spans="2:2" x14ac:dyDescent="0.35">
      <c r="B1922" s="142"/>
    </row>
    <row r="1923" spans="2:2" x14ac:dyDescent="0.35">
      <c r="B1923" s="142"/>
    </row>
    <row r="1924" spans="2:2" x14ac:dyDescent="0.35">
      <c r="B1924" s="142"/>
    </row>
    <row r="1925" spans="2:2" x14ac:dyDescent="0.35">
      <c r="B1925" s="142"/>
    </row>
    <row r="1926" spans="2:2" x14ac:dyDescent="0.35">
      <c r="B1926" s="142"/>
    </row>
    <row r="1927" spans="2:2" x14ac:dyDescent="0.35">
      <c r="B1927" s="142"/>
    </row>
    <row r="1928" spans="2:2" x14ac:dyDescent="0.35">
      <c r="B1928" s="142"/>
    </row>
    <row r="1929" spans="2:2" x14ac:dyDescent="0.35">
      <c r="B1929" s="142"/>
    </row>
    <row r="1930" spans="2:2" x14ac:dyDescent="0.35">
      <c r="B1930" s="142"/>
    </row>
    <row r="1931" spans="2:2" x14ac:dyDescent="0.35">
      <c r="B1931" s="142"/>
    </row>
    <row r="1932" spans="2:2" x14ac:dyDescent="0.35">
      <c r="B1932" s="142"/>
    </row>
    <row r="1933" spans="2:2" x14ac:dyDescent="0.35">
      <c r="B1933" s="142"/>
    </row>
    <row r="1934" spans="2:2" x14ac:dyDescent="0.35">
      <c r="B1934" s="142"/>
    </row>
    <row r="1935" spans="2:2" x14ac:dyDescent="0.35">
      <c r="B1935" s="142"/>
    </row>
    <row r="1936" spans="2:2" x14ac:dyDescent="0.35">
      <c r="B1936" s="142"/>
    </row>
    <row r="1937" spans="2:2" x14ac:dyDescent="0.35">
      <c r="B1937" s="142"/>
    </row>
    <row r="1938" spans="2:2" x14ac:dyDescent="0.35">
      <c r="B1938" s="142"/>
    </row>
    <row r="1939" spans="2:2" x14ac:dyDescent="0.35">
      <c r="B1939" s="142"/>
    </row>
    <row r="1940" spans="2:2" x14ac:dyDescent="0.35">
      <c r="B1940" s="142"/>
    </row>
    <row r="1941" spans="2:2" x14ac:dyDescent="0.35">
      <c r="B1941" s="142"/>
    </row>
    <row r="1942" spans="2:2" x14ac:dyDescent="0.35">
      <c r="B1942" s="142"/>
    </row>
    <row r="1943" spans="2:2" x14ac:dyDescent="0.35">
      <c r="B1943" s="142"/>
    </row>
    <row r="1944" spans="2:2" x14ac:dyDescent="0.35">
      <c r="B1944" s="142"/>
    </row>
    <row r="1945" spans="2:2" x14ac:dyDescent="0.35">
      <c r="B1945" s="142"/>
    </row>
    <row r="1946" spans="2:2" x14ac:dyDescent="0.35">
      <c r="B1946" s="142"/>
    </row>
    <row r="1947" spans="2:2" x14ac:dyDescent="0.35">
      <c r="B1947" s="142"/>
    </row>
    <row r="1948" spans="2:2" x14ac:dyDescent="0.35">
      <c r="B1948" s="142"/>
    </row>
    <row r="1949" spans="2:2" x14ac:dyDescent="0.35">
      <c r="B1949" s="142"/>
    </row>
    <row r="1950" spans="2:2" x14ac:dyDescent="0.35">
      <c r="B1950" s="142"/>
    </row>
    <row r="1951" spans="2:2" x14ac:dyDescent="0.35">
      <c r="B1951" s="142"/>
    </row>
    <row r="1952" spans="2:2" x14ac:dyDescent="0.35">
      <c r="B1952" s="142"/>
    </row>
    <row r="1953" spans="2:2" x14ac:dyDescent="0.35">
      <c r="B1953" s="142"/>
    </row>
    <row r="1954" spans="2:2" x14ac:dyDescent="0.35">
      <c r="B1954" s="142"/>
    </row>
    <row r="1955" spans="2:2" x14ac:dyDescent="0.35">
      <c r="B1955" s="142"/>
    </row>
    <row r="1956" spans="2:2" x14ac:dyDescent="0.35">
      <c r="B1956" s="142"/>
    </row>
    <row r="1957" spans="2:2" x14ac:dyDescent="0.35">
      <c r="B1957" s="142"/>
    </row>
    <row r="1958" spans="2:2" x14ac:dyDescent="0.35">
      <c r="B1958" s="142"/>
    </row>
    <row r="1959" spans="2:2" x14ac:dyDescent="0.35">
      <c r="B1959" s="142"/>
    </row>
    <row r="1960" spans="2:2" x14ac:dyDescent="0.35">
      <c r="B1960" s="142"/>
    </row>
    <row r="1961" spans="2:2" x14ac:dyDescent="0.35">
      <c r="B1961" s="142"/>
    </row>
    <row r="1962" spans="2:2" x14ac:dyDescent="0.35">
      <c r="B1962" s="142"/>
    </row>
    <row r="1963" spans="2:2" x14ac:dyDescent="0.35">
      <c r="B1963" s="142"/>
    </row>
    <row r="1964" spans="2:2" x14ac:dyDescent="0.35">
      <c r="B1964" s="142"/>
    </row>
    <row r="1965" spans="2:2" x14ac:dyDescent="0.35">
      <c r="B1965" s="142"/>
    </row>
    <row r="1966" spans="2:2" x14ac:dyDescent="0.35">
      <c r="B1966" s="142"/>
    </row>
    <row r="1967" spans="2:2" x14ac:dyDescent="0.35">
      <c r="B1967" s="142"/>
    </row>
    <row r="1968" spans="2:2" x14ac:dyDescent="0.35">
      <c r="B1968" s="142"/>
    </row>
    <row r="1969" spans="2:2" x14ac:dyDescent="0.35">
      <c r="B1969" s="142"/>
    </row>
    <row r="1970" spans="2:2" x14ac:dyDescent="0.35">
      <c r="B1970" s="142"/>
    </row>
    <row r="1971" spans="2:2" x14ac:dyDescent="0.35">
      <c r="B1971" s="142"/>
    </row>
    <row r="1972" spans="2:2" x14ac:dyDescent="0.35">
      <c r="B1972" s="142"/>
    </row>
    <row r="1973" spans="2:2" x14ac:dyDescent="0.35">
      <c r="B1973" s="142"/>
    </row>
    <row r="1974" spans="2:2" x14ac:dyDescent="0.35">
      <c r="B1974" s="142"/>
    </row>
    <row r="1975" spans="2:2" x14ac:dyDescent="0.35">
      <c r="B1975" s="142"/>
    </row>
    <row r="1976" spans="2:2" x14ac:dyDescent="0.35">
      <c r="B1976" s="142"/>
    </row>
    <row r="1977" spans="2:2" x14ac:dyDescent="0.35">
      <c r="B1977" s="142"/>
    </row>
    <row r="1978" spans="2:2" x14ac:dyDescent="0.35">
      <c r="B1978" s="142"/>
    </row>
    <row r="1979" spans="2:2" x14ac:dyDescent="0.35">
      <c r="B1979" s="142"/>
    </row>
    <row r="1980" spans="2:2" x14ac:dyDescent="0.35">
      <c r="B1980" s="142"/>
    </row>
    <row r="1981" spans="2:2" x14ac:dyDescent="0.35">
      <c r="B1981" s="142"/>
    </row>
    <row r="1982" spans="2:2" x14ac:dyDescent="0.35">
      <c r="B1982" s="142"/>
    </row>
    <row r="1983" spans="2:2" x14ac:dyDescent="0.35">
      <c r="B1983" s="142"/>
    </row>
    <row r="1984" spans="2:2" x14ac:dyDescent="0.35">
      <c r="B1984" s="142"/>
    </row>
    <row r="1985" spans="2:2" x14ac:dyDescent="0.35">
      <c r="B1985" s="142"/>
    </row>
    <row r="1986" spans="2:2" x14ac:dyDescent="0.35">
      <c r="B1986" s="142"/>
    </row>
    <row r="1987" spans="2:2" x14ac:dyDescent="0.35">
      <c r="B1987" s="142"/>
    </row>
    <row r="1988" spans="2:2" x14ac:dyDescent="0.35">
      <c r="B1988" s="142"/>
    </row>
    <row r="1989" spans="2:2" x14ac:dyDescent="0.35">
      <c r="B1989" s="142"/>
    </row>
    <row r="1990" spans="2:2" x14ac:dyDescent="0.35">
      <c r="B1990" s="142"/>
    </row>
    <row r="1991" spans="2:2" x14ac:dyDescent="0.35">
      <c r="B1991" s="142"/>
    </row>
    <row r="1992" spans="2:2" x14ac:dyDescent="0.35">
      <c r="B1992" s="142"/>
    </row>
    <row r="1993" spans="2:2" x14ac:dyDescent="0.35">
      <c r="B1993" s="142"/>
    </row>
    <row r="1994" spans="2:2" x14ac:dyDescent="0.35">
      <c r="B1994" s="142"/>
    </row>
    <row r="1995" spans="2:2" x14ac:dyDescent="0.35">
      <c r="B1995" s="142"/>
    </row>
    <row r="1996" spans="2:2" x14ac:dyDescent="0.35">
      <c r="B1996" s="142"/>
    </row>
    <row r="1997" spans="2:2" x14ac:dyDescent="0.35">
      <c r="B1997" s="142"/>
    </row>
    <row r="1998" spans="2:2" x14ac:dyDescent="0.35">
      <c r="B1998" s="142"/>
    </row>
    <row r="1999" spans="2:2" x14ac:dyDescent="0.35">
      <c r="B1999" s="142"/>
    </row>
    <row r="2000" spans="2:2" x14ac:dyDescent="0.35">
      <c r="B2000" s="142"/>
    </row>
    <row r="2001" spans="2:2" x14ac:dyDescent="0.35">
      <c r="B2001" s="142"/>
    </row>
    <row r="2002" spans="2:2" x14ac:dyDescent="0.35">
      <c r="B2002" s="142"/>
    </row>
    <row r="2003" spans="2:2" x14ac:dyDescent="0.35">
      <c r="B2003" s="142"/>
    </row>
    <row r="2004" spans="2:2" x14ac:dyDescent="0.35">
      <c r="B2004" s="142"/>
    </row>
    <row r="2005" spans="2:2" x14ac:dyDescent="0.35">
      <c r="B2005" s="142"/>
    </row>
    <row r="2006" spans="2:2" x14ac:dyDescent="0.35">
      <c r="B2006" s="142"/>
    </row>
    <row r="2007" spans="2:2" x14ac:dyDescent="0.35">
      <c r="B2007" s="142"/>
    </row>
    <row r="2008" spans="2:2" x14ac:dyDescent="0.35">
      <c r="B2008" s="142"/>
    </row>
    <row r="2009" spans="2:2" x14ac:dyDescent="0.35">
      <c r="B2009" s="142"/>
    </row>
    <row r="2010" spans="2:2" x14ac:dyDescent="0.35">
      <c r="B2010" s="142"/>
    </row>
    <row r="2011" spans="2:2" x14ac:dyDescent="0.35">
      <c r="B2011" s="142"/>
    </row>
    <row r="2012" spans="2:2" x14ac:dyDescent="0.35">
      <c r="B2012" s="142"/>
    </row>
    <row r="2013" spans="2:2" x14ac:dyDescent="0.35">
      <c r="B2013" s="142"/>
    </row>
    <row r="2014" spans="2:2" x14ac:dyDescent="0.35">
      <c r="B2014" s="142"/>
    </row>
    <row r="2015" spans="2:2" x14ac:dyDescent="0.35">
      <c r="B2015" s="142"/>
    </row>
    <row r="2016" spans="2:2" x14ac:dyDescent="0.35">
      <c r="B2016" s="142"/>
    </row>
    <row r="2017" spans="2:2" x14ac:dyDescent="0.35">
      <c r="B2017" s="142"/>
    </row>
    <row r="2018" spans="2:2" x14ac:dyDescent="0.35">
      <c r="B2018" s="142"/>
    </row>
    <row r="2019" spans="2:2" x14ac:dyDescent="0.35">
      <c r="B2019" s="142"/>
    </row>
    <row r="2020" spans="2:2" x14ac:dyDescent="0.35">
      <c r="B2020" s="142"/>
    </row>
    <row r="2021" spans="2:2" x14ac:dyDescent="0.35">
      <c r="B2021" s="142"/>
    </row>
    <row r="2022" spans="2:2" x14ac:dyDescent="0.35">
      <c r="B2022" s="142"/>
    </row>
    <row r="2023" spans="2:2" x14ac:dyDescent="0.35">
      <c r="B2023" s="142"/>
    </row>
    <row r="2024" spans="2:2" x14ac:dyDescent="0.35">
      <c r="B2024" s="142"/>
    </row>
    <row r="2025" spans="2:2" x14ac:dyDescent="0.35">
      <c r="B2025" s="142"/>
    </row>
    <row r="2026" spans="2:2" x14ac:dyDescent="0.35">
      <c r="B2026" s="142"/>
    </row>
    <row r="2027" spans="2:2" x14ac:dyDescent="0.35">
      <c r="B2027" s="142"/>
    </row>
    <row r="2028" spans="2:2" x14ac:dyDescent="0.35">
      <c r="B2028" s="142"/>
    </row>
    <row r="2029" spans="2:2" x14ac:dyDescent="0.35">
      <c r="B2029" s="142"/>
    </row>
    <row r="2030" spans="2:2" x14ac:dyDescent="0.35">
      <c r="B2030" s="142"/>
    </row>
    <row r="2031" spans="2:2" x14ac:dyDescent="0.35">
      <c r="B2031" s="142"/>
    </row>
    <row r="2032" spans="2:2" x14ac:dyDescent="0.35">
      <c r="B2032" s="142"/>
    </row>
    <row r="2033" spans="2:2" x14ac:dyDescent="0.35">
      <c r="B2033" s="142"/>
    </row>
    <row r="2034" spans="2:2" x14ac:dyDescent="0.35">
      <c r="B2034" s="142"/>
    </row>
    <row r="2035" spans="2:2" x14ac:dyDescent="0.35">
      <c r="B2035" s="142"/>
    </row>
    <row r="2036" spans="2:2" x14ac:dyDescent="0.35">
      <c r="B2036" s="142"/>
    </row>
    <row r="2037" spans="2:2" x14ac:dyDescent="0.35">
      <c r="B2037" s="142"/>
    </row>
    <row r="2038" spans="2:2" x14ac:dyDescent="0.35">
      <c r="B2038" s="142"/>
    </row>
    <row r="2039" spans="2:2" x14ac:dyDescent="0.35">
      <c r="B2039" s="142"/>
    </row>
    <row r="2040" spans="2:2" x14ac:dyDescent="0.35">
      <c r="B2040" s="142"/>
    </row>
    <row r="2041" spans="2:2" x14ac:dyDescent="0.35">
      <c r="B2041" s="142"/>
    </row>
    <row r="2042" spans="2:2" x14ac:dyDescent="0.35">
      <c r="B2042" s="142"/>
    </row>
    <row r="2043" spans="2:2" x14ac:dyDescent="0.35">
      <c r="B2043" s="142"/>
    </row>
    <row r="2044" spans="2:2" x14ac:dyDescent="0.35">
      <c r="B2044" s="142"/>
    </row>
    <row r="2045" spans="2:2" x14ac:dyDescent="0.35">
      <c r="B2045" s="142"/>
    </row>
    <row r="2046" spans="2:2" x14ac:dyDescent="0.35">
      <c r="B2046" s="142"/>
    </row>
    <row r="2047" spans="2:2" x14ac:dyDescent="0.35">
      <c r="B2047" s="142"/>
    </row>
    <row r="2048" spans="2:2" x14ac:dyDescent="0.35">
      <c r="B2048" s="142"/>
    </row>
    <row r="2049" spans="2:2" x14ac:dyDescent="0.35">
      <c r="B2049" s="142"/>
    </row>
    <row r="2050" spans="2:2" x14ac:dyDescent="0.35">
      <c r="B2050" s="142"/>
    </row>
    <row r="2051" spans="2:2" x14ac:dyDescent="0.35">
      <c r="B2051" s="142"/>
    </row>
    <row r="2052" spans="2:2" x14ac:dyDescent="0.35">
      <c r="B2052" s="142"/>
    </row>
    <row r="2053" spans="2:2" x14ac:dyDescent="0.35">
      <c r="B2053" s="142"/>
    </row>
    <row r="2054" spans="2:2" x14ac:dyDescent="0.35">
      <c r="B2054" s="142"/>
    </row>
    <row r="2055" spans="2:2" x14ac:dyDescent="0.35">
      <c r="B2055" s="142"/>
    </row>
    <row r="2056" spans="2:2" x14ac:dyDescent="0.35">
      <c r="B2056" s="142"/>
    </row>
    <row r="2057" spans="2:2" x14ac:dyDescent="0.35">
      <c r="B2057" s="142"/>
    </row>
    <row r="2058" spans="2:2" x14ac:dyDescent="0.35">
      <c r="B2058" s="142"/>
    </row>
    <row r="2059" spans="2:2" x14ac:dyDescent="0.35">
      <c r="B2059" s="142"/>
    </row>
    <row r="2060" spans="2:2" x14ac:dyDescent="0.35">
      <c r="B2060" s="142"/>
    </row>
    <row r="2061" spans="2:2" x14ac:dyDescent="0.35">
      <c r="B2061" s="142"/>
    </row>
    <row r="2062" spans="2:2" x14ac:dyDescent="0.35">
      <c r="B2062" s="142"/>
    </row>
    <row r="2063" spans="2:2" x14ac:dyDescent="0.35">
      <c r="B2063" s="142"/>
    </row>
    <row r="2064" spans="2:2" x14ac:dyDescent="0.35">
      <c r="B2064" s="142"/>
    </row>
    <row r="2065" spans="2:2" x14ac:dyDescent="0.35">
      <c r="B2065" s="142"/>
    </row>
    <row r="2066" spans="2:2" x14ac:dyDescent="0.35">
      <c r="B2066" s="142"/>
    </row>
    <row r="2067" spans="2:2" x14ac:dyDescent="0.35">
      <c r="B2067" s="142"/>
    </row>
    <row r="2068" spans="2:2" x14ac:dyDescent="0.35">
      <c r="B2068" s="142"/>
    </row>
    <row r="2069" spans="2:2" x14ac:dyDescent="0.35">
      <c r="B2069" s="142"/>
    </row>
    <row r="2070" spans="2:2" x14ac:dyDescent="0.35">
      <c r="B2070" s="142"/>
    </row>
    <row r="2071" spans="2:2" x14ac:dyDescent="0.35">
      <c r="B2071" s="142"/>
    </row>
    <row r="2072" spans="2:2" x14ac:dyDescent="0.35">
      <c r="B2072" s="142"/>
    </row>
    <row r="2073" spans="2:2" x14ac:dyDescent="0.35">
      <c r="B2073" s="142"/>
    </row>
    <row r="2074" spans="2:2" x14ac:dyDescent="0.35">
      <c r="B2074" s="142"/>
    </row>
    <row r="2075" spans="2:2" x14ac:dyDescent="0.35">
      <c r="B2075" s="142"/>
    </row>
    <row r="2076" spans="2:2" x14ac:dyDescent="0.35">
      <c r="B2076" s="142"/>
    </row>
    <row r="2077" spans="2:2" x14ac:dyDescent="0.35">
      <c r="B2077" s="142"/>
    </row>
    <row r="2078" spans="2:2" x14ac:dyDescent="0.35">
      <c r="B2078" s="142"/>
    </row>
    <row r="2079" spans="2:2" x14ac:dyDescent="0.35">
      <c r="B2079" s="142"/>
    </row>
    <row r="2080" spans="2:2" x14ac:dyDescent="0.35">
      <c r="B2080" s="142"/>
    </row>
    <row r="2081" spans="2:2" x14ac:dyDescent="0.35">
      <c r="B2081" s="142"/>
    </row>
    <row r="2082" spans="2:2" x14ac:dyDescent="0.35">
      <c r="B2082" s="142"/>
    </row>
    <row r="2083" spans="2:2" x14ac:dyDescent="0.35">
      <c r="B2083" s="142"/>
    </row>
    <row r="2084" spans="2:2" x14ac:dyDescent="0.35">
      <c r="B2084" s="142"/>
    </row>
    <row r="2085" spans="2:2" x14ac:dyDescent="0.35">
      <c r="B2085" s="142"/>
    </row>
    <row r="2086" spans="2:2" x14ac:dyDescent="0.35">
      <c r="B2086" s="142"/>
    </row>
    <row r="2087" spans="2:2" x14ac:dyDescent="0.35">
      <c r="B2087" s="142"/>
    </row>
    <row r="2088" spans="2:2" x14ac:dyDescent="0.35">
      <c r="B2088" s="142"/>
    </row>
    <row r="2089" spans="2:2" x14ac:dyDescent="0.35">
      <c r="B2089" s="142"/>
    </row>
    <row r="2090" spans="2:2" x14ac:dyDescent="0.35">
      <c r="B2090" s="142"/>
    </row>
    <row r="2091" spans="2:2" x14ac:dyDescent="0.35">
      <c r="B2091" s="142"/>
    </row>
    <row r="2092" spans="2:2" x14ac:dyDescent="0.35">
      <c r="B2092" s="142"/>
    </row>
    <row r="2093" spans="2:2" x14ac:dyDescent="0.35">
      <c r="B2093" s="142"/>
    </row>
    <row r="2094" spans="2:2" x14ac:dyDescent="0.35">
      <c r="B2094" s="142"/>
    </row>
    <row r="2095" spans="2:2" x14ac:dyDescent="0.35">
      <c r="B2095" s="142"/>
    </row>
    <row r="2096" spans="2:2" x14ac:dyDescent="0.35">
      <c r="B2096" s="142"/>
    </row>
    <row r="2097" spans="2:2" x14ac:dyDescent="0.35">
      <c r="B2097" s="142"/>
    </row>
    <row r="2098" spans="2:2" x14ac:dyDescent="0.35">
      <c r="B2098" s="142"/>
    </row>
    <row r="2099" spans="2:2" x14ac:dyDescent="0.35">
      <c r="B2099" s="142"/>
    </row>
    <row r="2100" spans="2:2" x14ac:dyDescent="0.35">
      <c r="B2100" s="142"/>
    </row>
    <row r="2101" spans="2:2" x14ac:dyDescent="0.35">
      <c r="B2101" s="142"/>
    </row>
    <row r="2102" spans="2:2" x14ac:dyDescent="0.35">
      <c r="B2102" s="142"/>
    </row>
    <row r="2103" spans="2:2" x14ac:dyDescent="0.35">
      <c r="B2103" s="142"/>
    </row>
    <row r="2104" spans="2:2" x14ac:dyDescent="0.35">
      <c r="B2104" s="142"/>
    </row>
    <row r="2105" spans="2:2" x14ac:dyDescent="0.35">
      <c r="B2105" s="142"/>
    </row>
    <row r="2106" spans="2:2" x14ac:dyDescent="0.35">
      <c r="B2106" s="142"/>
    </row>
    <row r="2107" spans="2:2" x14ac:dyDescent="0.35">
      <c r="B2107" s="142"/>
    </row>
    <row r="2108" spans="2:2" x14ac:dyDescent="0.35">
      <c r="B2108" s="142"/>
    </row>
    <row r="2109" spans="2:2" x14ac:dyDescent="0.35">
      <c r="B2109" s="142"/>
    </row>
    <row r="2110" spans="2:2" x14ac:dyDescent="0.35">
      <c r="B2110" s="142"/>
    </row>
    <row r="2111" spans="2:2" x14ac:dyDescent="0.35">
      <c r="B2111" s="142"/>
    </row>
    <row r="2112" spans="2:2" x14ac:dyDescent="0.35">
      <c r="B2112" s="142"/>
    </row>
    <row r="2113" spans="2:2" x14ac:dyDescent="0.35">
      <c r="B2113" s="142"/>
    </row>
    <row r="2114" spans="2:2" x14ac:dyDescent="0.35">
      <c r="B2114" s="142"/>
    </row>
    <row r="2115" spans="2:2" x14ac:dyDescent="0.35">
      <c r="B2115" s="142"/>
    </row>
    <row r="2116" spans="2:2" x14ac:dyDescent="0.35">
      <c r="B2116" s="142"/>
    </row>
    <row r="2117" spans="2:2" x14ac:dyDescent="0.35">
      <c r="B2117" s="142"/>
    </row>
    <row r="2118" spans="2:2" x14ac:dyDescent="0.35">
      <c r="B2118" s="142"/>
    </row>
    <row r="2119" spans="2:2" x14ac:dyDescent="0.35">
      <c r="B2119" s="142"/>
    </row>
    <row r="2120" spans="2:2" x14ac:dyDescent="0.35">
      <c r="B2120" s="142"/>
    </row>
    <row r="2121" spans="2:2" x14ac:dyDescent="0.35">
      <c r="B2121" s="142"/>
    </row>
    <row r="2122" spans="2:2" x14ac:dyDescent="0.35">
      <c r="B2122" s="142"/>
    </row>
    <row r="2123" spans="2:2" x14ac:dyDescent="0.35">
      <c r="B2123" s="142"/>
    </row>
    <row r="2124" spans="2:2" x14ac:dyDescent="0.35">
      <c r="B2124" s="142"/>
    </row>
    <row r="2125" spans="2:2" x14ac:dyDescent="0.35">
      <c r="B2125" s="142"/>
    </row>
    <row r="2126" spans="2:2" x14ac:dyDescent="0.35">
      <c r="B2126" s="142"/>
    </row>
    <row r="2127" spans="2:2" x14ac:dyDescent="0.35">
      <c r="B2127" s="142"/>
    </row>
    <row r="2128" spans="2:2" x14ac:dyDescent="0.35">
      <c r="B2128" s="142"/>
    </row>
    <row r="2129" spans="2:2" x14ac:dyDescent="0.35">
      <c r="B2129" s="142"/>
    </row>
    <row r="2130" spans="2:2" x14ac:dyDescent="0.35">
      <c r="B2130" s="142"/>
    </row>
    <row r="2131" spans="2:2" x14ac:dyDescent="0.35">
      <c r="B2131" s="142"/>
    </row>
    <row r="2132" spans="2:2" x14ac:dyDescent="0.35">
      <c r="B2132" s="142"/>
    </row>
    <row r="2133" spans="2:2" x14ac:dyDescent="0.35">
      <c r="B2133" s="142"/>
    </row>
    <row r="2134" spans="2:2" x14ac:dyDescent="0.35">
      <c r="B2134" s="142"/>
    </row>
    <row r="2135" spans="2:2" x14ac:dyDescent="0.35">
      <c r="B2135" s="142"/>
    </row>
    <row r="2136" spans="2:2" x14ac:dyDescent="0.35">
      <c r="B2136" s="142"/>
    </row>
    <row r="2137" spans="2:2" x14ac:dyDescent="0.35">
      <c r="B2137" s="142"/>
    </row>
    <row r="2138" spans="2:2" x14ac:dyDescent="0.35">
      <c r="B2138" s="142"/>
    </row>
    <row r="2139" spans="2:2" x14ac:dyDescent="0.35">
      <c r="B2139" s="142"/>
    </row>
    <row r="2140" spans="2:2" x14ac:dyDescent="0.35">
      <c r="B2140" s="142"/>
    </row>
    <row r="2141" spans="2:2" x14ac:dyDescent="0.35">
      <c r="B2141" s="142"/>
    </row>
    <row r="2142" spans="2:2" x14ac:dyDescent="0.35">
      <c r="B2142" s="142"/>
    </row>
    <row r="2143" spans="2:2" x14ac:dyDescent="0.35">
      <c r="B2143" s="142"/>
    </row>
    <row r="2144" spans="2:2" x14ac:dyDescent="0.35">
      <c r="B2144" s="142"/>
    </row>
    <row r="2145" spans="2:2" x14ac:dyDescent="0.35">
      <c r="B2145" s="142"/>
    </row>
    <row r="2146" spans="2:2" x14ac:dyDescent="0.35">
      <c r="B2146" s="142"/>
    </row>
    <row r="2147" spans="2:2" x14ac:dyDescent="0.35">
      <c r="B2147" s="142"/>
    </row>
    <row r="2148" spans="2:2" x14ac:dyDescent="0.35">
      <c r="B2148" s="142"/>
    </row>
    <row r="2149" spans="2:2" x14ac:dyDescent="0.35">
      <c r="B2149" s="142"/>
    </row>
    <row r="2150" spans="2:2" x14ac:dyDescent="0.35">
      <c r="B2150" s="142"/>
    </row>
    <row r="2151" spans="2:2" x14ac:dyDescent="0.35">
      <c r="B2151" s="142"/>
    </row>
    <row r="2152" spans="2:2" x14ac:dyDescent="0.35">
      <c r="B2152" s="142"/>
    </row>
    <row r="2153" spans="2:2" x14ac:dyDescent="0.35">
      <c r="B2153" s="142"/>
    </row>
    <row r="2154" spans="2:2" x14ac:dyDescent="0.35">
      <c r="B2154" s="142"/>
    </row>
    <row r="2155" spans="2:2" x14ac:dyDescent="0.35">
      <c r="B2155" s="142"/>
    </row>
    <row r="2156" spans="2:2" x14ac:dyDescent="0.35">
      <c r="B2156" s="142"/>
    </row>
    <row r="2157" spans="2:2" x14ac:dyDescent="0.35">
      <c r="B2157" s="142"/>
    </row>
    <row r="2158" spans="2:2" x14ac:dyDescent="0.35">
      <c r="B2158" s="142"/>
    </row>
    <row r="2159" spans="2:2" x14ac:dyDescent="0.35">
      <c r="B2159" s="142"/>
    </row>
    <row r="2160" spans="2:2" x14ac:dyDescent="0.35">
      <c r="B2160" s="142"/>
    </row>
    <row r="2161" spans="2:2" x14ac:dyDescent="0.35">
      <c r="B2161" s="142"/>
    </row>
    <row r="2162" spans="2:2" x14ac:dyDescent="0.35">
      <c r="B2162" s="142"/>
    </row>
    <row r="2163" spans="2:2" x14ac:dyDescent="0.35">
      <c r="B2163" s="142"/>
    </row>
    <row r="2164" spans="2:2" x14ac:dyDescent="0.35">
      <c r="B2164" s="142"/>
    </row>
    <row r="2165" spans="2:2" x14ac:dyDescent="0.35">
      <c r="B2165" s="142"/>
    </row>
    <row r="2166" spans="2:2" x14ac:dyDescent="0.35">
      <c r="B2166" s="142"/>
    </row>
    <row r="2167" spans="2:2" x14ac:dyDescent="0.35">
      <c r="B2167" s="142"/>
    </row>
    <row r="2168" spans="2:2" x14ac:dyDescent="0.35">
      <c r="B2168" s="142"/>
    </row>
    <row r="2169" spans="2:2" x14ac:dyDescent="0.35">
      <c r="B2169" s="142"/>
    </row>
    <row r="2170" spans="2:2" x14ac:dyDescent="0.35">
      <c r="B2170" s="142"/>
    </row>
    <row r="2171" spans="2:2" x14ac:dyDescent="0.35">
      <c r="B2171" s="142"/>
    </row>
    <row r="2172" spans="2:2" x14ac:dyDescent="0.35">
      <c r="B2172" s="142"/>
    </row>
    <row r="2173" spans="2:2" x14ac:dyDescent="0.35">
      <c r="B2173" s="142"/>
    </row>
    <row r="2174" spans="2:2" x14ac:dyDescent="0.35">
      <c r="B2174" s="142"/>
    </row>
    <row r="2175" spans="2:2" x14ac:dyDescent="0.35">
      <c r="B2175" s="142"/>
    </row>
    <row r="2176" spans="2:2" x14ac:dyDescent="0.35">
      <c r="B2176" s="142"/>
    </row>
    <row r="2177" spans="2:2" x14ac:dyDescent="0.35">
      <c r="B2177" s="142"/>
    </row>
    <row r="2178" spans="2:2" x14ac:dyDescent="0.35">
      <c r="B2178" s="142"/>
    </row>
    <row r="2179" spans="2:2" x14ac:dyDescent="0.35">
      <c r="B2179" s="142"/>
    </row>
    <row r="2180" spans="2:2" x14ac:dyDescent="0.35">
      <c r="B2180" s="142"/>
    </row>
    <row r="2181" spans="2:2" x14ac:dyDescent="0.35">
      <c r="B2181" s="142"/>
    </row>
    <row r="2182" spans="2:2" x14ac:dyDescent="0.35">
      <c r="B2182" s="142"/>
    </row>
    <row r="2183" spans="2:2" x14ac:dyDescent="0.35">
      <c r="B2183" s="142"/>
    </row>
    <row r="2184" spans="2:2" x14ac:dyDescent="0.35">
      <c r="B2184" s="142"/>
    </row>
    <row r="2185" spans="2:2" x14ac:dyDescent="0.35">
      <c r="B2185" s="142"/>
    </row>
    <row r="2186" spans="2:2" x14ac:dyDescent="0.35">
      <c r="B2186" s="142"/>
    </row>
    <row r="2187" spans="2:2" x14ac:dyDescent="0.35">
      <c r="B2187" s="142"/>
    </row>
    <row r="2188" spans="2:2" x14ac:dyDescent="0.35">
      <c r="B2188" s="142"/>
    </row>
    <row r="2189" spans="2:2" x14ac:dyDescent="0.35">
      <c r="B2189" s="142"/>
    </row>
    <row r="2190" spans="2:2" x14ac:dyDescent="0.35">
      <c r="B2190" s="142"/>
    </row>
    <row r="2191" spans="2:2" x14ac:dyDescent="0.35">
      <c r="B2191" s="142"/>
    </row>
    <row r="2192" spans="2:2" x14ac:dyDescent="0.35">
      <c r="B2192" s="142"/>
    </row>
    <row r="2193" spans="2:2" x14ac:dyDescent="0.35">
      <c r="B2193" s="142"/>
    </row>
    <row r="2194" spans="2:2" x14ac:dyDescent="0.35">
      <c r="B2194" s="142"/>
    </row>
    <row r="2195" spans="2:2" x14ac:dyDescent="0.35">
      <c r="B2195" s="142"/>
    </row>
    <row r="2196" spans="2:2" x14ac:dyDescent="0.35">
      <c r="B2196" s="142"/>
    </row>
    <row r="2197" spans="2:2" x14ac:dyDescent="0.35">
      <c r="B2197" s="142"/>
    </row>
    <row r="2198" spans="2:2" x14ac:dyDescent="0.35">
      <c r="B2198" s="142"/>
    </row>
    <row r="2199" spans="2:2" x14ac:dyDescent="0.35">
      <c r="B2199" s="142"/>
    </row>
    <row r="2200" spans="2:2" x14ac:dyDescent="0.35">
      <c r="B2200" s="142"/>
    </row>
    <row r="2201" spans="2:2" x14ac:dyDescent="0.35">
      <c r="B2201" s="142"/>
    </row>
    <row r="2202" spans="2:2" x14ac:dyDescent="0.35">
      <c r="B2202" s="142"/>
    </row>
    <row r="2203" spans="2:2" x14ac:dyDescent="0.35">
      <c r="B2203" s="142"/>
    </row>
    <row r="2204" spans="2:2" x14ac:dyDescent="0.35">
      <c r="B2204" s="142"/>
    </row>
    <row r="2205" spans="2:2" x14ac:dyDescent="0.35">
      <c r="B2205" s="142"/>
    </row>
    <row r="2206" spans="2:2" x14ac:dyDescent="0.35">
      <c r="B2206" s="142"/>
    </row>
    <row r="2207" spans="2:2" x14ac:dyDescent="0.35">
      <c r="B2207" s="142"/>
    </row>
    <row r="2208" spans="2:2" x14ac:dyDescent="0.35">
      <c r="B2208" s="142"/>
    </row>
    <row r="2209" spans="2:2" x14ac:dyDescent="0.35">
      <c r="B2209" s="142"/>
    </row>
    <row r="2210" spans="2:2" x14ac:dyDescent="0.35">
      <c r="B2210" s="142"/>
    </row>
    <row r="2211" spans="2:2" x14ac:dyDescent="0.35">
      <c r="B2211" s="142"/>
    </row>
    <row r="2212" spans="2:2" x14ac:dyDescent="0.35">
      <c r="B2212" s="142"/>
    </row>
    <row r="2213" spans="2:2" x14ac:dyDescent="0.35">
      <c r="B2213" s="142"/>
    </row>
    <row r="2214" spans="2:2" x14ac:dyDescent="0.35">
      <c r="B2214" s="142"/>
    </row>
    <row r="2215" spans="2:2" x14ac:dyDescent="0.35">
      <c r="B2215" s="142"/>
    </row>
    <row r="2216" spans="2:2" x14ac:dyDescent="0.35">
      <c r="B2216" s="142"/>
    </row>
    <row r="2217" spans="2:2" x14ac:dyDescent="0.35">
      <c r="B2217" s="142"/>
    </row>
    <row r="2218" spans="2:2" x14ac:dyDescent="0.35">
      <c r="B2218" s="142"/>
    </row>
    <row r="2219" spans="2:2" x14ac:dyDescent="0.35">
      <c r="B2219" s="142"/>
    </row>
    <row r="2220" spans="2:2" x14ac:dyDescent="0.35">
      <c r="B2220" s="142"/>
    </row>
    <row r="2221" spans="2:2" x14ac:dyDescent="0.35">
      <c r="B2221" s="142"/>
    </row>
    <row r="2222" spans="2:2" x14ac:dyDescent="0.35">
      <c r="B2222" s="142"/>
    </row>
    <row r="2223" spans="2:2" x14ac:dyDescent="0.35">
      <c r="B2223" s="142"/>
    </row>
    <row r="2224" spans="2:2" x14ac:dyDescent="0.35">
      <c r="B2224" s="142"/>
    </row>
    <row r="2225" spans="2:2" x14ac:dyDescent="0.35">
      <c r="B2225" s="142"/>
    </row>
    <row r="2226" spans="2:2" x14ac:dyDescent="0.35">
      <c r="B2226" s="142"/>
    </row>
    <row r="2227" spans="2:2" x14ac:dyDescent="0.35">
      <c r="B2227" s="142"/>
    </row>
    <row r="2228" spans="2:2" x14ac:dyDescent="0.35">
      <c r="B2228" s="142"/>
    </row>
    <row r="2229" spans="2:2" x14ac:dyDescent="0.35">
      <c r="B2229" s="142"/>
    </row>
    <row r="2230" spans="2:2" x14ac:dyDescent="0.35">
      <c r="B2230" s="142"/>
    </row>
    <row r="2231" spans="2:2" x14ac:dyDescent="0.35">
      <c r="B2231" s="142"/>
    </row>
    <row r="2232" spans="2:2" x14ac:dyDescent="0.35">
      <c r="B2232" s="142"/>
    </row>
    <row r="2233" spans="2:2" x14ac:dyDescent="0.35">
      <c r="B2233" s="142"/>
    </row>
    <row r="2234" spans="2:2" x14ac:dyDescent="0.35">
      <c r="B2234" s="142"/>
    </row>
    <row r="2235" spans="2:2" x14ac:dyDescent="0.35">
      <c r="B2235" s="142"/>
    </row>
    <row r="2236" spans="2:2" x14ac:dyDescent="0.35">
      <c r="B2236" s="142"/>
    </row>
    <row r="2237" spans="2:2" x14ac:dyDescent="0.35">
      <c r="B2237" s="142"/>
    </row>
    <row r="2238" spans="2:2" x14ac:dyDescent="0.35">
      <c r="B2238" s="142"/>
    </row>
    <row r="2239" spans="2:2" x14ac:dyDescent="0.35">
      <c r="B2239" s="142"/>
    </row>
    <row r="2240" spans="2:2" x14ac:dyDescent="0.35">
      <c r="B2240" s="142"/>
    </row>
    <row r="2241" spans="2:2" x14ac:dyDescent="0.35">
      <c r="B2241" s="142"/>
    </row>
    <row r="2242" spans="2:2" x14ac:dyDescent="0.35">
      <c r="B2242" s="142"/>
    </row>
    <row r="2243" spans="2:2" x14ac:dyDescent="0.35">
      <c r="B2243" s="142"/>
    </row>
    <row r="2244" spans="2:2" x14ac:dyDescent="0.35">
      <c r="B2244" s="142"/>
    </row>
    <row r="2245" spans="2:2" x14ac:dyDescent="0.35">
      <c r="B2245" s="142"/>
    </row>
    <row r="2246" spans="2:2" x14ac:dyDescent="0.35">
      <c r="B2246" s="142"/>
    </row>
    <row r="2247" spans="2:2" x14ac:dyDescent="0.35">
      <c r="B2247" s="142"/>
    </row>
    <row r="2248" spans="2:2" x14ac:dyDescent="0.35">
      <c r="B2248" s="142"/>
    </row>
    <row r="2249" spans="2:2" x14ac:dyDescent="0.35">
      <c r="B2249" s="142"/>
    </row>
    <row r="2250" spans="2:2" x14ac:dyDescent="0.35">
      <c r="B2250" s="142"/>
    </row>
    <row r="2251" spans="2:2" x14ac:dyDescent="0.35">
      <c r="B2251" s="142"/>
    </row>
    <row r="2252" spans="2:2" x14ac:dyDescent="0.35">
      <c r="B2252" s="142"/>
    </row>
    <row r="2253" spans="2:2" x14ac:dyDescent="0.35">
      <c r="B2253" s="142"/>
    </row>
    <row r="2254" spans="2:2" x14ac:dyDescent="0.35">
      <c r="B2254" s="142"/>
    </row>
    <row r="2255" spans="2:2" x14ac:dyDescent="0.35">
      <c r="B2255" s="142"/>
    </row>
    <row r="2256" spans="2:2" x14ac:dyDescent="0.35">
      <c r="B2256" s="142"/>
    </row>
    <row r="2257" spans="2:2" x14ac:dyDescent="0.35">
      <c r="B2257" s="142"/>
    </row>
    <row r="2258" spans="2:2" x14ac:dyDescent="0.35">
      <c r="B2258" s="142"/>
    </row>
    <row r="2259" spans="2:2" x14ac:dyDescent="0.35">
      <c r="B2259" s="142"/>
    </row>
    <row r="2260" spans="2:2" x14ac:dyDescent="0.35">
      <c r="B2260" s="142"/>
    </row>
    <row r="2261" spans="2:2" x14ac:dyDescent="0.35">
      <c r="B2261" s="142"/>
    </row>
    <row r="2262" spans="2:2" x14ac:dyDescent="0.35">
      <c r="B2262" s="142"/>
    </row>
    <row r="2263" spans="2:2" x14ac:dyDescent="0.35">
      <c r="B2263" s="142"/>
    </row>
    <row r="2264" spans="2:2" x14ac:dyDescent="0.35">
      <c r="B2264" s="142"/>
    </row>
    <row r="2265" spans="2:2" x14ac:dyDescent="0.35">
      <c r="B2265" s="142"/>
    </row>
    <row r="2266" spans="2:2" x14ac:dyDescent="0.35">
      <c r="B2266" s="142"/>
    </row>
    <row r="2267" spans="2:2" x14ac:dyDescent="0.35">
      <c r="B2267" s="142"/>
    </row>
    <row r="2268" spans="2:2" x14ac:dyDescent="0.35">
      <c r="B2268" s="142"/>
    </row>
    <row r="2269" spans="2:2" x14ac:dyDescent="0.35">
      <c r="B2269" s="142"/>
    </row>
    <row r="2270" spans="2:2" x14ac:dyDescent="0.35">
      <c r="B2270" s="142"/>
    </row>
    <row r="2271" spans="2:2" x14ac:dyDescent="0.35">
      <c r="B2271" s="142"/>
    </row>
    <row r="2272" spans="2:2" x14ac:dyDescent="0.35">
      <c r="B2272" s="142"/>
    </row>
    <row r="2273" spans="2:2" x14ac:dyDescent="0.35">
      <c r="B2273" s="142"/>
    </row>
    <row r="2274" spans="2:2" x14ac:dyDescent="0.35">
      <c r="B2274" s="142"/>
    </row>
    <row r="2275" spans="2:2" x14ac:dyDescent="0.35">
      <c r="B2275" s="142"/>
    </row>
    <row r="2276" spans="2:2" x14ac:dyDescent="0.35">
      <c r="B2276" s="142"/>
    </row>
    <row r="2277" spans="2:2" x14ac:dyDescent="0.35">
      <c r="B2277" s="142"/>
    </row>
    <row r="2278" spans="2:2" x14ac:dyDescent="0.35">
      <c r="B2278" s="142"/>
    </row>
    <row r="2279" spans="2:2" x14ac:dyDescent="0.35">
      <c r="B2279" s="142"/>
    </row>
    <row r="2280" spans="2:2" x14ac:dyDescent="0.35">
      <c r="B2280" s="142"/>
    </row>
    <row r="2281" spans="2:2" x14ac:dyDescent="0.35">
      <c r="B2281" s="142"/>
    </row>
    <row r="2282" spans="2:2" x14ac:dyDescent="0.35">
      <c r="B2282" s="142"/>
    </row>
    <row r="2283" spans="2:2" x14ac:dyDescent="0.35">
      <c r="B2283" s="142"/>
    </row>
    <row r="2284" spans="2:2" x14ac:dyDescent="0.35">
      <c r="B2284" s="142"/>
    </row>
    <row r="2285" spans="2:2" x14ac:dyDescent="0.35">
      <c r="B2285" s="142"/>
    </row>
    <row r="2286" spans="2:2" x14ac:dyDescent="0.35">
      <c r="B2286" s="142"/>
    </row>
    <row r="2287" spans="2:2" x14ac:dyDescent="0.35">
      <c r="B2287" s="142"/>
    </row>
    <row r="2288" spans="2:2" x14ac:dyDescent="0.35">
      <c r="B2288" s="142"/>
    </row>
    <row r="2289" spans="2:2" x14ac:dyDescent="0.35">
      <c r="B2289" s="142"/>
    </row>
    <row r="2290" spans="2:2" x14ac:dyDescent="0.35">
      <c r="B2290" s="142"/>
    </row>
    <row r="2291" spans="2:2" x14ac:dyDescent="0.35">
      <c r="B2291" s="142"/>
    </row>
    <row r="2292" spans="2:2" x14ac:dyDescent="0.35">
      <c r="B2292" s="142"/>
    </row>
    <row r="2293" spans="2:2" x14ac:dyDescent="0.35">
      <c r="B2293" s="142"/>
    </row>
    <row r="2294" spans="2:2" x14ac:dyDescent="0.35">
      <c r="B2294" s="142"/>
    </row>
    <row r="2295" spans="2:2" x14ac:dyDescent="0.35">
      <c r="B2295" s="142"/>
    </row>
    <row r="2296" spans="2:2" x14ac:dyDescent="0.35">
      <c r="B2296" s="142"/>
    </row>
    <row r="2297" spans="2:2" x14ac:dyDescent="0.35">
      <c r="B2297" s="142"/>
    </row>
    <row r="2298" spans="2:2" x14ac:dyDescent="0.35">
      <c r="B2298" s="142"/>
    </row>
    <row r="2299" spans="2:2" x14ac:dyDescent="0.35">
      <c r="B2299" s="142"/>
    </row>
    <row r="2300" spans="2:2" x14ac:dyDescent="0.35">
      <c r="B2300" s="142"/>
    </row>
    <row r="2301" spans="2:2" x14ac:dyDescent="0.35">
      <c r="B2301" s="142"/>
    </row>
    <row r="2302" spans="2:2" x14ac:dyDescent="0.35">
      <c r="B2302" s="142"/>
    </row>
    <row r="2303" spans="2:2" x14ac:dyDescent="0.35">
      <c r="B2303" s="142"/>
    </row>
    <row r="2304" spans="2:2" x14ac:dyDescent="0.35">
      <c r="B2304" s="142"/>
    </row>
    <row r="2305" spans="2:2" x14ac:dyDescent="0.35">
      <c r="B2305" s="142"/>
    </row>
    <row r="2306" spans="2:2" x14ac:dyDescent="0.35">
      <c r="B2306" s="142"/>
    </row>
    <row r="2307" spans="2:2" x14ac:dyDescent="0.35">
      <c r="B2307" s="142"/>
    </row>
    <row r="2308" spans="2:2" x14ac:dyDescent="0.35">
      <c r="B2308" s="142"/>
    </row>
    <row r="2309" spans="2:2" x14ac:dyDescent="0.35">
      <c r="B2309" s="142"/>
    </row>
    <row r="2310" spans="2:2" x14ac:dyDescent="0.35">
      <c r="B2310" s="142"/>
    </row>
    <row r="2311" spans="2:2" x14ac:dyDescent="0.35">
      <c r="B2311" s="142"/>
    </row>
    <row r="2312" spans="2:2" x14ac:dyDescent="0.35">
      <c r="B2312" s="142"/>
    </row>
    <row r="2313" spans="2:2" x14ac:dyDescent="0.35">
      <c r="B2313" s="142"/>
    </row>
    <row r="2314" spans="2:2" x14ac:dyDescent="0.35">
      <c r="B2314" s="142"/>
    </row>
    <row r="2315" spans="2:2" x14ac:dyDescent="0.35">
      <c r="B2315" s="142"/>
    </row>
    <row r="2316" spans="2:2" x14ac:dyDescent="0.35">
      <c r="B2316" s="142"/>
    </row>
    <row r="2317" spans="2:2" x14ac:dyDescent="0.35">
      <c r="B2317" s="142"/>
    </row>
    <row r="2318" spans="2:2" x14ac:dyDescent="0.35">
      <c r="B2318" s="142"/>
    </row>
    <row r="2319" spans="2:2" x14ac:dyDescent="0.35">
      <c r="B2319" s="142"/>
    </row>
    <row r="2320" spans="2:2" x14ac:dyDescent="0.35">
      <c r="B2320" s="142"/>
    </row>
    <row r="2321" spans="2:2" x14ac:dyDescent="0.35">
      <c r="B2321" s="142"/>
    </row>
    <row r="2322" spans="2:2" x14ac:dyDescent="0.35">
      <c r="B2322" s="142"/>
    </row>
    <row r="2323" spans="2:2" x14ac:dyDescent="0.35">
      <c r="B2323" s="142"/>
    </row>
    <row r="2324" spans="2:2" x14ac:dyDescent="0.35">
      <c r="B2324" s="142"/>
    </row>
    <row r="2325" spans="2:2" x14ac:dyDescent="0.35">
      <c r="B2325" s="142"/>
    </row>
    <row r="2326" spans="2:2" x14ac:dyDescent="0.35">
      <c r="B2326" s="142"/>
    </row>
    <row r="2327" spans="2:2" x14ac:dyDescent="0.35">
      <c r="B2327" s="142"/>
    </row>
    <row r="2328" spans="2:2" x14ac:dyDescent="0.35">
      <c r="B2328" s="142"/>
    </row>
    <row r="2329" spans="2:2" x14ac:dyDescent="0.35">
      <c r="B2329" s="142"/>
    </row>
    <row r="2330" spans="2:2" x14ac:dyDescent="0.35">
      <c r="B2330" s="142"/>
    </row>
    <row r="2331" spans="2:2" x14ac:dyDescent="0.35">
      <c r="B2331" s="142"/>
    </row>
    <row r="2332" spans="2:2" x14ac:dyDescent="0.35">
      <c r="B2332" s="142"/>
    </row>
    <row r="2333" spans="2:2" x14ac:dyDescent="0.35">
      <c r="B2333" s="142"/>
    </row>
    <row r="2334" spans="2:2" x14ac:dyDescent="0.35">
      <c r="B2334" s="142"/>
    </row>
    <row r="2335" spans="2:2" x14ac:dyDescent="0.35">
      <c r="B2335" s="142"/>
    </row>
    <row r="2336" spans="2:2" x14ac:dyDescent="0.35">
      <c r="B2336" s="142"/>
    </row>
    <row r="2337" spans="2:2" x14ac:dyDescent="0.35">
      <c r="B2337" s="142"/>
    </row>
    <row r="2338" spans="2:2" x14ac:dyDescent="0.35">
      <c r="B2338" s="142"/>
    </row>
    <row r="2339" spans="2:2" x14ac:dyDescent="0.35">
      <c r="B2339" s="142"/>
    </row>
    <row r="2340" spans="2:2" x14ac:dyDescent="0.35">
      <c r="B2340" s="142"/>
    </row>
    <row r="2341" spans="2:2" x14ac:dyDescent="0.35">
      <c r="B2341" s="142"/>
    </row>
    <row r="2342" spans="2:2" x14ac:dyDescent="0.35">
      <c r="B2342" s="142"/>
    </row>
    <row r="2343" spans="2:2" x14ac:dyDescent="0.35">
      <c r="B2343" s="142"/>
    </row>
    <row r="2344" spans="2:2" x14ac:dyDescent="0.35">
      <c r="B2344" s="142"/>
    </row>
    <row r="2345" spans="2:2" x14ac:dyDescent="0.35">
      <c r="B2345" s="142"/>
    </row>
    <row r="2346" spans="2:2" x14ac:dyDescent="0.35">
      <c r="B2346" s="142"/>
    </row>
    <row r="2347" spans="2:2" x14ac:dyDescent="0.35">
      <c r="B2347" s="142"/>
    </row>
    <row r="2348" spans="2:2" x14ac:dyDescent="0.35">
      <c r="B2348" s="142"/>
    </row>
    <row r="2349" spans="2:2" x14ac:dyDescent="0.35">
      <c r="B2349" s="142"/>
    </row>
    <row r="2350" spans="2:2" x14ac:dyDescent="0.35">
      <c r="B2350" s="142"/>
    </row>
    <row r="2351" spans="2:2" x14ac:dyDescent="0.35">
      <c r="B2351" s="142"/>
    </row>
    <row r="2352" spans="2:2" x14ac:dyDescent="0.35">
      <c r="B2352" s="142"/>
    </row>
    <row r="2353" spans="2:2" x14ac:dyDescent="0.35">
      <c r="B2353" s="142"/>
    </row>
    <row r="2354" spans="2:2" x14ac:dyDescent="0.35">
      <c r="B2354" s="142"/>
    </row>
    <row r="2355" spans="2:2" x14ac:dyDescent="0.35">
      <c r="B2355" s="142"/>
    </row>
    <row r="2356" spans="2:2" x14ac:dyDescent="0.35">
      <c r="B2356" s="142"/>
    </row>
    <row r="2357" spans="2:2" x14ac:dyDescent="0.35">
      <c r="B2357" s="142"/>
    </row>
    <row r="2358" spans="2:2" x14ac:dyDescent="0.35">
      <c r="B2358" s="142"/>
    </row>
    <row r="2359" spans="2:2" x14ac:dyDescent="0.35">
      <c r="B2359" s="142"/>
    </row>
    <row r="2360" spans="2:2" x14ac:dyDescent="0.35">
      <c r="B2360" s="142"/>
    </row>
    <row r="2361" spans="2:2" x14ac:dyDescent="0.35">
      <c r="B2361" s="142"/>
    </row>
    <row r="2362" spans="2:2" x14ac:dyDescent="0.35">
      <c r="B2362" s="142"/>
    </row>
    <row r="2363" spans="2:2" x14ac:dyDescent="0.35">
      <c r="B2363" s="142"/>
    </row>
    <row r="2364" spans="2:2" x14ac:dyDescent="0.35">
      <c r="B2364" s="142"/>
    </row>
    <row r="2365" spans="2:2" x14ac:dyDescent="0.35">
      <c r="B2365" s="142"/>
    </row>
    <row r="2366" spans="2:2" x14ac:dyDescent="0.35">
      <c r="B2366" s="142"/>
    </row>
    <row r="2367" spans="2:2" x14ac:dyDescent="0.35">
      <c r="B2367" s="142"/>
    </row>
    <row r="2368" spans="2:2" x14ac:dyDescent="0.35">
      <c r="B2368" s="142"/>
    </row>
    <row r="2369" spans="2:2" x14ac:dyDescent="0.35">
      <c r="B2369" s="142"/>
    </row>
    <row r="2370" spans="2:2" x14ac:dyDescent="0.35">
      <c r="B2370" s="142"/>
    </row>
    <row r="2371" spans="2:2" x14ac:dyDescent="0.35">
      <c r="B2371" s="142"/>
    </row>
    <row r="2372" spans="2:2" x14ac:dyDescent="0.35">
      <c r="B2372" s="142"/>
    </row>
    <row r="2373" spans="2:2" x14ac:dyDescent="0.35">
      <c r="B2373" s="142"/>
    </row>
    <row r="2374" spans="2:2" x14ac:dyDescent="0.35">
      <c r="B2374" s="142"/>
    </row>
    <row r="2375" spans="2:2" x14ac:dyDescent="0.35">
      <c r="B2375" s="142"/>
    </row>
    <row r="2376" spans="2:2" x14ac:dyDescent="0.35">
      <c r="B2376" s="142"/>
    </row>
    <row r="2377" spans="2:2" x14ac:dyDescent="0.35">
      <c r="B2377" s="142"/>
    </row>
    <row r="2378" spans="2:2" x14ac:dyDescent="0.35">
      <c r="B2378" s="142"/>
    </row>
    <row r="2379" spans="2:2" x14ac:dyDescent="0.35">
      <c r="B2379" s="142"/>
    </row>
    <row r="2380" spans="2:2" x14ac:dyDescent="0.35">
      <c r="B2380" s="142"/>
    </row>
    <row r="2381" spans="2:2" x14ac:dyDescent="0.35">
      <c r="B2381" s="142"/>
    </row>
    <row r="2382" spans="2:2" x14ac:dyDescent="0.35">
      <c r="B2382" s="142"/>
    </row>
    <row r="2383" spans="2:2" x14ac:dyDescent="0.35">
      <c r="B2383" s="142"/>
    </row>
    <row r="2384" spans="2:2" x14ac:dyDescent="0.35">
      <c r="B2384" s="142"/>
    </row>
    <row r="2385" spans="2:2" x14ac:dyDescent="0.35">
      <c r="B2385" s="142"/>
    </row>
    <row r="2386" spans="2:2" x14ac:dyDescent="0.35">
      <c r="B2386" s="142"/>
    </row>
    <row r="2387" spans="2:2" x14ac:dyDescent="0.35">
      <c r="B2387" s="142"/>
    </row>
    <row r="2388" spans="2:2" x14ac:dyDescent="0.35">
      <c r="B2388" s="142"/>
    </row>
    <row r="2389" spans="2:2" x14ac:dyDescent="0.35">
      <c r="B2389" s="142"/>
    </row>
    <row r="2390" spans="2:2" x14ac:dyDescent="0.35">
      <c r="B2390" s="142"/>
    </row>
    <row r="2391" spans="2:2" x14ac:dyDescent="0.35">
      <c r="B2391" s="142"/>
    </row>
    <row r="2392" spans="2:2" x14ac:dyDescent="0.35">
      <c r="B2392" s="142"/>
    </row>
    <row r="2393" spans="2:2" x14ac:dyDescent="0.35">
      <c r="B2393" s="142"/>
    </row>
    <row r="2394" spans="2:2" x14ac:dyDescent="0.35">
      <c r="B2394" s="142"/>
    </row>
    <row r="2395" spans="2:2" x14ac:dyDescent="0.35">
      <c r="B2395" s="142"/>
    </row>
    <row r="2396" spans="2:2" x14ac:dyDescent="0.35">
      <c r="B2396" s="142"/>
    </row>
    <row r="2397" spans="2:2" x14ac:dyDescent="0.35">
      <c r="B2397" s="142"/>
    </row>
    <row r="2398" spans="2:2" x14ac:dyDescent="0.35">
      <c r="B2398" s="142"/>
    </row>
    <row r="2399" spans="2:2" x14ac:dyDescent="0.35">
      <c r="B2399" s="142"/>
    </row>
    <row r="2400" spans="2:2" x14ac:dyDescent="0.35">
      <c r="B2400" s="142"/>
    </row>
    <row r="2401" spans="2:2" x14ac:dyDescent="0.35">
      <c r="B2401" s="142"/>
    </row>
    <row r="2402" spans="2:2" x14ac:dyDescent="0.35">
      <c r="B2402" s="142"/>
    </row>
    <row r="2403" spans="2:2" x14ac:dyDescent="0.35">
      <c r="B2403" s="142"/>
    </row>
    <row r="2404" spans="2:2" x14ac:dyDescent="0.35">
      <c r="B2404" s="142"/>
    </row>
    <row r="2405" spans="2:2" x14ac:dyDescent="0.35">
      <c r="B2405" s="142"/>
    </row>
    <row r="2406" spans="2:2" x14ac:dyDescent="0.35">
      <c r="B2406" s="142"/>
    </row>
    <row r="2407" spans="2:2" x14ac:dyDescent="0.35">
      <c r="B2407" s="142"/>
    </row>
    <row r="2408" spans="2:2" x14ac:dyDescent="0.35">
      <c r="B2408" s="142"/>
    </row>
    <row r="2409" spans="2:2" x14ac:dyDescent="0.35">
      <c r="B2409" s="142"/>
    </row>
    <row r="2410" spans="2:2" x14ac:dyDescent="0.35">
      <c r="B2410" s="142"/>
    </row>
    <row r="2411" spans="2:2" x14ac:dyDescent="0.35">
      <c r="B2411" s="142"/>
    </row>
    <row r="2412" spans="2:2" x14ac:dyDescent="0.35">
      <c r="B2412" s="142"/>
    </row>
    <row r="2413" spans="2:2" x14ac:dyDescent="0.35">
      <c r="B2413" s="142"/>
    </row>
    <row r="2414" spans="2:2" x14ac:dyDescent="0.35">
      <c r="B2414" s="142"/>
    </row>
    <row r="2415" spans="2:2" x14ac:dyDescent="0.35">
      <c r="B2415" s="142"/>
    </row>
    <row r="2416" spans="2:2" x14ac:dyDescent="0.35">
      <c r="B2416" s="142"/>
    </row>
    <row r="2417" spans="2:2" x14ac:dyDescent="0.35">
      <c r="B2417" s="142"/>
    </row>
    <row r="2418" spans="2:2" x14ac:dyDescent="0.35">
      <c r="B2418" s="142"/>
    </row>
    <row r="2419" spans="2:2" x14ac:dyDescent="0.35">
      <c r="B2419" s="142"/>
    </row>
    <row r="2420" spans="2:2" x14ac:dyDescent="0.35">
      <c r="B2420" s="142"/>
    </row>
    <row r="2421" spans="2:2" x14ac:dyDescent="0.35">
      <c r="B2421" s="142"/>
    </row>
    <row r="2422" spans="2:2" x14ac:dyDescent="0.35">
      <c r="B2422" s="142"/>
    </row>
    <row r="2423" spans="2:2" x14ac:dyDescent="0.35">
      <c r="B2423" s="142"/>
    </row>
    <row r="2424" spans="2:2" x14ac:dyDescent="0.35">
      <c r="B2424" s="142"/>
    </row>
    <row r="2425" spans="2:2" x14ac:dyDescent="0.35">
      <c r="B2425" s="142"/>
    </row>
    <row r="2426" spans="2:2" x14ac:dyDescent="0.35">
      <c r="B2426" s="142"/>
    </row>
    <row r="2427" spans="2:2" x14ac:dyDescent="0.35">
      <c r="B2427" s="142"/>
    </row>
    <row r="2428" spans="2:2" x14ac:dyDescent="0.35">
      <c r="B2428" s="142"/>
    </row>
    <row r="2429" spans="2:2" x14ac:dyDescent="0.35">
      <c r="B2429" s="142"/>
    </row>
    <row r="2430" spans="2:2" x14ac:dyDescent="0.35">
      <c r="B2430" s="142"/>
    </row>
    <row r="2431" spans="2:2" x14ac:dyDescent="0.35">
      <c r="B2431" s="142"/>
    </row>
    <row r="2432" spans="2:2" x14ac:dyDescent="0.35">
      <c r="B2432" s="142"/>
    </row>
    <row r="2433" spans="2:2" x14ac:dyDescent="0.35">
      <c r="B2433" s="142"/>
    </row>
    <row r="2434" spans="2:2" x14ac:dyDescent="0.35">
      <c r="B2434" s="142"/>
    </row>
    <row r="2435" spans="2:2" x14ac:dyDescent="0.35">
      <c r="B2435" s="142"/>
    </row>
    <row r="2436" spans="2:2" x14ac:dyDescent="0.35">
      <c r="B2436" s="142"/>
    </row>
    <row r="2437" spans="2:2" x14ac:dyDescent="0.35">
      <c r="B2437" s="142"/>
    </row>
    <row r="2438" spans="2:2" x14ac:dyDescent="0.35">
      <c r="B2438" s="142"/>
    </row>
    <row r="2439" spans="2:2" x14ac:dyDescent="0.35">
      <c r="B2439" s="142"/>
    </row>
    <row r="2440" spans="2:2" x14ac:dyDescent="0.35">
      <c r="B2440" s="142"/>
    </row>
    <row r="2441" spans="2:2" x14ac:dyDescent="0.35">
      <c r="B2441" s="142"/>
    </row>
    <row r="2442" spans="2:2" x14ac:dyDescent="0.35">
      <c r="B2442" s="142"/>
    </row>
    <row r="2443" spans="2:2" x14ac:dyDescent="0.35">
      <c r="B2443" s="142"/>
    </row>
    <row r="2444" spans="2:2" x14ac:dyDescent="0.35">
      <c r="B2444" s="142"/>
    </row>
    <row r="2445" spans="2:2" x14ac:dyDescent="0.35">
      <c r="B2445" s="142"/>
    </row>
    <row r="2446" spans="2:2" x14ac:dyDescent="0.35">
      <c r="B2446" s="142"/>
    </row>
    <row r="2447" spans="2:2" x14ac:dyDescent="0.35">
      <c r="B2447" s="142"/>
    </row>
    <row r="2448" spans="2:2" x14ac:dyDescent="0.35">
      <c r="B2448" s="142"/>
    </row>
    <row r="2449" spans="2:2" x14ac:dyDescent="0.35">
      <c r="B2449" s="142"/>
    </row>
    <row r="2450" spans="2:2" x14ac:dyDescent="0.35">
      <c r="B2450" s="142"/>
    </row>
    <row r="2451" spans="2:2" x14ac:dyDescent="0.35">
      <c r="B2451" s="142"/>
    </row>
    <row r="2452" spans="2:2" x14ac:dyDescent="0.35">
      <c r="B2452" s="142"/>
    </row>
    <row r="2453" spans="2:2" x14ac:dyDescent="0.35">
      <c r="B2453" s="142"/>
    </row>
    <row r="2454" spans="2:2" x14ac:dyDescent="0.35">
      <c r="B2454" s="142"/>
    </row>
    <row r="2455" spans="2:2" x14ac:dyDescent="0.35">
      <c r="B2455" s="142"/>
    </row>
    <row r="2456" spans="2:2" x14ac:dyDescent="0.35">
      <c r="B2456" s="142"/>
    </row>
    <row r="2457" spans="2:2" x14ac:dyDescent="0.35">
      <c r="B2457" s="142"/>
    </row>
    <row r="2458" spans="2:2" x14ac:dyDescent="0.35">
      <c r="B2458" s="142"/>
    </row>
    <row r="2459" spans="2:2" x14ac:dyDescent="0.35">
      <c r="B2459" s="142"/>
    </row>
    <row r="2460" spans="2:2" x14ac:dyDescent="0.35">
      <c r="B2460" s="142"/>
    </row>
    <row r="2461" spans="2:2" x14ac:dyDescent="0.35">
      <c r="B2461" s="142"/>
    </row>
    <row r="2462" spans="2:2" x14ac:dyDescent="0.35">
      <c r="B2462" s="142"/>
    </row>
    <row r="2463" spans="2:2" x14ac:dyDescent="0.35">
      <c r="B2463" s="142"/>
    </row>
    <row r="2464" spans="2:2" x14ac:dyDescent="0.35">
      <c r="B2464" s="142"/>
    </row>
    <row r="2465" spans="2:2" x14ac:dyDescent="0.35">
      <c r="B2465" s="142"/>
    </row>
    <row r="2466" spans="2:2" x14ac:dyDescent="0.35">
      <c r="B2466" s="142"/>
    </row>
    <row r="2467" spans="2:2" x14ac:dyDescent="0.35">
      <c r="B2467" s="142"/>
    </row>
    <row r="2468" spans="2:2" x14ac:dyDescent="0.35">
      <c r="B2468" s="142"/>
    </row>
    <row r="2469" spans="2:2" x14ac:dyDescent="0.35">
      <c r="B2469" s="142"/>
    </row>
    <row r="2470" spans="2:2" x14ac:dyDescent="0.35">
      <c r="B2470" s="142"/>
    </row>
    <row r="2471" spans="2:2" x14ac:dyDescent="0.35">
      <c r="B2471" s="142"/>
    </row>
    <row r="2472" spans="2:2" x14ac:dyDescent="0.35">
      <c r="B2472" s="142"/>
    </row>
    <row r="2473" spans="2:2" x14ac:dyDescent="0.35">
      <c r="B2473" s="142"/>
    </row>
    <row r="2474" spans="2:2" x14ac:dyDescent="0.35">
      <c r="B2474" s="142"/>
    </row>
    <row r="2475" spans="2:2" x14ac:dyDescent="0.35">
      <c r="B2475" s="142"/>
    </row>
    <row r="2476" spans="2:2" x14ac:dyDescent="0.35">
      <c r="B2476" s="142"/>
    </row>
    <row r="2477" spans="2:2" x14ac:dyDescent="0.35">
      <c r="B2477" s="142"/>
    </row>
    <row r="2478" spans="2:2" x14ac:dyDescent="0.35">
      <c r="B2478" s="142"/>
    </row>
    <row r="2479" spans="2:2" x14ac:dyDescent="0.35">
      <c r="B2479" s="142"/>
    </row>
    <row r="2480" spans="2:2" x14ac:dyDescent="0.35">
      <c r="B2480" s="142"/>
    </row>
    <row r="2481" spans="2:2" x14ac:dyDescent="0.35">
      <c r="B2481" s="142"/>
    </row>
    <row r="2482" spans="2:2" x14ac:dyDescent="0.35">
      <c r="B2482" s="142"/>
    </row>
    <row r="2483" spans="2:2" x14ac:dyDescent="0.35">
      <c r="B2483" s="142"/>
    </row>
    <row r="2484" spans="2:2" x14ac:dyDescent="0.35">
      <c r="B2484" s="142"/>
    </row>
    <row r="2485" spans="2:2" x14ac:dyDescent="0.35">
      <c r="B2485" s="142"/>
    </row>
    <row r="2486" spans="2:2" x14ac:dyDescent="0.35">
      <c r="B2486" s="142"/>
    </row>
    <row r="2487" spans="2:2" x14ac:dyDescent="0.35">
      <c r="B2487" s="142"/>
    </row>
    <row r="2488" spans="2:2" x14ac:dyDescent="0.35">
      <c r="B2488" s="142"/>
    </row>
    <row r="2489" spans="2:2" x14ac:dyDescent="0.35">
      <c r="B2489" s="142"/>
    </row>
    <row r="2490" spans="2:2" x14ac:dyDescent="0.35">
      <c r="B2490" s="142"/>
    </row>
    <row r="2491" spans="2:2" x14ac:dyDescent="0.35">
      <c r="B2491" s="142"/>
    </row>
    <row r="2492" spans="2:2" x14ac:dyDescent="0.35">
      <c r="B2492" s="142"/>
    </row>
    <row r="2493" spans="2:2" x14ac:dyDescent="0.35">
      <c r="B2493" s="142"/>
    </row>
    <row r="2494" spans="2:2" x14ac:dyDescent="0.35">
      <c r="B2494" s="142"/>
    </row>
    <row r="2495" spans="2:2" x14ac:dyDescent="0.35">
      <c r="B2495" s="142"/>
    </row>
    <row r="2496" spans="2:2" x14ac:dyDescent="0.35">
      <c r="B2496" s="142"/>
    </row>
    <row r="2497" spans="2:2" x14ac:dyDescent="0.35">
      <c r="B2497" s="142"/>
    </row>
    <row r="2498" spans="2:2" x14ac:dyDescent="0.35">
      <c r="B2498" s="142"/>
    </row>
    <row r="2499" spans="2:2" x14ac:dyDescent="0.35">
      <c r="B2499" s="142"/>
    </row>
    <row r="2500" spans="2:2" x14ac:dyDescent="0.35">
      <c r="B2500" s="142"/>
    </row>
    <row r="2501" spans="2:2" x14ac:dyDescent="0.35">
      <c r="B2501" s="142"/>
    </row>
    <row r="2502" spans="2:2" x14ac:dyDescent="0.35">
      <c r="B2502" s="142"/>
    </row>
    <row r="2503" spans="2:2" x14ac:dyDescent="0.35">
      <c r="B2503" s="142"/>
    </row>
    <row r="2504" spans="2:2" x14ac:dyDescent="0.35">
      <c r="B2504" s="142"/>
    </row>
    <row r="2505" spans="2:2" x14ac:dyDescent="0.35">
      <c r="B2505" s="142"/>
    </row>
    <row r="2506" spans="2:2" x14ac:dyDescent="0.35">
      <c r="B2506" s="142"/>
    </row>
    <row r="2507" spans="2:2" x14ac:dyDescent="0.35">
      <c r="B2507" s="142"/>
    </row>
    <row r="2508" spans="2:2" x14ac:dyDescent="0.35">
      <c r="B2508" s="142"/>
    </row>
    <row r="2509" spans="2:2" x14ac:dyDescent="0.35">
      <c r="B2509" s="142"/>
    </row>
    <row r="2510" spans="2:2" x14ac:dyDescent="0.35">
      <c r="B2510" s="142"/>
    </row>
    <row r="2511" spans="2:2" x14ac:dyDescent="0.35">
      <c r="B2511" s="142"/>
    </row>
    <row r="2512" spans="2:2" x14ac:dyDescent="0.35">
      <c r="B2512" s="142"/>
    </row>
    <row r="2513" spans="2:2" x14ac:dyDescent="0.35">
      <c r="B2513" s="142"/>
    </row>
    <row r="2514" spans="2:2" x14ac:dyDescent="0.35">
      <c r="B2514" s="142"/>
    </row>
    <row r="2515" spans="2:2" x14ac:dyDescent="0.35">
      <c r="B2515" s="142"/>
    </row>
    <row r="2516" spans="2:2" x14ac:dyDescent="0.35">
      <c r="B2516" s="142"/>
    </row>
    <row r="2517" spans="2:2" x14ac:dyDescent="0.35">
      <c r="B2517" s="142"/>
    </row>
    <row r="2518" spans="2:2" x14ac:dyDescent="0.35">
      <c r="B2518" s="142"/>
    </row>
    <row r="2519" spans="2:2" x14ac:dyDescent="0.35">
      <c r="B2519" s="142"/>
    </row>
    <row r="2520" spans="2:2" x14ac:dyDescent="0.35">
      <c r="B2520" s="142"/>
    </row>
    <row r="2521" spans="2:2" x14ac:dyDescent="0.35">
      <c r="B2521" s="142"/>
    </row>
    <row r="2522" spans="2:2" x14ac:dyDescent="0.35">
      <c r="B2522" s="142"/>
    </row>
    <row r="2523" spans="2:2" x14ac:dyDescent="0.35">
      <c r="B2523" s="142"/>
    </row>
    <row r="2524" spans="2:2" x14ac:dyDescent="0.35">
      <c r="B2524" s="142"/>
    </row>
    <row r="2525" spans="2:2" x14ac:dyDescent="0.35">
      <c r="B2525" s="142"/>
    </row>
    <row r="2526" spans="2:2" x14ac:dyDescent="0.35">
      <c r="B2526" s="142"/>
    </row>
    <row r="2527" spans="2:2" x14ac:dyDescent="0.35">
      <c r="B2527" s="142"/>
    </row>
    <row r="2528" spans="2:2" x14ac:dyDescent="0.35">
      <c r="B2528" s="142"/>
    </row>
    <row r="2529" spans="2:2" x14ac:dyDescent="0.35">
      <c r="B2529" s="142"/>
    </row>
    <row r="2530" spans="2:2" x14ac:dyDescent="0.35">
      <c r="B2530" s="142"/>
    </row>
    <row r="2531" spans="2:2" x14ac:dyDescent="0.35">
      <c r="B2531" s="142"/>
    </row>
    <row r="2532" spans="2:2" x14ac:dyDescent="0.35">
      <c r="B2532" s="142"/>
    </row>
    <row r="2533" spans="2:2" x14ac:dyDescent="0.35">
      <c r="B2533" s="142"/>
    </row>
    <row r="2534" spans="2:2" x14ac:dyDescent="0.35">
      <c r="B2534" s="142"/>
    </row>
    <row r="2535" spans="2:2" x14ac:dyDescent="0.35">
      <c r="B2535" s="142"/>
    </row>
    <row r="2536" spans="2:2" x14ac:dyDescent="0.35">
      <c r="B2536" s="142"/>
    </row>
    <row r="2537" spans="2:2" x14ac:dyDescent="0.35">
      <c r="B2537" s="142"/>
    </row>
    <row r="2538" spans="2:2" x14ac:dyDescent="0.35">
      <c r="B2538" s="142"/>
    </row>
    <row r="2539" spans="2:2" x14ac:dyDescent="0.35">
      <c r="B2539" s="142"/>
    </row>
    <row r="2540" spans="2:2" x14ac:dyDescent="0.35">
      <c r="B2540" s="142"/>
    </row>
    <row r="2541" spans="2:2" x14ac:dyDescent="0.35">
      <c r="B2541" s="142"/>
    </row>
    <row r="2542" spans="2:2" x14ac:dyDescent="0.35">
      <c r="B2542" s="142"/>
    </row>
    <row r="2543" spans="2:2" x14ac:dyDescent="0.35">
      <c r="B2543" s="142"/>
    </row>
    <row r="2544" spans="2:2" x14ac:dyDescent="0.35">
      <c r="B2544" s="142"/>
    </row>
    <row r="2545" spans="2:2" x14ac:dyDescent="0.35">
      <c r="B2545" s="142"/>
    </row>
    <row r="2546" spans="2:2" x14ac:dyDescent="0.35">
      <c r="B2546" s="142"/>
    </row>
    <row r="2547" spans="2:2" x14ac:dyDescent="0.35">
      <c r="B2547" s="142"/>
    </row>
    <row r="2548" spans="2:2" x14ac:dyDescent="0.35">
      <c r="B2548" s="142"/>
    </row>
    <row r="2549" spans="2:2" x14ac:dyDescent="0.35">
      <c r="B2549" s="142"/>
    </row>
    <row r="2550" spans="2:2" x14ac:dyDescent="0.35">
      <c r="B2550" s="142"/>
    </row>
    <row r="2551" spans="2:2" x14ac:dyDescent="0.35">
      <c r="B2551" s="142"/>
    </row>
    <row r="2552" spans="2:2" x14ac:dyDescent="0.35">
      <c r="B2552" s="142"/>
    </row>
    <row r="2553" spans="2:2" x14ac:dyDescent="0.35">
      <c r="B2553" s="142"/>
    </row>
    <row r="2554" spans="2:2" x14ac:dyDescent="0.35">
      <c r="B2554" s="142"/>
    </row>
    <row r="2555" spans="2:2" x14ac:dyDescent="0.35">
      <c r="B2555" s="142"/>
    </row>
    <row r="2556" spans="2:2" x14ac:dyDescent="0.35">
      <c r="B2556" s="142"/>
    </row>
    <row r="2557" spans="2:2" x14ac:dyDescent="0.35">
      <c r="B2557" s="142"/>
    </row>
    <row r="2558" spans="2:2" x14ac:dyDescent="0.35">
      <c r="B2558" s="142"/>
    </row>
    <row r="2559" spans="2:2" x14ac:dyDescent="0.35">
      <c r="B2559" s="142"/>
    </row>
    <row r="2560" spans="2:2" x14ac:dyDescent="0.35">
      <c r="B2560" s="142"/>
    </row>
    <row r="2561" spans="2:2" x14ac:dyDescent="0.35">
      <c r="B2561" s="142"/>
    </row>
    <row r="2562" spans="2:2" x14ac:dyDescent="0.35">
      <c r="B2562" s="142"/>
    </row>
    <row r="2563" spans="2:2" x14ac:dyDescent="0.35">
      <c r="B2563" s="142"/>
    </row>
    <row r="2564" spans="2:2" x14ac:dyDescent="0.35">
      <c r="B2564" s="142"/>
    </row>
    <row r="2565" spans="2:2" x14ac:dyDescent="0.35">
      <c r="B2565" s="142"/>
    </row>
    <row r="2566" spans="2:2" x14ac:dyDescent="0.35">
      <c r="B2566" s="142"/>
    </row>
    <row r="2567" spans="2:2" x14ac:dyDescent="0.35">
      <c r="B2567" s="142"/>
    </row>
    <row r="2568" spans="2:2" x14ac:dyDescent="0.35">
      <c r="B2568" s="142"/>
    </row>
    <row r="2569" spans="2:2" x14ac:dyDescent="0.35">
      <c r="B2569" s="142"/>
    </row>
    <row r="2570" spans="2:2" x14ac:dyDescent="0.35">
      <c r="B2570" s="142"/>
    </row>
    <row r="2571" spans="2:2" x14ac:dyDescent="0.35">
      <c r="B2571" s="142"/>
    </row>
    <row r="2572" spans="2:2" x14ac:dyDescent="0.35">
      <c r="B2572" s="142"/>
    </row>
    <row r="2573" spans="2:2" x14ac:dyDescent="0.35">
      <c r="B2573" s="142"/>
    </row>
    <row r="2574" spans="2:2" x14ac:dyDescent="0.35">
      <c r="B2574" s="142"/>
    </row>
    <row r="2575" spans="2:2" x14ac:dyDescent="0.35">
      <c r="B2575" s="142"/>
    </row>
    <row r="2576" spans="2:2" x14ac:dyDescent="0.35">
      <c r="B2576" s="142"/>
    </row>
    <row r="2577" spans="2:2" x14ac:dyDescent="0.35">
      <c r="B2577" s="142"/>
    </row>
    <row r="2578" spans="2:2" x14ac:dyDescent="0.35">
      <c r="B2578" s="142"/>
    </row>
    <row r="2579" spans="2:2" x14ac:dyDescent="0.35">
      <c r="B2579" s="142"/>
    </row>
    <row r="2580" spans="2:2" x14ac:dyDescent="0.35">
      <c r="B2580" s="142"/>
    </row>
    <row r="2581" spans="2:2" x14ac:dyDescent="0.35">
      <c r="B2581" s="142"/>
    </row>
    <row r="2582" spans="2:2" x14ac:dyDescent="0.35">
      <c r="B2582" s="142"/>
    </row>
    <row r="2583" spans="2:2" x14ac:dyDescent="0.35">
      <c r="B2583" s="142"/>
    </row>
    <row r="2584" spans="2:2" x14ac:dyDescent="0.35">
      <c r="B2584" s="142"/>
    </row>
    <row r="2585" spans="2:2" x14ac:dyDescent="0.35">
      <c r="B2585" s="142"/>
    </row>
    <row r="2586" spans="2:2" x14ac:dyDescent="0.35">
      <c r="B2586" s="142"/>
    </row>
    <row r="2587" spans="2:2" x14ac:dyDescent="0.35">
      <c r="B2587" s="142"/>
    </row>
    <row r="2588" spans="2:2" x14ac:dyDescent="0.35">
      <c r="B2588" s="142"/>
    </row>
    <row r="2589" spans="2:2" x14ac:dyDescent="0.35">
      <c r="B2589" s="142"/>
    </row>
    <row r="2590" spans="2:2" x14ac:dyDescent="0.35">
      <c r="B2590" s="142"/>
    </row>
    <row r="2591" spans="2:2" x14ac:dyDescent="0.35">
      <c r="B2591" s="142"/>
    </row>
    <row r="2592" spans="2:2" x14ac:dyDescent="0.35">
      <c r="B2592" s="142"/>
    </row>
    <row r="2593" spans="2:2" x14ac:dyDescent="0.35">
      <c r="B2593" s="142"/>
    </row>
    <row r="2594" spans="2:2" x14ac:dyDescent="0.35">
      <c r="B2594" s="142"/>
    </row>
    <row r="2595" spans="2:2" x14ac:dyDescent="0.35">
      <c r="B2595" s="142"/>
    </row>
    <row r="2596" spans="2:2" x14ac:dyDescent="0.35">
      <c r="B2596" s="142"/>
    </row>
    <row r="2597" spans="2:2" x14ac:dyDescent="0.35">
      <c r="B2597" s="142"/>
    </row>
    <row r="2598" spans="2:2" x14ac:dyDescent="0.35">
      <c r="B2598" s="142"/>
    </row>
    <row r="2599" spans="2:2" x14ac:dyDescent="0.35">
      <c r="B2599" s="142"/>
    </row>
    <row r="2600" spans="2:2" x14ac:dyDescent="0.35">
      <c r="B2600" s="142"/>
    </row>
    <row r="2601" spans="2:2" x14ac:dyDescent="0.35">
      <c r="B2601" s="142"/>
    </row>
    <row r="2602" spans="2:2" x14ac:dyDescent="0.35">
      <c r="B2602" s="142"/>
    </row>
    <row r="2603" spans="2:2" x14ac:dyDescent="0.35">
      <c r="B2603" s="142"/>
    </row>
    <row r="2604" spans="2:2" x14ac:dyDescent="0.35">
      <c r="B2604" s="142"/>
    </row>
    <row r="2605" spans="2:2" x14ac:dyDescent="0.35">
      <c r="B2605" s="142"/>
    </row>
    <row r="2606" spans="2:2" x14ac:dyDescent="0.35">
      <c r="B2606" s="142"/>
    </row>
    <row r="2607" spans="2:2" x14ac:dyDescent="0.35">
      <c r="B2607" s="142"/>
    </row>
    <row r="2608" spans="2:2" x14ac:dyDescent="0.35">
      <c r="B2608" s="142"/>
    </row>
    <row r="2609" spans="2:2" x14ac:dyDescent="0.35">
      <c r="B2609" s="142"/>
    </row>
    <row r="2610" spans="2:2" x14ac:dyDescent="0.35">
      <c r="B2610" s="142"/>
    </row>
    <row r="2611" spans="2:2" x14ac:dyDescent="0.35">
      <c r="B2611" s="142"/>
    </row>
    <row r="2612" spans="2:2" x14ac:dyDescent="0.35">
      <c r="B2612" s="142"/>
    </row>
    <row r="2613" spans="2:2" x14ac:dyDescent="0.35">
      <c r="B2613" s="142"/>
    </row>
    <row r="2614" spans="2:2" x14ac:dyDescent="0.35">
      <c r="B2614" s="142"/>
    </row>
    <row r="2615" spans="2:2" x14ac:dyDescent="0.35">
      <c r="B2615" s="142"/>
    </row>
    <row r="2616" spans="2:2" x14ac:dyDescent="0.35">
      <c r="B2616" s="142"/>
    </row>
    <row r="2617" spans="2:2" x14ac:dyDescent="0.35">
      <c r="B2617" s="142"/>
    </row>
    <row r="2618" spans="2:2" x14ac:dyDescent="0.35">
      <c r="B2618" s="142"/>
    </row>
    <row r="2619" spans="2:2" x14ac:dyDescent="0.35">
      <c r="B2619" s="142"/>
    </row>
    <row r="2620" spans="2:2" x14ac:dyDescent="0.35">
      <c r="B2620" s="142"/>
    </row>
    <row r="2621" spans="2:2" x14ac:dyDescent="0.35">
      <c r="B2621" s="142"/>
    </row>
    <row r="2622" spans="2:2" x14ac:dyDescent="0.35">
      <c r="B2622" s="142"/>
    </row>
    <row r="2623" spans="2:2" x14ac:dyDescent="0.35">
      <c r="B2623" s="142"/>
    </row>
    <row r="2624" spans="2:2" x14ac:dyDescent="0.35">
      <c r="B2624" s="142"/>
    </row>
    <row r="2625" spans="2:2" x14ac:dyDescent="0.35">
      <c r="B2625" s="142"/>
    </row>
    <row r="2626" spans="2:2" x14ac:dyDescent="0.35">
      <c r="B2626" s="142"/>
    </row>
    <row r="2627" spans="2:2" x14ac:dyDescent="0.35">
      <c r="B2627" s="142"/>
    </row>
    <row r="2628" spans="2:2" x14ac:dyDescent="0.35">
      <c r="B2628" s="142"/>
    </row>
    <row r="2629" spans="2:2" x14ac:dyDescent="0.35">
      <c r="B2629" s="142"/>
    </row>
    <row r="2630" spans="2:2" x14ac:dyDescent="0.35">
      <c r="B2630" s="142"/>
    </row>
    <row r="2631" spans="2:2" x14ac:dyDescent="0.35">
      <c r="B2631" s="142"/>
    </row>
    <row r="2632" spans="2:2" x14ac:dyDescent="0.35">
      <c r="B2632" s="142"/>
    </row>
    <row r="2633" spans="2:2" x14ac:dyDescent="0.35">
      <c r="B2633" s="142"/>
    </row>
    <row r="2634" spans="2:2" x14ac:dyDescent="0.35">
      <c r="B2634" s="142"/>
    </row>
    <row r="2635" spans="2:2" x14ac:dyDescent="0.35">
      <c r="B2635" s="142"/>
    </row>
    <row r="2636" spans="2:2" x14ac:dyDescent="0.35">
      <c r="B2636" s="142"/>
    </row>
    <row r="2637" spans="2:2" x14ac:dyDescent="0.35">
      <c r="B2637" s="142"/>
    </row>
    <row r="2638" spans="2:2" x14ac:dyDescent="0.35">
      <c r="B2638" s="142"/>
    </row>
    <row r="2639" spans="2:2" x14ac:dyDescent="0.35">
      <c r="B2639" s="142"/>
    </row>
    <row r="2640" spans="2:2" x14ac:dyDescent="0.35">
      <c r="B2640" s="142"/>
    </row>
    <row r="2641" spans="2:2" x14ac:dyDescent="0.35">
      <c r="B2641" s="142"/>
    </row>
    <row r="2642" spans="2:2" x14ac:dyDescent="0.35">
      <c r="B2642" s="142"/>
    </row>
    <row r="2643" spans="2:2" x14ac:dyDescent="0.35">
      <c r="B2643" s="142"/>
    </row>
    <row r="2644" spans="2:2" x14ac:dyDescent="0.35">
      <c r="B2644" s="142"/>
    </row>
    <row r="2645" spans="2:2" x14ac:dyDescent="0.35">
      <c r="B2645" s="142"/>
    </row>
    <row r="2646" spans="2:2" x14ac:dyDescent="0.35">
      <c r="B2646" s="142"/>
    </row>
    <row r="2647" spans="2:2" x14ac:dyDescent="0.35">
      <c r="B2647" s="142"/>
    </row>
    <row r="2648" spans="2:2" x14ac:dyDescent="0.35">
      <c r="B2648" s="142"/>
    </row>
    <row r="2649" spans="2:2" x14ac:dyDescent="0.35">
      <c r="B2649" s="142"/>
    </row>
    <row r="2650" spans="2:2" x14ac:dyDescent="0.35">
      <c r="B2650" s="142"/>
    </row>
    <row r="2651" spans="2:2" x14ac:dyDescent="0.35">
      <c r="B2651" s="142"/>
    </row>
    <row r="2652" spans="2:2" x14ac:dyDescent="0.35">
      <c r="B2652" s="142"/>
    </row>
    <row r="2653" spans="2:2" x14ac:dyDescent="0.35">
      <c r="B2653" s="142"/>
    </row>
    <row r="2654" spans="2:2" x14ac:dyDescent="0.35">
      <c r="B2654" s="142"/>
    </row>
    <row r="2655" spans="2:2" x14ac:dyDescent="0.35">
      <c r="B2655" s="142"/>
    </row>
    <row r="2656" spans="2:2" x14ac:dyDescent="0.35">
      <c r="B2656" s="142"/>
    </row>
    <row r="2657" spans="2:2" x14ac:dyDescent="0.35">
      <c r="B2657" s="142"/>
    </row>
    <row r="2658" spans="2:2" x14ac:dyDescent="0.35">
      <c r="B2658" s="142"/>
    </row>
    <row r="2659" spans="2:2" x14ac:dyDescent="0.35">
      <c r="B2659" s="142"/>
    </row>
    <row r="2660" spans="2:2" x14ac:dyDescent="0.35">
      <c r="B2660" s="142"/>
    </row>
    <row r="2661" spans="2:2" x14ac:dyDescent="0.35">
      <c r="B2661" s="142"/>
    </row>
    <row r="2662" spans="2:2" x14ac:dyDescent="0.35">
      <c r="B2662" s="142"/>
    </row>
    <row r="2663" spans="2:2" x14ac:dyDescent="0.35">
      <c r="B2663" s="142"/>
    </row>
    <row r="2664" spans="2:2" x14ac:dyDescent="0.35">
      <c r="B2664" s="142"/>
    </row>
    <row r="2665" spans="2:2" x14ac:dyDescent="0.35">
      <c r="B2665" s="142"/>
    </row>
    <row r="2666" spans="2:2" x14ac:dyDescent="0.35">
      <c r="B2666" s="142"/>
    </row>
    <row r="2667" spans="2:2" x14ac:dyDescent="0.35">
      <c r="B2667" s="142"/>
    </row>
    <row r="2668" spans="2:2" x14ac:dyDescent="0.35">
      <c r="B2668" s="142"/>
    </row>
    <row r="2669" spans="2:2" x14ac:dyDescent="0.35">
      <c r="B2669" s="142"/>
    </row>
    <row r="2670" spans="2:2" x14ac:dyDescent="0.35">
      <c r="B2670" s="142"/>
    </row>
    <row r="2671" spans="2:2" x14ac:dyDescent="0.35">
      <c r="B2671" s="142"/>
    </row>
    <row r="2672" spans="2:2" x14ac:dyDescent="0.35">
      <c r="B2672" s="142"/>
    </row>
    <row r="2673" spans="2:2" x14ac:dyDescent="0.35">
      <c r="B2673" s="142"/>
    </row>
    <row r="2674" spans="2:2" x14ac:dyDescent="0.35">
      <c r="B2674" s="142"/>
    </row>
    <row r="2675" spans="2:2" x14ac:dyDescent="0.35">
      <c r="B2675" s="142"/>
    </row>
    <row r="2676" spans="2:2" x14ac:dyDescent="0.35">
      <c r="B2676" s="142"/>
    </row>
    <row r="2677" spans="2:2" x14ac:dyDescent="0.35">
      <c r="B2677" s="142"/>
    </row>
    <row r="2678" spans="2:2" x14ac:dyDescent="0.35">
      <c r="B2678" s="142"/>
    </row>
    <row r="2679" spans="2:2" x14ac:dyDescent="0.35">
      <c r="B2679" s="142"/>
    </row>
    <row r="2680" spans="2:2" x14ac:dyDescent="0.35">
      <c r="B2680" s="142"/>
    </row>
    <row r="2681" spans="2:2" x14ac:dyDescent="0.35">
      <c r="B2681" s="142"/>
    </row>
    <row r="2682" spans="2:2" x14ac:dyDescent="0.35">
      <c r="B2682" s="142"/>
    </row>
    <row r="2683" spans="2:2" x14ac:dyDescent="0.35">
      <c r="B2683" s="142"/>
    </row>
    <row r="2684" spans="2:2" x14ac:dyDescent="0.35">
      <c r="B2684" s="142"/>
    </row>
    <row r="2685" spans="2:2" x14ac:dyDescent="0.35">
      <c r="B2685" s="142"/>
    </row>
    <row r="2686" spans="2:2" x14ac:dyDescent="0.35">
      <c r="B2686" s="142"/>
    </row>
    <row r="2687" spans="2:2" x14ac:dyDescent="0.35">
      <c r="B2687" s="142"/>
    </row>
    <row r="2688" spans="2:2" x14ac:dyDescent="0.35">
      <c r="B2688" s="142"/>
    </row>
    <row r="2689" spans="2:2" x14ac:dyDescent="0.35">
      <c r="B2689" s="142"/>
    </row>
    <row r="2690" spans="2:2" x14ac:dyDescent="0.35">
      <c r="B2690" s="142"/>
    </row>
    <row r="2691" spans="2:2" x14ac:dyDescent="0.35">
      <c r="B2691" s="142"/>
    </row>
    <row r="2692" spans="2:2" x14ac:dyDescent="0.35">
      <c r="B2692" s="142"/>
    </row>
    <row r="2693" spans="2:2" x14ac:dyDescent="0.35">
      <c r="B2693" s="142"/>
    </row>
    <row r="2694" spans="2:2" x14ac:dyDescent="0.35">
      <c r="B2694" s="142"/>
    </row>
    <row r="2695" spans="2:2" x14ac:dyDescent="0.35">
      <c r="B2695" s="142"/>
    </row>
    <row r="2696" spans="2:2" x14ac:dyDescent="0.35">
      <c r="B2696" s="142"/>
    </row>
    <row r="2697" spans="2:2" x14ac:dyDescent="0.35">
      <c r="B2697" s="142"/>
    </row>
    <row r="2698" spans="2:2" x14ac:dyDescent="0.35">
      <c r="B2698" s="142"/>
    </row>
    <row r="2699" spans="2:2" x14ac:dyDescent="0.35">
      <c r="B2699" s="142"/>
    </row>
    <row r="2700" spans="2:2" x14ac:dyDescent="0.35">
      <c r="B2700" s="142"/>
    </row>
    <row r="2701" spans="2:2" x14ac:dyDescent="0.35">
      <c r="B2701" s="142"/>
    </row>
    <row r="2702" spans="2:2" x14ac:dyDescent="0.35">
      <c r="B2702" s="142"/>
    </row>
    <row r="2703" spans="2:2" x14ac:dyDescent="0.35">
      <c r="B2703" s="142"/>
    </row>
    <row r="2704" spans="2:2" x14ac:dyDescent="0.35">
      <c r="B2704" s="142"/>
    </row>
    <row r="2705" spans="2:2" x14ac:dyDescent="0.35">
      <c r="B2705" s="142"/>
    </row>
    <row r="2706" spans="2:2" x14ac:dyDescent="0.35">
      <c r="B2706" s="142"/>
    </row>
    <row r="2707" spans="2:2" x14ac:dyDescent="0.35">
      <c r="B2707" s="142"/>
    </row>
    <row r="2708" spans="2:2" x14ac:dyDescent="0.35">
      <c r="B2708" s="142"/>
    </row>
    <row r="2709" spans="2:2" x14ac:dyDescent="0.35">
      <c r="B2709" s="142"/>
    </row>
    <row r="2710" spans="2:2" x14ac:dyDescent="0.35">
      <c r="B2710" s="142"/>
    </row>
    <row r="2711" spans="2:2" x14ac:dyDescent="0.35">
      <c r="B2711" s="142"/>
    </row>
    <row r="2712" spans="2:2" x14ac:dyDescent="0.35">
      <c r="B2712" s="142"/>
    </row>
    <row r="2713" spans="2:2" x14ac:dyDescent="0.35">
      <c r="B2713" s="142"/>
    </row>
    <row r="2714" spans="2:2" x14ac:dyDescent="0.35">
      <c r="B2714" s="142"/>
    </row>
    <row r="2715" spans="2:2" x14ac:dyDescent="0.35">
      <c r="B2715" s="142"/>
    </row>
    <row r="2716" spans="2:2" x14ac:dyDescent="0.35">
      <c r="B2716" s="142"/>
    </row>
    <row r="2717" spans="2:2" x14ac:dyDescent="0.35">
      <c r="B2717" s="142"/>
    </row>
    <row r="2718" spans="2:2" x14ac:dyDescent="0.35">
      <c r="B2718" s="142"/>
    </row>
    <row r="2719" spans="2:2" x14ac:dyDescent="0.35">
      <c r="B2719" s="142"/>
    </row>
    <row r="2720" spans="2:2" x14ac:dyDescent="0.35">
      <c r="B2720" s="142"/>
    </row>
    <row r="2721" spans="2:2" x14ac:dyDescent="0.35">
      <c r="B2721" s="142"/>
    </row>
    <row r="2722" spans="2:2" x14ac:dyDescent="0.35">
      <c r="B2722" s="142"/>
    </row>
    <row r="2723" spans="2:2" x14ac:dyDescent="0.35">
      <c r="B2723" s="142"/>
    </row>
    <row r="2724" spans="2:2" x14ac:dyDescent="0.35">
      <c r="B2724" s="142"/>
    </row>
    <row r="2725" spans="2:2" x14ac:dyDescent="0.35">
      <c r="B2725" s="142"/>
    </row>
    <row r="2726" spans="2:2" x14ac:dyDescent="0.35">
      <c r="B2726" s="142"/>
    </row>
    <row r="2727" spans="2:2" x14ac:dyDescent="0.35">
      <c r="B2727" s="142"/>
    </row>
    <row r="2728" spans="2:2" x14ac:dyDescent="0.35">
      <c r="B2728" s="142"/>
    </row>
    <row r="2729" spans="2:2" x14ac:dyDescent="0.35">
      <c r="B2729" s="142"/>
    </row>
    <row r="2730" spans="2:2" x14ac:dyDescent="0.35">
      <c r="B2730" s="142"/>
    </row>
    <row r="2731" spans="2:2" x14ac:dyDescent="0.35">
      <c r="B2731" s="142"/>
    </row>
    <row r="2732" spans="2:2" x14ac:dyDescent="0.35">
      <c r="B2732" s="142"/>
    </row>
    <row r="2733" spans="2:2" x14ac:dyDescent="0.35">
      <c r="B2733" s="142"/>
    </row>
    <row r="2734" spans="2:2" x14ac:dyDescent="0.35">
      <c r="B2734" s="142"/>
    </row>
    <row r="2735" spans="2:2" x14ac:dyDescent="0.35">
      <c r="B2735" s="142"/>
    </row>
    <row r="2736" spans="2:2" x14ac:dyDescent="0.35">
      <c r="B2736" s="142"/>
    </row>
    <row r="2737" spans="2:2" x14ac:dyDescent="0.35">
      <c r="B2737" s="142"/>
    </row>
    <row r="2738" spans="2:2" x14ac:dyDescent="0.35">
      <c r="B2738" s="142"/>
    </row>
    <row r="2739" spans="2:2" x14ac:dyDescent="0.35">
      <c r="B2739" s="142"/>
    </row>
    <row r="2740" spans="2:2" x14ac:dyDescent="0.35">
      <c r="B2740" s="142"/>
    </row>
    <row r="2741" spans="2:2" x14ac:dyDescent="0.35">
      <c r="B2741" s="142"/>
    </row>
    <row r="2742" spans="2:2" x14ac:dyDescent="0.35">
      <c r="B2742" s="142"/>
    </row>
    <row r="2743" spans="2:2" x14ac:dyDescent="0.35">
      <c r="B2743" s="142"/>
    </row>
    <row r="2744" spans="2:2" x14ac:dyDescent="0.35">
      <c r="B2744" s="142"/>
    </row>
    <row r="2745" spans="2:2" x14ac:dyDescent="0.35">
      <c r="B2745" s="142"/>
    </row>
    <row r="2746" spans="2:2" x14ac:dyDescent="0.35">
      <c r="B2746" s="142"/>
    </row>
    <row r="2747" spans="2:2" x14ac:dyDescent="0.35">
      <c r="B2747" s="142"/>
    </row>
    <row r="2748" spans="2:2" x14ac:dyDescent="0.35">
      <c r="B2748" s="142"/>
    </row>
    <row r="2749" spans="2:2" x14ac:dyDescent="0.35">
      <c r="B2749" s="142"/>
    </row>
    <row r="2750" spans="2:2" x14ac:dyDescent="0.35">
      <c r="B2750" s="142"/>
    </row>
    <row r="2751" spans="2:2" x14ac:dyDescent="0.35">
      <c r="B2751" s="142"/>
    </row>
    <row r="2752" spans="2:2" x14ac:dyDescent="0.35">
      <c r="B2752" s="142"/>
    </row>
    <row r="2753" spans="2:2" x14ac:dyDescent="0.35">
      <c r="B2753" s="142"/>
    </row>
    <row r="2754" spans="2:2" x14ac:dyDescent="0.35">
      <c r="B2754" s="142"/>
    </row>
    <row r="2755" spans="2:2" x14ac:dyDescent="0.35">
      <c r="B2755" s="142"/>
    </row>
    <row r="2756" spans="2:2" x14ac:dyDescent="0.35">
      <c r="B2756" s="142"/>
    </row>
    <row r="2757" spans="2:2" x14ac:dyDescent="0.35">
      <c r="B2757" s="142"/>
    </row>
    <row r="2758" spans="2:2" x14ac:dyDescent="0.35">
      <c r="B2758" s="142"/>
    </row>
    <row r="2759" spans="2:2" x14ac:dyDescent="0.35">
      <c r="B2759" s="142"/>
    </row>
    <row r="2760" spans="2:2" x14ac:dyDescent="0.35">
      <c r="B2760" s="142"/>
    </row>
    <row r="2761" spans="2:2" x14ac:dyDescent="0.35">
      <c r="B2761" s="142"/>
    </row>
    <row r="2762" spans="2:2" x14ac:dyDescent="0.35">
      <c r="B2762" s="142"/>
    </row>
    <row r="2763" spans="2:2" x14ac:dyDescent="0.35">
      <c r="B2763" s="142"/>
    </row>
    <row r="2764" spans="2:2" x14ac:dyDescent="0.35">
      <c r="B2764" s="142"/>
    </row>
  </sheetData>
  <sortState xmlns:xlrd2="http://schemas.microsoft.com/office/spreadsheetml/2017/richdata2" ref="A2:E1517">
    <sortCondition ref="A106"/>
  </sortState>
  <pageMargins left="0.7" right="0.7" top="0.75" bottom="0.75" header="0.3" footer="0.3"/>
  <pageSetup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DC172"/>
  <sheetViews>
    <sheetView tabSelected="1" workbookViewId="0">
      <pane xSplit="2" ySplit="8" topLeftCell="C9" activePane="bottomRight" state="frozen"/>
      <selection pane="topRight" activeCell="B26" sqref="B26"/>
      <selection pane="bottomLeft" activeCell="B26" sqref="B26"/>
      <selection pane="bottomRight" activeCell="C8" sqref="C8"/>
    </sheetView>
  </sheetViews>
  <sheetFormatPr defaultColWidth="9.26953125" defaultRowHeight="14.5" x14ac:dyDescent="0.35"/>
  <cols>
    <col min="1" max="1" width="4.7265625" style="137" customWidth="1"/>
    <col min="2" max="2" width="40.7265625" customWidth="1"/>
    <col min="3" max="31" width="13.7265625" customWidth="1"/>
    <col min="32" max="35" width="14.54296875" customWidth="1"/>
    <col min="36" max="47" width="13.7265625" customWidth="1"/>
    <col min="48" max="48" width="18.26953125" customWidth="1"/>
    <col min="49" max="59" width="13.7265625" customWidth="1"/>
    <col min="60" max="60" width="18.26953125" customWidth="1"/>
    <col min="61" max="69" width="13.7265625" customWidth="1"/>
    <col min="70" max="70" width="13.7265625" style="360" customWidth="1"/>
    <col min="71" max="81" width="13.7265625" customWidth="1"/>
    <col min="82" max="82" width="13.7265625" style="360" customWidth="1"/>
    <col min="83" max="93" width="13.7265625" customWidth="1"/>
    <col min="94" max="94" width="13.7265625" style="360" customWidth="1"/>
    <col min="95" max="103" width="13.7265625" customWidth="1"/>
    <col min="104" max="105" width="17.1796875" customWidth="1"/>
    <col min="106" max="106" width="3.81640625" customWidth="1"/>
    <col min="107" max="107" width="13.7265625" hidden="1" customWidth="1"/>
  </cols>
  <sheetData>
    <row r="1" spans="1:107" ht="15.5" thickTop="1" thickBot="1" x14ac:dyDescent="0.4">
      <c r="B1" s="453" t="s">
        <v>76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</row>
    <row r="2" spans="1:107" ht="27.65" customHeight="1" thickTop="1" x14ac:dyDescent="0.35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C2" s="7"/>
    </row>
    <row r="3" spans="1:107" ht="27.65" customHeight="1" x14ac:dyDescent="0.3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C3" s="6"/>
    </row>
    <row r="4" spans="1:107" ht="27.65" customHeight="1" x14ac:dyDescent="0.35">
      <c r="B4" s="3" t="s">
        <v>80</v>
      </c>
      <c r="C4" s="11" t="s">
        <v>691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C4" s="6"/>
    </row>
    <row r="5" spans="1:107" ht="15" thickBot="1" x14ac:dyDescent="0.4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A5" s="440"/>
      <c r="DC5" s="6"/>
    </row>
    <row r="6" spans="1:107" ht="15" thickBot="1" x14ac:dyDescent="0.4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58">
        <v>2021</v>
      </c>
      <c r="BT6" s="459"/>
      <c r="BU6" s="459"/>
      <c r="BV6" s="459"/>
      <c r="BW6" s="459"/>
      <c r="BX6" s="459"/>
      <c r="BY6" s="459"/>
      <c r="BZ6" s="459"/>
      <c r="CA6" s="459"/>
      <c r="CB6" s="459"/>
      <c r="CC6" s="459"/>
      <c r="CD6" s="460"/>
      <c r="CE6" s="458">
        <v>2022</v>
      </c>
      <c r="CF6" s="459"/>
      <c r="CG6" s="459"/>
      <c r="CH6" s="459"/>
      <c r="CI6" s="459"/>
      <c r="CJ6" s="459"/>
      <c r="CK6" s="459"/>
      <c r="CL6" s="459"/>
      <c r="CM6" s="459"/>
      <c r="CN6" s="459"/>
      <c r="CO6" s="459"/>
      <c r="CP6" s="460"/>
      <c r="CQ6" s="464">
        <v>2023</v>
      </c>
      <c r="CR6" s="465"/>
      <c r="CS6" s="465"/>
      <c r="CT6" s="465"/>
      <c r="CU6" s="465"/>
      <c r="CV6" s="465"/>
      <c r="CW6" s="465"/>
      <c r="CX6" s="465"/>
      <c r="CY6" s="465"/>
      <c r="CZ6" s="465"/>
      <c r="DA6" s="436"/>
      <c r="DC6" s="17">
        <v>5</v>
      </c>
    </row>
    <row r="7" spans="1:107" s="2" customFormat="1" ht="15" thickBot="1" x14ac:dyDescent="0.4">
      <c r="A7" s="138"/>
      <c r="B7" s="20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81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455"/>
      <c r="CZ7" s="455"/>
      <c r="DA7" s="435"/>
      <c r="DB7" s="312"/>
      <c r="DC7" s="262" t="s">
        <v>82</v>
      </c>
    </row>
    <row r="8" spans="1:107" ht="15" thickBot="1" x14ac:dyDescent="0.4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8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8" t="s">
        <v>92</v>
      </c>
      <c r="BI8" s="22" t="s">
        <v>96</v>
      </c>
      <c r="BJ8" s="23" t="s">
        <v>97</v>
      </c>
      <c r="BK8" s="23" t="s">
        <v>98</v>
      </c>
      <c r="BL8" s="23" t="s">
        <v>99</v>
      </c>
      <c r="BM8" s="23" t="s">
        <v>100</v>
      </c>
      <c r="BN8" s="23" t="s">
        <v>101</v>
      </c>
      <c r="BO8" s="199" t="s">
        <v>102</v>
      </c>
      <c r="BP8" s="199" t="s">
        <v>103</v>
      </c>
      <c r="BQ8" s="199" t="s">
        <v>104</v>
      </c>
      <c r="BR8" s="405" t="s">
        <v>105</v>
      </c>
      <c r="BS8" s="403" t="s">
        <v>106</v>
      </c>
      <c r="BT8" s="199" t="s">
        <v>107</v>
      </c>
      <c r="BU8" s="199" t="s">
        <v>108</v>
      </c>
      <c r="BV8" s="199" t="s">
        <v>109</v>
      </c>
      <c r="BW8" s="199" t="s">
        <v>110</v>
      </c>
      <c r="BX8" s="199" t="s">
        <v>111</v>
      </c>
      <c r="BY8" s="199" t="s">
        <v>112</v>
      </c>
      <c r="BZ8" s="199" t="s">
        <v>113</v>
      </c>
      <c r="CA8" s="199" t="s">
        <v>114</v>
      </c>
      <c r="CB8" s="199" t="s">
        <v>115</v>
      </c>
      <c r="CC8" s="199" t="s">
        <v>116</v>
      </c>
      <c r="CD8" s="405" t="s">
        <v>117</v>
      </c>
      <c r="CE8" s="403" t="s">
        <v>118</v>
      </c>
      <c r="CF8" s="313" t="s">
        <v>119</v>
      </c>
      <c r="CG8" s="313" t="s">
        <v>120</v>
      </c>
      <c r="CH8" s="313" t="s">
        <v>121</v>
      </c>
      <c r="CI8" s="313" t="s">
        <v>122</v>
      </c>
      <c r="CJ8" s="313" t="s">
        <v>123</v>
      </c>
      <c r="CK8" s="313" t="s">
        <v>124</v>
      </c>
      <c r="CL8" s="313" t="s">
        <v>125</v>
      </c>
      <c r="CM8" s="313" t="s">
        <v>125</v>
      </c>
      <c r="CN8" s="313" t="s">
        <v>126</v>
      </c>
      <c r="CO8" s="313" t="s">
        <v>127</v>
      </c>
      <c r="CP8" s="361" t="s">
        <v>128</v>
      </c>
      <c r="CQ8" s="425" t="s">
        <v>129</v>
      </c>
      <c r="CR8" s="425" t="s">
        <v>130</v>
      </c>
      <c r="CS8" s="313" t="s">
        <v>131</v>
      </c>
      <c r="CT8" s="328" t="s">
        <v>132</v>
      </c>
      <c r="CU8" s="328" t="s">
        <v>133</v>
      </c>
      <c r="CV8" s="328" t="s">
        <v>134</v>
      </c>
      <c r="CW8" s="328" t="s">
        <v>135</v>
      </c>
      <c r="CX8" s="328" t="s">
        <v>136</v>
      </c>
      <c r="CY8" s="428" t="s">
        <v>137</v>
      </c>
      <c r="CZ8" s="428" t="s">
        <v>138</v>
      </c>
      <c r="DA8" s="428" t="s">
        <v>690</v>
      </c>
      <c r="DB8" s="329"/>
      <c r="DC8" s="263">
        <v>45255</v>
      </c>
    </row>
    <row r="9" spans="1:107" s="52" customFormat="1" x14ac:dyDescent="0.35">
      <c r="A9" s="139">
        <v>1</v>
      </c>
      <c r="B9" s="46"/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9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439"/>
      <c r="DB9" s="264"/>
      <c r="DC9" s="50"/>
    </row>
    <row r="10" spans="1:107" s="52" customFormat="1" x14ac:dyDescent="0.35">
      <c r="A10" s="139"/>
      <c r="B10" s="53" t="s">
        <v>139</v>
      </c>
      <c r="C10" s="54">
        <v>1015578</v>
      </c>
      <c r="D10" s="55">
        <v>1016330</v>
      </c>
      <c r="E10" s="55">
        <v>1016566</v>
      </c>
      <c r="F10" s="55">
        <v>1016626</v>
      </c>
      <c r="G10" s="55">
        <v>1017316</v>
      </c>
      <c r="H10" s="55">
        <v>1017889</v>
      </c>
      <c r="I10" s="55">
        <v>1019401</v>
      </c>
      <c r="J10" s="55">
        <v>1020368</v>
      </c>
      <c r="K10" s="55">
        <v>1022942</v>
      </c>
      <c r="L10" s="56">
        <v>1026267</v>
      </c>
      <c r="M10" s="55">
        <v>1026574</v>
      </c>
      <c r="N10" s="55">
        <v>1029176</v>
      </c>
      <c r="O10" s="55">
        <v>1031441</v>
      </c>
      <c r="P10" s="55">
        <v>1025784</v>
      </c>
      <c r="Q10" s="55">
        <v>1027983</v>
      </c>
      <c r="R10" s="55">
        <v>1028685</v>
      </c>
      <c r="S10" s="55">
        <v>1018629</v>
      </c>
      <c r="T10" s="55">
        <v>1019521</v>
      </c>
      <c r="U10" s="181">
        <v>1020889</v>
      </c>
      <c r="V10" s="181">
        <v>1024367</v>
      </c>
      <c r="W10" s="181">
        <v>1019622</v>
      </c>
      <c r="X10" s="56">
        <v>1016262</v>
      </c>
      <c r="Y10" s="181">
        <v>1017309</v>
      </c>
      <c r="Z10" s="181">
        <v>1013578</v>
      </c>
      <c r="AA10" s="181">
        <v>1012141</v>
      </c>
      <c r="AB10" s="181">
        <v>1014950</v>
      </c>
      <c r="AC10" s="181">
        <v>1012129</v>
      </c>
      <c r="AD10" s="181">
        <v>1011356</v>
      </c>
      <c r="AE10" s="181">
        <v>1010028</v>
      </c>
      <c r="AF10" s="181">
        <v>1010849</v>
      </c>
      <c r="AG10" s="181">
        <v>1012945</v>
      </c>
      <c r="AH10" s="181">
        <v>1021345</v>
      </c>
      <c r="AI10" s="181">
        <v>1027789</v>
      </c>
      <c r="AJ10" s="56">
        <v>1014168</v>
      </c>
      <c r="AK10" s="194">
        <v>1020250</v>
      </c>
      <c r="AL10" s="194">
        <v>1022916</v>
      </c>
      <c r="AM10" s="194">
        <v>1020607</v>
      </c>
      <c r="AN10" s="194">
        <v>1012380</v>
      </c>
      <c r="AO10" s="194">
        <v>1010832</v>
      </c>
      <c r="AP10" s="194">
        <v>1007199</v>
      </c>
      <c r="AQ10" s="57">
        <v>1011077</v>
      </c>
      <c r="AR10" s="194">
        <v>1006113</v>
      </c>
      <c r="AS10" s="194">
        <v>1004139</v>
      </c>
      <c r="AT10" s="194">
        <v>1007116</v>
      </c>
      <c r="AU10" s="194">
        <v>1007831</v>
      </c>
      <c r="AV10" s="100">
        <v>1016532</v>
      </c>
      <c r="AW10" s="194">
        <v>1005762</v>
      </c>
      <c r="AX10" s="194">
        <v>1005736</v>
      </c>
      <c r="AY10" s="194">
        <v>1002383</v>
      </c>
      <c r="AZ10" s="194">
        <v>1006396</v>
      </c>
      <c r="BA10" s="194">
        <v>999853</v>
      </c>
      <c r="BB10" s="194">
        <v>999255</v>
      </c>
      <c r="BC10" s="57">
        <v>1000842</v>
      </c>
      <c r="BD10" s="194">
        <v>1000049</v>
      </c>
      <c r="BE10" s="194">
        <v>999432</v>
      </c>
      <c r="BF10" s="194">
        <v>997983</v>
      </c>
      <c r="BG10" s="194">
        <v>1000273</v>
      </c>
      <c r="BH10" s="100"/>
      <c r="BI10" s="57">
        <f t="shared" ref="BI10:BR14" si="0">O10-C10</f>
        <v>15863</v>
      </c>
      <c r="BJ10" s="58">
        <f t="shared" si="0"/>
        <v>9454</v>
      </c>
      <c r="BK10" s="58">
        <f t="shared" si="0"/>
        <v>11417</v>
      </c>
      <c r="BL10" s="58">
        <f t="shared" si="0"/>
        <v>12059</v>
      </c>
      <c r="BM10" s="58">
        <f t="shared" si="0"/>
        <v>1313</v>
      </c>
      <c r="BN10" s="58">
        <f t="shared" si="0"/>
        <v>1632</v>
      </c>
      <c r="BO10" s="58">
        <f t="shared" si="0"/>
        <v>1488</v>
      </c>
      <c r="BP10" s="58">
        <f t="shared" si="0"/>
        <v>3999</v>
      </c>
      <c r="BQ10" s="58">
        <f t="shared" si="0"/>
        <v>-3320</v>
      </c>
      <c r="BR10" s="383">
        <f t="shared" si="0"/>
        <v>-10005</v>
      </c>
      <c r="BS10" s="101">
        <f t="shared" ref="BS10:CB14" si="1">Y10-M10</f>
        <v>-9265</v>
      </c>
      <c r="BT10" s="58">
        <f t="shared" si="1"/>
        <v>-15598</v>
      </c>
      <c r="BU10" s="58">
        <f t="shared" si="1"/>
        <v>-19300</v>
      </c>
      <c r="BV10" s="58">
        <f t="shared" si="1"/>
        <v>-10834</v>
      </c>
      <c r="BW10" s="58">
        <f t="shared" si="1"/>
        <v>-15854</v>
      </c>
      <c r="BX10" s="223">
        <f t="shared" si="1"/>
        <v>-17329</v>
      </c>
      <c r="BY10" s="223">
        <f t="shared" si="1"/>
        <v>-8601</v>
      </c>
      <c r="BZ10" s="223">
        <f t="shared" si="1"/>
        <v>-8672</v>
      </c>
      <c r="CA10" s="223">
        <f t="shared" si="1"/>
        <v>-7944</v>
      </c>
      <c r="CB10" s="249">
        <f t="shared" si="1"/>
        <v>-3022</v>
      </c>
      <c r="CC10" s="249">
        <f t="shared" ref="CC10:CL14" si="2">AI10-W10</f>
        <v>8167</v>
      </c>
      <c r="CD10" s="363">
        <f t="shared" si="2"/>
        <v>-2094</v>
      </c>
      <c r="CE10" s="196">
        <f t="shared" si="2"/>
        <v>2941</v>
      </c>
      <c r="CF10" s="249">
        <f t="shared" si="2"/>
        <v>9338</v>
      </c>
      <c r="CG10" s="249">
        <f t="shared" si="2"/>
        <v>8466</v>
      </c>
      <c r="CH10" s="249">
        <f t="shared" si="2"/>
        <v>-2570</v>
      </c>
      <c r="CI10" s="249">
        <f t="shared" si="2"/>
        <v>-1297</v>
      </c>
      <c r="CJ10" s="249">
        <f t="shared" si="2"/>
        <v>-4157</v>
      </c>
      <c r="CK10" s="249">
        <f t="shared" si="2"/>
        <v>1049</v>
      </c>
      <c r="CL10" s="249">
        <f t="shared" si="2"/>
        <v>-4736</v>
      </c>
      <c r="CM10" s="249">
        <f t="shared" ref="CM10:DA14" si="3">AS10-AG10</f>
        <v>-8806</v>
      </c>
      <c r="CN10" s="249">
        <f t="shared" si="3"/>
        <v>-14229</v>
      </c>
      <c r="CO10" s="249">
        <f t="shared" si="3"/>
        <v>-19958</v>
      </c>
      <c r="CP10" s="363">
        <f t="shared" si="3"/>
        <v>2364</v>
      </c>
      <c r="CQ10" s="363">
        <f t="shared" si="3"/>
        <v>-14488</v>
      </c>
      <c r="CR10" s="363">
        <f t="shared" si="3"/>
        <v>-17180</v>
      </c>
      <c r="CS10" s="363">
        <f t="shared" si="3"/>
        <v>-18224</v>
      </c>
      <c r="CT10" s="363">
        <f t="shared" si="3"/>
        <v>-5984</v>
      </c>
      <c r="CU10" s="363">
        <f t="shared" si="3"/>
        <v>-10979</v>
      </c>
      <c r="CV10" s="363">
        <f t="shared" si="3"/>
        <v>-7944</v>
      </c>
      <c r="CW10" s="363">
        <f t="shared" si="3"/>
        <v>-10235</v>
      </c>
      <c r="CX10" s="363">
        <f t="shared" si="3"/>
        <v>-6064</v>
      </c>
      <c r="CY10" s="363">
        <f t="shared" si="3"/>
        <v>-4707</v>
      </c>
      <c r="CZ10" s="363">
        <f t="shared" si="3"/>
        <v>-9133</v>
      </c>
      <c r="DA10" s="363">
        <f t="shared" si="3"/>
        <v>-7558</v>
      </c>
      <c r="DB10" s="264"/>
      <c r="DC10" s="57">
        <f>IF(ISERROR(GETPIVOTDATA("VALUE",'CSS WK pvt'!$I$2,"DT_FILE",DC$8,"CD_CO",DC$6,"TRIM_CAT",TRIM(B10),"TRIM_LINE",A9))=TRUE,0,GETPIVOTDATA("VALUE",'CSS WK pvt'!$I$2,"DT_FILE",DC$8,"CD_CO",DC$6,"TRIM_CAT",TRIM(B10),"TRIM_LINE",A9))</f>
        <v>1000273</v>
      </c>
    </row>
    <row r="11" spans="1:107" s="52" customFormat="1" x14ac:dyDescent="0.35">
      <c r="A11" s="139"/>
      <c r="B11" s="53" t="s">
        <v>140</v>
      </c>
      <c r="C11" s="54">
        <v>123812</v>
      </c>
      <c r="D11" s="55">
        <v>123917</v>
      </c>
      <c r="E11" s="55">
        <v>123984</v>
      </c>
      <c r="F11" s="55">
        <v>124026</v>
      </c>
      <c r="G11" s="55">
        <v>124104</v>
      </c>
      <c r="H11" s="55">
        <v>124206</v>
      </c>
      <c r="I11" s="55">
        <v>124342</v>
      </c>
      <c r="J11" s="55">
        <v>124433</v>
      </c>
      <c r="K11" s="55">
        <v>124677</v>
      </c>
      <c r="L11" s="56">
        <v>124903</v>
      </c>
      <c r="M11" s="55">
        <v>124906</v>
      </c>
      <c r="N11" s="55">
        <v>124988</v>
      </c>
      <c r="O11" s="55">
        <v>125021</v>
      </c>
      <c r="P11" s="55">
        <v>132366</v>
      </c>
      <c r="Q11" s="55">
        <v>129957</v>
      </c>
      <c r="R11" s="55">
        <v>129181</v>
      </c>
      <c r="S11" s="55">
        <v>137736</v>
      </c>
      <c r="T11" s="55">
        <v>136992</v>
      </c>
      <c r="U11" s="181">
        <v>135105</v>
      </c>
      <c r="V11" s="181">
        <v>131164</v>
      </c>
      <c r="W11" s="181">
        <v>136343</v>
      </c>
      <c r="X11" s="56">
        <v>139152</v>
      </c>
      <c r="Y11" s="181">
        <v>138473</v>
      </c>
      <c r="Z11" s="181">
        <v>142541</v>
      </c>
      <c r="AA11" s="181">
        <v>144167</v>
      </c>
      <c r="AB11" s="181">
        <v>140658</v>
      </c>
      <c r="AC11" s="181">
        <v>143246</v>
      </c>
      <c r="AD11" s="181">
        <v>143474</v>
      </c>
      <c r="AE11" s="181">
        <v>143642</v>
      </c>
      <c r="AF11" s="181">
        <v>142454</v>
      </c>
      <c r="AG11" s="181">
        <v>137387</v>
      </c>
      <c r="AH11" s="181">
        <v>128715</v>
      </c>
      <c r="AI11" s="181">
        <v>122617</v>
      </c>
      <c r="AJ11" s="56">
        <v>137459</v>
      </c>
      <c r="AK11" s="194">
        <v>131648</v>
      </c>
      <c r="AL11" s="194">
        <v>129486</v>
      </c>
      <c r="AM11" s="194">
        <v>131305</v>
      </c>
      <c r="AN11" s="194">
        <v>139477</v>
      </c>
      <c r="AO11" s="194">
        <v>142379</v>
      </c>
      <c r="AP11" s="194">
        <v>143345</v>
      </c>
      <c r="AQ11" s="57">
        <v>140688</v>
      </c>
      <c r="AR11" s="194">
        <v>142688</v>
      </c>
      <c r="AS11" s="194">
        <v>145252</v>
      </c>
      <c r="AT11" s="194">
        <v>145579</v>
      </c>
      <c r="AU11" s="194">
        <v>145955</v>
      </c>
      <c r="AV11" s="100">
        <v>138455</v>
      </c>
      <c r="AW11" s="194">
        <v>150436</v>
      </c>
      <c r="AX11" s="194">
        <v>150759</v>
      </c>
      <c r="AY11" s="194">
        <v>153463</v>
      </c>
      <c r="AZ11" s="194">
        <v>150739</v>
      </c>
      <c r="BA11" s="194">
        <v>155614</v>
      </c>
      <c r="BB11" s="194">
        <v>155124</v>
      </c>
      <c r="BC11" s="57">
        <v>156696</v>
      </c>
      <c r="BD11" s="194">
        <v>155290</v>
      </c>
      <c r="BE11" s="194">
        <v>156905</v>
      </c>
      <c r="BF11" s="194">
        <v>158005</v>
      </c>
      <c r="BG11" s="194">
        <v>156980</v>
      </c>
      <c r="BH11" s="100"/>
      <c r="BI11" s="57">
        <f t="shared" si="0"/>
        <v>1209</v>
      </c>
      <c r="BJ11" s="58">
        <f t="shared" si="0"/>
        <v>8449</v>
      </c>
      <c r="BK11" s="58">
        <f t="shared" si="0"/>
        <v>5973</v>
      </c>
      <c r="BL11" s="58">
        <f t="shared" si="0"/>
        <v>5155</v>
      </c>
      <c r="BM11" s="58">
        <f t="shared" si="0"/>
        <v>13632</v>
      </c>
      <c r="BN11" s="58">
        <f t="shared" si="0"/>
        <v>12786</v>
      </c>
      <c r="BO11" s="58">
        <f t="shared" si="0"/>
        <v>10763</v>
      </c>
      <c r="BP11" s="58">
        <f t="shared" si="0"/>
        <v>6731</v>
      </c>
      <c r="BQ11" s="58">
        <f t="shared" si="0"/>
        <v>11666</v>
      </c>
      <c r="BR11" s="383">
        <f t="shared" si="0"/>
        <v>14249</v>
      </c>
      <c r="BS11" s="101">
        <f t="shared" si="1"/>
        <v>13567</v>
      </c>
      <c r="BT11" s="58">
        <f t="shared" si="1"/>
        <v>17553</v>
      </c>
      <c r="BU11" s="58">
        <f t="shared" si="1"/>
        <v>19146</v>
      </c>
      <c r="BV11" s="58">
        <f t="shared" si="1"/>
        <v>8292</v>
      </c>
      <c r="BW11" s="58">
        <f t="shared" si="1"/>
        <v>13289</v>
      </c>
      <c r="BX11" s="223">
        <f t="shared" si="1"/>
        <v>14293</v>
      </c>
      <c r="BY11" s="223">
        <f t="shared" si="1"/>
        <v>5906</v>
      </c>
      <c r="BZ11" s="223">
        <f t="shared" si="1"/>
        <v>5462</v>
      </c>
      <c r="CA11" s="223">
        <f t="shared" si="1"/>
        <v>2282</v>
      </c>
      <c r="CB11" s="249">
        <f t="shared" si="1"/>
        <v>-2449</v>
      </c>
      <c r="CC11" s="249">
        <f t="shared" si="2"/>
        <v>-13726</v>
      </c>
      <c r="CD11" s="363">
        <f t="shared" si="2"/>
        <v>-1693</v>
      </c>
      <c r="CE11" s="196">
        <f t="shared" si="2"/>
        <v>-6825</v>
      </c>
      <c r="CF11" s="249">
        <f t="shared" si="2"/>
        <v>-13055</v>
      </c>
      <c r="CG11" s="249">
        <f t="shared" si="2"/>
        <v>-12862</v>
      </c>
      <c r="CH11" s="249">
        <f t="shared" si="2"/>
        <v>-1181</v>
      </c>
      <c r="CI11" s="249">
        <f t="shared" si="2"/>
        <v>-867</v>
      </c>
      <c r="CJ11" s="249">
        <f t="shared" si="2"/>
        <v>-129</v>
      </c>
      <c r="CK11" s="249">
        <f t="shared" si="2"/>
        <v>-2954</v>
      </c>
      <c r="CL11" s="249">
        <f t="shared" si="2"/>
        <v>234</v>
      </c>
      <c r="CM11" s="249">
        <f t="shared" si="3"/>
        <v>7865</v>
      </c>
      <c r="CN11" s="249">
        <f t="shared" si="3"/>
        <v>16864</v>
      </c>
      <c r="CO11" s="249">
        <f t="shared" si="3"/>
        <v>23338</v>
      </c>
      <c r="CP11" s="363">
        <f t="shared" si="3"/>
        <v>996</v>
      </c>
      <c r="CQ11" s="363">
        <f t="shared" si="3"/>
        <v>18788</v>
      </c>
      <c r="CR11" s="363">
        <f t="shared" si="3"/>
        <v>21273</v>
      </c>
      <c r="CS11" s="363">
        <f t="shared" si="3"/>
        <v>22158</v>
      </c>
      <c r="CT11" s="363">
        <f t="shared" si="3"/>
        <v>11262</v>
      </c>
      <c r="CU11" s="363">
        <f t="shared" si="3"/>
        <v>13235</v>
      </c>
      <c r="CV11" s="363">
        <f t="shared" si="3"/>
        <v>11779</v>
      </c>
      <c r="CW11" s="363">
        <f t="shared" si="3"/>
        <v>16008</v>
      </c>
      <c r="CX11" s="363">
        <f t="shared" si="3"/>
        <v>12602</v>
      </c>
      <c r="CY11" s="363">
        <f t="shared" si="3"/>
        <v>11653</v>
      </c>
      <c r="CZ11" s="363">
        <f t="shared" si="3"/>
        <v>12426</v>
      </c>
      <c r="DA11" s="363">
        <f t="shared" si="3"/>
        <v>11025</v>
      </c>
      <c r="DB11" s="264"/>
      <c r="DC11" s="57">
        <f>IF(ISERROR(GETPIVOTDATA("VALUE",'CSS WK pvt'!$I$2,"DT_FILE",DC$8,"CD_CO",DC$6,"TRIM_CAT",TRIM(B11),"TRIM_LINE",A9))=TRUE,0,GETPIVOTDATA("VALUE",'CSS WK pvt'!$I$2,"DT_FILE",DC$8,"CD_CO",DC$6,"TRIM_CAT",TRIM(B11),"TRIM_LINE",A9))</f>
        <v>156980</v>
      </c>
    </row>
    <row r="12" spans="1:107" s="52" customFormat="1" x14ac:dyDescent="0.35">
      <c r="A12" s="139"/>
      <c r="B12" s="53" t="s">
        <v>141</v>
      </c>
      <c r="C12" s="54">
        <v>151355</v>
      </c>
      <c r="D12" s="55">
        <v>151388</v>
      </c>
      <c r="E12" s="55">
        <v>151600</v>
      </c>
      <c r="F12" s="55">
        <v>151908</v>
      </c>
      <c r="G12" s="55">
        <v>152108</v>
      </c>
      <c r="H12" s="55">
        <v>152342</v>
      </c>
      <c r="I12" s="55">
        <v>152567</v>
      </c>
      <c r="J12" s="55">
        <v>152771</v>
      </c>
      <c r="K12" s="55">
        <v>153237</v>
      </c>
      <c r="L12" s="56">
        <v>153747</v>
      </c>
      <c r="M12" s="55">
        <v>153828</v>
      </c>
      <c r="N12" s="55">
        <v>154227</v>
      </c>
      <c r="O12" s="55">
        <v>154557</v>
      </c>
      <c r="P12" s="55">
        <v>154768</v>
      </c>
      <c r="Q12" s="55">
        <v>154702</v>
      </c>
      <c r="R12" s="55">
        <v>154732</v>
      </c>
      <c r="S12" s="55">
        <v>154639</v>
      </c>
      <c r="T12" s="55">
        <v>154564</v>
      </c>
      <c r="U12" s="181">
        <v>154411</v>
      </c>
      <c r="V12" s="181">
        <v>154466</v>
      </c>
      <c r="W12" s="181">
        <v>154459</v>
      </c>
      <c r="X12" s="56">
        <v>154496</v>
      </c>
      <c r="Y12" s="181">
        <v>154472</v>
      </c>
      <c r="Z12" s="181">
        <v>154480</v>
      </c>
      <c r="AA12" s="181">
        <v>154516</v>
      </c>
      <c r="AB12" s="181">
        <v>154548</v>
      </c>
      <c r="AC12" s="181">
        <v>154596</v>
      </c>
      <c r="AD12" s="181">
        <v>154665</v>
      </c>
      <c r="AE12" s="181">
        <v>154642</v>
      </c>
      <c r="AF12" s="181">
        <v>154685</v>
      </c>
      <c r="AG12" s="181">
        <v>154540</v>
      </c>
      <c r="AH12" s="181">
        <v>154538</v>
      </c>
      <c r="AI12" s="181">
        <v>154583</v>
      </c>
      <c r="AJ12" s="56">
        <v>154723</v>
      </c>
      <c r="AK12" s="194">
        <v>154795</v>
      </c>
      <c r="AL12" s="194">
        <v>154895</v>
      </c>
      <c r="AM12" s="194">
        <v>154777</v>
      </c>
      <c r="AN12" s="194">
        <v>154930</v>
      </c>
      <c r="AO12" s="194">
        <v>155157</v>
      </c>
      <c r="AP12" s="194">
        <v>154988</v>
      </c>
      <c r="AQ12" s="57">
        <v>155084</v>
      </c>
      <c r="AR12" s="194">
        <v>154889</v>
      </c>
      <c r="AS12" s="194">
        <v>154894</v>
      </c>
      <c r="AT12" s="194">
        <v>155212</v>
      </c>
      <c r="AU12" s="194">
        <v>155299</v>
      </c>
      <c r="AV12" s="100">
        <v>155285</v>
      </c>
      <c r="AW12" s="194">
        <v>155267</v>
      </c>
      <c r="AX12" s="194">
        <v>155287</v>
      </c>
      <c r="AY12" s="194">
        <v>155116</v>
      </c>
      <c r="AZ12" s="194">
        <v>155171</v>
      </c>
      <c r="BA12" s="194">
        <v>155092</v>
      </c>
      <c r="BB12" s="194">
        <v>155037</v>
      </c>
      <c r="BC12" s="57">
        <v>155337</v>
      </c>
      <c r="BD12" s="194">
        <v>155180</v>
      </c>
      <c r="BE12" s="194">
        <v>155357</v>
      </c>
      <c r="BF12" s="194">
        <v>155260</v>
      </c>
      <c r="BG12" s="194">
        <v>155394</v>
      </c>
      <c r="BH12" s="100"/>
      <c r="BI12" s="57">
        <f t="shared" si="0"/>
        <v>3202</v>
      </c>
      <c r="BJ12" s="58">
        <f t="shared" si="0"/>
        <v>3380</v>
      </c>
      <c r="BK12" s="58">
        <f t="shared" si="0"/>
        <v>3102</v>
      </c>
      <c r="BL12" s="58">
        <f t="shared" si="0"/>
        <v>2824</v>
      </c>
      <c r="BM12" s="58">
        <f t="shared" si="0"/>
        <v>2531</v>
      </c>
      <c r="BN12" s="58">
        <f t="shared" si="0"/>
        <v>2222</v>
      </c>
      <c r="BO12" s="58">
        <f t="shared" si="0"/>
        <v>1844</v>
      </c>
      <c r="BP12" s="58">
        <f t="shared" si="0"/>
        <v>1695</v>
      </c>
      <c r="BQ12" s="58">
        <f t="shared" si="0"/>
        <v>1222</v>
      </c>
      <c r="BR12" s="383">
        <f t="shared" si="0"/>
        <v>749</v>
      </c>
      <c r="BS12" s="101">
        <f t="shared" si="1"/>
        <v>644</v>
      </c>
      <c r="BT12" s="58">
        <f t="shared" si="1"/>
        <v>253</v>
      </c>
      <c r="BU12" s="58">
        <f t="shared" si="1"/>
        <v>-41</v>
      </c>
      <c r="BV12" s="58">
        <f t="shared" si="1"/>
        <v>-220</v>
      </c>
      <c r="BW12" s="58">
        <f t="shared" si="1"/>
        <v>-106</v>
      </c>
      <c r="BX12" s="223">
        <f t="shared" si="1"/>
        <v>-67</v>
      </c>
      <c r="BY12" s="223">
        <f t="shared" si="1"/>
        <v>3</v>
      </c>
      <c r="BZ12" s="223">
        <f t="shared" si="1"/>
        <v>121</v>
      </c>
      <c r="CA12" s="223">
        <f t="shared" si="1"/>
        <v>129</v>
      </c>
      <c r="CB12" s="249">
        <f t="shared" si="1"/>
        <v>72</v>
      </c>
      <c r="CC12" s="249">
        <f t="shared" si="2"/>
        <v>124</v>
      </c>
      <c r="CD12" s="363">
        <f t="shared" si="2"/>
        <v>227</v>
      </c>
      <c r="CE12" s="196">
        <f t="shared" si="2"/>
        <v>323</v>
      </c>
      <c r="CF12" s="249">
        <f t="shared" si="2"/>
        <v>415</v>
      </c>
      <c r="CG12" s="249">
        <f t="shared" si="2"/>
        <v>261</v>
      </c>
      <c r="CH12" s="249">
        <f t="shared" si="2"/>
        <v>382</v>
      </c>
      <c r="CI12" s="249">
        <f t="shared" si="2"/>
        <v>561</v>
      </c>
      <c r="CJ12" s="249">
        <f t="shared" si="2"/>
        <v>323</v>
      </c>
      <c r="CK12" s="249">
        <f t="shared" si="2"/>
        <v>442</v>
      </c>
      <c r="CL12" s="249">
        <f t="shared" si="2"/>
        <v>204</v>
      </c>
      <c r="CM12" s="249">
        <f t="shared" si="3"/>
        <v>354</v>
      </c>
      <c r="CN12" s="249">
        <f t="shared" si="3"/>
        <v>674</v>
      </c>
      <c r="CO12" s="249">
        <f t="shared" si="3"/>
        <v>716</v>
      </c>
      <c r="CP12" s="363">
        <f t="shared" si="3"/>
        <v>562</v>
      </c>
      <c r="CQ12" s="363">
        <f t="shared" si="3"/>
        <v>472</v>
      </c>
      <c r="CR12" s="363">
        <f t="shared" si="3"/>
        <v>392</v>
      </c>
      <c r="CS12" s="363">
        <f t="shared" si="3"/>
        <v>339</v>
      </c>
      <c r="CT12" s="363">
        <f t="shared" si="3"/>
        <v>241</v>
      </c>
      <c r="CU12" s="363">
        <f t="shared" si="3"/>
        <v>-65</v>
      </c>
      <c r="CV12" s="363">
        <f t="shared" si="3"/>
        <v>49</v>
      </c>
      <c r="CW12" s="363">
        <f t="shared" si="3"/>
        <v>253</v>
      </c>
      <c r="CX12" s="363">
        <f t="shared" si="3"/>
        <v>291</v>
      </c>
      <c r="CY12" s="363">
        <f t="shared" si="3"/>
        <v>463</v>
      </c>
      <c r="CZ12" s="363">
        <f t="shared" si="3"/>
        <v>48</v>
      </c>
      <c r="DA12" s="363">
        <f t="shared" si="3"/>
        <v>95</v>
      </c>
      <c r="DB12" s="264"/>
      <c r="DC12" s="57">
        <f>IF(ISERROR(GETPIVOTDATA("VALUE",'CSS WK pvt'!$I$2,"DT_FILE",DC$8,"CD_CO",DC$6,"TRIM_CAT",TRIM(B12),"TRIM_LINE",A9))=TRUE,0,GETPIVOTDATA("VALUE",'CSS WK pvt'!$I$2,"DT_FILE",DC$8,"CD_CO",DC$6,"TRIM_CAT",TRIM(B12),"TRIM_LINE",A9))</f>
        <v>155394</v>
      </c>
    </row>
    <row r="13" spans="1:107" s="52" customFormat="1" x14ac:dyDescent="0.35">
      <c r="A13" s="139"/>
      <c r="B13" s="53" t="s">
        <v>142</v>
      </c>
      <c r="C13" s="54">
        <v>11453</v>
      </c>
      <c r="D13" s="55">
        <v>11486</v>
      </c>
      <c r="E13" s="55">
        <v>11516</v>
      </c>
      <c r="F13" s="55">
        <v>11550</v>
      </c>
      <c r="G13" s="55">
        <v>11579</v>
      </c>
      <c r="H13" s="55">
        <v>11607</v>
      </c>
      <c r="I13" s="55">
        <v>11644</v>
      </c>
      <c r="J13" s="55">
        <v>11664</v>
      </c>
      <c r="K13" s="55">
        <v>11727</v>
      </c>
      <c r="L13" s="56">
        <v>11771</v>
      </c>
      <c r="M13" s="55">
        <v>11794</v>
      </c>
      <c r="N13" s="55">
        <v>11839</v>
      </c>
      <c r="O13" s="55">
        <v>11883</v>
      </c>
      <c r="P13" s="55">
        <v>11885</v>
      </c>
      <c r="Q13" s="55">
        <v>11868</v>
      </c>
      <c r="R13" s="55">
        <v>11853</v>
      </c>
      <c r="S13" s="55">
        <v>11836</v>
      </c>
      <c r="T13" s="55">
        <v>11802</v>
      </c>
      <c r="U13" s="181">
        <v>11789</v>
      </c>
      <c r="V13" s="181">
        <v>11779</v>
      </c>
      <c r="W13" s="181">
        <v>11759</v>
      </c>
      <c r="X13" s="56">
        <v>11737</v>
      </c>
      <c r="Y13" s="181">
        <v>11718</v>
      </c>
      <c r="Z13" s="181">
        <v>11729</v>
      </c>
      <c r="AA13" s="181">
        <v>11720</v>
      </c>
      <c r="AB13" s="181">
        <v>11676</v>
      </c>
      <c r="AC13" s="181">
        <v>11663</v>
      </c>
      <c r="AD13" s="181">
        <v>11647</v>
      </c>
      <c r="AE13" s="181">
        <v>11630</v>
      </c>
      <c r="AF13" s="181">
        <v>11601</v>
      </c>
      <c r="AG13" s="181">
        <v>11555</v>
      </c>
      <c r="AH13" s="181">
        <v>11531</v>
      </c>
      <c r="AI13" s="181">
        <v>11532</v>
      </c>
      <c r="AJ13" s="56">
        <v>11524</v>
      </c>
      <c r="AK13" s="194">
        <v>11529</v>
      </c>
      <c r="AL13" s="194">
        <v>11498</v>
      </c>
      <c r="AM13" s="194">
        <v>11490</v>
      </c>
      <c r="AN13" s="194">
        <v>11512</v>
      </c>
      <c r="AO13" s="194">
        <v>11501</v>
      </c>
      <c r="AP13" s="194">
        <v>11495</v>
      </c>
      <c r="AQ13" s="57">
        <v>11494</v>
      </c>
      <c r="AR13" s="194">
        <v>11443</v>
      </c>
      <c r="AS13" s="194">
        <v>11404</v>
      </c>
      <c r="AT13" s="194">
        <v>11427</v>
      </c>
      <c r="AU13" s="194">
        <v>11441</v>
      </c>
      <c r="AV13" s="100">
        <v>11421</v>
      </c>
      <c r="AW13" s="194">
        <v>11407</v>
      </c>
      <c r="AX13" s="194">
        <v>11408</v>
      </c>
      <c r="AY13" s="194">
        <v>11410</v>
      </c>
      <c r="AZ13" s="194">
        <v>11399</v>
      </c>
      <c r="BA13" s="194">
        <v>11379</v>
      </c>
      <c r="BB13" s="194">
        <v>11342</v>
      </c>
      <c r="BC13" s="57">
        <v>11375</v>
      </c>
      <c r="BD13" s="194">
        <v>11356</v>
      </c>
      <c r="BE13" s="194">
        <v>11326</v>
      </c>
      <c r="BF13" s="194">
        <v>11275</v>
      </c>
      <c r="BG13" s="194">
        <v>11299</v>
      </c>
      <c r="BH13" s="100"/>
      <c r="BI13" s="57">
        <f t="shared" si="0"/>
        <v>430</v>
      </c>
      <c r="BJ13" s="58">
        <f t="shared" si="0"/>
        <v>399</v>
      </c>
      <c r="BK13" s="58">
        <f t="shared" si="0"/>
        <v>352</v>
      </c>
      <c r="BL13" s="58">
        <f t="shared" si="0"/>
        <v>303</v>
      </c>
      <c r="BM13" s="58">
        <f t="shared" si="0"/>
        <v>257</v>
      </c>
      <c r="BN13" s="58">
        <f t="shared" si="0"/>
        <v>195</v>
      </c>
      <c r="BO13" s="58">
        <f t="shared" si="0"/>
        <v>145</v>
      </c>
      <c r="BP13" s="58">
        <f t="shared" si="0"/>
        <v>115</v>
      </c>
      <c r="BQ13" s="58">
        <f t="shared" si="0"/>
        <v>32</v>
      </c>
      <c r="BR13" s="383">
        <f t="shared" si="0"/>
        <v>-34</v>
      </c>
      <c r="BS13" s="101">
        <f t="shared" si="1"/>
        <v>-76</v>
      </c>
      <c r="BT13" s="58">
        <f t="shared" si="1"/>
        <v>-110</v>
      </c>
      <c r="BU13" s="58">
        <f t="shared" si="1"/>
        <v>-163</v>
      </c>
      <c r="BV13" s="58">
        <f t="shared" si="1"/>
        <v>-209</v>
      </c>
      <c r="BW13" s="58">
        <f t="shared" si="1"/>
        <v>-205</v>
      </c>
      <c r="BX13" s="223">
        <f t="shared" si="1"/>
        <v>-206</v>
      </c>
      <c r="BY13" s="223">
        <f t="shared" si="1"/>
        <v>-206</v>
      </c>
      <c r="BZ13" s="223">
        <f t="shared" si="1"/>
        <v>-201</v>
      </c>
      <c r="CA13" s="223">
        <f t="shared" si="1"/>
        <v>-234</v>
      </c>
      <c r="CB13" s="249">
        <f t="shared" si="1"/>
        <v>-248</v>
      </c>
      <c r="CC13" s="249">
        <f t="shared" si="2"/>
        <v>-227</v>
      </c>
      <c r="CD13" s="363">
        <f t="shared" si="2"/>
        <v>-213</v>
      </c>
      <c r="CE13" s="196">
        <f t="shared" si="2"/>
        <v>-189</v>
      </c>
      <c r="CF13" s="249">
        <f t="shared" si="2"/>
        <v>-231</v>
      </c>
      <c r="CG13" s="249">
        <f t="shared" si="2"/>
        <v>-230</v>
      </c>
      <c r="CH13" s="249">
        <f t="shared" si="2"/>
        <v>-164</v>
      </c>
      <c r="CI13" s="249">
        <f t="shared" si="2"/>
        <v>-162</v>
      </c>
      <c r="CJ13" s="249">
        <f t="shared" si="2"/>
        <v>-152</v>
      </c>
      <c r="CK13" s="249">
        <f t="shared" si="2"/>
        <v>-136</v>
      </c>
      <c r="CL13" s="249">
        <f t="shared" si="2"/>
        <v>-158</v>
      </c>
      <c r="CM13" s="249">
        <f t="shared" si="3"/>
        <v>-151</v>
      </c>
      <c r="CN13" s="249">
        <f t="shared" si="3"/>
        <v>-104</v>
      </c>
      <c r="CO13" s="249">
        <f t="shared" si="3"/>
        <v>-91</v>
      </c>
      <c r="CP13" s="363">
        <f t="shared" si="3"/>
        <v>-103</v>
      </c>
      <c r="CQ13" s="363">
        <f t="shared" si="3"/>
        <v>-122</v>
      </c>
      <c r="CR13" s="363">
        <f t="shared" si="3"/>
        <v>-90</v>
      </c>
      <c r="CS13" s="363">
        <f t="shared" si="3"/>
        <v>-80</v>
      </c>
      <c r="CT13" s="363">
        <f t="shared" si="3"/>
        <v>-113</v>
      </c>
      <c r="CU13" s="363">
        <f t="shared" si="3"/>
        <v>-122</v>
      </c>
      <c r="CV13" s="363">
        <f t="shared" si="3"/>
        <v>-153</v>
      </c>
      <c r="CW13" s="363">
        <f t="shared" si="3"/>
        <v>-119</v>
      </c>
      <c r="CX13" s="363">
        <f t="shared" si="3"/>
        <v>-87</v>
      </c>
      <c r="CY13" s="363">
        <f t="shared" si="3"/>
        <v>-78</v>
      </c>
      <c r="CZ13" s="363">
        <f t="shared" si="3"/>
        <v>-152</v>
      </c>
      <c r="DA13" s="363">
        <f t="shared" si="3"/>
        <v>-142</v>
      </c>
      <c r="DB13" s="264"/>
      <c r="DC13" s="57">
        <f>IF(ISERROR(GETPIVOTDATA("VALUE",'CSS WK pvt'!$I$2,"DT_FILE",DC$8,"CD_CO",DC$6,"TRIM_CAT",TRIM(B13),"TRIM_LINE",A9))=TRUE,0,GETPIVOTDATA("VALUE",'CSS WK pvt'!$I$2,"DT_FILE",DC$8,"CD_CO",DC$6,"TRIM_CAT",TRIM(B13),"TRIM_LINE",A9))</f>
        <v>11299</v>
      </c>
    </row>
    <row r="14" spans="1:107" s="52" customFormat="1" x14ac:dyDescent="0.35">
      <c r="A14" s="139"/>
      <c r="B14" s="53" t="s">
        <v>143</v>
      </c>
      <c r="C14" s="54">
        <v>2995</v>
      </c>
      <c r="D14" s="55">
        <v>2998</v>
      </c>
      <c r="E14" s="55">
        <v>2999</v>
      </c>
      <c r="F14" s="55">
        <v>3001</v>
      </c>
      <c r="G14" s="55">
        <v>3000</v>
      </c>
      <c r="H14" s="55">
        <v>3002</v>
      </c>
      <c r="I14" s="55">
        <v>3006</v>
      </c>
      <c r="J14" s="55">
        <v>3008</v>
      </c>
      <c r="K14" s="55">
        <v>3007</v>
      </c>
      <c r="L14" s="56">
        <v>3008</v>
      </c>
      <c r="M14" s="55">
        <v>3008</v>
      </c>
      <c r="N14" s="55">
        <v>3009</v>
      </c>
      <c r="O14" s="55">
        <v>3015</v>
      </c>
      <c r="P14" s="55">
        <v>3029</v>
      </c>
      <c r="Q14" s="55">
        <v>3017</v>
      </c>
      <c r="R14" s="55">
        <v>3009</v>
      </c>
      <c r="S14" s="55">
        <v>3001</v>
      </c>
      <c r="T14" s="55">
        <v>3001</v>
      </c>
      <c r="U14" s="181">
        <v>3004</v>
      </c>
      <c r="V14" s="181">
        <v>3010</v>
      </c>
      <c r="W14" s="181">
        <v>3006</v>
      </c>
      <c r="X14" s="56">
        <v>3004</v>
      </c>
      <c r="Y14" s="181">
        <v>3001</v>
      </c>
      <c r="Z14" s="181">
        <v>2995</v>
      </c>
      <c r="AA14" s="181">
        <v>2994</v>
      </c>
      <c r="AB14" s="181">
        <v>2989</v>
      </c>
      <c r="AC14" s="181">
        <v>2997</v>
      </c>
      <c r="AD14" s="181">
        <v>2996</v>
      </c>
      <c r="AE14" s="181">
        <v>2987</v>
      </c>
      <c r="AF14" s="181">
        <v>2989</v>
      </c>
      <c r="AG14" s="181">
        <v>2985</v>
      </c>
      <c r="AH14" s="181">
        <v>2986</v>
      </c>
      <c r="AI14" s="181">
        <v>2987</v>
      </c>
      <c r="AJ14" s="56">
        <v>2984</v>
      </c>
      <c r="AK14" s="194">
        <v>2980</v>
      </c>
      <c r="AL14" s="194">
        <v>2976</v>
      </c>
      <c r="AM14" s="194">
        <v>2976</v>
      </c>
      <c r="AN14" s="194">
        <v>3036</v>
      </c>
      <c r="AO14" s="194">
        <v>3031</v>
      </c>
      <c r="AP14" s="194">
        <v>3017</v>
      </c>
      <c r="AQ14" s="57">
        <v>3012</v>
      </c>
      <c r="AR14" s="194">
        <v>2995</v>
      </c>
      <c r="AS14" s="194">
        <v>2966</v>
      </c>
      <c r="AT14" s="194">
        <v>2982</v>
      </c>
      <c r="AU14" s="194">
        <v>2973</v>
      </c>
      <c r="AV14" s="100">
        <v>2985</v>
      </c>
      <c r="AW14" s="194">
        <v>2972</v>
      </c>
      <c r="AX14" s="194">
        <v>2971</v>
      </c>
      <c r="AY14" s="194">
        <v>2960</v>
      </c>
      <c r="AZ14" s="194">
        <v>2966</v>
      </c>
      <c r="BA14" s="194">
        <v>2971</v>
      </c>
      <c r="BB14" s="194">
        <v>2965</v>
      </c>
      <c r="BC14" s="57">
        <v>2967</v>
      </c>
      <c r="BD14" s="194">
        <v>2972</v>
      </c>
      <c r="BE14" s="194">
        <v>2973</v>
      </c>
      <c r="BF14" s="194">
        <v>2966</v>
      </c>
      <c r="BG14" s="194">
        <v>2969</v>
      </c>
      <c r="BH14" s="100"/>
      <c r="BI14" s="57">
        <f t="shared" si="0"/>
        <v>20</v>
      </c>
      <c r="BJ14" s="58">
        <f t="shared" si="0"/>
        <v>31</v>
      </c>
      <c r="BK14" s="58">
        <f t="shared" si="0"/>
        <v>18</v>
      </c>
      <c r="BL14" s="58">
        <f t="shared" si="0"/>
        <v>8</v>
      </c>
      <c r="BM14" s="58">
        <f t="shared" si="0"/>
        <v>1</v>
      </c>
      <c r="BN14" s="58">
        <f t="shared" si="0"/>
        <v>-1</v>
      </c>
      <c r="BO14" s="58">
        <f t="shared" si="0"/>
        <v>-2</v>
      </c>
      <c r="BP14" s="58">
        <f t="shared" si="0"/>
        <v>2</v>
      </c>
      <c r="BQ14" s="58">
        <f t="shared" si="0"/>
        <v>-1</v>
      </c>
      <c r="BR14" s="383">
        <f t="shared" si="0"/>
        <v>-4</v>
      </c>
      <c r="BS14" s="101">
        <f t="shared" si="1"/>
        <v>-7</v>
      </c>
      <c r="BT14" s="58">
        <f t="shared" si="1"/>
        <v>-14</v>
      </c>
      <c r="BU14" s="58">
        <f t="shared" si="1"/>
        <v>-21</v>
      </c>
      <c r="BV14" s="58">
        <f t="shared" si="1"/>
        <v>-40</v>
      </c>
      <c r="BW14" s="58">
        <f t="shared" si="1"/>
        <v>-20</v>
      </c>
      <c r="BX14" s="223">
        <f t="shared" si="1"/>
        <v>-13</v>
      </c>
      <c r="BY14" s="223">
        <f t="shared" si="1"/>
        <v>-14</v>
      </c>
      <c r="BZ14" s="223">
        <f t="shared" si="1"/>
        <v>-12</v>
      </c>
      <c r="CA14" s="223">
        <f t="shared" si="1"/>
        <v>-19</v>
      </c>
      <c r="CB14" s="249">
        <f t="shared" si="1"/>
        <v>-24</v>
      </c>
      <c r="CC14" s="249">
        <f t="shared" si="2"/>
        <v>-19</v>
      </c>
      <c r="CD14" s="363">
        <f t="shared" si="2"/>
        <v>-20</v>
      </c>
      <c r="CE14" s="196">
        <f t="shared" si="2"/>
        <v>-21</v>
      </c>
      <c r="CF14" s="249">
        <f t="shared" si="2"/>
        <v>-19</v>
      </c>
      <c r="CG14" s="249">
        <f t="shared" si="2"/>
        <v>-18</v>
      </c>
      <c r="CH14" s="249">
        <f t="shared" si="2"/>
        <v>47</v>
      </c>
      <c r="CI14" s="249">
        <f t="shared" si="2"/>
        <v>34</v>
      </c>
      <c r="CJ14" s="249">
        <f t="shared" si="2"/>
        <v>21</v>
      </c>
      <c r="CK14" s="249">
        <f t="shared" si="2"/>
        <v>25</v>
      </c>
      <c r="CL14" s="249">
        <f t="shared" si="2"/>
        <v>6</v>
      </c>
      <c r="CM14" s="249">
        <f t="shared" si="3"/>
        <v>-19</v>
      </c>
      <c r="CN14" s="249">
        <f t="shared" si="3"/>
        <v>-4</v>
      </c>
      <c r="CO14" s="249">
        <f t="shared" si="3"/>
        <v>-14</v>
      </c>
      <c r="CP14" s="363">
        <f t="shared" si="3"/>
        <v>1</v>
      </c>
      <c r="CQ14" s="363">
        <f t="shared" si="3"/>
        <v>-8</v>
      </c>
      <c r="CR14" s="363">
        <f t="shared" si="3"/>
        <v>-5</v>
      </c>
      <c r="CS14" s="363">
        <f t="shared" si="3"/>
        <v>-16</v>
      </c>
      <c r="CT14" s="363">
        <f t="shared" si="3"/>
        <v>-70</v>
      </c>
      <c r="CU14" s="363">
        <f t="shared" si="3"/>
        <v>-60</v>
      </c>
      <c r="CV14" s="363">
        <f t="shared" si="3"/>
        <v>-52</v>
      </c>
      <c r="CW14" s="363">
        <f t="shared" si="3"/>
        <v>-45</v>
      </c>
      <c r="CX14" s="363">
        <f t="shared" si="3"/>
        <v>-23</v>
      </c>
      <c r="CY14" s="363">
        <f t="shared" si="3"/>
        <v>7</v>
      </c>
      <c r="CZ14" s="363">
        <f t="shared" si="3"/>
        <v>-16</v>
      </c>
      <c r="DA14" s="363">
        <f t="shared" si="3"/>
        <v>-4</v>
      </c>
      <c r="DB14" s="264"/>
      <c r="DC14" s="57">
        <f>IF(ISERROR(GETPIVOTDATA("VALUE",'CSS WK pvt'!$I$2,"DT_FILE",DC$8,"CD_CO",DC$6,"TRIM_CAT",TRIM(B14),"TRIM_LINE",A9))=TRUE,0,GETPIVOTDATA("VALUE",'CSS WK pvt'!$I$2,"DT_FILE",DC$8,"CD_CO",DC$6,"TRIM_CAT",TRIM(B14),"TRIM_LINE",A9))</f>
        <v>2969</v>
      </c>
    </row>
    <row r="15" spans="1:107" s="66" customFormat="1" ht="15" thickBot="1" x14ac:dyDescent="0.4">
      <c r="A15" s="140"/>
      <c r="B15" s="60" t="s">
        <v>144</v>
      </c>
      <c r="C15" s="61">
        <f t="shared" ref="C15:Q15" si="4">SUM(C10:C14)</f>
        <v>1305193</v>
      </c>
      <c r="D15" s="62">
        <f t="shared" si="4"/>
        <v>1306119</v>
      </c>
      <c r="E15" s="62">
        <f t="shared" si="4"/>
        <v>1306665</v>
      </c>
      <c r="F15" s="62">
        <f t="shared" si="4"/>
        <v>1307111</v>
      </c>
      <c r="G15" s="62">
        <f t="shared" si="4"/>
        <v>1308107</v>
      </c>
      <c r="H15" s="62">
        <f t="shared" si="4"/>
        <v>1309046</v>
      </c>
      <c r="I15" s="62">
        <f t="shared" si="4"/>
        <v>1310960</v>
      </c>
      <c r="J15" s="62">
        <f t="shared" si="4"/>
        <v>1312244</v>
      </c>
      <c r="K15" s="62">
        <f t="shared" si="4"/>
        <v>1315590</v>
      </c>
      <c r="L15" s="63">
        <f t="shared" si="4"/>
        <v>1319696</v>
      </c>
      <c r="M15" s="62">
        <f t="shared" si="4"/>
        <v>1320110</v>
      </c>
      <c r="N15" s="62">
        <f t="shared" si="4"/>
        <v>1323239</v>
      </c>
      <c r="O15" s="62">
        <f t="shared" si="4"/>
        <v>1325917</v>
      </c>
      <c r="P15" s="62">
        <f t="shared" si="4"/>
        <v>1327832</v>
      </c>
      <c r="Q15" s="62">
        <f t="shared" si="4"/>
        <v>1327527</v>
      </c>
      <c r="R15" s="62">
        <v>1327460</v>
      </c>
      <c r="S15" s="62">
        <v>1325841</v>
      </c>
      <c r="T15" s="62">
        <v>1325880</v>
      </c>
      <c r="U15" s="182">
        <v>1325198</v>
      </c>
      <c r="V15" s="182">
        <v>1324786</v>
      </c>
      <c r="W15" s="182">
        <f>SUM(W10+W11+W12+W13+W14)</f>
        <v>1325189</v>
      </c>
      <c r="X15" s="63">
        <f>SUM(X10+X11+X12+X13+X14)</f>
        <v>1324651</v>
      </c>
      <c r="Y15" s="182">
        <v>1324973</v>
      </c>
      <c r="Z15" s="182">
        <v>1325323</v>
      </c>
      <c r="AA15" s="182">
        <v>1325538</v>
      </c>
      <c r="AB15" s="182">
        <v>1324821</v>
      </c>
      <c r="AC15" s="182">
        <v>1324631</v>
      </c>
      <c r="AD15" s="182">
        <v>1324138</v>
      </c>
      <c r="AE15" s="182">
        <v>1322929</v>
      </c>
      <c r="AF15" s="182">
        <v>1322578</v>
      </c>
      <c r="AG15" s="182">
        <v>1319412</v>
      </c>
      <c r="AH15" s="182">
        <v>1319115</v>
      </c>
      <c r="AI15" s="182">
        <v>1319508</v>
      </c>
      <c r="AJ15" s="63">
        <v>1320858</v>
      </c>
      <c r="AK15" s="273">
        <v>1321202</v>
      </c>
      <c r="AL15" s="273">
        <v>1321771</v>
      </c>
      <c r="AM15" s="273">
        <v>1321155</v>
      </c>
      <c r="AN15" s="273">
        <v>1321335</v>
      </c>
      <c r="AO15" s="273">
        <v>1322900</v>
      </c>
      <c r="AP15" s="273">
        <v>1320044</v>
      </c>
      <c r="AQ15" s="64">
        <v>1321355</v>
      </c>
      <c r="AR15" s="273">
        <v>1318128</v>
      </c>
      <c r="AS15" s="273">
        <v>1318655</v>
      </c>
      <c r="AT15" s="273">
        <v>1322316</v>
      </c>
      <c r="AU15" s="273">
        <v>1323499</v>
      </c>
      <c r="AV15" s="290">
        <v>1324678</v>
      </c>
      <c r="AW15" s="273">
        <v>1325844</v>
      </c>
      <c r="AX15" s="273">
        <v>1326161</v>
      </c>
      <c r="AY15" s="273">
        <v>1325332</v>
      </c>
      <c r="AZ15" s="273">
        <v>1326671</v>
      </c>
      <c r="BA15" s="273">
        <v>1324909</v>
      </c>
      <c r="BB15" s="273">
        <v>1323723</v>
      </c>
      <c r="BC15" s="64">
        <v>1327217</v>
      </c>
      <c r="BD15" s="273">
        <v>1324847</v>
      </c>
      <c r="BE15" s="273">
        <v>1325993</v>
      </c>
      <c r="BF15" s="273">
        <v>1325489</v>
      </c>
      <c r="BG15" s="273">
        <v>1326915</v>
      </c>
      <c r="BH15" s="290"/>
      <c r="BI15" s="64">
        <f t="shared" ref="BI15:BM15" si="5">SUM(BI10:BI14)</f>
        <v>20724</v>
      </c>
      <c r="BJ15" s="65">
        <f t="shared" si="5"/>
        <v>21713</v>
      </c>
      <c r="BK15" s="65">
        <f t="shared" si="5"/>
        <v>20862</v>
      </c>
      <c r="BL15" s="65">
        <f t="shared" si="5"/>
        <v>20349</v>
      </c>
      <c r="BM15" s="65">
        <f t="shared" si="5"/>
        <v>17734</v>
      </c>
      <c r="BN15" s="65">
        <f t="shared" ref="BN15:BV15" si="6">SUM(BN10:BN14)</f>
        <v>16834</v>
      </c>
      <c r="BO15" s="65">
        <f t="shared" si="6"/>
        <v>14238</v>
      </c>
      <c r="BP15" s="65">
        <f t="shared" si="6"/>
        <v>12542</v>
      </c>
      <c r="BQ15" s="65">
        <f t="shared" si="6"/>
        <v>9599</v>
      </c>
      <c r="BR15" s="384">
        <f t="shared" si="6"/>
        <v>4955</v>
      </c>
      <c r="BS15" s="407">
        <f t="shared" si="6"/>
        <v>4863</v>
      </c>
      <c r="BT15" s="65">
        <f t="shared" si="6"/>
        <v>2084</v>
      </c>
      <c r="BU15" s="65">
        <f t="shared" si="6"/>
        <v>-379</v>
      </c>
      <c r="BV15" s="65">
        <f t="shared" si="6"/>
        <v>-3011</v>
      </c>
      <c r="BW15" s="65">
        <f t="shared" ref="BW15:BX15" si="7">SUM(BW10:BW14)</f>
        <v>-2896</v>
      </c>
      <c r="BX15" s="224">
        <f t="shared" si="7"/>
        <v>-3322</v>
      </c>
      <c r="BY15" s="224">
        <f t="shared" ref="BY15:BZ15" si="8">SUM(BY10:BY14)</f>
        <v>-2912</v>
      </c>
      <c r="BZ15" s="224">
        <f t="shared" si="8"/>
        <v>-3302</v>
      </c>
      <c r="CA15" s="224">
        <f t="shared" ref="CA15:CB15" si="9">SUM(CA10:CA14)</f>
        <v>-5786</v>
      </c>
      <c r="CB15" s="250">
        <f t="shared" si="9"/>
        <v>-5671</v>
      </c>
      <c r="CC15" s="250">
        <f t="shared" ref="CC15:CE15" si="10">SUM(CC10:CC14)</f>
        <v>-5681</v>
      </c>
      <c r="CD15" s="364">
        <f t="shared" si="10"/>
        <v>-3793</v>
      </c>
      <c r="CE15" s="333">
        <f t="shared" si="10"/>
        <v>-3771</v>
      </c>
      <c r="CF15" s="250">
        <f t="shared" ref="CF15:CG15" si="11">SUM(CF10:CF14)</f>
        <v>-3552</v>
      </c>
      <c r="CG15" s="250">
        <f t="shared" si="11"/>
        <v>-4383</v>
      </c>
      <c r="CH15" s="250">
        <f t="shared" ref="CH15" si="12">SUM(CH10:CH14)</f>
        <v>-3486</v>
      </c>
      <c r="CI15" s="250">
        <f t="shared" ref="CI15" si="13">SUM(CI10:CI14)</f>
        <v>-1731</v>
      </c>
      <c r="CJ15" s="250">
        <f t="shared" ref="CJ15" si="14">SUM(CJ10:CJ14)</f>
        <v>-4094</v>
      </c>
      <c r="CK15" s="250">
        <f t="shared" ref="CK15" si="15">SUM(CK10:CK14)</f>
        <v>-1574</v>
      </c>
      <c r="CL15" s="250">
        <f t="shared" ref="CL15" si="16">SUM(CL10:CL14)</f>
        <v>-4450</v>
      </c>
      <c r="CM15" s="250">
        <f t="shared" ref="CM15" si="17">SUM(CM10:CM14)</f>
        <v>-757</v>
      </c>
      <c r="CN15" s="250">
        <f t="shared" ref="CN15" si="18">SUM(CN10:CN14)</f>
        <v>3201</v>
      </c>
      <c r="CO15" s="250">
        <f t="shared" ref="CO15" si="19">SUM(CO10:CO14)</f>
        <v>3991</v>
      </c>
      <c r="CP15" s="364">
        <f t="shared" ref="CP15" si="20">SUM(CP10:CP14)</f>
        <v>3820</v>
      </c>
      <c r="CQ15" s="364">
        <f t="shared" ref="CQ15" si="21">SUM(CQ10:CQ14)</f>
        <v>4642</v>
      </c>
      <c r="CR15" s="364">
        <f t="shared" ref="CR15" si="22">SUM(CR10:CR14)</f>
        <v>4390</v>
      </c>
      <c r="CS15" s="364">
        <f t="shared" ref="CS15" si="23">SUM(CS10:CS14)</f>
        <v>4177</v>
      </c>
      <c r="CT15" s="364">
        <f t="shared" ref="CT15" si="24">SUM(CT10:CT14)</f>
        <v>5336</v>
      </c>
      <c r="CU15" s="364">
        <f t="shared" ref="CU15" si="25">SUM(CU10:CU14)</f>
        <v>2009</v>
      </c>
      <c r="CV15" s="364">
        <f t="shared" ref="CV15" si="26">SUM(CV10:CV14)</f>
        <v>3679</v>
      </c>
      <c r="CW15" s="364">
        <f t="shared" ref="CW15" si="27">SUM(CW10:CW14)</f>
        <v>5862</v>
      </c>
      <c r="CX15" s="364">
        <f t="shared" ref="CX15" si="28">SUM(CX10:CX14)</f>
        <v>6719</v>
      </c>
      <c r="CY15" s="364">
        <f t="shared" ref="CY15:CZ15" si="29">SUM(CY10:CY14)</f>
        <v>7338</v>
      </c>
      <c r="CZ15" s="364">
        <f t="shared" si="29"/>
        <v>3173</v>
      </c>
      <c r="DA15" s="364">
        <f t="shared" ref="DA15" si="30">SUM(DA10:DA14)</f>
        <v>3416</v>
      </c>
      <c r="DB15" s="265"/>
      <c r="DC15" s="64">
        <f>SUM(DC10:DC14)</f>
        <v>1326915</v>
      </c>
    </row>
    <row r="16" spans="1:107" s="52" customFormat="1" x14ac:dyDescent="0.3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25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365"/>
      <c r="DB16" s="264"/>
      <c r="DC16" s="71"/>
    </row>
    <row r="17" spans="1:107" s="52" customFormat="1" x14ac:dyDescent="0.35">
      <c r="A17" s="139"/>
      <c r="B17" s="53" t="s">
        <v>139</v>
      </c>
      <c r="C17" s="73">
        <v>150767</v>
      </c>
      <c r="D17" s="74">
        <v>158881</v>
      </c>
      <c r="E17" s="74">
        <v>155093</v>
      </c>
      <c r="F17" s="74">
        <v>150599</v>
      </c>
      <c r="G17" s="74">
        <v>156967</v>
      </c>
      <c r="H17" s="74">
        <v>165154</v>
      </c>
      <c r="I17" s="74">
        <v>175199</v>
      </c>
      <c r="J17" s="74">
        <v>179222</v>
      </c>
      <c r="K17" s="74">
        <v>189033</v>
      </c>
      <c r="L17" s="75">
        <v>187314</v>
      </c>
      <c r="M17" s="74">
        <v>180639</v>
      </c>
      <c r="N17" s="74">
        <v>192778</v>
      </c>
      <c r="O17" s="74">
        <v>205488</v>
      </c>
      <c r="P17" s="74">
        <v>209088</v>
      </c>
      <c r="Q17" s="74">
        <v>200775</v>
      </c>
      <c r="R17" s="74">
        <v>195120</v>
      </c>
      <c r="S17" s="74">
        <v>189701</v>
      </c>
      <c r="T17" s="74">
        <v>194625</v>
      </c>
      <c r="U17" s="184">
        <v>209581</v>
      </c>
      <c r="V17" s="184">
        <v>213669</v>
      </c>
      <c r="W17" s="184">
        <v>215209</v>
      </c>
      <c r="X17" s="75">
        <v>214134</v>
      </c>
      <c r="Y17" s="184">
        <v>192738</v>
      </c>
      <c r="Z17" s="184">
        <v>197240</v>
      </c>
      <c r="AA17" s="184">
        <v>185797</v>
      </c>
      <c r="AB17" s="184">
        <v>190698</v>
      </c>
      <c r="AC17" s="184">
        <v>177642</v>
      </c>
      <c r="AD17" s="184">
        <v>174246</v>
      </c>
      <c r="AE17" s="184">
        <v>169310</v>
      </c>
      <c r="AF17" s="184">
        <v>170366</v>
      </c>
      <c r="AG17" s="184">
        <v>173009</v>
      </c>
      <c r="AH17" s="184">
        <v>188701</v>
      </c>
      <c r="AI17" s="184">
        <v>189944</v>
      </c>
      <c r="AJ17" s="75">
        <v>185441</v>
      </c>
      <c r="AK17" s="275">
        <v>184282</v>
      </c>
      <c r="AL17" s="275">
        <v>185339</v>
      </c>
      <c r="AM17" s="275">
        <v>179063</v>
      </c>
      <c r="AN17" s="275">
        <v>171981</v>
      </c>
      <c r="AO17" s="275">
        <v>170664</v>
      </c>
      <c r="AP17" s="275">
        <v>167047</v>
      </c>
      <c r="AQ17" s="57">
        <v>168732</v>
      </c>
      <c r="AR17" s="275">
        <v>166523</v>
      </c>
      <c r="AS17" s="275">
        <v>179064</v>
      </c>
      <c r="AT17" s="275">
        <v>177736</v>
      </c>
      <c r="AU17" s="275">
        <v>168428</v>
      </c>
      <c r="AV17" s="292">
        <v>174925</v>
      </c>
      <c r="AW17" s="275">
        <v>175997</v>
      </c>
      <c r="AX17" s="275">
        <v>180509</v>
      </c>
      <c r="AY17" s="275">
        <v>178985</v>
      </c>
      <c r="AZ17" s="275">
        <v>187089</v>
      </c>
      <c r="BA17" s="275">
        <v>179232</v>
      </c>
      <c r="BB17" s="275">
        <v>179517</v>
      </c>
      <c r="BC17" s="57">
        <v>170915</v>
      </c>
      <c r="BD17" s="275">
        <v>172741</v>
      </c>
      <c r="BE17" s="275">
        <v>179548</v>
      </c>
      <c r="BF17" s="275">
        <v>180218</v>
      </c>
      <c r="BG17" s="275">
        <v>185685</v>
      </c>
      <c r="BH17" s="292"/>
      <c r="BI17" s="76">
        <f t="shared" ref="BI17:BR21" si="31">O17-C17</f>
        <v>54721</v>
      </c>
      <c r="BJ17" s="77">
        <f t="shared" si="31"/>
        <v>50207</v>
      </c>
      <c r="BK17" s="77">
        <f t="shared" si="31"/>
        <v>45682</v>
      </c>
      <c r="BL17" s="77">
        <f t="shared" si="31"/>
        <v>44521</v>
      </c>
      <c r="BM17" s="77">
        <f t="shared" si="31"/>
        <v>32734</v>
      </c>
      <c r="BN17" s="77">
        <f t="shared" si="31"/>
        <v>29471</v>
      </c>
      <c r="BO17" s="77">
        <f t="shared" si="31"/>
        <v>34382</v>
      </c>
      <c r="BP17" s="77">
        <f t="shared" si="31"/>
        <v>34447</v>
      </c>
      <c r="BQ17" s="77">
        <f t="shared" si="31"/>
        <v>26176</v>
      </c>
      <c r="BR17" s="386">
        <f t="shared" si="31"/>
        <v>26820</v>
      </c>
      <c r="BS17" s="409">
        <f t="shared" ref="BS17:CB21" si="32">Y17-M17</f>
        <v>12099</v>
      </c>
      <c r="BT17" s="77">
        <f t="shared" si="32"/>
        <v>4462</v>
      </c>
      <c r="BU17" s="77">
        <f t="shared" si="32"/>
        <v>-19691</v>
      </c>
      <c r="BV17" s="77">
        <f t="shared" si="32"/>
        <v>-18390</v>
      </c>
      <c r="BW17" s="77">
        <f t="shared" si="32"/>
        <v>-23133</v>
      </c>
      <c r="BX17" s="226">
        <f t="shared" si="32"/>
        <v>-20874</v>
      </c>
      <c r="BY17" s="226">
        <f t="shared" si="32"/>
        <v>-20391</v>
      </c>
      <c r="BZ17" s="226">
        <f t="shared" si="32"/>
        <v>-24259</v>
      </c>
      <c r="CA17" s="226">
        <f t="shared" si="32"/>
        <v>-36572</v>
      </c>
      <c r="CB17" s="252">
        <f t="shared" si="32"/>
        <v>-24968</v>
      </c>
      <c r="CC17" s="252">
        <f t="shared" ref="CC17:CL21" si="33">AI17-W17</f>
        <v>-25265</v>
      </c>
      <c r="CD17" s="366">
        <f t="shared" si="33"/>
        <v>-28693</v>
      </c>
      <c r="CE17" s="335">
        <f t="shared" si="33"/>
        <v>-8456</v>
      </c>
      <c r="CF17" s="252">
        <f t="shared" si="33"/>
        <v>-11901</v>
      </c>
      <c r="CG17" s="252">
        <f t="shared" si="33"/>
        <v>-6734</v>
      </c>
      <c r="CH17" s="252">
        <f t="shared" si="33"/>
        <v>-18717</v>
      </c>
      <c r="CI17" s="252">
        <f t="shared" si="33"/>
        <v>-6978</v>
      </c>
      <c r="CJ17" s="252">
        <f t="shared" si="33"/>
        <v>-7199</v>
      </c>
      <c r="CK17" s="252">
        <f t="shared" si="33"/>
        <v>-578</v>
      </c>
      <c r="CL17" s="252">
        <f t="shared" si="33"/>
        <v>-3843</v>
      </c>
      <c r="CM17" s="252">
        <f t="shared" ref="CM17:DA21" si="34">AS17-AG17</f>
        <v>6055</v>
      </c>
      <c r="CN17" s="252">
        <f t="shared" si="34"/>
        <v>-10965</v>
      </c>
      <c r="CO17" s="252">
        <f t="shared" si="34"/>
        <v>-21516</v>
      </c>
      <c r="CP17" s="366">
        <f t="shared" si="34"/>
        <v>-10516</v>
      </c>
      <c r="CQ17" s="366">
        <f t="shared" si="34"/>
        <v>-8285</v>
      </c>
      <c r="CR17" s="366">
        <f t="shared" si="34"/>
        <v>-4830</v>
      </c>
      <c r="CS17" s="366">
        <f t="shared" si="34"/>
        <v>-78</v>
      </c>
      <c r="CT17" s="366">
        <f t="shared" si="34"/>
        <v>15108</v>
      </c>
      <c r="CU17" s="366">
        <f t="shared" si="34"/>
        <v>8568</v>
      </c>
      <c r="CV17" s="366">
        <f t="shared" si="34"/>
        <v>12470</v>
      </c>
      <c r="CW17" s="366">
        <f t="shared" si="34"/>
        <v>2183</v>
      </c>
      <c r="CX17" s="366">
        <f t="shared" si="34"/>
        <v>6218</v>
      </c>
      <c r="CY17" s="366">
        <f t="shared" si="34"/>
        <v>484</v>
      </c>
      <c r="CZ17" s="366">
        <f t="shared" si="34"/>
        <v>2482</v>
      </c>
      <c r="DA17" s="366">
        <f t="shared" si="34"/>
        <v>17257</v>
      </c>
      <c r="DB17" s="264"/>
      <c r="DC17" s="57">
        <f>IF(ISERROR(GETPIVOTDATA("VALUE",'CSS WK pvt'!$I$2,"DT_FILE",DC$8,"CD_CO",DC$6,"TRIM_CAT",TRIM(B17),"TRIM_LINE",A16))=TRUE,0,GETPIVOTDATA("VALUE",'CSS WK pvt'!$I$2,"DT_FILE",DC$8,"CD_CO",DC$6,"TRIM_CAT",TRIM(B17),"TRIM_LINE",A16))</f>
        <v>185685</v>
      </c>
    </row>
    <row r="18" spans="1:107" s="52" customFormat="1" x14ac:dyDescent="0.35">
      <c r="A18" s="139"/>
      <c r="B18" s="53" t="s">
        <v>140</v>
      </c>
      <c r="C18" s="73">
        <v>45173</v>
      </c>
      <c r="D18" s="74">
        <v>46478</v>
      </c>
      <c r="E18" s="74">
        <v>45482</v>
      </c>
      <c r="F18" s="74">
        <v>45455</v>
      </c>
      <c r="G18" s="74">
        <v>46346</v>
      </c>
      <c r="H18" s="74">
        <v>47992</v>
      </c>
      <c r="I18" s="74">
        <v>49877</v>
      </c>
      <c r="J18" s="74">
        <v>50603</v>
      </c>
      <c r="K18" s="74">
        <v>52529</v>
      </c>
      <c r="L18" s="75">
        <v>52966</v>
      </c>
      <c r="M18" s="74">
        <v>52826</v>
      </c>
      <c r="N18" s="74">
        <v>53418</v>
      </c>
      <c r="O18" s="74">
        <v>53395</v>
      </c>
      <c r="P18" s="74">
        <v>57949</v>
      </c>
      <c r="Q18" s="74">
        <v>53112</v>
      </c>
      <c r="R18" s="74">
        <v>51623</v>
      </c>
      <c r="S18" s="74">
        <v>54979</v>
      </c>
      <c r="T18" s="74">
        <v>54009</v>
      </c>
      <c r="U18" s="184">
        <v>54282</v>
      </c>
      <c r="V18" s="184">
        <v>53615</v>
      </c>
      <c r="W18" s="184">
        <v>57624</v>
      </c>
      <c r="X18" s="75">
        <v>60397</v>
      </c>
      <c r="Y18" s="184">
        <v>56486</v>
      </c>
      <c r="Z18" s="184">
        <v>60027</v>
      </c>
      <c r="AA18" s="184">
        <v>59561</v>
      </c>
      <c r="AB18" s="184">
        <v>58315</v>
      </c>
      <c r="AC18" s="184">
        <v>58307</v>
      </c>
      <c r="AD18" s="184">
        <v>58702</v>
      </c>
      <c r="AE18" s="184">
        <v>58473</v>
      </c>
      <c r="AF18" s="184">
        <v>58056</v>
      </c>
      <c r="AG18" s="184">
        <v>55577</v>
      </c>
      <c r="AH18" s="184">
        <v>54222</v>
      </c>
      <c r="AI18" s="184">
        <v>42937</v>
      </c>
      <c r="AJ18" s="75">
        <v>50293</v>
      </c>
      <c r="AK18" s="275">
        <v>47562</v>
      </c>
      <c r="AL18" s="275">
        <v>46817</v>
      </c>
      <c r="AM18" s="275">
        <v>47942</v>
      </c>
      <c r="AN18" s="275">
        <v>52865</v>
      </c>
      <c r="AO18" s="275">
        <v>54008</v>
      </c>
      <c r="AP18" s="275">
        <v>54627</v>
      </c>
      <c r="AQ18" s="57">
        <v>53643</v>
      </c>
      <c r="AR18" s="275">
        <v>53191</v>
      </c>
      <c r="AS18" s="275">
        <v>57810</v>
      </c>
      <c r="AT18" s="275">
        <v>57184</v>
      </c>
      <c r="AU18" s="275">
        <v>56665</v>
      </c>
      <c r="AV18" s="292">
        <v>54788</v>
      </c>
      <c r="AW18" s="275">
        <v>63310</v>
      </c>
      <c r="AX18" s="275">
        <v>64479</v>
      </c>
      <c r="AY18" s="275">
        <v>65927</v>
      </c>
      <c r="AZ18" s="275">
        <v>65756</v>
      </c>
      <c r="BA18" s="275">
        <v>67413</v>
      </c>
      <c r="BB18" s="275">
        <v>67062</v>
      </c>
      <c r="BC18" s="57">
        <v>66090</v>
      </c>
      <c r="BD18" s="275">
        <v>62647</v>
      </c>
      <c r="BE18" s="275">
        <v>63873</v>
      </c>
      <c r="BF18" s="275">
        <v>64364</v>
      </c>
      <c r="BG18" s="275">
        <v>64660</v>
      </c>
      <c r="BH18" s="292"/>
      <c r="BI18" s="76">
        <f t="shared" si="31"/>
        <v>8222</v>
      </c>
      <c r="BJ18" s="77">
        <f t="shared" si="31"/>
        <v>11471</v>
      </c>
      <c r="BK18" s="77">
        <f t="shared" si="31"/>
        <v>7630</v>
      </c>
      <c r="BL18" s="77">
        <f t="shared" si="31"/>
        <v>6168</v>
      </c>
      <c r="BM18" s="77">
        <f t="shared" si="31"/>
        <v>8633</v>
      </c>
      <c r="BN18" s="77">
        <f t="shared" si="31"/>
        <v>6017</v>
      </c>
      <c r="BO18" s="77">
        <f t="shared" si="31"/>
        <v>4405</v>
      </c>
      <c r="BP18" s="77">
        <f t="shared" si="31"/>
        <v>3012</v>
      </c>
      <c r="BQ18" s="77">
        <f t="shared" si="31"/>
        <v>5095</v>
      </c>
      <c r="BR18" s="386">
        <f t="shared" si="31"/>
        <v>7431</v>
      </c>
      <c r="BS18" s="409">
        <f t="shared" si="32"/>
        <v>3660</v>
      </c>
      <c r="BT18" s="77">
        <f t="shared" si="32"/>
        <v>6609</v>
      </c>
      <c r="BU18" s="77">
        <f t="shared" si="32"/>
        <v>6166</v>
      </c>
      <c r="BV18" s="77">
        <f t="shared" si="32"/>
        <v>366</v>
      </c>
      <c r="BW18" s="77">
        <f t="shared" si="32"/>
        <v>5195</v>
      </c>
      <c r="BX18" s="226">
        <f t="shared" si="32"/>
        <v>7079</v>
      </c>
      <c r="BY18" s="226">
        <f t="shared" si="32"/>
        <v>3494</v>
      </c>
      <c r="BZ18" s="226">
        <f t="shared" si="32"/>
        <v>4047</v>
      </c>
      <c r="CA18" s="226">
        <f t="shared" si="32"/>
        <v>1295</v>
      </c>
      <c r="CB18" s="252">
        <f t="shared" si="32"/>
        <v>607</v>
      </c>
      <c r="CC18" s="252">
        <f t="shared" si="33"/>
        <v>-14687</v>
      </c>
      <c r="CD18" s="366">
        <f t="shared" si="33"/>
        <v>-10104</v>
      </c>
      <c r="CE18" s="335">
        <f t="shared" si="33"/>
        <v>-8924</v>
      </c>
      <c r="CF18" s="252">
        <f t="shared" si="33"/>
        <v>-13210</v>
      </c>
      <c r="CG18" s="252">
        <f t="shared" si="33"/>
        <v>-11619</v>
      </c>
      <c r="CH18" s="252">
        <f t="shared" si="33"/>
        <v>-5450</v>
      </c>
      <c r="CI18" s="252">
        <f t="shared" si="33"/>
        <v>-4299</v>
      </c>
      <c r="CJ18" s="252">
        <f t="shared" si="33"/>
        <v>-4075</v>
      </c>
      <c r="CK18" s="252">
        <f t="shared" si="33"/>
        <v>-4830</v>
      </c>
      <c r="CL18" s="252">
        <f t="shared" si="33"/>
        <v>-4865</v>
      </c>
      <c r="CM18" s="252">
        <f t="shared" si="34"/>
        <v>2233</v>
      </c>
      <c r="CN18" s="252">
        <f t="shared" si="34"/>
        <v>2962</v>
      </c>
      <c r="CO18" s="252">
        <f t="shared" si="34"/>
        <v>13728</v>
      </c>
      <c r="CP18" s="366">
        <f t="shared" si="34"/>
        <v>4495</v>
      </c>
      <c r="CQ18" s="366">
        <f t="shared" si="34"/>
        <v>15748</v>
      </c>
      <c r="CR18" s="366">
        <f t="shared" si="34"/>
        <v>17662</v>
      </c>
      <c r="CS18" s="366">
        <f t="shared" si="34"/>
        <v>17985</v>
      </c>
      <c r="CT18" s="366">
        <f t="shared" si="34"/>
        <v>12891</v>
      </c>
      <c r="CU18" s="366">
        <f t="shared" si="34"/>
        <v>13405</v>
      </c>
      <c r="CV18" s="366">
        <f t="shared" si="34"/>
        <v>12435</v>
      </c>
      <c r="CW18" s="366">
        <f t="shared" si="34"/>
        <v>12447</v>
      </c>
      <c r="CX18" s="366">
        <f t="shared" si="34"/>
        <v>9456</v>
      </c>
      <c r="CY18" s="366">
        <f t="shared" si="34"/>
        <v>6063</v>
      </c>
      <c r="CZ18" s="366">
        <f t="shared" si="34"/>
        <v>7180</v>
      </c>
      <c r="DA18" s="366">
        <f t="shared" si="34"/>
        <v>7995</v>
      </c>
      <c r="DB18" s="264"/>
      <c r="DC18" s="57">
        <f>IF(ISERROR(GETPIVOTDATA("VALUE",'CSS WK pvt'!$I$2,"DT_FILE",DC$8,"CD_CO",DC$6,"TRIM_CAT",TRIM(B18),"TRIM_LINE",A16))=TRUE,0,GETPIVOTDATA("VALUE",'CSS WK pvt'!$I$2,"DT_FILE",DC$8,"CD_CO",DC$6,"TRIM_CAT",TRIM(B18),"TRIM_LINE",A16))</f>
        <v>64660</v>
      </c>
    </row>
    <row r="19" spans="1:107" s="52" customFormat="1" x14ac:dyDescent="0.35">
      <c r="A19" s="139"/>
      <c r="B19" s="53" t="s">
        <v>141</v>
      </c>
      <c r="C19" s="73">
        <v>28569</v>
      </c>
      <c r="D19" s="74">
        <v>30527</v>
      </c>
      <c r="E19" s="74">
        <v>25122</v>
      </c>
      <c r="F19" s="74">
        <v>22667</v>
      </c>
      <c r="G19" s="74">
        <v>24273</v>
      </c>
      <c r="H19" s="74">
        <v>24394</v>
      </c>
      <c r="I19" s="74">
        <v>25775</v>
      </c>
      <c r="J19" s="74">
        <v>24959</v>
      </c>
      <c r="K19" s="74">
        <v>28521</v>
      </c>
      <c r="L19" s="75">
        <v>30875</v>
      </c>
      <c r="M19" s="74">
        <v>28922</v>
      </c>
      <c r="N19" s="74">
        <v>26064</v>
      </c>
      <c r="O19" s="74">
        <v>31846</v>
      </c>
      <c r="P19" s="74">
        <v>35912</v>
      </c>
      <c r="Q19" s="74">
        <v>32344</v>
      </c>
      <c r="R19" s="74">
        <v>31085</v>
      </c>
      <c r="S19" s="74">
        <v>30711</v>
      </c>
      <c r="T19" s="74">
        <v>29142</v>
      </c>
      <c r="U19" s="184">
        <v>26882</v>
      </c>
      <c r="V19" s="184">
        <v>27768</v>
      </c>
      <c r="W19" s="184">
        <v>31567</v>
      </c>
      <c r="X19" s="75">
        <v>30785</v>
      </c>
      <c r="Y19" s="184">
        <v>31441</v>
      </c>
      <c r="Z19" s="184">
        <v>32948</v>
      </c>
      <c r="AA19" s="184">
        <v>29021</v>
      </c>
      <c r="AB19" s="184">
        <v>28019</v>
      </c>
      <c r="AC19" s="184">
        <v>28770</v>
      </c>
      <c r="AD19" s="184">
        <v>31104</v>
      </c>
      <c r="AE19" s="184">
        <v>29422</v>
      </c>
      <c r="AF19" s="184">
        <v>25669</v>
      </c>
      <c r="AG19" s="184">
        <v>28930</v>
      </c>
      <c r="AH19" s="184">
        <v>32195</v>
      </c>
      <c r="AI19" s="184">
        <v>33563</v>
      </c>
      <c r="AJ19" s="75">
        <v>33460</v>
      </c>
      <c r="AK19" s="275">
        <v>39092</v>
      </c>
      <c r="AL19" s="275">
        <v>36588</v>
      </c>
      <c r="AM19" s="275">
        <v>34231</v>
      </c>
      <c r="AN19" s="275">
        <v>32384</v>
      </c>
      <c r="AO19" s="275">
        <v>30395</v>
      </c>
      <c r="AP19" s="275">
        <v>32134</v>
      </c>
      <c r="AQ19" s="57">
        <v>32109</v>
      </c>
      <c r="AR19" s="275">
        <v>31998</v>
      </c>
      <c r="AS19" s="275">
        <v>33549</v>
      </c>
      <c r="AT19" s="275">
        <v>31672</v>
      </c>
      <c r="AU19" s="275">
        <v>30296</v>
      </c>
      <c r="AV19" s="292">
        <v>30591</v>
      </c>
      <c r="AW19" s="275">
        <v>29479</v>
      </c>
      <c r="AX19" s="275">
        <v>30136</v>
      </c>
      <c r="AY19" s="275">
        <v>30147</v>
      </c>
      <c r="AZ19" s="275">
        <v>30733</v>
      </c>
      <c r="BA19" s="275">
        <v>30963</v>
      </c>
      <c r="BB19" s="275">
        <v>31189</v>
      </c>
      <c r="BC19" s="57">
        <v>26885</v>
      </c>
      <c r="BD19" s="275">
        <v>28578</v>
      </c>
      <c r="BE19" s="275">
        <v>29120</v>
      </c>
      <c r="BF19" s="275">
        <v>28515</v>
      </c>
      <c r="BG19" s="275">
        <v>29424</v>
      </c>
      <c r="BH19" s="292"/>
      <c r="BI19" s="76">
        <f t="shared" si="31"/>
        <v>3277</v>
      </c>
      <c r="BJ19" s="77">
        <f t="shared" si="31"/>
        <v>5385</v>
      </c>
      <c r="BK19" s="77">
        <f t="shared" si="31"/>
        <v>7222</v>
      </c>
      <c r="BL19" s="77">
        <f t="shared" si="31"/>
        <v>8418</v>
      </c>
      <c r="BM19" s="77">
        <f t="shared" si="31"/>
        <v>6438</v>
      </c>
      <c r="BN19" s="77">
        <f t="shared" si="31"/>
        <v>4748</v>
      </c>
      <c r="BO19" s="77">
        <f t="shared" si="31"/>
        <v>1107</v>
      </c>
      <c r="BP19" s="77">
        <f t="shared" si="31"/>
        <v>2809</v>
      </c>
      <c r="BQ19" s="77">
        <f t="shared" si="31"/>
        <v>3046</v>
      </c>
      <c r="BR19" s="386">
        <f t="shared" si="31"/>
        <v>-90</v>
      </c>
      <c r="BS19" s="409">
        <f t="shared" si="32"/>
        <v>2519</v>
      </c>
      <c r="BT19" s="77">
        <f t="shared" si="32"/>
        <v>6884</v>
      </c>
      <c r="BU19" s="77">
        <f t="shared" si="32"/>
        <v>-2825</v>
      </c>
      <c r="BV19" s="77">
        <f t="shared" si="32"/>
        <v>-7893</v>
      </c>
      <c r="BW19" s="77">
        <f t="shared" si="32"/>
        <v>-3574</v>
      </c>
      <c r="BX19" s="226">
        <f t="shared" si="32"/>
        <v>19</v>
      </c>
      <c r="BY19" s="226">
        <f t="shared" si="32"/>
        <v>-1289</v>
      </c>
      <c r="BZ19" s="226">
        <f t="shared" si="32"/>
        <v>-3473</v>
      </c>
      <c r="CA19" s="226">
        <f t="shared" si="32"/>
        <v>2048</v>
      </c>
      <c r="CB19" s="252">
        <f t="shared" si="32"/>
        <v>4427</v>
      </c>
      <c r="CC19" s="252">
        <f t="shared" si="33"/>
        <v>1996</v>
      </c>
      <c r="CD19" s="366">
        <f t="shared" si="33"/>
        <v>2675</v>
      </c>
      <c r="CE19" s="335">
        <f t="shared" si="33"/>
        <v>7651</v>
      </c>
      <c r="CF19" s="252">
        <f t="shared" si="33"/>
        <v>3640</v>
      </c>
      <c r="CG19" s="252">
        <f t="shared" si="33"/>
        <v>5210</v>
      </c>
      <c r="CH19" s="252">
        <f t="shared" si="33"/>
        <v>4365</v>
      </c>
      <c r="CI19" s="252">
        <f t="shared" si="33"/>
        <v>1625</v>
      </c>
      <c r="CJ19" s="252">
        <f t="shared" si="33"/>
        <v>1030</v>
      </c>
      <c r="CK19" s="252">
        <f t="shared" si="33"/>
        <v>2687</v>
      </c>
      <c r="CL19" s="252">
        <f t="shared" si="33"/>
        <v>6329</v>
      </c>
      <c r="CM19" s="252">
        <f t="shared" si="34"/>
        <v>4619</v>
      </c>
      <c r="CN19" s="252">
        <f t="shared" si="34"/>
        <v>-523</v>
      </c>
      <c r="CO19" s="252">
        <f t="shared" si="34"/>
        <v>-3267</v>
      </c>
      <c r="CP19" s="366">
        <f t="shared" si="34"/>
        <v>-2869</v>
      </c>
      <c r="CQ19" s="366">
        <f t="shared" si="34"/>
        <v>-9613</v>
      </c>
      <c r="CR19" s="366">
        <f t="shared" si="34"/>
        <v>-6452</v>
      </c>
      <c r="CS19" s="366">
        <f t="shared" si="34"/>
        <v>-4084</v>
      </c>
      <c r="CT19" s="366">
        <f t="shared" si="34"/>
        <v>-1651</v>
      </c>
      <c r="CU19" s="366">
        <f t="shared" si="34"/>
        <v>568</v>
      </c>
      <c r="CV19" s="366">
        <f t="shared" si="34"/>
        <v>-945</v>
      </c>
      <c r="CW19" s="366">
        <f t="shared" si="34"/>
        <v>-5224</v>
      </c>
      <c r="CX19" s="366">
        <f t="shared" si="34"/>
        <v>-3420</v>
      </c>
      <c r="CY19" s="366">
        <f t="shared" si="34"/>
        <v>-4429</v>
      </c>
      <c r="CZ19" s="366">
        <f t="shared" si="34"/>
        <v>-3157</v>
      </c>
      <c r="DA19" s="366">
        <f t="shared" si="34"/>
        <v>-872</v>
      </c>
      <c r="DB19" s="264"/>
      <c r="DC19" s="57">
        <f>IF(ISERROR(GETPIVOTDATA("VALUE",'CSS WK pvt'!$I$2,"DT_FILE",DC$8,"CD_CO",DC$6,"TRIM_CAT",TRIM(B19),"TRIM_LINE",A16))=TRUE,0,GETPIVOTDATA("VALUE",'CSS WK pvt'!$I$2,"DT_FILE",DC$8,"CD_CO",DC$6,"TRIM_CAT",TRIM(B19),"TRIM_LINE",A16))</f>
        <v>29424</v>
      </c>
    </row>
    <row r="20" spans="1:107" s="52" customFormat="1" x14ac:dyDescent="0.35">
      <c r="A20" s="139"/>
      <c r="B20" s="53" t="s">
        <v>142</v>
      </c>
      <c r="C20" s="73">
        <v>1672</v>
      </c>
      <c r="D20" s="74">
        <v>1787</v>
      </c>
      <c r="E20" s="74">
        <v>1475</v>
      </c>
      <c r="F20" s="74">
        <v>1319</v>
      </c>
      <c r="G20" s="74">
        <v>1443</v>
      </c>
      <c r="H20" s="74">
        <v>1453</v>
      </c>
      <c r="I20" s="74">
        <v>1408</v>
      </c>
      <c r="J20" s="74">
        <v>1476</v>
      </c>
      <c r="K20" s="74">
        <v>1819</v>
      </c>
      <c r="L20" s="75">
        <v>1924</v>
      </c>
      <c r="M20" s="74">
        <v>1741</v>
      </c>
      <c r="N20" s="74">
        <v>1668</v>
      </c>
      <c r="O20" s="74">
        <v>1949</v>
      </c>
      <c r="P20" s="74">
        <v>2652</v>
      </c>
      <c r="Q20" s="74">
        <v>2371</v>
      </c>
      <c r="R20" s="74">
        <v>2133</v>
      </c>
      <c r="S20" s="74">
        <v>1751</v>
      </c>
      <c r="T20" s="74">
        <v>1780</v>
      </c>
      <c r="U20" s="184">
        <v>1707</v>
      </c>
      <c r="V20" s="184">
        <v>1687</v>
      </c>
      <c r="W20" s="184">
        <v>1919</v>
      </c>
      <c r="X20" s="75">
        <v>1923</v>
      </c>
      <c r="Y20" s="184">
        <v>2046</v>
      </c>
      <c r="Z20" s="184">
        <v>2191</v>
      </c>
      <c r="AA20" s="184">
        <v>1751</v>
      </c>
      <c r="AB20" s="184">
        <v>1588</v>
      </c>
      <c r="AC20" s="184">
        <v>1477</v>
      </c>
      <c r="AD20" s="184">
        <v>1584</v>
      </c>
      <c r="AE20" s="184">
        <v>1662</v>
      </c>
      <c r="AF20" s="184">
        <v>1426</v>
      </c>
      <c r="AG20" s="184">
        <v>1506</v>
      </c>
      <c r="AH20" s="184">
        <v>2093</v>
      </c>
      <c r="AI20" s="184">
        <v>2361</v>
      </c>
      <c r="AJ20" s="75">
        <v>2081</v>
      </c>
      <c r="AK20" s="275">
        <v>2454</v>
      </c>
      <c r="AL20" s="275">
        <v>2335</v>
      </c>
      <c r="AM20" s="275">
        <v>2168</v>
      </c>
      <c r="AN20" s="275">
        <v>1794</v>
      </c>
      <c r="AO20" s="275">
        <v>1694</v>
      </c>
      <c r="AP20" s="275">
        <v>1768</v>
      </c>
      <c r="AQ20" s="57">
        <v>1699</v>
      </c>
      <c r="AR20" s="275">
        <v>1754</v>
      </c>
      <c r="AS20" s="275">
        <v>1803</v>
      </c>
      <c r="AT20" s="275">
        <v>1821</v>
      </c>
      <c r="AU20" s="275">
        <v>1949</v>
      </c>
      <c r="AV20" s="292">
        <v>1908</v>
      </c>
      <c r="AW20" s="275">
        <v>1811</v>
      </c>
      <c r="AX20" s="275">
        <v>1690</v>
      </c>
      <c r="AY20" s="275">
        <v>1719</v>
      </c>
      <c r="AZ20" s="275">
        <v>1646</v>
      </c>
      <c r="BA20" s="275">
        <v>1664</v>
      </c>
      <c r="BB20" s="275">
        <v>1739</v>
      </c>
      <c r="BC20" s="57">
        <v>1649</v>
      </c>
      <c r="BD20" s="275">
        <v>1651</v>
      </c>
      <c r="BE20" s="275">
        <v>1538</v>
      </c>
      <c r="BF20" s="275">
        <v>1513</v>
      </c>
      <c r="BG20" s="275">
        <v>1827</v>
      </c>
      <c r="BH20" s="292"/>
      <c r="BI20" s="76">
        <f t="shared" si="31"/>
        <v>277</v>
      </c>
      <c r="BJ20" s="77">
        <f t="shared" si="31"/>
        <v>865</v>
      </c>
      <c r="BK20" s="77">
        <f t="shared" si="31"/>
        <v>896</v>
      </c>
      <c r="BL20" s="77">
        <f t="shared" si="31"/>
        <v>814</v>
      </c>
      <c r="BM20" s="77">
        <f t="shared" si="31"/>
        <v>308</v>
      </c>
      <c r="BN20" s="77">
        <f t="shared" si="31"/>
        <v>327</v>
      </c>
      <c r="BO20" s="77">
        <f t="shared" si="31"/>
        <v>299</v>
      </c>
      <c r="BP20" s="77">
        <f t="shared" si="31"/>
        <v>211</v>
      </c>
      <c r="BQ20" s="77">
        <f t="shared" si="31"/>
        <v>100</v>
      </c>
      <c r="BR20" s="386">
        <f t="shared" si="31"/>
        <v>-1</v>
      </c>
      <c r="BS20" s="409">
        <f t="shared" si="32"/>
        <v>305</v>
      </c>
      <c r="BT20" s="77">
        <f t="shared" si="32"/>
        <v>523</v>
      </c>
      <c r="BU20" s="77">
        <f t="shared" si="32"/>
        <v>-198</v>
      </c>
      <c r="BV20" s="77">
        <f t="shared" si="32"/>
        <v>-1064</v>
      </c>
      <c r="BW20" s="77">
        <f t="shared" si="32"/>
        <v>-894</v>
      </c>
      <c r="BX20" s="226">
        <f t="shared" si="32"/>
        <v>-549</v>
      </c>
      <c r="BY20" s="226">
        <f t="shared" si="32"/>
        <v>-89</v>
      </c>
      <c r="BZ20" s="226">
        <f t="shared" si="32"/>
        <v>-354</v>
      </c>
      <c r="CA20" s="226">
        <f t="shared" si="32"/>
        <v>-201</v>
      </c>
      <c r="CB20" s="252">
        <f t="shared" si="32"/>
        <v>406</v>
      </c>
      <c r="CC20" s="252">
        <f t="shared" si="33"/>
        <v>442</v>
      </c>
      <c r="CD20" s="366">
        <f t="shared" si="33"/>
        <v>158</v>
      </c>
      <c r="CE20" s="335">
        <f t="shared" si="33"/>
        <v>408</v>
      </c>
      <c r="CF20" s="252">
        <f t="shared" si="33"/>
        <v>144</v>
      </c>
      <c r="CG20" s="252">
        <f t="shared" si="33"/>
        <v>417</v>
      </c>
      <c r="CH20" s="252">
        <f t="shared" si="33"/>
        <v>206</v>
      </c>
      <c r="CI20" s="252">
        <f t="shared" si="33"/>
        <v>217</v>
      </c>
      <c r="CJ20" s="252">
        <f t="shared" si="33"/>
        <v>184</v>
      </c>
      <c r="CK20" s="252">
        <f t="shared" si="33"/>
        <v>37</v>
      </c>
      <c r="CL20" s="252">
        <f t="shared" si="33"/>
        <v>328</v>
      </c>
      <c r="CM20" s="252">
        <f t="shared" si="34"/>
        <v>297</v>
      </c>
      <c r="CN20" s="252">
        <f t="shared" si="34"/>
        <v>-272</v>
      </c>
      <c r="CO20" s="252">
        <f t="shared" si="34"/>
        <v>-412</v>
      </c>
      <c r="CP20" s="366">
        <f t="shared" si="34"/>
        <v>-173</v>
      </c>
      <c r="CQ20" s="366">
        <f t="shared" si="34"/>
        <v>-643</v>
      </c>
      <c r="CR20" s="366">
        <f t="shared" si="34"/>
        <v>-645</v>
      </c>
      <c r="CS20" s="366">
        <f t="shared" si="34"/>
        <v>-449</v>
      </c>
      <c r="CT20" s="366">
        <f t="shared" si="34"/>
        <v>-148</v>
      </c>
      <c r="CU20" s="366">
        <f t="shared" si="34"/>
        <v>-30</v>
      </c>
      <c r="CV20" s="366">
        <f t="shared" si="34"/>
        <v>-29</v>
      </c>
      <c r="CW20" s="366">
        <f t="shared" si="34"/>
        <v>-50</v>
      </c>
      <c r="CX20" s="366">
        <f t="shared" si="34"/>
        <v>-103</v>
      </c>
      <c r="CY20" s="366">
        <f t="shared" si="34"/>
        <v>-265</v>
      </c>
      <c r="CZ20" s="366">
        <f t="shared" si="34"/>
        <v>-308</v>
      </c>
      <c r="DA20" s="366">
        <f t="shared" si="34"/>
        <v>-122</v>
      </c>
      <c r="DB20" s="264"/>
      <c r="DC20" s="57">
        <f>IF(ISERROR(GETPIVOTDATA("VALUE",'CSS WK pvt'!$I$2,"DT_FILE",DC$8,"CD_CO",DC$6,"TRIM_CAT",TRIM(B20),"TRIM_LINE",A16))=TRUE,0,GETPIVOTDATA("VALUE",'CSS WK pvt'!$I$2,"DT_FILE",DC$8,"CD_CO",DC$6,"TRIM_CAT",TRIM(B20),"TRIM_LINE",A16))</f>
        <v>1827</v>
      </c>
    </row>
    <row r="21" spans="1:107" s="52" customFormat="1" x14ac:dyDescent="0.35">
      <c r="A21" s="139"/>
      <c r="B21" s="53" t="s">
        <v>143</v>
      </c>
      <c r="C21" s="73">
        <v>466</v>
      </c>
      <c r="D21" s="74">
        <v>476</v>
      </c>
      <c r="E21" s="74">
        <v>401</v>
      </c>
      <c r="F21" s="74">
        <v>359</v>
      </c>
      <c r="G21" s="74">
        <v>367</v>
      </c>
      <c r="H21" s="74">
        <v>346</v>
      </c>
      <c r="I21" s="74">
        <v>341</v>
      </c>
      <c r="J21" s="74">
        <v>358</v>
      </c>
      <c r="K21" s="74">
        <v>490</v>
      </c>
      <c r="L21" s="75">
        <v>476</v>
      </c>
      <c r="M21" s="74">
        <v>454</v>
      </c>
      <c r="N21" s="74">
        <v>444</v>
      </c>
      <c r="O21" s="74">
        <v>503</v>
      </c>
      <c r="P21" s="74">
        <v>598</v>
      </c>
      <c r="Q21" s="74">
        <v>609</v>
      </c>
      <c r="R21" s="74">
        <v>576</v>
      </c>
      <c r="S21" s="74">
        <v>456</v>
      </c>
      <c r="T21" s="74">
        <v>468</v>
      </c>
      <c r="U21" s="184">
        <v>452</v>
      </c>
      <c r="V21" s="184">
        <v>476</v>
      </c>
      <c r="W21" s="184">
        <v>539</v>
      </c>
      <c r="X21" s="75">
        <v>519</v>
      </c>
      <c r="Y21" s="184">
        <v>605</v>
      </c>
      <c r="Z21" s="184">
        <v>596</v>
      </c>
      <c r="AA21" s="184">
        <v>473</v>
      </c>
      <c r="AB21" s="184">
        <v>418</v>
      </c>
      <c r="AC21" s="184">
        <v>403</v>
      </c>
      <c r="AD21" s="184">
        <v>448</v>
      </c>
      <c r="AE21" s="184">
        <v>456</v>
      </c>
      <c r="AF21" s="184">
        <v>403</v>
      </c>
      <c r="AG21" s="184">
        <v>383</v>
      </c>
      <c r="AH21" s="184">
        <v>661</v>
      </c>
      <c r="AI21" s="184">
        <v>781</v>
      </c>
      <c r="AJ21" s="75">
        <v>637</v>
      </c>
      <c r="AK21" s="275">
        <v>783</v>
      </c>
      <c r="AL21" s="275">
        <v>739</v>
      </c>
      <c r="AM21" s="275">
        <v>647</v>
      </c>
      <c r="AN21" s="275">
        <v>548</v>
      </c>
      <c r="AO21" s="275">
        <v>505</v>
      </c>
      <c r="AP21" s="275">
        <v>511</v>
      </c>
      <c r="AQ21" s="57">
        <v>486</v>
      </c>
      <c r="AR21" s="275">
        <v>524</v>
      </c>
      <c r="AS21" s="275">
        <v>540</v>
      </c>
      <c r="AT21" s="275">
        <v>540</v>
      </c>
      <c r="AU21" s="275">
        <v>550</v>
      </c>
      <c r="AV21" s="292">
        <v>547</v>
      </c>
      <c r="AW21" s="275">
        <v>515</v>
      </c>
      <c r="AX21" s="275">
        <v>498</v>
      </c>
      <c r="AY21" s="275">
        <v>473</v>
      </c>
      <c r="AZ21" s="275">
        <v>450</v>
      </c>
      <c r="BA21" s="275">
        <v>456</v>
      </c>
      <c r="BB21" s="275">
        <v>494</v>
      </c>
      <c r="BC21" s="57">
        <v>463</v>
      </c>
      <c r="BD21" s="275">
        <v>446</v>
      </c>
      <c r="BE21" s="275">
        <v>439</v>
      </c>
      <c r="BF21" s="275">
        <v>441</v>
      </c>
      <c r="BG21" s="275">
        <v>540</v>
      </c>
      <c r="BH21" s="292"/>
      <c r="BI21" s="76">
        <f t="shared" si="31"/>
        <v>37</v>
      </c>
      <c r="BJ21" s="77">
        <f t="shared" si="31"/>
        <v>122</v>
      </c>
      <c r="BK21" s="77">
        <f t="shared" si="31"/>
        <v>208</v>
      </c>
      <c r="BL21" s="77">
        <f t="shared" si="31"/>
        <v>217</v>
      </c>
      <c r="BM21" s="77">
        <f t="shared" si="31"/>
        <v>89</v>
      </c>
      <c r="BN21" s="77">
        <f t="shared" si="31"/>
        <v>122</v>
      </c>
      <c r="BO21" s="77">
        <f t="shared" si="31"/>
        <v>111</v>
      </c>
      <c r="BP21" s="77">
        <f t="shared" si="31"/>
        <v>118</v>
      </c>
      <c r="BQ21" s="77">
        <f t="shared" si="31"/>
        <v>49</v>
      </c>
      <c r="BR21" s="386">
        <f t="shared" si="31"/>
        <v>43</v>
      </c>
      <c r="BS21" s="409">
        <f t="shared" si="32"/>
        <v>151</v>
      </c>
      <c r="BT21" s="77">
        <f t="shared" si="32"/>
        <v>152</v>
      </c>
      <c r="BU21" s="77">
        <f t="shared" si="32"/>
        <v>-30</v>
      </c>
      <c r="BV21" s="77">
        <f t="shared" si="32"/>
        <v>-180</v>
      </c>
      <c r="BW21" s="77">
        <f t="shared" si="32"/>
        <v>-206</v>
      </c>
      <c r="BX21" s="226">
        <f t="shared" si="32"/>
        <v>-128</v>
      </c>
      <c r="BY21" s="226">
        <f t="shared" si="32"/>
        <v>0</v>
      </c>
      <c r="BZ21" s="226">
        <f t="shared" si="32"/>
        <v>-65</v>
      </c>
      <c r="CA21" s="226">
        <f t="shared" si="32"/>
        <v>-69</v>
      </c>
      <c r="CB21" s="252">
        <f t="shared" si="32"/>
        <v>185</v>
      </c>
      <c r="CC21" s="252">
        <f t="shared" si="33"/>
        <v>242</v>
      </c>
      <c r="CD21" s="366">
        <f t="shared" si="33"/>
        <v>118</v>
      </c>
      <c r="CE21" s="335">
        <f t="shared" si="33"/>
        <v>178</v>
      </c>
      <c r="CF21" s="252">
        <f t="shared" si="33"/>
        <v>143</v>
      </c>
      <c r="CG21" s="252">
        <f t="shared" si="33"/>
        <v>174</v>
      </c>
      <c r="CH21" s="252">
        <f t="shared" si="33"/>
        <v>130</v>
      </c>
      <c r="CI21" s="252">
        <f t="shared" si="33"/>
        <v>102</v>
      </c>
      <c r="CJ21" s="252">
        <f t="shared" si="33"/>
        <v>63</v>
      </c>
      <c r="CK21" s="252">
        <f t="shared" si="33"/>
        <v>30</v>
      </c>
      <c r="CL21" s="252">
        <f t="shared" si="33"/>
        <v>121</v>
      </c>
      <c r="CM21" s="252">
        <f t="shared" si="34"/>
        <v>157</v>
      </c>
      <c r="CN21" s="252">
        <f t="shared" si="34"/>
        <v>-121</v>
      </c>
      <c r="CO21" s="252">
        <f t="shared" si="34"/>
        <v>-231</v>
      </c>
      <c r="CP21" s="366">
        <f t="shared" si="34"/>
        <v>-90</v>
      </c>
      <c r="CQ21" s="366">
        <f t="shared" si="34"/>
        <v>-268</v>
      </c>
      <c r="CR21" s="366">
        <f t="shared" si="34"/>
        <v>-241</v>
      </c>
      <c r="CS21" s="366">
        <f t="shared" si="34"/>
        <v>-174</v>
      </c>
      <c r="CT21" s="366">
        <f t="shared" si="34"/>
        <v>-98</v>
      </c>
      <c r="CU21" s="366">
        <f t="shared" si="34"/>
        <v>-49</v>
      </c>
      <c r="CV21" s="366">
        <f t="shared" si="34"/>
        <v>-17</v>
      </c>
      <c r="CW21" s="366">
        <f t="shared" si="34"/>
        <v>-23</v>
      </c>
      <c r="CX21" s="366">
        <f t="shared" si="34"/>
        <v>-78</v>
      </c>
      <c r="CY21" s="366">
        <f t="shared" si="34"/>
        <v>-101</v>
      </c>
      <c r="CZ21" s="366">
        <f t="shared" si="34"/>
        <v>-99</v>
      </c>
      <c r="DA21" s="366">
        <f t="shared" si="34"/>
        <v>-10</v>
      </c>
      <c r="DB21" s="264"/>
      <c r="DC21" s="57">
        <f>IF(ISERROR(GETPIVOTDATA("VALUE",'CSS WK pvt'!$I$2,"DT_FILE",DC$8,"CD_CO",DC$6,"TRIM_CAT",TRIM(B21),"TRIM_LINE",A16))=TRUE,0,GETPIVOTDATA("VALUE",'CSS WK pvt'!$I$2,"DT_FILE",DC$8,"CD_CO",DC$6,"TRIM_CAT",TRIM(B21),"TRIM_LINE",A16))</f>
        <v>540</v>
      </c>
    </row>
    <row r="22" spans="1:107" s="66" customFormat="1" x14ac:dyDescent="0.35">
      <c r="A22" s="141"/>
      <c r="B22" s="53" t="s">
        <v>144</v>
      </c>
      <c r="C22" s="129">
        <f t="shared" ref="C22:Q22" si="35">SUM(C17:C21)</f>
        <v>226647</v>
      </c>
      <c r="D22" s="130">
        <f t="shared" si="35"/>
        <v>238149</v>
      </c>
      <c r="E22" s="130">
        <f t="shared" si="35"/>
        <v>227573</v>
      </c>
      <c r="F22" s="130">
        <f t="shared" si="35"/>
        <v>220399</v>
      </c>
      <c r="G22" s="130">
        <f t="shared" si="35"/>
        <v>229396</v>
      </c>
      <c r="H22" s="130">
        <f t="shared" si="35"/>
        <v>239339</v>
      </c>
      <c r="I22" s="130">
        <f t="shared" si="35"/>
        <v>252600</v>
      </c>
      <c r="J22" s="130">
        <f t="shared" si="35"/>
        <v>256618</v>
      </c>
      <c r="K22" s="130">
        <f t="shared" si="35"/>
        <v>272392</v>
      </c>
      <c r="L22" s="131">
        <f t="shared" si="35"/>
        <v>273555</v>
      </c>
      <c r="M22" s="130">
        <f t="shared" si="35"/>
        <v>264582</v>
      </c>
      <c r="N22" s="130">
        <f t="shared" si="35"/>
        <v>274372</v>
      </c>
      <c r="O22" s="130">
        <f t="shared" si="35"/>
        <v>293181</v>
      </c>
      <c r="P22" s="130">
        <f t="shared" si="35"/>
        <v>306199</v>
      </c>
      <c r="Q22" s="130">
        <f t="shared" si="35"/>
        <v>289211</v>
      </c>
      <c r="R22" s="130">
        <v>280537</v>
      </c>
      <c r="S22" s="130">
        <v>277598</v>
      </c>
      <c r="T22" s="130">
        <v>280024</v>
      </c>
      <c r="U22" s="185">
        <v>292904</v>
      </c>
      <c r="V22" s="185">
        <v>297215</v>
      </c>
      <c r="W22" s="185">
        <f>SUM(W17+W18+W19+W20+W21)</f>
        <v>306858</v>
      </c>
      <c r="X22" s="131">
        <f>SUM(X17+X18+X19+X20+X21)</f>
        <v>307758</v>
      </c>
      <c r="Y22" s="185">
        <v>283316</v>
      </c>
      <c r="Z22" s="185">
        <v>293002</v>
      </c>
      <c r="AA22" s="185">
        <v>276603</v>
      </c>
      <c r="AB22" s="185">
        <v>279038</v>
      </c>
      <c r="AC22" s="185">
        <v>266599</v>
      </c>
      <c r="AD22" s="185">
        <v>266084</v>
      </c>
      <c r="AE22" s="185">
        <v>259323</v>
      </c>
      <c r="AF22" s="185">
        <v>255920</v>
      </c>
      <c r="AG22" s="185">
        <v>259405</v>
      </c>
      <c r="AH22" s="185">
        <v>277872</v>
      </c>
      <c r="AI22" s="185">
        <v>269586</v>
      </c>
      <c r="AJ22" s="131">
        <v>271912</v>
      </c>
      <c r="AK22" s="276">
        <v>274173</v>
      </c>
      <c r="AL22" s="276">
        <v>271818</v>
      </c>
      <c r="AM22" s="276">
        <v>264051</v>
      </c>
      <c r="AN22" s="276">
        <v>259572</v>
      </c>
      <c r="AO22" s="276">
        <v>257266</v>
      </c>
      <c r="AP22" s="276">
        <v>256087</v>
      </c>
      <c r="AQ22" s="78">
        <v>256669</v>
      </c>
      <c r="AR22" s="276">
        <v>253990</v>
      </c>
      <c r="AS22" s="276">
        <v>272766</v>
      </c>
      <c r="AT22" s="276">
        <v>268953</v>
      </c>
      <c r="AU22" s="276">
        <v>257888</v>
      </c>
      <c r="AV22" s="293">
        <v>262759</v>
      </c>
      <c r="AW22" s="276">
        <v>271112</v>
      </c>
      <c r="AX22" s="276">
        <v>277312</v>
      </c>
      <c r="AY22" s="276">
        <v>277251</v>
      </c>
      <c r="AZ22" s="276">
        <v>285674</v>
      </c>
      <c r="BA22" s="276">
        <v>279728</v>
      </c>
      <c r="BB22" s="276">
        <v>280001</v>
      </c>
      <c r="BC22" s="78">
        <v>266002</v>
      </c>
      <c r="BD22" s="276">
        <v>266063</v>
      </c>
      <c r="BE22" s="276">
        <v>274518</v>
      </c>
      <c r="BF22" s="276">
        <v>275051</v>
      </c>
      <c r="BG22" s="276">
        <v>282136</v>
      </c>
      <c r="BH22" s="293"/>
      <c r="BI22" s="78">
        <f t="shared" ref="BI22:BM22" si="36">SUM(BI17:BI21)</f>
        <v>66534</v>
      </c>
      <c r="BJ22" s="132">
        <f t="shared" si="36"/>
        <v>68050</v>
      </c>
      <c r="BK22" s="132">
        <f t="shared" si="36"/>
        <v>61638</v>
      </c>
      <c r="BL22" s="132">
        <f t="shared" si="36"/>
        <v>60138</v>
      </c>
      <c r="BM22" s="132">
        <f t="shared" si="36"/>
        <v>48202</v>
      </c>
      <c r="BN22" s="132">
        <f t="shared" ref="BN22:BV22" si="37">SUM(BN17:BN21)</f>
        <v>40685</v>
      </c>
      <c r="BO22" s="132">
        <f t="shared" si="37"/>
        <v>40304</v>
      </c>
      <c r="BP22" s="132">
        <f t="shared" si="37"/>
        <v>40597</v>
      </c>
      <c r="BQ22" s="132">
        <f t="shared" si="37"/>
        <v>34466</v>
      </c>
      <c r="BR22" s="387">
        <f t="shared" si="37"/>
        <v>34203</v>
      </c>
      <c r="BS22" s="410">
        <f t="shared" si="37"/>
        <v>18734</v>
      </c>
      <c r="BT22" s="132">
        <f t="shared" si="37"/>
        <v>18630</v>
      </c>
      <c r="BU22" s="132">
        <f t="shared" si="37"/>
        <v>-16578</v>
      </c>
      <c r="BV22" s="132">
        <f t="shared" si="37"/>
        <v>-27161</v>
      </c>
      <c r="BW22" s="132">
        <f t="shared" ref="BW22:BX22" si="38">SUM(BW17:BW21)</f>
        <v>-22612</v>
      </c>
      <c r="BX22" s="227">
        <f t="shared" si="38"/>
        <v>-14453</v>
      </c>
      <c r="BY22" s="227">
        <f t="shared" ref="BY22:BZ22" si="39">SUM(BY17:BY21)</f>
        <v>-18275</v>
      </c>
      <c r="BZ22" s="227">
        <f t="shared" si="39"/>
        <v>-24104</v>
      </c>
      <c r="CA22" s="227">
        <f t="shared" ref="CA22:CB22" si="40">SUM(CA17:CA21)</f>
        <v>-33499</v>
      </c>
      <c r="CB22" s="253">
        <f t="shared" si="40"/>
        <v>-19343</v>
      </c>
      <c r="CC22" s="253">
        <f t="shared" ref="CC22:CE22" si="41">SUM(CC17:CC21)</f>
        <v>-37272</v>
      </c>
      <c r="CD22" s="367">
        <f t="shared" si="41"/>
        <v>-35846</v>
      </c>
      <c r="CE22" s="336">
        <f t="shared" si="41"/>
        <v>-9143</v>
      </c>
      <c r="CF22" s="253">
        <f t="shared" ref="CF22:CG22" si="42">SUM(CF17:CF21)</f>
        <v>-21184</v>
      </c>
      <c r="CG22" s="253">
        <f t="shared" si="42"/>
        <v>-12552</v>
      </c>
      <c r="CH22" s="253">
        <f t="shared" ref="CH22" si="43">SUM(CH17:CH21)</f>
        <v>-19466</v>
      </c>
      <c r="CI22" s="253">
        <f t="shared" ref="CI22" si="44">SUM(CI17:CI21)</f>
        <v>-9333</v>
      </c>
      <c r="CJ22" s="253">
        <f t="shared" ref="CJ22" si="45">SUM(CJ17:CJ21)</f>
        <v>-9997</v>
      </c>
      <c r="CK22" s="253">
        <f t="shared" ref="CK22" si="46">SUM(CK17:CK21)</f>
        <v>-2654</v>
      </c>
      <c r="CL22" s="253">
        <f t="shared" ref="CL22" si="47">SUM(CL17:CL21)</f>
        <v>-1930</v>
      </c>
      <c r="CM22" s="253">
        <f t="shared" ref="CM22" si="48">SUM(CM17:CM21)</f>
        <v>13361</v>
      </c>
      <c r="CN22" s="253">
        <f t="shared" ref="CN22" si="49">SUM(CN17:CN21)</f>
        <v>-8919</v>
      </c>
      <c r="CO22" s="253">
        <f t="shared" ref="CO22" si="50">SUM(CO17:CO21)</f>
        <v>-11698</v>
      </c>
      <c r="CP22" s="367">
        <f t="shared" ref="CP22" si="51">SUM(CP17:CP21)</f>
        <v>-9153</v>
      </c>
      <c r="CQ22" s="367">
        <f t="shared" ref="CQ22" si="52">SUM(CQ17:CQ21)</f>
        <v>-3061</v>
      </c>
      <c r="CR22" s="367">
        <f t="shared" ref="CR22" si="53">SUM(CR17:CR21)</f>
        <v>5494</v>
      </c>
      <c r="CS22" s="367">
        <f t="shared" ref="CS22" si="54">SUM(CS17:CS21)</f>
        <v>13200</v>
      </c>
      <c r="CT22" s="367">
        <f t="shared" ref="CT22" si="55">SUM(CT17:CT21)</f>
        <v>26102</v>
      </c>
      <c r="CU22" s="367">
        <f t="shared" ref="CU22" si="56">SUM(CU17:CU21)</f>
        <v>22462</v>
      </c>
      <c r="CV22" s="367">
        <f t="shared" ref="CV22" si="57">SUM(CV17:CV21)</f>
        <v>23914</v>
      </c>
      <c r="CW22" s="367">
        <f t="shared" ref="CW22" si="58">SUM(CW17:CW21)</f>
        <v>9333</v>
      </c>
      <c r="CX22" s="367">
        <f t="shared" ref="CX22" si="59">SUM(CX17:CX21)</f>
        <v>12073</v>
      </c>
      <c r="CY22" s="367">
        <f t="shared" ref="CY22:CZ22" si="60">SUM(CY17:CY21)</f>
        <v>1752</v>
      </c>
      <c r="CZ22" s="367">
        <f t="shared" si="60"/>
        <v>6098</v>
      </c>
      <c r="DA22" s="367">
        <f t="shared" ref="DA22" si="61">SUM(DA17:DA21)</f>
        <v>24248</v>
      </c>
      <c r="DB22" s="265"/>
      <c r="DC22" s="78">
        <f>SUM(DC17:DC21)</f>
        <v>282136</v>
      </c>
    </row>
    <row r="23" spans="1:107" s="52" customFormat="1" x14ac:dyDescent="0.3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28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264"/>
      <c r="DC23" s="83"/>
    </row>
    <row r="24" spans="1:107" s="52" customFormat="1" x14ac:dyDescent="0.35">
      <c r="A24" s="137"/>
      <c r="B24" s="53" t="s">
        <v>139</v>
      </c>
      <c r="C24" s="73">
        <v>68065</v>
      </c>
      <c r="D24" s="74">
        <v>75038</v>
      </c>
      <c r="E24" s="74">
        <v>67855</v>
      </c>
      <c r="F24" s="74">
        <v>63011</v>
      </c>
      <c r="G24" s="74">
        <v>71891</v>
      </c>
      <c r="H24" s="74">
        <v>79076</v>
      </c>
      <c r="I24" s="74">
        <v>86014</v>
      </c>
      <c r="J24" s="74">
        <v>81936</v>
      </c>
      <c r="K24" s="74">
        <v>83919</v>
      </c>
      <c r="L24" s="75">
        <v>83808</v>
      </c>
      <c r="M24" s="74">
        <v>73870</v>
      </c>
      <c r="N24" s="74">
        <v>90706</v>
      </c>
      <c r="O24" s="74">
        <v>89760</v>
      </c>
      <c r="P24" s="74">
        <v>78878</v>
      </c>
      <c r="Q24" s="74">
        <v>68314</v>
      </c>
      <c r="R24" s="74">
        <v>64153</v>
      </c>
      <c r="S24" s="74">
        <v>65757</v>
      </c>
      <c r="T24" s="74">
        <v>71641</v>
      </c>
      <c r="U24" s="184">
        <v>80474</v>
      </c>
      <c r="V24" s="184">
        <v>70183</v>
      </c>
      <c r="W24" s="184">
        <v>68802</v>
      </c>
      <c r="X24" s="75">
        <v>70741</v>
      </c>
      <c r="Y24" s="184">
        <v>58818</v>
      </c>
      <c r="Z24" s="184">
        <v>68249</v>
      </c>
      <c r="AA24" s="184">
        <v>59546</v>
      </c>
      <c r="AB24" s="184">
        <v>62134</v>
      </c>
      <c r="AC24" s="184">
        <v>57626</v>
      </c>
      <c r="AD24" s="184">
        <v>60507</v>
      </c>
      <c r="AE24" s="184">
        <v>64760</v>
      </c>
      <c r="AF24" s="184">
        <v>69532</v>
      </c>
      <c r="AG24" s="184">
        <v>70927</v>
      </c>
      <c r="AH24" s="184">
        <v>79950</v>
      </c>
      <c r="AI24" s="184">
        <v>70907</v>
      </c>
      <c r="AJ24" s="75">
        <v>70376</v>
      </c>
      <c r="AK24" s="275">
        <v>72351</v>
      </c>
      <c r="AL24" s="275">
        <v>75685</v>
      </c>
      <c r="AM24" s="275">
        <v>72330</v>
      </c>
      <c r="AN24" s="275">
        <v>67405</v>
      </c>
      <c r="AO24" s="275">
        <v>66819</v>
      </c>
      <c r="AP24" s="275">
        <v>64185</v>
      </c>
      <c r="AQ24" s="57">
        <v>68434</v>
      </c>
      <c r="AR24" s="275">
        <v>70441</v>
      </c>
      <c r="AS24" s="275">
        <v>83128</v>
      </c>
      <c r="AT24" s="275">
        <v>74178</v>
      </c>
      <c r="AU24" s="275">
        <v>62499</v>
      </c>
      <c r="AV24" s="292">
        <v>68600</v>
      </c>
      <c r="AW24" s="275">
        <v>76731</v>
      </c>
      <c r="AX24" s="275">
        <v>76111</v>
      </c>
      <c r="AY24" s="275">
        <v>73069</v>
      </c>
      <c r="AZ24" s="275">
        <v>74116</v>
      </c>
      <c r="BA24" s="275">
        <v>67830</v>
      </c>
      <c r="BB24" s="275">
        <v>68542</v>
      </c>
      <c r="BC24" s="57">
        <v>64884</v>
      </c>
      <c r="BD24" s="275">
        <v>71274</v>
      </c>
      <c r="BE24" s="275">
        <v>76048</v>
      </c>
      <c r="BF24" s="275">
        <v>76172</v>
      </c>
      <c r="BG24" s="275">
        <v>73604</v>
      </c>
      <c r="BH24" s="292"/>
      <c r="BI24" s="76">
        <f t="shared" ref="BI24:BR28" si="62">O24-C24</f>
        <v>21695</v>
      </c>
      <c r="BJ24" s="77">
        <f t="shared" si="62"/>
        <v>3840</v>
      </c>
      <c r="BK24" s="77">
        <f t="shared" si="62"/>
        <v>459</v>
      </c>
      <c r="BL24" s="77">
        <f t="shared" si="62"/>
        <v>1142</v>
      </c>
      <c r="BM24" s="77">
        <f t="shared" si="62"/>
        <v>-6134</v>
      </c>
      <c r="BN24" s="77">
        <f t="shared" si="62"/>
        <v>-7435</v>
      </c>
      <c r="BO24" s="77">
        <f t="shared" si="62"/>
        <v>-5540</v>
      </c>
      <c r="BP24" s="77">
        <f t="shared" si="62"/>
        <v>-11753</v>
      </c>
      <c r="BQ24" s="77">
        <f t="shared" si="62"/>
        <v>-15117</v>
      </c>
      <c r="BR24" s="386">
        <f t="shared" si="62"/>
        <v>-13067</v>
      </c>
      <c r="BS24" s="409">
        <f t="shared" ref="BS24:CB28" si="63">Y24-M24</f>
        <v>-15052</v>
      </c>
      <c r="BT24" s="77">
        <f t="shared" si="63"/>
        <v>-22457</v>
      </c>
      <c r="BU24" s="77">
        <f t="shared" si="63"/>
        <v>-30214</v>
      </c>
      <c r="BV24" s="77">
        <f t="shared" si="63"/>
        <v>-16744</v>
      </c>
      <c r="BW24" s="77">
        <f t="shared" si="63"/>
        <v>-10688</v>
      </c>
      <c r="BX24" s="226">
        <f t="shared" si="63"/>
        <v>-3646</v>
      </c>
      <c r="BY24" s="226">
        <f t="shared" si="63"/>
        <v>-997</v>
      </c>
      <c r="BZ24" s="226">
        <f t="shared" si="63"/>
        <v>-2109</v>
      </c>
      <c r="CA24" s="226">
        <f t="shared" si="63"/>
        <v>-9547</v>
      </c>
      <c r="CB24" s="252">
        <f t="shared" si="63"/>
        <v>9767</v>
      </c>
      <c r="CC24" s="252">
        <f t="shared" ref="CC24:CL28" si="64">AI24-W24</f>
        <v>2105</v>
      </c>
      <c r="CD24" s="366">
        <f t="shared" si="64"/>
        <v>-365</v>
      </c>
      <c r="CE24" s="335">
        <f t="shared" si="64"/>
        <v>13533</v>
      </c>
      <c r="CF24" s="252">
        <f t="shared" si="64"/>
        <v>7436</v>
      </c>
      <c r="CG24" s="252">
        <f t="shared" si="64"/>
        <v>12784</v>
      </c>
      <c r="CH24" s="252">
        <f t="shared" si="64"/>
        <v>5271</v>
      </c>
      <c r="CI24" s="252">
        <f t="shared" si="64"/>
        <v>9193</v>
      </c>
      <c r="CJ24" s="252">
        <f t="shared" si="64"/>
        <v>3678</v>
      </c>
      <c r="CK24" s="252">
        <f t="shared" si="64"/>
        <v>3674</v>
      </c>
      <c r="CL24" s="252">
        <f t="shared" si="64"/>
        <v>909</v>
      </c>
      <c r="CM24" s="252">
        <f t="shared" ref="CM24:DA28" si="65">AS24-AG24</f>
        <v>12201</v>
      </c>
      <c r="CN24" s="252">
        <f t="shared" si="65"/>
        <v>-5772</v>
      </c>
      <c r="CO24" s="252">
        <f t="shared" si="65"/>
        <v>-8408</v>
      </c>
      <c r="CP24" s="366">
        <f t="shared" si="65"/>
        <v>-1776</v>
      </c>
      <c r="CQ24" s="366">
        <f t="shared" si="65"/>
        <v>4380</v>
      </c>
      <c r="CR24" s="366">
        <f t="shared" si="65"/>
        <v>426</v>
      </c>
      <c r="CS24" s="366">
        <f t="shared" si="65"/>
        <v>739</v>
      </c>
      <c r="CT24" s="366">
        <f t="shared" si="65"/>
        <v>6711</v>
      </c>
      <c r="CU24" s="366">
        <f t="shared" si="65"/>
        <v>1011</v>
      </c>
      <c r="CV24" s="366">
        <f t="shared" si="65"/>
        <v>4357</v>
      </c>
      <c r="CW24" s="366">
        <f t="shared" si="65"/>
        <v>-3550</v>
      </c>
      <c r="CX24" s="366">
        <f t="shared" si="65"/>
        <v>833</v>
      </c>
      <c r="CY24" s="366">
        <f t="shared" si="65"/>
        <v>-7080</v>
      </c>
      <c r="CZ24" s="366">
        <f t="shared" si="65"/>
        <v>1994</v>
      </c>
      <c r="DA24" s="366">
        <f t="shared" si="65"/>
        <v>11105</v>
      </c>
      <c r="DB24" s="264"/>
      <c r="DC24" s="57">
        <f>IF(ISERROR(GETPIVOTDATA("VALUE",'CSS WK pvt'!$I$2,"DT_FILE",DC$8,"CD_CO",DC$6,"TRIM_CAT",TRIM(B24),"TRIM_LINE",A23))=TRUE,0,GETPIVOTDATA("VALUE",'CSS WK pvt'!$I$2,"DT_FILE",DC$8,"CD_CO",DC$6,"TRIM_CAT",TRIM(B24),"TRIM_LINE",A23))</f>
        <v>73604</v>
      </c>
    </row>
    <row r="25" spans="1:107" s="52" customFormat="1" x14ac:dyDescent="0.35">
      <c r="A25" s="137"/>
      <c r="B25" s="53" t="s">
        <v>140</v>
      </c>
      <c r="C25" s="73">
        <v>10614</v>
      </c>
      <c r="D25" s="74">
        <v>12079</v>
      </c>
      <c r="E25" s="74">
        <v>11485</v>
      </c>
      <c r="F25" s="74">
        <v>11037</v>
      </c>
      <c r="G25" s="74">
        <v>12395</v>
      </c>
      <c r="H25" s="74">
        <v>13543</v>
      </c>
      <c r="I25" s="74">
        <v>14499</v>
      </c>
      <c r="J25" s="74">
        <v>13404</v>
      </c>
      <c r="K25" s="74">
        <v>12886</v>
      </c>
      <c r="L25" s="75">
        <v>12818</v>
      </c>
      <c r="M25" s="74">
        <v>11337</v>
      </c>
      <c r="N25" s="74">
        <v>12711</v>
      </c>
      <c r="O25" s="74">
        <v>11830</v>
      </c>
      <c r="P25" s="74">
        <v>12108</v>
      </c>
      <c r="Q25" s="74">
        <v>9639</v>
      </c>
      <c r="R25" s="74">
        <v>9582</v>
      </c>
      <c r="S25" s="74">
        <v>10758</v>
      </c>
      <c r="T25" s="74">
        <v>11080</v>
      </c>
      <c r="U25" s="184">
        <v>11680</v>
      </c>
      <c r="V25" s="184">
        <v>9977</v>
      </c>
      <c r="W25" s="184">
        <v>10312</v>
      </c>
      <c r="X25" s="75">
        <v>11028</v>
      </c>
      <c r="Y25" s="184">
        <v>9531</v>
      </c>
      <c r="Z25" s="184">
        <v>11431</v>
      </c>
      <c r="AA25" s="184">
        <v>9944</v>
      </c>
      <c r="AB25" s="184">
        <v>10318</v>
      </c>
      <c r="AC25" s="184">
        <v>9959</v>
      </c>
      <c r="AD25" s="184">
        <v>10316</v>
      </c>
      <c r="AE25" s="184">
        <v>11064</v>
      </c>
      <c r="AF25" s="184">
        <v>11349</v>
      </c>
      <c r="AG25" s="184">
        <v>10248</v>
      </c>
      <c r="AH25" s="184">
        <v>10958</v>
      </c>
      <c r="AI25" s="184">
        <v>6317</v>
      </c>
      <c r="AJ25" s="75">
        <v>8101</v>
      </c>
      <c r="AK25" s="275">
        <v>8442</v>
      </c>
      <c r="AL25" s="275">
        <v>8276</v>
      </c>
      <c r="AM25" s="275">
        <v>9076</v>
      </c>
      <c r="AN25" s="275">
        <v>9875</v>
      </c>
      <c r="AO25" s="275">
        <v>9963</v>
      </c>
      <c r="AP25" s="275">
        <v>10173</v>
      </c>
      <c r="AQ25" s="57">
        <v>10736</v>
      </c>
      <c r="AR25" s="275">
        <v>11715</v>
      </c>
      <c r="AS25" s="275">
        <v>13665</v>
      </c>
      <c r="AT25" s="275">
        <v>12218</v>
      </c>
      <c r="AU25" s="275">
        <v>10386</v>
      </c>
      <c r="AV25" s="292">
        <v>11113</v>
      </c>
      <c r="AW25" s="275">
        <v>14549</v>
      </c>
      <c r="AX25" s="275">
        <v>13533</v>
      </c>
      <c r="AY25" s="275">
        <v>12696</v>
      </c>
      <c r="AZ25" s="275">
        <v>12620</v>
      </c>
      <c r="BA25" s="275">
        <v>12394</v>
      </c>
      <c r="BB25" s="275">
        <v>12316</v>
      </c>
      <c r="BC25" s="57">
        <v>11851</v>
      </c>
      <c r="BD25" s="275">
        <v>12063</v>
      </c>
      <c r="BE25" s="275">
        <v>12849</v>
      </c>
      <c r="BF25" s="275">
        <v>13103</v>
      </c>
      <c r="BG25" s="275">
        <v>12014</v>
      </c>
      <c r="BH25" s="292"/>
      <c r="BI25" s="76">
        <f t="shared" si="62"/>
        <v>1216</v>
      </c>
      <c r="BJ25" s="77">
        <f t="shared" si="62"/>
        <v>29</v>
      </c>
      <c r="BK25" s="77">
        <f t="shared" si="62"/>
        <v>-1846</v>
      </c>
      <c r="BL25" s="77">
        <f t="shared" si="62"/>
        <v>-1455</v>
      </c>
      <c r="BM25" s="77">
        <f t="shared" si="62"/>
        <v>-1637</v>
      </c>
      <c r="BN25" s="77">
        <f t="shared" si="62"/>
        <v>-2463</v>
      </c>
      <c r="BO25" s="77">
        <f t="shared" si="62"/>
        <v>-2819</v>
      </c>
      <c r="BP25" s="77">
        <f t="shared" si="62"/>
        <v>-3427</v>
      </c>
      <c r="BQ25" s="77">
        <f t="shared" si="62"/>
        <v>-2574</v>
      </c>
      <c r="BR25" s="386">
        <f t="shared" si="62"/>
        <v>-1790</v>
      </c>
      <c r="BS25" s="409">
        <f t="shared" si="63"/>
        <v>-1806</v>
      </c>
      <c r="BT25" s="77">
        <f t="shared" si="63"/>
        <v>-1280</v>
      </c>
      <c r="BU25" s="77">
        <f t="shared" si="63"/>
        <v>-1886</v>
      </c>
      <c r="BV25" s="77">
        <f t="shared" si="63"/>
        <v>-1790</v>
      </c>
      <c r="BW25" s="77">
        <f t="shared" si="63"/>
        <v>320</v>
      </c>
      <c r="BX25" s="226">
        <f t="shared" si="63"/>
        <v>734</v>
      </c>
      <c r="BY25" s="226">
        <f t="shared" si="63"/>
        <v>306</v>
      </c>
      <c r="BZ25" s="226">
        <f t="shared" si="63"/>
        <v>269</v>
      </c>
      <c r="CA25" s="226">
        <f t="shared" si="63"/>
        <v>-1432</v>
      </c>
      <c r="CB25" s="252">
        <f t="shared" si="63"/>
        <v>981</v>
      </c>
      <c r="CC25" s="252">
        <f t="shared" si="64"/>
        <v>-3995</v>
      </c>
      <c r="CD25" s="366">
        <f t="shared" si="64"/>
        <v>-2927</v>
      </c>
      <c r="CE25" s="335">
        <f t="shared" si="64"/>
        <v>-1089</v>
      </c>
      <c r="CF25" s="252">
        <f t="shared" si="64"/>
        <v>-3155</v>
      </c>
      <c r="CG25" s="252">
        <f t="shared" si="64"/>
        <v>-868</v>
      </c>
      <c r="CH25" s="252">
        <f t="shared" si="64"/>
        <v>-443</v>
      </c>
      <c r="CI25" s="252">
        <f t="shared" si="64"/>
        <v>4</v>
      </c>
      <c r="CJ25" s="252">
        <f t="shared" si="64"/>
        <v>-143</v>
      </c>
      <c r="CK25" s="252">
        <f t="shared" si="64"/>
        <v>-328</v>
      </c>
      <c r="CL25" s="252">
        <f t="shared" si="64"/>
        <v>366</v>
      </c>
      <c r="CM25" s="252">
        <f t="shared" si="65"/>
        <v>3417</v>
      </c>
      <c r="CN25" s="252">
        <f t="shared" si="65"/>
        <v>1260</v>
      </c>
      <c r="CO25" s="252">
        <f t="shared" si="65"/>
        <v>4069</v>
      </c>
      <c r="CP25" s="366">
        <f t="shared" si="65"/>
        <v>3012</v>
      </c>
      <c r="CQ25" s="366">
        <f t="shared" si="65"/>
        <v>6107</v>
      </c>
      <c r="CR25" s="366">
        <f t="shared" si="65"/>
        <v>5257</v>
      </c>
      <c r="CS25" s="366">
        <f t="shared" si="65"/>
        <v>3620</v>
      </c>
      <c r="CT25" s="366">
        <f t="shared" si="65"/>
        <v>2745</v>
      </c>
      <c r="CU25" s="366">
        <f t="shared" si="65"/>
        <v>2431</v>
      </c>
      <c r="CV25" s="366">
        <f t="shared" si="65"/>
        <v>2143</v>
      </c>
      <c r="CW25" s="366">
        <f t="shared" si="65"/>
        <v>1115</v>
      </c>
      <c r="CX25" s="366">
        <f t="shared" si="65"/>
        <v>348</v>
      </c>
      <c r="CY25" s="366">
        <f t="shared" si="65"/>
        <v>-816</v>
      </c>
      <c r="CZ25" s="366">
        <f t="shared" si="65"/>
        <v>885</v>
      </c>
      <c r="DA25" s="366">
        <f t="shared" si="65"/>
        <v>1628</v>
      </c>
      <c r="DB25" s="264"/>
      <c r="DC25" s="57">
        <f>IF(ISERROR(GETPIVOTDATA("VALUE",'CSS WK pvt'!$I$2,"DT_FILE",DC$8,"CD_CO",DC$6,"TRIM_CAT",TRIM(B25),"TRIM_LINE",A23))=TRUE,0,GETPIVOTDATA("VALUE",'CSS WK pvt'!$I$2,"DT_FILE",DC$8,"CD_CO",DC$6,"TRIM_CAT",TRIM(B25),"TRIM_LINE",A23))</f>
        <v>12014</v>
      </c>
    </row>
    <row r="26" spans="1:107" s="52" customFormat="1" x14ac:dyDescent="0.35">
      <c r="A26" s="137"/>
      <c r="B26" s="53" t="s">
        <v>141</v>
      </c>
      <c r="C26" s="73">
        <v>18638</v>
      </c>
      <c r="D26" s="74">
        <v>18892</v>
      </c>
      <c r="E26" s="74">
        <v>13438</v>
      </c>
      <c r="F26" s="74">
        <v>11078</v>
      </c>
      <c r="G26" s="74">
        <v>13511</v>
      </c>
      <c r="H26" s="74">
        <v>12397</v>
      </c>
      <c r="I26" s="74">
        <v>14530</v>
      </c>
      <c r="J26" s="74">
        <v>13418</v>
      </c>
      <c r="K26" s="74">
        <v>16183</v>
      </c>
      <c r="L26" s="75">
        <v>18124</v>
      </c>
      <c r="M26" s="74">
        <v>15899</v>
      </c>
      <c r="N26" s="74">
        <v>14550</v>
      </c>
      <c r="O26" s="74">
        <v>18862</v>
      </c>
      <c r="P26" s="74">
        <v>17472</v>
      </c>
      <c r="Q26" s="74">
        <v>13118</v>
      </c>
      <c r="R26" s="74">
        <v>13020</v>
      </c>
      <c r="S26" s="74">
        <v>13203</v>
      </c>
      <c r="T26" s="74">
        <v>11863</v>
      </c>
      <c r="U26" s="184">
        <v>11494</v>
      </c>
      <c r="V26" s="184">
        <v>13055</v>
      </c>
      <c r="W26" s="184">
        <v>16183</v>
      </c>
      <c r="X26" s="75">
        <v>14898</v>
      </c>
      <c r="Y26" s="184">
        <v>16060</v>
      </c>
      <c r="Z26" s="184">
        <v>18186</v>
      </c>
      <c r="AA26" s="184">
        <v>14545</v>
      </c>
      <c r="AB26" s="184">
        <v>13398</v>
      </c>
      <c r="AC26" s="184">
        <v>14264</v>
      </c>
      <c r="AD26" s="184">
        <v>16255</v>
      </c>
      <c r="AE26" s="184">
        <v>14466</v>
      </c>
      <c r="AF26" s="184">
        <v>11731</v>
      </c>
      <c r="AG26" s="184">
        <v>14987</v>
      </c>
      <c r="AH26" s="184">
        <v>16098</v>
      </c>
      <c r="AI26" s="184">
        <v>16224</v>
      </c>
      <c r="AJ26" s="75">
        <v>16194</v>
      </c>
      <c r="AK26" s="275">
        <v>22503</v>
      </c>
      <c r="AL26" s="275">
        <v>20710</v>
      </c>
      <c r="AM26" s="275">
        <v>16886</v>
      </c>
      <c r="AN26" s="275">
        <v>15166</v>
      </c>
      <c r="AO26" s="275">
        <v>14013</v>
      </c>
      <c r="AP26" s="275">
        <v>15465</v>
      </c>
      <c r="AQ26" s="57">
        <v>15396</v>
      </c>
      <c r="AR26" s="275">
        <v>14593</v>
      </c>
      <c r="AS26" s="275">
        <v>17386</v>
      </c>
      <c r="AT26" s="275">
        <v>14855</v>
      </c>
      <c r="AU26" s="275">
        <v>15207</v>
      </c>
      <c r="AV26" s="292">
        <v>15493</v>
      </c>
      <c r="AW26" s="275">
        <v>15120</v>
      </c>
      <c r="AX26" s="275">
        <v>15954</v>
      </c>
      <c r="AY26" s="275">
        <v>14889</v>
      </c>
      <c r="AZ26" s="275">
        <v>15440</v>
      </c>
      <c r="BA26" s="275">
        <v>14855</v>
      </c>
      <c r="BB26" s="275">
        <v>15793</v>
      </c>
      <c r="BC26" s="57">
        <v>11963</v>
      </c>
      <c r="BD26" s="275">
        <v>13798</v>
      </c>
      <c r="BE26" s="275">
        <v>14737</v>
      </c>
      <c r="BF26" s="275">
        <v>14256</v>
      </c>
      <c r="BG26" s="275">
        <v>14619</v>
      </c>
      <c r="BH26" s="292"/>
      <c r="BI26" s="76">
        <f t="shared" si="62"/>
        <v>224</v>
      </c>
      <c r="BJ26" s="77">
        <f t="shared" si="62"/>
        <v>-1420</v>
      </c>
      <c r="BK26" s="77">
        <f t="shared" si="62"/>
        <v>-320</v>
      </c>
      <c r="BL26" s="77">
        <f t="shared" si="62"/>
        <v>1942</v>
      </c>
      <c r="BM26" s="77">
        <f t="shared" si="62"/>
        <v>-308</v>
      </c>
      <c r="BN26" s="77">
        <f t="shared" si="62"/>
        <v>-534</v>
      </c>
      <c r="BO26" s="77">
        <f t="shared" si="62"/>
        <v>-3036</v>
      </c>
      <c r="BP26" s="77">
        <f t="shared" si="62"/>
        <v>-363</v>
      </c>
      <c r="BQ26" s="77">
        <f t="shared" si="62"/>
        <v>0</v>
      </c>
      <c r="BR26" s="386">
        <f t="shared" si="62"/>
        <v>-3226</v>
      </c>
      <c r="BS26" s="409">
        <f t="shared" si="63"/>
        <v>161</v>
      </c>
      <c r="BT26" s="77">
        <f t="shared" si="63"/>
        <v>3636</v>
      </c>
      <c r="BU26" s="77">
        <f t="shared" si="63"/>
        <v>-4317</v>
      </c>
      <c r="BV26" s="77">
        <f t="shared" si="63"/>
        <v>-4074</v>
      </c>
      <c r="BW26" s="77">
        <f t="shared" si="63"/>
        <v>1146</v>
      </c>
      <c r="BX26" s="226">
        <f t="shared" si="63"/>
        <v>3235</v>
      </c>
      <c r="BY26" s="226">
        <f t="shared" si="63"/>
        <v>1263</v>
      </c>
      <c r="BZ26" s="226">
        <f t="shared" si="63"/>
        <v>-132</v>
      </c>
      <c r="CA26" s="226">
        <f t="shared" si="63"/>
        <v>3493</v>
      </c>
      <c r="CB26" s="252">
        <f t="shared" si="63"/>
        <v>3043</v>
      </c>
      <c r="CC26" s="252">
        <f t="shared" si="64"/>
        <v>41</v>
      </c>
      <c r="CD26" s="366">
        <f t="shared" si="64"/>
        <v>1296</v>
      </c>
      <c r="CE26" s="335">
        <f t="shared" si="64"/>
        <v>6443</v>
      </c>
      <c r="CF26" s="252">
        <f t="shared" si="64"/>
        <v>2524</v>
      </c>
      <c r="CG26" s="252">
        <f t="shared" si="64"/>
        <v>2341</v>
      </c>
      <c r="CH26" s="252">
        <f t="shared" si="64"/>
        <v>1768</v>
      </c>
      <c r="CI26" s="252">
        <f t="shared" si="64"/>
        <v>-251</v>
      </c>
      <c r="CJ26" s="252">
        <f t="shared" si="64"/>
        <v>-790</v>
      </c>
      <c r="CK26" s="252">
        <f t="shared" si="64"/>
        <v>930</v>
      </c>
      <c r="CL26" s="252">
        <f t="shared" si="64"/>
        <v>2862</v>
      </c>
      <c r="CM26" s="252">
        <f t="shared" si="65"/>
        <v>2399</v>
      </c>
      <c r="CN26" s="252">
        <f t="shared" si="65"/>
        <v>-1243</v>
      </c>
      <c r="CO26" s="252">
        <f t="shared" si="65"/>
        <v>-1017</v>
      </c>
      <c r="CP26" s="366">
        <f t="shared" si="65"/>
        <v>-701</v>
      </c>
      <c r="CQ26" s="366">
        <f t="shared" si="65"/>
        <v>-7383</v>
      </c>
      <c r="CR26" s="366">
        <f t="shared" si="65"/>
        <v>-4756</v>
      </c>
      <c r="CS26" s="366">
        <f t="shared" si="65"/>
        <v>-1997</v>
      </c>
      <c r="CT26" s="366">
        <f t="shared" si="65"/>
        <v>274</v>
      </c>
      <c r="CU26" s="366">
        <f t="shared" si="65"/>
        <v>842</v>
      </c>
      <c r="CV26" s="366">
        <f t="shared" si="65"/>
        <v>328</v>
      </c>
      <c r="CW26" s="366">
        <f t="shared" si="65"/>
        <v>-3433</v>
      </c>
      <c r="CX26" s="366">
        <f t="shared" si="65"/>
        <v>-795</v>
      </c>
      <c r="CY26" s="366">
        <f t="shared" si="65"/>
        <v>-2649</v>
      </c>
      <c r="CZ26" s="366">
        <f t="shared" si="65"/>
        <v>-599</v>
      </c>
      <c r="DA26" s="366">
        <f t="shared" si="65"/>
        <v>-588</v>
      </c>
      <c r="DB26" s="264"/>
      <c r="DC26" s="57">
        <f>IF(ISERROR(GETPIVOTDATA("VALUE",'CSS WK pvt'!$I$2,"DT_FILE",DC$8,"CD_CO",DC$6,"TRIM_CAT",TRIM(B26),"TRIM_LINE",A23))=TRUE,0,GETPIVOTDATA("VALUE",'CSS WK pvt'!$I$2,"DT_FILE",DC$8,"CD_CO",DC$6,"TRIM_CAT",TRIM(B26),"TRIM_LINE",A23))</f>
        <v>14619</v>
      </c>
    </row>
    <row r="27" spans="1:107" s="52" customFormat="1" x14ac:dyDescent="0.35">
      <c r="A27" s="137"/>
      <c r="B27" s="53" t="s">
        <v>142</v>
      </c>
      <c r="C27" s="73">
        <v>1109</v>
      </c>
      <c r="D27" s="74">
        <v>1145</v>
      </c>
      <c r="E27" s="74">
        <v>892</v>
      </c>
      <c r="F27" s="74">
        <v>746</v>
      </c>
      <c r="G27" s="74">
        <v>922</v>
      </c>
      <c r="H27" s="74">
        <v>829</v>
      </c>
      <c r="I27" s="74">
        <v>841</v>
      </c>
      <c r="J27" s="74">
        <v>890</v>
      </c>
      <c r="K27" s="74">
        <v>1179</v>
      </c>
      <c r="L27" s="75">
        <v>1231</v>
      </c>
      <c r="M27" s="74">
        <v>1041</v>
      </c>
      <c r="N27" s="74">
        <v>1076</v>
      </c>
      <c r="O27" s="74">
        <v>1274</v>
      </c>
      <c r="P27" s="74">
        <v>1586</v>
      </c>
      <c r="Q27" s="74">
        <v>1129</v>
      </c>
      <c r="R27" s="74">
        <v>1012</v>
      </c>
      <c r="S27" s="74">
        <v>808</v>
      </c>
      <c r="T27" s="74">
        <v>837</v>
      </c>
      <c r="U27" s="184">
        <v>889</v>
      </c>
      <c r="V27" s="184">
        <v>877</v>
      </c>
      <c r="W27" s="184">
        <v>1092</v>
      </c>
      <c r="X27" s="75">
        <v>1077</v>
      </c>
      <c r="Y27" s="184">
        <v>1166</v>
      </c>
      <c r="Z27" s="184">
        <v>1319</v>
      </c>
      <c r="AA27" s="184">
        <v>954</v>
      </c>
      <c r="AB27" s="184">
        <v>811</v>
      </c>
      <c r="AC27" s="184">
        <v>808</v>
      </c>
      <c r="AD27" s="184">
        <v>892</v>
      </c>
      <c r="AE27" s="184">
        <v>953</v>
      </c>
      <c r="AF27" s="184">
        <v>775</v>
      </c>
      <c r="AG27" s="184">
        <v>861</v>
      </c>
      <c r="AH27" s="184">
        <v>1341</v>
      </c>
      <c r="AI27" s="184">
        <v>1380</v>
      </c>
      <c r="AJ27" s="75">
        <v>1203</v>
      </c>
      <c r="AK27" s="275">
        <v>1455</v>
      </c>
      <c r="AL27" s="275">
        <v>1442</v>
      </c>
      <c r="AM27" s="275">
        <v>1246</v>
      </c>
      <c r="AN27" s="275">
        <v>965</v>
      </c>
      <c r="AO27" s="275">
        <v>853</v>
      </c>
      <c r="AP27" s="275">
        <v>994</v>
      </c>
      <c r="AQ27" s="57">
        <v>938</v>
      </c>
      <c r="AR27" s="275">
        <v>988</v>
      </c>
      <c r="AS27" s="275">
        <v>1059</v>
      </c>
      <c r="AT27" s="275">
        <v>1020</v>
      </c>
      <c r="AU27" s="275">
        <v>1091</v>
      </c>
      <c r="AV27" s="292">
        <v>1054</v>
      </c>
      <c r="AW27" s="275">
        <v>1023</v>
      </c>
      <c r="AX27" s="275">
        <v>977</v>
      </c>
      <c r="AY27" s="275">
        <v>991</v>
      </c>
      <c r="AZ27" s="275">
        <v>882</v>
      </c>
      <c r="BA27" s="275">
        <v>920</v>
      </c>
      <c r="BB27" s="275">
        <v>968</v>
      </c>
      <c r="BC27" s="57">
        <v>899</v>
      </c>
      <c r="BD27" s="275">
        <v>932</v>
      </c>
      <c r="BE27" s="275">
        <v>827</v>
      </c>
      <c r="BF27" s="275">
        <v>812</v>
      </c>
      <c r="BG27" s="275">
        <v>1073</v>
      </c>
      <c r="BH27" s="292"/>
      <c r="BI27" s="76">
        <f t="shared" si="62"/>
        <v>165</v>
      </c>
      <c r="BJ27" s="77">
        <f t="shared" si="62"/>
        <v>441</v>
      </c>
      <c r="BK27" s="77">
        <f t="shared" si="62"/>
        <v>237</v>
      </c>
      <c r="BL27" s="77">
        <f t="shared" si="62"/>
        <v>266</v>
      </c>
      <c r="BM27" s="77">
        <f t="shared" si="62"/>
        <v>-114</v>
      </c>
      <c r="BN27" s="77">
        <f t="shared" si="62"/>
        <v>8</v>
      </c>
      <c r="BO27" s="77">
        <f t="shared" si="62"/>
        <v>48</v>
      </c>
      <c r="BP27" s="77">
        <f t="shared" si="62"/>
        <v>-13</v>
      </c>
      <c r="BQ27" s="77">
        <f t="shared" si="62"/>
        <v>-87</v>
      </c>
      <c r="BR27" s="386">
        <f t="shared" si="62"/>
        <v>-154</v>
      </c>
      <c r="BS27" s="409">
        <f t="shared" si="63"/>
        <v>125</v>
      </c>
      <c r="BT27" s="77">
        <f t="shared" si="63"/>
        <v>243</v>
      </c>
      <c r="BU27" s="77">
        <f t="shared" si="63"/>
        <v>-320</v>
      </c>
      <c r="BV27" s="77">
        <f t="shared" si="63"/>
        <v>-775</v>
      </c>
      <c r="BW27" s="77">
        <f t="shared" si="63"/>
        <v>-321</v>
      </c>
      <c r="BX27" s="226">
        <f t="shared" si="63"/>
        <v>-120</v>
      </c>
      <c r="BY27" s="226">
        <f t="shared" si="63"/>
        <v>145</v>
      </c>
      <c r="BZ27" s="226">
        <f t="shared" si="63"/>
        <v>-62</v>
      </c>
      <c r="CA27" s="226">
        <f t="shared" si="63"/>
        <v>-28</v>
      </c>
      <c r="CB27" s="252">
        <f t="shared" si="63"/>
        <v>464</v>
      </c>
      <c r="CC27" s="252">
        <f t="shared" si="64"/>
        <v>288</v>
      </c>
      <c r="CD27" s="366">
        <f t="shared" si="64"/>
        <v>126</v>
      </c>
      <c r="CE27" s="335">
        <f t="shared" si="64"/>
        <v>289</v>
      </c>
      <c r="CF27" s="252">
        <f t="shared" si="64"/>
        <v>123</v>
      </c>
      <c r="CG27" s="252">
        <f t="shared" si="64"/>
        <v>292</v>
      </c>
      <c r="CH27" s="252">
        <f t="shared" si="64"/>
        <v>154</v>
      </c>
      <c r="CI27" s="252">
        <f t="shared" si="64"/>
        <v>45</v>
      </c>
      <c r="CJ27" s="252">
        <f t="shared" si="64"/>
        <v>102</v>
      </c>
      <c r="CK27" s="252">
        <f t="shared" si="64"/>
        <v>-15</v>
      </c>
      <c r="CL27" s="252">
        <f t="shared" si="64"/>
        <v>213</v>
      </c>
      <c r="CM27" s="252">
        <f t="shared" si="65"/>
        <v>198</v>
      </c>
      <c r="CN27" s="252">
        <f t="shared" si="65"/>
        <v>-321</v>
      </c>
      <c r="CO27" s="252">
        <f t="shared" si="65"/>
        <v>-289</v>
      </c>
      <c r="CP27" s="366">
        <f t="shared" si="65"/>
        <v>-149</v>
      </c>
      <c r="CQ27" s="366">
        <f t="shared" si="65"/>
        <v>-432</v>
      </c>
      <c r="CR27" s="366">
        <f t="shared" si="65"/>
        <v>-465</v>
      </c>
      <c r="CS27" s="366">
        <f t="shared" si="65"/>
        <v>-255</v>
      </c>
      <c r="CT27" s="366">
        <f t="shared" si="65"/>
        <v>-83</v>
      </c>
      <c r="CU27" s="366">
        <f t="shared" si="65"/>
        <v>67</v>
      </c>
      <c r="CV27" s="366">
        <f t="shared" si="65"/>
        <v>-26</v>
      </c>
      <c r="CW27" s="366">
        <f t="shared" si="65"/>
        <v>-39</v>
      </c>
      <c r="CX27" s="366">
        <f t="shared" si="65"/>
        <v>-56</v>
      </c>
      <c r="CY27" s="366">
        <f t="shared" si="65"/>
        <v>-232</v>
      </c>
      <c r="CZ27" s="366">
        <f t="shared" si="65"/>
        <v>-208</v>
      </c>
      <c r="DA27" s="366">
        <f t="shared" si="65"/>
        <v>-18</v>
      </c>
      <c r="DB27" s="264"/>
      <c r="DC27" s="57">
        <f>IF(ISERROR(GETPIVOTDATA("VALUE",'CSS WK pvt'!$I$2,"DT_FILE",DC$8,"CD_CO",DC$6,"TRIM_CAT",TRIM(B27),"TRIM_LINE",A23))=TRUE,0,GETPIVOTDATA("VALUE",'CSS WK pvt'!$I$2,"DT_FILE",DC$8,"CD_CO",DC$6,"TRIM_CAT",TRIM(B27),"TRIM_LINE",A23))</f>
        <v>1073</v>
      </c>
    </row>
    <row r="28" spans="1:107" s="52" customFormat="1" x14ac:dyDescent="0.35">
      <c r="A28" s="137"/>
      <c r="B28" s="53" t="s">
        <v>143</v>
      </c>
      <c r="C28" s="73">
        <v>314</v>
      </c>
      <c r="D28" s="74">
        <v>303</v>
      </c>
      <c r="E28" s="74">
        <v>250</v>
      </c>
      <c r="F28" s="74">
        <v>216</v>
      </c>
      <c r="G28" s="74">
        <v>224</v>
      </c>
      <c r="H28" s="74">
        <v>187</v>
      </c>
      <c r="I28" s="74">
        <v>180</v>
      </c>
      <c r="J28" s="74">
        <v>216</v>
      </c>
      <c r="K28" s="74">
        <v>311</v>
      </c>
      <c r="L28" s="75">
        <v>282</v>
      </c>
      <c r="M28" s="74">
        <v>250</v>
      </c>
      <c r="N28" s="74">
        <v>281</v>
      </c>
      <c r="O28" s="74">
        <v>320</v>
      </c>
      <c r="P28" s="74">
        <v>328</v>
      </c>
      <c r="Q28" s="74">
        <v>304</v>
      </c>
      <c r="R28" s="74">
        <v>268</v>
      </c>
      <c r="S28" s="74">
        <v>212</v>
      </c>
      <c r="T28" s="74">
        <v>232</v>
      </c>
      <c r="U28" s="184">
        <v>247</v>
      </c>
      <c r="V28" s="184">
        <v>271</v>
      </c>
      <c r="W28" s="184">
        <v>339</v>
      </c>
      <c r="X28" s="75">
        <v>290</v>
      </c>
      <c r="Y28" s="184">
        <v>378</v>
      </c>
      <c r="Z28" s="184">
        <v>358</v>
      </c>
      <c r="AA28" s="184">
        <v>266</v>
      </c>
      <c r="AB28" s="184">
        <v>220</v>
      </c>
      <c r="AC28" s="184">
        <v>213</v>
      </c>
      <c r="AD28" s="184">
        <v>251</v>
      </c>
      <c r="AE28" s="184">
        <v>269</v>
      </c>
      <c r="AF28" s="184">
        <v>221</v>
      </c>
      <c r="AG28" s="184">
        <v>211</v>
      </c>
      <c r="AH28" s="184">
        <v>450</v>
      </c>
      <c r="AI28" s="184">
        <v>463</v>
      </c>
      <c r="AJ28" s="75">
        <v>335</v>
      </c>
      <c r="AK28" s="275">
        <v>424</v>
      </c>
      <c r="AL28" s="275">
        <v>444</v>
      </c>
      <c r="AM28" s="275">
        <v>349</v>
      </c>
      <c r="AN28" s="275">
        <v>289</v>
      </c>
      <c r="AO28" s="275">
        <v>261</v>
      </c>
      <c r="AP28" s="275">
        <v>277</v>
      </c>
      <c r="AQ28" s="57">
        <v>258</v>
      </c>
      <c r="AR28" s="275">
        <v>290</v>
      </c>
      <c r="AS28" s="275">
        <v>294</v>
      </c>
      <c r="AT28" s="275">
        <v>270</v>
      </c>
      <c r="AU28" s="275">
        <v>272</v>
      </c>
      <c r="AV28" s="292">
        <v>294</v>
      </c>
      <c r="AW28" s="275">
        <v>277</v>
      </c>
      <c r="AX28" s="275">
        <v>259</v>
      </c>
      <c r="AY28" s="275">
        <v>235</v>
      </c>
      <c r="AZ28" s="275">
        <v>230</v>
      </c>
      <c r="BA28" s="275">
        <v>217</v>
      </c>
      <c r="BB28" s="275">
        <v>264</v>
      </c>
      <c r="BC28" s="57">
        <v>237</v>
      </c>
      <c r="BD28" s="275">
        <v>222</v>
      </c>
      <c r="BE28" s="275">
        <v>213</v>
      </c>
      <c r="BF28" s="275">
        <v>230</v>
      </c>
      <c r="BG28" s="275">
        <v>291</v>
      </c>
      <c r="BH28" s="292"/>
      <c r="BI28" s="76">
        <f t="shared" si="62"/>
        <v>6</v>
      </c>
      <c r="BJ28" s="77">
        <f t="shared" si="62"/>
        <v>25</v>
      </c>
      <c r="BK28" s="77">
        <f t="shared" si="62"/>
        <v>54</v>
      </c>
      <c r="BL28" s="77">
        <f t="shared" si="62"/>
        <v>52</v>
      </c>
      <c r="BM28" s="77">
        <f t="shared" si="62"/>
        <v>-12</v>
      </c>
      <c r="BN28" s="77">
        <f t="shared" si="62"/>
        <v>45</v>
      </c>
      <c r="BO28" s="77">
        <f t="shared" si="62"/>
        <v>67</v>
      </c>
      <c r="BP28" s="77">
        <f t="shared" si="62"/>
        <v>55</v>
      </c>
      <c r="BQ28" s="77">
        <f t="shared" si="62"/>
        <v>28</v>
      </c>
      <c r="BR28" s="386">
        <f t="shared" si="62"/>
        <v>8</v>
      </c>
      <c r="BS28" s="409">
        <f t="shared" si="63"/>
        <v>128</v>
      </c>
      <c r="BT28" s="77">
        <f t="shared" si="63"/>
        <v>77</v>
      </c>
      <c r="BU28" s="77">
        <f t="shared" si="63"/>
        <v>-54</v>
      </c>
      <c r="BV28" s="77">
        <f t="shared" si="63"/>
        <v>-108</v>
      </c>
      <c r="BW28" s="77">
        <f t="shared" si="63"/>
        <v>-91</v>
      </c>
      <c r="BX28" s="226">
        <f t="shared" si="63"/>
        <v>-17</v>
      </c>
      <c r="BY28" s="226">
        <f t="shared" si="63"/>
        <v>57</v>
      </c>
      <c r="BZ28" s="226">
        <f t="shared" si="63"/>
        <v>-11</v>
      </c>
      <c r="CA28" s="226">
        <f t="shared" si="63"/>
        <v>-36</v>
      </c>
      <c r="CB28" s="252">
        <f t="shared" si="63"/>
        <v>179</v>
      </c>
      <c r="CC28" s="252">
        <f t="shared" si="64"/>
        <v>124</v>
      </c>
      <c r="CD28" s="366">
        <f t="shared" si="64"/>
        <v>45</v>
      </c>
      <c r="CE28" s="335">
        <f t="shared" si="64"/>
        <v>46</v>
      </c>
      <c r="CF28" s="252">
        <f t="shared" si="64"/>
        <v>86</v>
      </c>
      <c r="CG28" s="252">
        <f t="shared" si="64"/>
        <v>83</v>
      </c>
      <c r="CH28" s="252">
        <f t="shared" si="64"/>
        <v>69</v>
      </c>
      <c r="CI28" s="252">
        <f t="shared" si="64"/>
        <v>48</v>
      </c>
      <c r="CJ28" s="252">
        <f t="shared" si="64"/>
        <v>26</v>
      </c>
      <c r="CK28" s="252">
        <f t="shared" si="64"/>
        <v>-11</v>
      </c>
      <c r="CL28" s="252">
        <f t="shared" si="64"/>
        <v>69</v>
      </c>
      <c r="CM28" s="252">
        <f t="shared" si="65"/>
        <v>83</v>
      </c>
      <c r="CN28" s="252">
        <f t="shared" si="65"/>
        <v>-180</v>
      </c>
      <c r="CO28" s="252">
        <f t="shared" si="65"/>
        <v>-191</v>
      </c>
      <c r="CP28" s="366">
        <f t="shared" si="65"/>
        <v>-41</v>
      </c>
      <c r="CQ28" s="366">
        <f t="shared" si="65"/>
        <v>-147</v>
      </c>
      <c r="CR28" s="366">
        <f t="shared" si="65"/>
        <v>-185</v>
      </c>
      <c r="CS28" s="366">
        <f t="shared" si="65"/>
        <v>-114</v>
      </c>
      <c r="CT28" s="366">
        <f t="shared" si="65"/>
        <v>-59</v>
      </c>
      <c r="CU28" s="366">
        <f t="shared" si="65"/>
        <v>-44</v>
      </c>
      <c r="CV28" s="366">
        <f t="shared" si="65"/>
        <v>-13</v>
      </c>
      <c r="CW28" s="366">
        <f t="shared" si="65"/>
        <v>-21</v>
      </c>
      <c r="CX28" s="366">
        <f t="shared" si="65"/>
        <v>-68</v>
      </c>
      <c r="CY28" s="366">
        <f t="shared" si="65"/>
        <v>-81</v>
      </c>
      <c r="CZ28" s="366">
        <f t="shared" si="65"/>
        <v>-40</v>
      </c>
      <c r="DA28" s="366">
        <f t="shared" si="65"/>
        <v>19</v>
      </c>
      <c r="DB28" s="264"/>
      <c r="DC28" s="57">
        <f>IF(ISERROR(GETPIVOTDATA("VALUE",'CSS WK pvt'!$I$2,"DT_FILE",DC$8,"CD_CO",DC$6,"TRIM_CAT",TRIM(B28),"TRIM_LINE",A23))=TRUE,0,GETPIVOTDATA("VALUE",'CSS WK pvt'!$I$2,"DT_FILE",DC$8,"CD_CO",DC$6,"TRIM_CAT",TRIM(B28),"TRIM_LINE",A23))</f>
        <v>291</v>
      </c>
    </row>
    <row r="29" spans="1:107" s="66" customFormat="1" x14ac:dyDescent="0.35">
      <c r="A29" s="141"/>
      <c r="B29" s="53" t="s">
        <v>144</v>
      </c>
      <c r="C29" s="129">
        <f t="shared" ref="C29:Q29" si="66">SUM(C24:C28)</f>
        <v>98740</v>
      </c>
      <c r="D29" s="130">
        <f t="shared" si="66"/>
        <v>107457</v>
      </c>
      <c r="E29" s="130">
        <f t="shared" si="66"/>
        <v>93920</v>
      </c>
      <c r="F29" s="130">
        <f t="shared" si="66"/>
        <v>86088</v>
      </c>
      <c r="G29" s="130">
        <f t="shared" si="66"/>
        <v>98943</v>
      </c>
      <c r="H29" s="130">
        <f t="shared" si="66"/>
        <v>106032</v>
      </c>
      <c r="I29" s="130">
        <f t="shared" si="66"/>
        <v>116064</v>
      </c>
      <c r="J29" s="130">
        <f t="shared" si="66"/>
        <v>109864</v>
      </c>
      <c r="K29" s="130">
        <f t="shared" si="66"/>
        <v>114478</v>
      </c>
      <c r="L29" s="131">
        <f t="shared" si="66"/>
        <v>116263</v>
      </c>
      <c r="M29" s="130">
        <f t="shared" si="66"/>
        <v>102397</v>
      </c>
      <c r="N29" s="130">
        <f t="shared" si="66"/>
        <v>119324</v>
      </c>
      <c r="O29" s="130">
        <f t="shared" si="66"/>
        <v>122046</v>
      </c>
      <c r="P29" s="130">
        <f t="shared" si="66"/>
        <v>110372</v>
      </c>
      <c r="Q29" s="130">
        <f t="shared" si="66"/>
        <v>92504</v>
      </c>
      <c r="R29" s="130">
        <v>88035</v>
      </c>
      <c r="S29" s="130">
        <v>90738</v>
      </c>
      <c r="T29" s="130">
        <v>95653</v>
      </c>
      <c r="U29" s="185">
        <v>104784</v>
      </c>
      <c r="V29" s="185">
        <v>94363</v>
      </c>
      <c r="W29" s="185">
        <f>SUM(W24+W25+W26+W27+W28)</f>
        <v>96728</v>
      </c>
      <c r="X29" s="131">
        <f>SUM(X24+X25+X26+X27+X28)</f>
        <v>98034</v>
      </c>
      <c r="Y29" s="185">
        <v>85953</v>
      </c>
      <c r="Z29" s="185">
        <v>99543</v>
      </c>
      <c r="AA29" s="185">
        <v>85255</v>
      </c>
      <c r="AB29" s="185">
        <v>86881</v>
      </c>
      <c r="AC29" s="185">
        <v>82870</v>
      </c>
      <c r="AD29" s="185">
        <v>88221</v>
      </c>
      <c r="AE29" s="185">
        <v>91512</v>
      </c>
      <c r="AF29" s="185">
        <v>93608</v>
      </c>
      <c r="AG29" s="185">
        <v>97234</v>
      </c>
      <c r="AH29" s="185">
        <v>108797</v>
      </c>
      <c r="AI29" s="185">
        <v>95291</v>
      </c>
      <c r="AJ29" s="131">
        <v>96209</v>
      </c>
      <c r="AK29" s="276">
        <v>105175</v>
      </c>
      <c r="AL29" s="276">
        <v>106557</v>
      </c>
      <c r="AM29" s="276">
        <v>99887</v>
      </c>
      <c r="AN29" s="276">
        <v>93700</v>
      </c>
      <c r="AO29" s="276">
        <v>91909</v>
      </c>
      <c r="AP29" s="276">
        <v>91094</v>
      </c>
      <c r="AQ29" s="78">
        <v>95762</v>
      </c>
      <c r="AR29" s="276">
        <v>98027</v>
      </c>
      <c r="AS29" s="276">
        <v>115532</v>
      </c>
      <c r="AT29" s="276">
        <v>102541</v>
      </c>
      <c r="AU29" s="276">
        <v>89455</v>
      </c>
      <c r="AV29" s="293">
        <v>96554</v>
      </c>
      <c r="AW29" s="276">
        <v>107700</v>
      </c>
      <c r="AX29" s="276">
        <v>106834</v>
      </c>
      <c r="AY29" s="276">
        <v>101880</v>
      </c>
      <c r="AZ29" s="276">
        <v>103288</v>
      </c>
      <c r="BA29" s="276">
        <v>96216</v>
      </c>
      <c r="BB29" s="276">
        <v>97883</v>
      </c>
      <c r="BC29" s="78">
        <v>89834</v>
      </c>
      <c r="BD29" s="276">
        <v>98289</v>
      </c>
      <c r="BE29" s="276">
        <v>104674</v>
      </c>
      <c r="BF29" s="276">
        <v>104573</v>
      </c>
      <c r="BG29" s="276">
        <v>101601</v>
      </c>
      <c r="BH29" s="293"/>
      <c r="BI29" s="78">
        <f t="shared" ref="BI29:BM29" si="67">SUM(BI24:BI28)</f>
        <v>23306</v>
      </c>
      <c r="BJ29" s="132">
        <f t="shared" si="67"/>
        <v>2915</v>
      </c>
      <c r="BK29" s="132">
        <f t="shared" si="67"/>
        <v>-1416</v>
      </c>
      <c r="BL29" s="132">
        <f t="shared" si="67"/>
        <v>1947</v>
      </c>
      <c r="BM29" s="132">
        <f t="shared" si="67"/>
        <v>-8205</v>
      </c>
      <c r="BN29" s="132">
        <f t="shared" ref="BN29:BV29" si="68">SUM(BN24:BN28)</f>
        <v>-10379</v>
      </c>
      <c r="BO29" s="132">
        <f t="shared" si="68"/>
        <v>-11280</v>
      </c>
      <c r="BP29" s="132">
        <f t="shared" si="68"/>
        <v>-15501</v>
      </c>
      <c r="BQ29" s="132">
        <f t="shared" si="68"/>
        <v>-17750</v>
      </c>
      <c r="BR29" s="387">
        <f t="shared" si="68"/>
        <v>-18229</v>
      </c>
      <c r="BS29" s="410">
        <f t="shared" si="68"/>
        <v>-16444</v>
      </c>
      <c r="BT29" s="132">
        <f t="shared" si="68"/>
        <v>-19781</v>
      </c>
      <c r="BU29" s="132">
        <f t="shared" si="68"/>
        <v>-36791</v>
      </c>
      <c r="BV29" s="132">
        <f t="shared" si="68"/>
        <v>-23491</v>
      </c>
      <c r="BW29" s="132">
        <f t="shared" ref="BW29:BX29" si="69">SUM(BW24:BW28)</f>
        <v>-9634</v>
      </c>
      <c r="BX29" s="227">
        <f t="shared" si="69"/>
        <v>186</v>
      </c>
      <c r="BY29" s="227">
        <f t="shared" ref="BY29:BZ29" si="70">SUM(BY24:BY28)</f>
        <v>774</v>
      </c>
      <c r="BZ29" s="227">
        <f t="shared" si="70"/>
        <v>-2045</v>
      </c>
      <c r="CA29" s="227">
        <f t="shared" ref="CA29:CB29" si="71">SUM(CA24:CA28)</f>
        <v>-7550</v>
      </c>
      <c r="CB29" s="253">
        <f t="shared" si="71"/>
        <v>14434</v>
      </c>
      <c r="CC29" s="253">
        <f t="shared" ref="CC29:CE29" si="72">SUM(CC24:CC28)</f>
        <v>-1437</v>
      </c>
      <c r="CD29" s="367">
        <f t="shared" si="72"/>
        <v>-1825</v>
      </c>
      <c r="CE29" s="336">
        <f t="shared" si="72"/>
        <v>19222</v>
      </c>
      <c r="CF29" s="253">
        <f t="shared" ref="CF29:CG29" si="73">SUM(CF24:CF28)</f>
        <v>7014</v>
      </c>
      <c r="CG29" s="253">
        <f t="shared" si="73"/>
        <v>14632</v>
      </c>
      <c r="CH29" s="253">
        <f t="shared" ref="CH29" si="74">SUM(CH24:CH28)</f>
        <v>6819</v>
      </c>
      <c r="CI29" s="253">
        <f t="shared" ref="CI29" si="75">SUM(CI24:CI28)</f>
        <v>9039</v>
      </c>
      <c r="CJ29" s="253">
        <f t="shared" ref="CJ29" si="76">SUM(CJ24:CJ28)</f>
        <v>2873</v>
      </c>
      <c r="CK29" s="253">
        <f t="shared" ref="CK29" si="77">SUM(CK24:CK28)</f>
        <v>4250</v>
      </c>
      <c r="CL29" s="253">
        <f t="shared" ref="CL29" si="78">SUM(CL24:CL28)</f>
        <v>4419</v>
      </c>
      <c r="CM29" s="253">
        <f t="shared" ref="CM29" si="79">SUM(CM24:CM28)</f>
        <v>18298</v>
      </c>
      <c r="CN29" s="253">
        <f t="shared" ref="CN29" si="80">SUM(CN24:CN28)</f>
        <v>-6256</v>
      </c>
      <c r="CO29" s="253">
        <f t="shared" ref="CO29" si="81">SUM(CO24:CO28)</f>
        <v>-5836</v>
      </c>
      <c r="CP29" s="367">
        <f t="shared" ref="CP29" si="82">SUM(CP24:CP28)</f>
        <v>345</v>
      </c>
      <c r="CQ29" s="367">
        <f t="shared" ref="CQ29" si="83">SUM(CQ24:CQ28)</f>
        <v>2525</v>
      </c>
      <c r="CR29" s="367">
        <f t="shared" ref="CR29" si="84">SUM(CR24:CR28)</f>
        <v>277</v>
      </c>
      <c r="CS29" s="367">
        <f t="shared" ref="CS29" si="85">SUM(CS24:CS28)</f>
        <v>1993</v>
      </c>
      <c r="CT29" s="367">
        <f t="shared" ref="CT29" si="86">SUM(CT24:CT28)</f>
        <v>9588</v>
      </c>
      <c r="CU29" s="367">
        <f t="shared" ref="CU29" si="87">SUM(CU24:CU28)</f>
        <v>4307</v>
      </c>
      <c r="CV29" s="367">
        <f t="shared" ref="CV29" si="88">SUM(CV24:CV28)</f>
        <v>6789</v>
      </c>
      <c r="CW29" s="367">
        <f t="shared" ref="CW29" si="89">SUM(CW24:CW28)</f>
        <v>-5928</v>
      </c>
      <c r="CX29" s="367">
        <f t="shared" ref="CX29" si="90">SUM(CX24:CX28)</f>
        <v>262</v>
      </c>
      <c r="CY29" s="367">
        <f t="shared" ref="CY29:CZ29" si="91">SUM(CY24:CY28)</f>
        <v>-10858</v>
      </c>
      <c r="CZ29" s="367">
        <f t="shared" si="91"/>
        <v>2032</v>
      </c>
      <c r="DA29" s="367">
        <f t="shared" ref="DA29" si="92">SUM(DA24:DA28)</f>
        <v>12146</v>
      </c>
      <c r="DB29" s="265"/>
      <c r="DC29" s="78">
        <f>SUM(DC24:DC28)</f>
        <v>101601</v>
      </c>
    </row>
    <row r="30" spans="1:107" s="52" customFormat="1" x14ac:dyDescent="0.3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28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264"/>
      <c r="DC30" s="83"/>
    </row>
    <row r="31" spans="1:107" s="52" customFormat="1" x14ac:dyDescent="0.35">
      <c r="A31" s="139"/>
      <c r="B31" s="53" t="s">
        <v>139</v>
      </c>
      <c r="C31" s="73">
        <v>26299</v>
      </c>
      <c r="D31" s="74">
        <v>27624</v>
      </c>
      <c r="E31" s="74">
        <v>30010</v>
      </c>
      <c r="F31" s="74">
        <v>27891</v>
      </c>
      <c r="G31" s="74">
        <v>24752</v>
      </c>
      <c r="H31" s="74">
        <v>26854</v>
      </c>
      <c r="I31" s="74">
        <v>29835</v>
      </c>
      <c r="J31" s="74">
        <v>35870</v>
      </c>
      <c r="K31" s="74">
        <v>35917</v>
      </c>
      <c r="L31" s="75">
        <v>30421</v>
      </c>
      <c r="M31" s="74">
        <v>31434</v>
      </c>
      <c r="N31" s="74">
        <v>28679</v>
      </c>
      <c r="O31" s="74">
        <v>38739</v>
      </c>
      <c r="P31" s="74">
        <v>43660</v>
      </c>
      <c r="Q31" s="74">
        <v>34553</v>
      </c>
      <c r="R31" s="74">
        <v>30348</v>
      </c>
      <c r="S31" s="74">
        <v>25686</v>
      </c>
      <c r="T31" s="74">
        <v>25721</v>
      </c>
      <c r="U31" s="184">
        <v>31108</v>
      </c>
      <c r="V31" s="184">
        <v>38846</v>
      </c>
      <c r="W31" s="184">
        <v>34266</v>
      </c>
      <c r="X31" s="75">
        <v>27508</v>
      </c>
      <c r="Y31" s="184">
        <v>22449</v>
      </c>
      <c r="Z31" s="184">
        <v>22875</v>
      </c>
      <c r="AA31" s="184">
        <v>26564</v>
      </c>
      <c r="AB31" s="184">
        <v>26104</v>
      </c>
      <c r="AC31" s="184">
        <v>22513</v>
      </c>
      <c r="AD31" s="184">
        <v>21667</v>
      </c>
      <c r="AE31" s="184">
        <v>18822</v>
      </c>
      <c r="AF31" s="184">
        <v>20388</v>
      </c>
      <c r="AG31" s="184">
        <v>24626</v>
      </c>
      <c r="AH31" s="184">
        <v>28247</v>
      </c>
      <c r="AI31" s="184">
        <v>33743</v>
      </c>
      <c r="AJ31" s="75">
        <v>27758</v>
      </c>
      <c r="AK31" s="275">
        <v>23138</v>
      </c>
      <c r="AL31" s="275">
        <v>24423</v>
      </c>
      <c r="AM31" s="275">
        <v>24901</v>
      </c>
      <c r="AN31" s="275">
        <v>26842</v>
      </c>
      <c r="AO31" s="275">
        <v>25963</v>
      </c>
      <c r="AP31" s="275">
        <v>26277</v>
      </c>
      <c r="AQ31" s="57">
        <v>22417</v>
      </c>
      <c r="AR31" s="275">
        <v>22933</v>
      </c>
      <c r="AS31" s="275">
        <v>24481</v>
      </c>
      <c r="AT31" s="275">
        <v>30702</v>
      </c>
      <c r="AU31" s="275">
        <v>29108</v>
      </c>
      <c r="AV31" s="292">
        <v>24742</v>
      </c>
      <c r="AW31" s="275">
        <v>23281</v>
      </c>
      <c r="AX31" s="275">
        <v>30180</v>
      </c>
      <c r="AY31" s="275">
        <v>29861</v>
      </c>
      <c r="AZ31" s="275">
        <v>31935</v>
      </c>
      <c r="BA31" s="275">
        <v>31928</v>
      </c>
      <c r="BB31" s="275">
        <v>30763</v>
      </c>
      <c r="BC31" s="57">
        <v>24902</v>
      </c>
      <c r="BD31" s="275">
        <v>24001</v>
      </c>
      <c r="BE31" s="275">
        <v>30708</v>
      </c>
      <c r="BF31" s="275">
        <v>31680</v>
      </c>
      <c r="BG31" s="275">
        <v>35532</v>
      </c>
      <c r="BH31" s="292"/>
      <c r="BI31" s="76">
        <f t="shared" ref="BI31:BR35" si="93">O31-C31</f>
        <v>12440</v>
      </c>
      <c r="BJ31" s="77">
        <f t="shared" si="93"/>
        <v>16036</v>
      </c>
      <c r="BK31" s="77">
        <f t="shared" si="93"/>
        <v>4543</v>
      </c>
      <c r="BL31" s="77">
        <f t="shared" si="93"/>
        <v>2457</v>
      </c>
      <c r="BM31" s="77">
        <f t="shared" si="93"/>
        <v>934</v>
      </c>
      <c r="BN31" s="77">
        <f t="shared" si="93"/>
        <v>-1133</v>
      </c>
      <c r="BO31" s="77">
        <f t="shared" si="93"/>
        <v>1273</v>
      </c>
      <c r="BP31" s="77">
        <f t="shared" si="93"/>
        <v>2976</v>
      </c>
      <c r="BQ31" s="77">
        <f t="shared" si="93"/>
        <v>-1651</v>
      </c>
      <c r="BR31" s="386">
        <f t="shared" si="93"/>
        <v>-2913</v>
      </c>
      <c r="BS31" s="409">
        <f t="shared" ref="BS31:CB35" si="94">Y31-M31</f>
        <v>-8985</v>
      </c>
      <c r="BT31" s="77">
        <f t="shared" si="94"/>
        <v>-5804</v>
      </c>
      <c r="BU31" s="77">
        <f t="shared" si="94"/>
        <v>-12175</v>
      </c>
      <c r="BV31" s="77">
        <f t="shared" si="94"/>
        <v>-17556</v>
      </c>
      <c r="BW31" s="77">
        <f t="shared" si="94"/>
        <v>-12040</v>
      </c>
      <c r="BX31" s="226">
        <f t="shared" si="94"/>
        <v>-8681</v>
      </c>
      <c r="BY31" s="226">
        <f t="shared" si="94"/>
        <v>-6864</v>
      </c>
      <c r="BZ31" s="226">
        <f t="shared" si="94"/>
        <v>-5333</v>
      </c>
      <c r="CA31" s="226">
        <f t="shared" si="94"/>
        <v>-6482</v>
      </c>
      <c r="CB31" s="252">
        <f t="shared" si="94"/>
        <v>-10599</v>
      </c>
      <c r="CC31" s="252">
        <f t="shared" ref="CC31:CL35" si="95">AI31-W31</f>
        <v>-523</v>
      </c>
      <c r="CD31" s="366">
        <f t="shared" si="95"/>
        <v>250</v>
      </c>
      <c r="CE31" s="335">
        <f t="shared" si="95"/>
        <v>689</v>
      </c>
      <c r="CF31" s="252">
        <f t="shared" si="95"/>
        <v>1548</v>
      </c>
      <c r="CG31" s="252">
        <f t="shared" si="95"/>
        <v>-1663</v>
      </c>
      <c r="CH31" s="252">
        <f t="shared" si="95"/>
        <v>738</v>
      </c>
      <c r="CI31" s="252">
        <f t="shared" si="95"/>
        <v>3450</v>
      </c>
      <c r="CJ31" s="252">
        <f t="shared" si="95"/>
        <v>4610</v>
      </c>
      <c r="CK31" s="252">
        <f t="shared" si="95"/>
        <v>3595</v>
      </c>
      <c r="CL31" s="252">
        <f t="shared" si="95"/>
        <v>2545</v>
      </c>
      <c r="CM31" s="252">
        <f t="shared" ref="CM31:DA35" si="96">AS31-AG31</f>
        <v>-145</v>
      </c>
      <c r="CN31" s="252">
        <f t="shared" si="96"/>
        <v>2455</v>
      </c>
      <c r="CO31" s="252">
        <f t="shared" si="96"/>
        <v>-4635</v>
      </c>
      <c r="CP31" s="366">
        <f t="shared" si="96"/>
        <v>-3016</v>
      </c>
      <c r="CQ31" s="366">
        <f t="shared" si="96"/>
        <v>143</v>
      </c>
      <c r="CR31" s="366">
        <f t="shared" si="96"/>
        <v>5757</v>
      </c>
      <c r="CS31" s="366">
        <f t="shared" si="96"/>
        <v>4960</v>
      </c>
      <c r="CT31" s="366">
        <f t="shared" si="96"/>
        <v>5093</v>
      </c>
      <c r="CU31" s="366">
        <f t="shared" si="96"/>
        <v>5965</v>
      </c>
      <c r="CV31" s="366">
        <f t="shared" si="96"/>
        <v>4486</v>
      </c>
      <c r="CW31" s="366">
        <f t="shared" si="96"/>
        <v>2485</v>
      </c>
      <c r="CX31" s="366">
        <f t="shared" si="96"/>
        <v>1068</v>
      </c>
      <c r="CY31" s="366">
        <f t="shared" si="96"/>
        <v>6227</v>
      </c>
      <c r="CZ31" s="366">
        <f t="shared" si="96"/>
        <v>978</v>
      </c>
      <c r="DA31" s="366">
        <f t="shared" si="96"/>
        <v>6424</v>
      </c>
      <c r="DB31" s="264"/>
      <c r="DC31" s="57">
        <f>IF(ISERROR(GETPIVOTDATA("VALUE",'CSS WK pvt'!$I$2,"DT_FILE",DC$8,"CD_CO",DC$6,"TRIM_CAT",TRIM(B31),"TRIM_LINE",A30))=TRUE,0,GETPIVOTDATA("VALUE",'CSS WK pvt'!$I$2,"DT_FILE",DC$8,"CD_CO",DC$6,"TRIM_CAT",TRIM(B31),"TRIM_LINE",A30))</f>
        <v>35532</v>
      </c>
    </row>
    <row r="32" spans="1:107" s="52" customFormat="1" x14ac:dyDescent="0.35">
      <c r="A32" s="139"/>
      <c r="B32" s="53" t="s">
        <v>140</v>
      </c>
      <c r="C32" s="73">
        <v>6377</v>
      </c>
      <c r="D32" s="74">
        <v>6215</v>
      </c>
      <c r="E32" s="74">
        <v>6435</v>
      </c>
      <c r="F32" s="74">
        <v>6384</v>
      </c>
      <c r="G32" s="74">
        <v>5711</v>
      </c>
      <c r="H32" s="74">
        <v>6215</v>
      </c>
      <c r="I32" s="74">
        <v>6942</v>
      </c>
      <c r="J32" s="74">
        <v>7988</v>
      </c>
      <c r="K32" s="74">
        <v>8029</v>
      </c>
      <c r="L32" s="75">
        <v>6929</v>
      </c>
      <c r="M32" s="74">
        <v>6836</v>
      </c>
      <c r="N32" s="74">
        <v>6482</v>
      </c>
      <c r="O32" s="74">
        <v>6892</v>
      </c>
      <c r="P32" s="74">
        <v>7462</v>
      </c>
      <c r="Q32" s="74">
        <v>5960</v>
      </c>
      <c r="R32" s="74">
        <v>5117</v>
      </c>
      <c r="S32" s="74">
        <v>5367</v>
      </c>
      <c r="T32" s="74">
        <v>5103</v>
      </c>
      <c r="U32" s="184">
        <v>5814</v>
      </c>
      <c r="V32" s="184">
        <v>7033</v>
      </c>
      <c r="W32" s="184">
        <v>6368</v>
      </c>
      <c r="X32" s="75">
        <v>5591</v>
      </c>
      <c r="Y32" s="184">
        <v>4588</v>
      </c>
      <c r="Z32" s="184">
        <v>4902</v>
      </c>
      <c r="AA32" s="184">
        <v>5797</v>
      </c>
      <c r="AB32" s="184">
        <v>5229</v>
      </c>
      <c r="AC32" s="184">
        <v>4942</v>
      </c>
      <c r="AD32" s="184">
        <v>4899</v>
      </c>
      <c r="AE32" s="184">
        <v>4478</v>
      </c>
      <c r="AF32" s="184">
        <v>4662</v>
      </c>
      <c r="AG32" s="184">
        <v>5312</v>
      </c>
      <c r="AH32" s="184">
        <v>5311</v>
      </c>
      <c r="AI32" s="184">
        <v>4483</v>
      </c>
      <c r="AJ32" s="75">
        <v>4585</v>
      </c>
      <c r="AK32" s="275">
        <v>4034</v>
      </c>
      <c r="AL32" s="275">
        <v>4820</v>
      </c>
      <c r="AM32" s="275">
        <v>4660</v>
      </c>
      <c r="AN32" s="275">
        <v>5910</v>
      </c>
      <c r="AO32" s="275">
        <v>5863</v>
      </c>
      <c r="AP32" s="275">
        <v>5788</v>
      </c>
      <c r="AQ32" s="57">
        <v>5222</v>
      </c>
      <c r="AR32" s="275">
        <v>5188</v>
      </c>
      <c r="AS32" s="275">
        <v>6174</v>
      </c>
      <c r="AT32" s="275">
        <v>7527</v>
      </c>
      <c r="AU32" s="275">
        <v>7032</v>
      </c>
      <c r="AV32" s="292">
        <v>5829</v>
      </c>
      <c r="AW32" s="275">
        <v>6943</v>
      </c>
      <c r="AX32" s="275">
        <v>8925</v>
      </c>
      <c r="AY32" s="275">
        <v>8438</v>
      </c>
      <c r="AZ32" s="275">
        <v>7699</v>
      </c>
      <c r="BA32" s="275">
        <v>7677</v>
      </c>
      <c r="BB32" s="275">
        <v>7384</v>
      </c>
      <c r="BC32" s="57">
        <v>6144</v>
      </c>
      <c r="BD32" s="275">
        <v>5445</v>
      </c>
      <c r="BE32" s="275">
        <v>7217</v>
      </c>
      <c r="BF32" s="275">
        <v>7623</v>
      </c>
      <c r="BG32" s="275">
        <v>8125</v>
      </c>
      <c r="BH32" s="292"/>
      <c r="BI32" s="76">
        <f t="shared" si="93"/>
        <v>515</v>
      </c>
      <c r="BJ32" s="77">
        <f t="shared" si="93"/>
        <v>1247</v>
      </c>
      <c r="BK32" s="77">
        <f t="shared" si="93"/>
        <v>-475</v>
      </c>
      <c r="BL32" s="77">
        <f t="shared" si="93"/>
        <v>-1267</v>
      </c>
      <c r="BM32" s="77">
        <f t="shared" si="93"/>
        <v>-344</v>
      </c>
      <c r="BN32" s="77">
        <f t="shared" si="93"/>
        <v>-1112</v>
      </c>
      <c r="BO32" s="77">
        <f t="shared" si="93"/>
        <v>-1128</v>
      </c>
      <c r="BP32" s="77">
        <f t="shared" si="93"/>
        <v>-955</v>
      </c>
      <c r="BQ32" s="77">
        <f t="shared" si="93"/>
        <v>-1661</v>
      </c>
      <c r="BR32" s="386">
        <f t="shared" si="93"/>
        <v>-1338</v>
      </c>
      <c r="BS32" s="409">
        <f t="shared" si="94"/>
        <v>-2248</v>
      </c>
      <c r="BT32" s="77">
        <f t="shared" si="94"/>
        <v>-1580</v>
      </c>
      <c r="BU32" s="77">
        <f t="shared" si="94"/>
        <v>-1095</v>
      </c>
      <c r="BV32" s="77">
        <f t="shared" si="94"/>
        <v>-2233</v>
      </c>
      <c r="BW32" s="77">
        <f t="shared" si="94"/>
        <v>-1018</v>
      </c>
      <c r="BX32" s="226">
        <f t="shared" si="94"/>
        <v>-218</v>
      </c>
      <c r="BY32" s="226">
        <f t="shared" si="94"/>
        <v>-889</v>
      </c>
      <c r="BZ32" s="226">
        <f t="shared" si="94"/>
        <v>-441</v>
      </c>
      <c r="CA32" s="226">
        <f t="shared" si="94"/>
        <v>-502</v>
      </c>
      <c r="CB32" s="252">
        <f t="shared" si="94"/>
        <v>-1722</v>
      </c>
      <c r="CC32" s="252">
        <f t="shared" si="95"/>
        <v>-1885</v>
      </c>
      <c r="CD32" s="366">
        <f t="shared" si="95"/>
        <v>-1006</v>
      </c>
      <c r="CE32" s="335">
        <f t="shared" si="95"/>
        <v>-554</v>
      </c>
      <c r="CF32" s="252">
        <f t="shared" si="95"/>
        <v>-82</v>
      </c>
      <c r="CG32" s="252">
        <f t="shared" si="95"/>
        <v>-1137</v>
      </c>
      <c r="CH32" s="252">
        <f t="shared" si="95"/>
        <v>681</v>
      </c>
      <c r="CI32" s="252">
        <f t="shared" si="95"/>
        <v>921</v>
      </c>
      <c r="CJ32" s="252">
        <f t="shared" si="95"/>
        <v>889</v>
      </c>
      <c r="CK32" s="252">
        <f t="shared" si="95"/>
        <v>744</v>
      </c>
      <c r="CL32" s="252">
        <f t="shared" si="95"/>
        <v>526</v>
      </c>
      <c r="CM32" s="252">
        <f t="shared" si="96"/>
        <v>862</v>
      </c>
      <c r="CN32" s="252">
        <f t="shared" si="96"/>
        <v>2216</v>
      </c>
      <c r="CO32" s="252">
        <f t="shared" si="96"/>
        <v>2549</v>
      </c>
      <c r="CP32" s="366">
        <f t="shared" si="96"/>
        <v>1244</v>
      </c>
      <c r="CQ32" s="366">
        <f t="shared" si="96"/>
        <v>2909</v>
      </c>
      <c r="CR32" s="366">
        <f t="shared" si="96"/>
        <v>4105</v>
      </c>
      <c r="CS32" s="366">
        <f t="shared" si="96"/>
        <v>3778</v>
      </c>
      <c r="CT32" s="366">
        <f t="shared" si="96"/>
        <v>1789</v>
      </c>
      <c r="CU32" s="366">
        <f t="shared" si="96"/>
        <v>1814</v>
      </c>
      <c r="CV32" s="366">
        <f t="shared" si="96"/>
        <v>1596</v>
      </c>
      <c r="CW32" s="366">
        <f t="shared" si="96"/>
        <v>922</v>
      </c>
      <c r="CX32" s="366">
        <f t="shared" si="96"/>
        <v>257</v>
      </c>
      <c r="CY32" s="366">
        <f t="shared" si="96"/>
        <v>1043</v>
      </c>
      <c r="CZ32" s="366">
        <f t="shared" si="96"/>
        <v>96</v>
      </c>
      <c r="DA32" s="366">
        <f t="shared" si="96"/>
        <v>1093</v>
      </c>
      <c r="DB32" s="264"/>
      <c r="DC32" s="57">
        <f>IF(ISERROR(GETPIVOTDATA("VALUE",'CSS WK pvt'!$I$2,"DT_FILE",DC$8,"CD_CO",DC$6,"TRIM_CAT",TRIM(B32),"TRIM_LINE",A30))=TRUE,0,GETPIVOTDATA("VALUE",'CSS WK pvt'!$I$2,"DT_FILE",DC$8,"CD_CO",DC$6,"TRIM_CAT",TRIM(B32),"TRIM_LINE",A30))</f>
        <v>8125</v>
      </c>
    </row>
    <row r="33" spans="1:107" s="52" customFormat="1" x14ac:dyDescent="0.35">
      <c r="A33" s="139"/>
      <c r="B33" s="53" t="s">
        <v>141</v>
      </c>
      <c r="C33" s="73">
        <v>4299</v>
      </c>
      <c r="D33" s="74">
        <v>5887</v>
      </c>
      <c r="E33" s="74">
        <v>5210</v>
      </c>
      <c r="F33" s="74">
        <v>4939</v>
      </c>
      <c r="G33" s="74">
        <v>3940</v>
      </c>
      <c r="H33" s="74">
        <v>5373</v>
      </c>
      <c r="I33" s="74">
        <v>4586</v>
      </c>
      <c r="J33" s="74">
        <v>4890</v>
      </c>
      <c r="K33" s="74">
        <v>5398</v>
      </c>
      <c r="L33" s="75">
        <v>5652</v>
      </c>
      <c r="M33" s="74">
        <v>5619</v>
      </c>
      <c r="N33" s="74">
        <v>4620</v>
      </c>
      <c r="O33" s="74">
        <v>5539</v>
      </c>
      <c r="P33" s="74">
        <v>8540</v>
      </c>
      <c r="Q33" s="74">
        <v>6492</v>
      </c>
      <c r="R33" s="74">
        <v>4892</v>
      </c>
      <c r="S33" s="74">
        <v>4576</v>
      </c>
      <c r="T33" s="74">
        <v>5238</v>
      </c>
      <c r="U33" s="184">
        <v>3980</v>
      </c>
      <c r="V33" s="184">
        <v>4630</v>
      </c>
      <c r="W33" s="184">
        <v>5071</v>
      </c>
      <c r="X33" s="75">
        <v>5149</v>
      </c>
      <c r="Y33" s="184">
        <v>4636</v>
      </c>
      <c r="Z33" s="184">
        <v>4379</v>
      </c>
      <c r="AA33" s="184">
        <v>4709</v>
      </c>
      <c r="AB33" s="184">
        <v>4500</v>
      </c>
      <c r="AC33" s="184">
        <v>4667</v>
      </c>
      <c r="AD33" s="184">
        <v>4934</v>
      </c>
      <c r="AE33" s="184">
        <v>4768</v>
      </c>
      <c r="AF33" s="184">
        <v>3751</v>
      </c>
      <c r="AG33" s="184">
        <v>4494</v>
      </c>
      <c r="AH33" s="184">
        <v>6492</v>
      </c>
      <c r="AI33" s="184">
        <v>7489</v>
      </c>
      <c r="AJ33" s="75">
        <v>6602</v>
      </c>
      <c r="AK33" s="275">
        <v>5888</v>
      </c>
      <c r="AL33" s="275">
        <v>5625</v>
      </c>
      <c r="AM33" s="275">
        <v>7446</v>
      </c>
      <c r="AN33" s="275">
        <v>6928</v>
      </c>
      <c r="AO33" s="275">
        <v>6013</v>
      </c>
      <c r="AP33" s="275">
        <v>6282</v>
      </c>
      <c r="AQ33" s="57">
        <v>6046</v>
      </c>
      <c r="AR33" s="275">
        <v>6306</v>
      </c>
      <c r="AS33" s="275">
        <v>5779</v>
      </c>
      <c r="AT33" s="275">
        <v>6203</v>
      </c>
      <c r="AU33" s="275">
        <v>5642</v>
      </c>
      <c r="AV33" s="292">
        <v>5391</v>
      </c>
      <c r="AW33" s="275">
        <v>4923</v>
      </c>
      <c r="AX33" s="275">
        <v>5100</v>
      </c>
      <c r="AY33" s="275">
        <v>6110</v>
      </c>
      <c r="AZ33" s="275">
        <v>5712</v>
      </c>
      <c r="BA33" s="275">
        <v>6342</v>
      </c>
      <c r="BB33" s="275">
        <v>5417</v>
      </c>
      <c r="BC33" s="57">
        <v>4962</v>
      </c>
      <c r="BD33" s="275">
        <v>4808</v>
      </c>
      <c r="BE33" s="275">
        <v>5016</v>
      </c>
      <c r="BF33" s="275">
        <v>5232</v>
      </c>
      <c r="BG33" s="275">
        <v>5623</v>
      </c>
      <c r="BH33" s="292"/>
      <c r="BI33" s="76">
        <f t="shared" si="93"/>
        <v>1240</v>
      </c>
      <c r="BJ33" s="77">
        <f t="shared" si="93"/>
        <v>2653</v>
      </c>
      <c r="BK33" s="77">
        <f t="shared" si="93"/>
        <v>1282</v>
      </c>
      <c r="BL33" s="77">
        <f t="shared" si="93"/>
        <v>-47</v>
      </c>
      <c r="BM33" s="77">
        <f t="shared" si="93"/>
        <v>636</v>
      </c>
      <c r="BN33" s="77">
        <f t="shared" si="93"/>
        <v>-135</v>
      </c>
      <c r="BO33" s="77">
        <f t="shared" si="93"/>
        <v>-606</v>
      </c>
      <c r="BP33" s="77">
        <f t="shared" si="93"/>
        <v>-260</v>
      </c>
      <c r="BQ33" s="77">
        <f t="shared" si="93"/>
        <v>-327</v>
      </c>
      <c r="BR33" s="386">
        <f t="shared" si="93"/>
        <v>-503</v>
      </c>
      <c r="BS33" s="409">
        <f t="shared" si="94"/>
        <v>-983</v>
      </c>
      <c r="BT33" s="77">
        <f t="shared" si="94"/>
        <v>-241</v>
      </c>
      <c r="BU33" s="77">
        <f t="shared" si="94"/>
        <v>-830</v>
      </c>
      <c r="BV33" s="77">
        <f t="shared" si="94"/>
        <v>-4040</v>
      </c>
      <c r="BW33" s="77">
        <f t="shared" si="94"/>
        <v>-1825</v>
      </c>
      <c r="BX33" s="226">
        <f t="shared" si="94"/>
        <v>42</v>
      </c>
      <c r="BY33" s="226">
        <f t="shared" si="94"/>
        <v>192</v>
      </c>
      <c r="BZ33" s="226">
        <f t="shared" si="94"/>
        <v>-1487</v>
      </c>
      <c r="CA33" s="226">
        <f t="shared" si="94"/>
        <v>514</v>
      </c>
      <c r="CB33" s="252">
        <f t="shared" si="94"/>
        <v>1862</v>
      </c>
      <c r="CC33" s="252">
        <f t="shared" si="95"/>
        <v>2418</v>
      </c>
      <c r="CD33" s="366">
        <f t="shared" si="95"/>
        <v>1453</v>
      </c>
      <c r="CE33" s="335">
        <f t="shared" si="95"/>
        <v>1252</v>
      </c>
      <c r="CF33" s="252">
        <f t="shared" si="95"/>
        <v>1246</v>
      </c>
      <c r="CG33" s="252">
        <f t="shared" si="95"/>
        <v>2737</v>
      </c>
      <c r="CH33" s="252">
        <f t="shared" si="95"/>
        <v>2428</v>
      </c>
      <c r="CI33" s="252">
        <f t="shared" si="95"/>
        <v>1346</v>
      </c>
      <c r="CJ33" s="252">
        <f t="shared" si="95"/>
        <v>1348</v>
      </c>
      <c r="CK33" s="252">
        <f t="shared" si="95"/>
        <v>1278</v>
      </c>
      <c r="CL33" s="252">
        <f t="shared" si="95"/>
        <v>2555</v>
      </c>
      <c r="CM33" s="252">
        <f t="shared" si="96"/>
        <v>1285</v>
      </c>
      <c r="CN33" s="252">
        <f t="shared" si="96"/>
        <v>-289</v>
      </c>
      <c r="CO33" s="252">
        <f t="shared" si="96"/>
        <v>-1847</v>
      </c>
      <c r="CP33" s="366">
        <f t="shared" si="96"/>
        <v>-1211</v>
      </c>
      <c r="CQ33" s="366">
        <f t="shared" si="96"/>
        <v>-965</v>
      </c>
      <c r="CR33" s="366">
        <f t="shared" si="96"/>
        <v>-525</v>
      </c>
      <c r="CS33" s="366">
        <f t="shared" si="96"/>
        <v>-1336</v>
      </c>
      <c r="CT33" s="366">
        <f t="shared" si="96"/>
        <v>-1216</v>
      </c>
      <c r="CU33" s="366">
        <f t="shared" si="96"/>
        <v>329</v>
      </c>
      <c r="CV33" s="366">
        <f t="shared" si="96"/>
        <v>-865</v>
      </c>
      <c r="CW33" s="366">
        <f t="shared" si="96"/>
        <v>-1084</v>
      </c>
      <c r="CX33" s="366">
        <f t="shared" si="96"/>
        <v>-1498</v>
      </c>
      <c r="CY33" s="366">
        <f t="shared" si="96"/>
        <v>-763</v>
      </c>
      <c r="CZ33" s="366">
        <f t="shared" si="96"/>
        <v>-971</v>
      </c>
      <c r="DA33" s="366">
        <f t="shared" si="96"/>
        <v>-19</v>
      </c>
      <c r="DB33" s="264"/>
      <c r="DC33" s="57">
        <f>IF(ISERROR(GETPIVOTDATA("VALUE",'CSS WK pvt'!$I$2,"DT_FILE",DC$8,"CD_CO",DC$6,"TRIM_CAT",TRIM(B33),"TRIM_LINE",A30))=TRUE,0,GETPIVOTDATA("VALUE",'CSS WK pvt'!$I$2,"DT_FILE",DC$8,"CD_CO",DC$6,"TRIM_CAT",TRIM(B33),"TRIM_LINE",A30))</f>
        <v>5623</v>
      </c>
    </row>
    <row r="34" spans="1:107" s="52" customFormat="1" x14ac:dyDescent="0.35">
      <c r="A34" s="139"/>
      <c r="B34" s="53" t="s">
        <v>142</v>
      </c>
      <c r="C34" s="73">
        <v>259</v>
      </c>
      <c r="D34" s="74">
        <v>339</v>
      </c>
      <c r="E34" s="74">
        <v>277</v>
      </c>
      <c r="F34" s="74">
        <v>258</v>
      </c>
      <c r="G34" s="74">
        <v>216</v>
      </c>
      <c r="H34" s="74">
        <v>317</v>
      </c>
      <c r="I34" s="74">
        <v>247</v>
      </c>
      <c r="J34" s="74">
        <v>276</v>
      </c>
      <c r="K34" s="74">
        <v>312</v>
      </c>
      <c r="L34" s="75">
        <v>358</v>
      </c>
      <c r="M34" s="74">
        <v>366</v>
      </c>
      <c r="N34" s="74">
        <v>236</v>
      </c>
      <c r="O34" s="74">
        <v>305</v>
      </c>
      <c r="P34" s="74">
        <v>581</v>
      </c>
      <c r="Q34" s="74">
        <v>552</v>
      </c>
      <c r="R34" s="74">
        <v>385</v>
      </c>
      <c r="S34" s="74">
        <v>271</v>
      </c>
      <c r="T34" s="74">
        <v>269</v>
      </c>
      <c r="U34" s="184">
        <v>246</v>
      </c>
      <c r="V34" s="184">
        <v>273</v>
      </c>
      <c r="W34" s="184">
        <v>294</v>
      </c>
      <c r="X34" s="75">
        <v>289</v>
      </c>
      <c r="Y34" s="184">
        <v>316</v>
      </c>
      <c r="Z34" s="184">
        <v>310</v>
      </c>
      <c r="AA34" s="184">
        <v>312</v>
      </c>
      <c r="AB34" s="184">
        <v>278</v>
      </c>
      <c r="AC34" s="184">
        <v>230</v>
      </c>
      <c r="AD34" s="184">
        <v>259</v>
      </c>
      <c r="AE34" s="184">
        <v>279</v>
      </c>
      <c r="AF34" s="184">
        <v>229</v>
      </c>
      <c r="AG34" s="184">
        <v>263</v>
      </c>
      <c r="AH34" s="184">
        <v>322</v>
      </c>
      <c r="AI34" s="184">
        <v>516</v>
      </c>
      <c r="AJ34" s="75">
        <v>402</v>
      </c>
      <c r="AK34" s="275">
        <v>436</v>
      </c>
      <c r="AL34" s="275">
        <v>381</v>
      </c>
      <c r="AM34" s="275">
        <v>470</v>
      </c>
      <c r="AN34" s="275">
        <v>367</v>
      </c>
      <c r="AO34" s="275">
        <v>349</v>
      </c>
      <c r="AP34" s="275">
        <v>299</v>
      </c>
      <c r="AQ34" s="57">
        <v>308</v>
      </c>
      <c r="AR34" s="275">
        <v>295</v>
      </c>
      <c r="AS34" s="275">
        <v>279</v>
      </c>
      <c r="AT34" s="275">
        <v>326</v>
      </c>
      <c r="AU34" s="275">
        <v>394</v>
      </c>
      <c r="AV34" s="292">
        <v>369</v>
      </c>
      <c r="AW34" s="275">
        <v>321</v>
      </c>
      <c r="AX34" s="275">
        <v>273</v>
      </c>
      <c r="AY34" s="275">
        <v>310</v>
      </c>
      <c r="AZ34" s="275">
        <v>332</v>
      </c>
      <c r="BA34" s="275">
        <v>323</v>
      </c>
      <c r="BB34" s="275">
        <v>328</v>
      </c>
      <c r="BC34" s="57">
        <v>270</v>
      </c>
      <c r="BD34" s="275">
        <v>266</v>
      </c>
      <c r="BE34" s="275">
        <v>293</v>
      </c>
      <c r="BF34" s="275">
        <v>300</v>
      </c>
      <c r="BG34" s="275">
        <v>315</v>
      </c>
      <c r="BH34" s="292"/>
      <c r="BI34" s="76">
        <f t="shared" si="93"/>
        <v>46</v>
      </c>
      <c r="BJ34" s="77">
        <f t="shared" si="93"/>
        <v>242</v>
      </c>
      <c r="BK34" s="77">
        <f t="shared" si="93"/>
        <v>275</v>
      </c>
      <c r="BL34" s="77">
        <f t="shared" si="93"/>
        <v>127</v>
      </c>
      <c r="BM34" s="77">
        <f t="shared" si="93"/>
        <v>55</v>
      </c>
      <c r="BN34" s="77">
        <f t="shared" si="93"/>
        <v>-48</v>
      </c>
      <c r="BO34" s="77">
        <f t="shared" si="93"/>
        <v>-1</v>
      </c>
      <c r="BP34" s="77">
        <f t="shared" si="93"/>
        <v>-3</v>
      </c>
      <c r="BQ34" s="77">
        <f t="shared" si="93"/>
        <v>-18</v>
      </c>
      <c r="BR34" s="386">
        <f t="shared" si="93"/>
        <v>-69</v>
      </c>
      <c r="BS34" s="409">
        <f t="shared" si="94"/>
        <v>-50</v>
      </c>
      <c r="BT34" s="77">
        <f t="shared" si="94"/>
        <v>74</v>
      </c>
      <c r="BU34" s="77">
        <f t="shared" si="94"/>
        <v>7</v>
      </c>
      <c r="BV34" s="77">
        <f t="shared" si="94"/>
        <v>-303</v>
      </c>
      <c r="BW34" s="77">
        <f t="shared" si="94"/>
        <v>-322</v>
      </c>
      <c r="BX34" s="226">
        <f t="shared" si="94"/>
        <v>-126</v>
      </c>
      <c r="BY34" s="226">
        <f t="shared" si="94"/>
        <v>8</v>
      </c>
      <c r="BZ34" s="226">
        <f t="shared" si="94"/>
        <v>-40</v>
      </c>
      <c r="CA34" s="226">
        <f t="shared" si="94"/>
        <v>17</v>
      </c>
      <c r="CB34" s="252">
        <f t="shared" si="94"/>
        <v>49</v>
      </c>
      <c r="CC34" s="252">
        <f t="shared" si="95"/>
        <v>222</v>
      </c>
      <c r="CD34" s="366">
        <f t="shared" si="95"/>
        <v>113</v>
      </c>
      <c r="CE34" s="335">
        <f t="shared" si="95"/>
        <v>120</v>
      </c>
      <c r="CF34" s="252">
        <f t="shared" si="95"/>
        <v>71</v>
      </c>
      <c r="CG34" s="252">
        <f t="shared" si="95"/>
        <v>158</v>
      </c>
      <c r="CH34" s="252">
        <f t="shared" si="95"/>
        <v>89</v>
      </c>
      <c r="CI34" s="252">
        <f t="shared" si="95"/>
        <v>119</v>
      </c>
      <c r="CJ34" s="252">
        <f t="shared" si="95"/>
        <v>40</v>
      </c>
      <c r="CK34" s="252">
        <f t="shared" si="95"/>
        <v>29</v>
      </c>
      <c r="CL34" s="252">
        <f t="shared" si="95"/>
        <v>66</v>
      </c>
      <c r="CM34" s="252">
        <f t="shared" si="96"/>
        <v>16</v>
      </c>
      <c r="CN34" s="252">
        <f t="shared" si="96"/>
        <v>4</v>
      </c>
      <c r="CO34" s="252">
        <f t="shared" si="96"/>
        <v>-122</v>
      </c>
      <c r="CP34" s="366">
        <f t="shared" si="96"/>
        <v>-33</v>
      </c>
      <c r="CQ34" s="366">
        <f t="shared" si="96"/>
        <v>-115</v>
      </c>
      <c r="CR34" s="366">
        <f t="shared" si="96"/>
        <v>-108</v>
      </c>
      <c r="CS34" s="366">
        <f t="shared" si="96"/>
        <v>-160</v>
      </c>
      <c r="CT34" s="366">
        <f t="shared" si="96"/>
        <v>-35</v>
      </c>
      <c r="CU34" s="366">
        <f t="shared" si="96"/>
        <v>-26</v>
      </c>
      <c r="CV34" s="366">
        <f t="shared" si="96"/>
        <v>29</v>
      </c>
      <c r="CW34" s="366">
        <f t="shared" si="96"/>
        <v>-38</v>
      </c>
      <c r="CX34" s="366">
        <f t="shared" si="96"/>
        <v>-29</v>
      </c>
      <c r="CY34" s="366">
        <f t="shared" si="96"/>
        <v>14</v>
      </c>
      <c r="CZ34" s="366">
        <f t="shared" si="96"/>
        <v>-26</v>
      </c>
      <c r="DA34" s="366">
        <f t="shared" si="96"/>
        <v>-79</v>
      </c>
      <c r="DB34" s="264"/>
      <c r="DC34" s="57">
        <f>IF(ISERROR(GETPIVOTDATA("VALUE",'CSS WK pvt'!$I$2,"DT_FILE",DC$8,"CD_CO",DC$6,"TRIM_CAT",TRIM(B34),"TRIM_LINE",A30))=TRUE,0,GETPIVOTDATA("VALUE",'CSS WK pvt'!$I$2,"DT_FILE",DC$8,"CD_CO",DC$6,"TRIM_CAT",TRIM(B34),"TRIM_LINE",A30))</f>
        <v>315</v>
      </c>
    </row>
    <row r="35" spans="1:107" s="52" customFormat="1" x14ac:dyDescent="0.35">
      <c r="A35" s="139"/>
      <c r="B35" s="53" t="s">
        <v>143</v>
      </c>
      <c r="C35" s="73">
        <v>69</v>
      </c>
      <c r="D35" s="74">
        <v>90</v>
      </c>
      <c r="E35" s="74">
        <v>67</v>
      </c>
      <c r="F35" s="74">
        <v>72</v>
      </c>
      <c r="G35" s="74">
        <v>68</v>
      </c>
      <c r="H35" s="74">
        <v>79</v>
      </c>
      <c r="I35" s="74">
        <v>75</v>
      </c>
      <c r="J35" s="74">
        <v>61</v>
      </c>
      <c r="K35" s="74">
        <v>95</v>
      </c>
      <c r="L35" s="75">
        <v>101</v>
      </c>
      <c r="M35" s="74">
        <v>93</v>
      </c>
      <c r="N35" s="74">
        <v>70</v>
      </c>
      <c r="O35" s="74">
        <v>84</v>
      </c>
      <c r="P35" s="74">
        <v>144</v>
      </c>
      <c r="Q35" s="74">
        <v>133</v>
      </c>
      <c r="R35" s="74">
        <v>123</v>
      </c>
      <c r="S35" s="74">
        <v>79</v>
      </c>
      <c r="T35" s="74">
        <v>78</v>
      </c>
      <c r="U35" s="184">
        <v>76</v>
      </c>
      <c r="V35" s="184">
        <v>80</v>
      </c>
      <c r="W35" s="184">
        <v>83</v>
      </c>
      <c r="X35" s="75">
        <v>107</v>
      </c>
      <c r="Y35" s="184">
        <v>92</v>
      </c>
      <c r="Z35" s="184">
        <v>110</v>
      </c>
      <c r="AA35" s="184">
        <v>91</v>
      </c>
      <c r="AB35" s="184">
        <v>79</v>
      </c>
      <c r="AC35" s="184">
        <v>71</v>
      </c>
      <c r="AD35" s="184">
        <v>76</v>
      </c>
      <c r="AE35" s="184">
        <v>66</v>
      </c>
      <c r="AF35" s="184">
        <v>66</v>
      </c>
      <c r="AG35" s="184">
        <v>65</v>
      </c>
      <c r="AH35" s="184">
        <v>96</v>
      </c>
      <c r="AI35" s="184">
        <v>184</v>
      </c>
      <c r="AJ35" s="75">
        <v>152</v>
      </c>
      <c r="AK35" s="275">
        <v>147</v>
      </c>
      <c r="AL35" s="275">
        <v>136</v>
      </c>
      <c r="AM35" s="275">
        <v>139</v>
      </c>
      <c r="AN35" s="275">
        <v>122</v>
      </c>
      <c r="AO35" s="275">
        <v>94</v>
      </c>
      <c r="AP35" s="275">
        <v>89</v>
      </c>
      <c r="AQ35" s="57">
        <v>77</v>
      </c>
      <c r="AR35" s="275">
        <v>100</v>
      </c>
      <c r="AS35" s="275">
        <v>99</v>
      </c>
      <c r="AT35" s="275">
        <v>119</v>
      </c>
      <c r="AU35" s="275">
        <v>122</v>
      </c>
      <c r="AV35" s="292">
        <v>93</v>
      </c>
      <c r="AW35" s="275">
        <v>92</v>
      </c>
      <c r="AX35" s="275">
        <v>93</v>
      </c>
      <c r="AY35" s="275">
        <v>86</v>
      </c>
      <c r="AZ35" s="275">
        <v>88</v>
      </c>
      <c r="BA35" s="275">
        <v>101</v>
      </c>
      <c r="BB35" s="275">
        <v>92</v>
      </c>
      <c r="BC35" s="57">
        <v>80</v>
      </c>
      <c r="BD35" s="275">
        <v>77</v>
      </c>
      <c r="BE35" s="275">
        <v>78</v>
      </c>
      <c r="BF35" s="275">
        <v>76</v>
      </c>
      <c r="BG35" s="275">
        <v>102</v>
      </c>
      <c r="BH35" s="292"/>
      <c r="BI35" s="76">
        <f t="shared" si="93"/>
        <v>15</v>
      </c>
      <c r="BJ35" s="77">
        <f t="shared" si="93"/>
        <v>54</v>
      </c>
      <c r="BK35" s="77">
        <f t="shared" si="93"/>
        <v>66</v>
      </c>
      <c r="BL35" s="77">
        <f t="shared" si="93"/>
        <v>51</v>
      </c>
      <c r="BM35" s="77">
        <f t="shared" si="93"/>
        <v>11</v>
      </c>
      <c r="BN35" s="77">
        <f t="shared" si="93"/>
        <v>-1</v>
      </c>
      <c r="BO35" s="77">
        <f t="shared" si="93"/>
        <v>1</v>
      </c>
      <c r="BP35" s="77">
        <f t="shared" si="93"/>
        <v>19</v>
      </c>
      <c r="BQ35" s="77">
        <f t="shared" si="93"/>
        <v>-12</v>
      </c>
      <c r="BR35" s="386">
        <f t="shared" si="93"/>
        <v>6</v>
      </c>
      <c r="BS35" s="409">
        <f t="shared" si="94"/>
        <v>-1</v>
      </c>
      <c r="BT35" s="77">
        <f t="shared" si="94"/>
        <v>40</v>
      </c>
      <c r="BU35" s="77">
        <f t="shared" si="94"/>
        <v>7</v>
      </c>
      <c r="BV35" s="77">
        <f t="shared" si="94"/>
        <v>-65</v>
      </c>
      <c r="BW35" s="77">
        <f t="shared" si="94"/>
        <v>-62</v>
      </c>
      <c r="BX35" s="226">
        <f t="shared" si="94"/>
        <v>-47</v>
      </c>
      <c r="BY35" s="226">
        <f t="shared" si="94"/>
        <v>-13</v>
      </c>
      <c r="BZ35" s="226">
        <f t="shared" si="94"/>
        <v>-12</v>
      </c>
      <c r="CA35" s="226">
        <f t="shared" si="94"/>
        <v>-11</v>
      </c>
      <c r="CB35" s="252">
        <f t="shared" si="94"/>
        <v>16</v>
      </c>
      <c r="CC35" s="252">
        <f t="shared" si="95"/>
        <v>101</v>
      </c>
      <c r="CD35" s="366">
        <f t="shared" si="95"/>
        <v>45</v>
      </c>
      <c r="CE35" s="335">
        <f t="shared" si="95"/>
        <v>55</v>
      </c>
      <c r="CF35" s="252">
        <f t="shared" si="95"/>
        <v>26</v>
      </c>
      <c r="CG35" s="252">
        <f t="shared" si="95"/>
        <v>48</v>
      </c>
      <c r="CH35" s="252">
        <f t="shared" si="95"/>
        <v>43</v>
      </c>
      <c r="CI35" s="252">
        <f t="shared" si="95"/>
        <v>23</v>
      </c>
      <c r="CJ35" s="252">
        <f t="shared" si="95"/>
        <v>13</v>
      </c>
      <c r="CK35" s="252">
        <f t="shared" si="95"/>
        <v>11</v>
      </c>
      <c r="CL35" s="252">
        <f t="shared" si="95"/>
        <v>34</v>
      </c>
      <c r="CM35" s="252">
        <f t="shared" si="96"/>
        <v>34</v>
      </c>
      <c r="CN35" s="252">
        <f t="shared" si="96"/>
        <v>23</v>
      </c>
      <c r="CO35" s="252">
        <f t="shared" si="96"/>
        <v>-62</v>
      </c>
      <c r="CP35" s="366">
        <f t="shared" si="96"/>
        <v>-59</v>
      </c>
      <c r="CQ35" s="366">
        <f t="shared" si="96"/>
        <v>-55</v>
      </c>
      <c r="CR35" s="366">
        <f t="shared" si="96"/>
        <v>-43</v>
      </c>
      <c r="CS35" s="366">
        <f t="shared" si="96"/>
        <v>-53</v>
      </c>
      <c r="CT35" s="366">
        <f t="shared" si="96"/>
        <v>-34</v>
      </c>
      <c r="CU35" s="366">
        <f t="shared" si="96"/>
        <v>7</v>
      </c>
      <c r="CV35" s="366">
        <f t="shared" si="96"/>
        <v>3</v>
      </c>
      <c r="CW35" s="366">
        <f t="shared" si="96"/>
        <v>3</v>
      </c>
      <c r="CX35" s="366">
        <f t="shared" si="96"/>
        <v>-23</v>
      </c>
      <c r="CY35" s="366">
        <f t="shared" si="96"/>
        <v>-21</v>
      </c>
      <c r="CZ35" s="366">
        <f t="shared" si="96"/>
        <v>-43</v>
      </c>
      <c r="DA35" s="366">
        <f t="shared" si="96"/>
        <v>-20</v>
      </c>
      <c r="DB35" s="264"/>
      <c r="DC35" s="57">
        <f>IF(ISERROR(GETPIVOTDATA("VALUE",'CSS WK pvt'!$I$2,"DT_FILE",DC$8,"CD_CO",DC$6,"TRIM_CAT",TRIM(B35),"TRIM_LINE",A30))=TRUE,0,GETPIVOTDATA("VALUE",'CSS WK pvt'!$I$2,"DT_FILE",DC$8,"CD_CO",DC$6,"TRIM_CAT",TRIM(B35),"TRIM_LINE",A30))</f>
        <v>102</v>
      </c>
    </row>
    <row r="36" spans="1:107" s="66" customFormat="1" x14ac:dyDescent="0.35">
      <c r="A36" s="140"/>
      <c r="B36" s="53" t="s">
        <v>144</v>
      </c>
      <c r="C36" s="129">
        <f t="shared" ref="C36:Q36" si="97">SUM(C31:C35)</f>
        <v>37303</v>
      </c>
      <c r="D36" s="130">
        <f t="shared" si="97"/>
        <v>40155</v>
      </c>
      <c r="E36" s="130">
        <f t="shared" si="97"/>
        <v>41999</v>
      </c>
      <c r="F36" s="130">
        <f t="shared" si="97"/>
        <v>39544</v>
      </c>
      <c r="G36" s="130">
        <f t="shared" si="97"/>
        <v>34687</v>
      </c>
      <c r="H36" s="130">
        <f t="shared" si="97"/>
        <v>38838</v>
      </c>
      <c r="I36" s="130">
        <f t="shared" si="97"/>
        <v>41685</v>
      </c>
      <c r="J36" s="130">
        <f t="shared" si="97"/>
        <v>49085</v>
      </c>
      <c r="K36" s="130">
        <f t="shared" si="97"/>
        <v>49751</v>
      </c>
      <c r="L36" s="131">
        <f t="shared" si="97"/>
        <v>43461</v>
      </c>
      <c r="M36" s="130">
        <f t="shared" si="97"/>
        <v>44348</v>
      </c>
      <c r="N36" s="130">
        <f t="shared" si="97"/>
        <v>40087</v>
      </c>
      <c r="O36" s="130">
        <f t="shared" si="97"/>
        <v>51559</v>
      </c>
      <c r="P36" s="130">
        <f t="shared" si="97"/>
        <v>60387</v>
      </c>
      <c r="Q36" s="130">
        <f t="shared" si="97"/>
        <v>47690</v>
      </c>
      <c r="R36" s="130">
        <v>40865</v>
      </c>
      <c r="S36" s="130">
        <v>35979</v>
      </c>
      <c r="T36" s="130">
        <v>36409</v>
      </c>
      <c r="U36" s="185">
        <v>41224</v>
      </c>
      <c r="V36" s="185">
        <v>50862</v>
      </c>
      <c r="W36" s="185">
        <f>SUM(W31+W32+W33+W34+W35)</f>
        <v>46082</v>
      </c>
      <c r="X36" s="131">
        <f>SUM(X31+X32+X33+X34+X35)</f>
        <v>38644</v>
      </c>
      <c r="Y36" s="185">
        <v>32081</v>
      </c>
      <c r="Z36" s="185">
        <v>32576</v>
      </c>
      <c r="AA36" s="185">
        <v>37473</v>
      </c>
      <c r="AB36" s="185">
        <v>36190</v>
      </c>
      <c r="AC36" s="185">
        <v>32423</v>
      </c>
      <c r="AD36" s="185">
        <v>31835</v>
      </c>
      <c r="AE36" s="185">
        <v>28413</v>
      </c>
      <c r="AF36" s="185">
        <v>29096</v>
      </c>
      <c r="AG36" s="185">
        <v>34760</v>
      </c>
      <c r="AH36" s="185">
        <v>40468</v>
      </c>
      <c r="AI36" s="185">
        <v>46415</v>
      </c>
      <c r="AJ36" s="131">
        <v>39499</v>
      </c>
      <c r="AK36" s="276">
        <v>33643</v>
      </c>
      <c r="AL36" s="276">
        <v>35385</v>
      </c>
      <c r="AM36" s="276">
        <v>37616</v>
      </c>
      <c r="AN36" s="276">
        <v>40169</v>
      </c>
      <c r="AO36" s="276">
        <v>38282</v>
      </c>
      <c r="AP36" s="276">
        <v>38735</v>
      </c>
      <c r="AQ36" s="78">
        <v>34070</v>
      </c>
      <c r="AR36" s="276">
        <v>34822</v>
      </c>
      <c r="AS36" s="276">
        <v>36812</v>
      </c>
      <c r="AT36" s="276">
        <v>44877</v>
      </c>
      <c r="AU36" s="276">
        <v>42298</v>
      </c>
      <c r="AV36" s="293">
        <v>36424</v>
      </c>
      <c r="AW36" s="276">
        <v>35560</v>
      </c>
      <c r="AX36" s="276">
        <v>44571</v>
      </c>
      <c r="AY36" s="276">
        <v>44805</v>
      </c>
      <c r="AZ36" s="276">
        <v>45766</v>
      </c>
      <c r="BA36" s="276">
        <v>46371</v>
      </c>
      <c r="BB36" s="276">
        <v>43984</v>
      </c>
      <c r="BC36" s="78">
        <v>36358</v>
      </c>
      <c r="BD36" s="276">
        <v>34597</v>
      </c>
      <c r="BE36" s="276">
        <v>43312</v>
      </c>
      <c r="BF36" s="276">
        <v>44911</v>
      </c>
      <c r="BG36" s="276">
        <v>49697</v>
      </c>
      <c r="BH36" s="293"/>
      <c r="BI36" s="78">
        <f t="shared" ref="BI36:BM36" si="98">SUM(BI31:BI35)</f>
        <v>14256</v>
      </c>
      <c r="BJ36" s="132">
        <f t="shared" si="98"/>
        <v>20232</v>
      </c>
      <c r="BK36" s="132">
        <f t="shared" si="98"/>
        <v>5691</v>
      </c>
      <c r="BL36" s="132">
        <f t="shared" si="98"/>
        <v>1321</v>
      </c>
      <c r="BM36" s="132">
        <f t="shared" si="98"/>
        <v>1292</v>
      </c>
      <c r="BN36" s="132">
        <f t="shared" ref="BN36:BV36" si="99">SUM(BN31:BN35)</f>
        <v>-2429</v>
      </c>
      <c r="BO36" s="132">
        <f t="shared" si="99"/>
        <v>-461</v>
      </c>
      <c r="BP36" s="132">
        <f t="shared" si="99"/>
        <v>1777</v>
      </c>
      <c r="BQ36" s="132">
        <f t="shared" si="99"/>
        <v>-3669</v>
      </c>
      <c r="BR36" s="387">
        <f t="shared" si="99"/>
        <v>-4817</v>
      </c>
      <c r="BS36" s="410">
        <f t="shared" si="99"/>
        <v>-12267</v>
      </c>
      <c r="BT36" s="132">
        <f t="shared" si="99"/>
        <v>-7511</v>
      </c>
      <c r="BU36" s="132">
        <f t="shared" si="99"/>
        <v>-14086</v>
      </c>
      <c r="BV36" s="132">
        <f t="shared" si="99"/>
        <v>-24197</v>
      </c>
      <c r="BW36" s="132">
        <f t="shared" ref="BW36:BX36" si="100">SUM(BW31:BW35)</f>
        <v>-15267</v>
      </c>
      <c r="BX36" s="227">
        <f t="shared" si="100"/>
        <v>-9030</v>
      </c>
      <c r="BY36" s="227">
        <f t="shared" ref="BY36:BZ36" si="101">SUM(BY31:BY35)</f>
        <v>-7566</v>
      </c>
      <c r="BZ36" s="227">
        <f t="shared" si="101"/>
        <v>-7313</v>
      </c>
      <c r="CA36" s="227">
        <f t="shared" ref="CA36:CB36" si="102">SUM(CA31:CA35)</f>
        <v>-6464</v>
      </c>
      <c r="CB36" s="253">
        <f t="shared" si="102"/>
        <v>-10394</v>
      </c>
      <c r="CC36" s="253">
        <f t="shared" ref="CC36:CE36" si="103">SUM(CC31:CC35)</f>
        <v>333</v>
      </c>
      <c r="CD36" s="367">
        <f t="shared" si="103"/>
        <v>855</v>
      </c>
      <c r="CE36" s="336">
        <f t="shared" si="103"/>
        <v>1562</v>
      </c>
      <c r="CF36" s="253">
        <f t="shared" ref="CF36:CG36" si="104">SUM(CF31:CF35)</f>
        <v>2809</v>
      </c>
      <c r="CG36" s="253">
        <f t="shared" si="104"/>
        <v>143</v>
      </c>
      <c r="CH36" s="253">
        <f t="shared" ref="CH36" si="105">SUM(CH31:CH35)</f>
        <v>3979</v>
      </c>
      <c r="CI36" s="253">
        <f t="shared" ref="CI36" si="106">SUM(CI31:CI35)</f>
        <v>5859</v>
      </c>
      <c r="CJ36" s="253">
        <f t="shared" ref="CJ36" si="107">SUM(CJ31:CJ35)</f>
        <v>6900</v>
      </c>
      <c r="CK36" s="253">
        <f t="shared" ref="CK36" si="108">SUM(CK31:CK35)</f>
        <v>5657</v>
      </c>
      <c r="CL36" s="253">
        <f t="shared" ref="CL36" si="109">SUM(CL31:CL35)</f>
        <v>5726</v>
      </c>
      <c r="CM36" s="253">
        <f t="shared" ref="CM36" si="110">SUM(CM31:CM35)</f>
        <v>2052</v>
      </c>
      <c r="CN36" s="253">
        <f t="shared" ref="CN36" si="111">SUM(CN31:CN35)</f>
        <v>4409</v>
      </c>
      <c r="CO36" s="253">
        <f t="shared" ref="CO36" si="112">SUM(CO31:CO35)</f>
        <v>-4117</v>
      </c>
      <c r="CP36" s="367">
        <f t="shared" ref="CP36" si="113">SUM(CP31:CP35)</f>
        <v>-3075</v>
      </c>
      <c r="CQ36" s="367">
        <f t="shared" ref="CQ36" si="114">SUM(CQ31:CQ35)</f>
        <v>1917</v>
      </c>
      <c r="CR36" s="367">
        <f t="shared" ref="CR36" si="115">SUM(CR31:CR35)</f>
        <v>9186</v>
      </c>
      <c r="CS36" s="367">
        <f t="shared" ref="CS36" si="116">SUM(CS31:CS35)</f>
        <v>7189</v>
      </c>
      <c r="CT36" s="367">
        <f t="shared" ref="CT36" si="117">SUM(CT31:CT35)</f>
        <v>5597</v>
      </c>
      <c r="CU36" s="367">
        <f t="shared" ref="CU36" si="118">SUM(CU31:CU35)</f>
        <v>8089</v>
      </c>
      <c r="CV36" s="367">
        <f t="shared" ref="CV36" si="119">SUM(CV31:CV35)</f>
        <v>5249</v>
      </c>
      <c r="CW36" s="367">
        <f t="shared" ref="CW36" si="120">SUM(CW31:CW35)</f>
        <v>2288</v>
      </c>
      <c r="CX36" s="367">
        <f t="shared" ref="CX36" si="121">SUM(CX31:CX35)</f>
        <v>-225</v>
      </c>
      <c r="CY36" s="367">
        <f t="shared" ref="CY36:CZ36" si="122">SUM(CY31:CY35)</f>
        <v>6500</v>
      </c>
      <c r="CZ36" s="367">
        <f t="shared" si="122"/>
        <v>34</v>
      </c>
      <c r="DA36" s="367">
        <f t="shared" ref="DA36" si="123">SUM(DA31:DA35)</f>
        <v>7399</v>
      </c>
      <c r="DB36" s="265"/>
      <c r="DC36" s="78">
        <f>SUM(DC31:DC35)</f>
        <v>49697</v>
      </c>
    </row>
    <row r="37" spans="1:107" s="52" customFormat="1" x14ac:dyDescent="0.3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28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264"/>
      <c r="DC37" s="83"/>
    </row>
    <row r="38" spans="1:107" s="52" customFormat="1" x14ac:dyDescent="0.35">
      <c r="A38" s="139"/>
      <c r="B38" s="53" t="s">
        <v>139</v>
      </c>
      <c r="C38" s="73">
        <v>56403</v>
      </c>
      <c r="D38" s="74">
        <v>56219</v>
      </c>
      <c r="E38" s="74">
        <v>57228</v>
      </c>
      <c r="F38" s="74">
        <v>59697</v>
      </c>
      <c r="G38" s="74">
        <v>60324</v>
      </c>
      <c r="H38" s="74">
        <v>59224</v>
      </c>
      <c r="I38" s="74">
        <v>59350</v>
      </c>
      <c r="J38" s="74">
        <v>61416</v>
      </c>
      <c r="K38" s="74">
        <v>69197</v>
      </c>
      <c r="L38" s="75">
        <v>73085</v>
      </c>
      <c r="M38" s="74">
        <v>75335</v>
      </c>
      <c r="N38" s="74">
        <v>73393</v>
      </c>
      <c r="O38" s="74">
        <v>76989</v>
      </c>
      <c r="P38" s="74">
        <v>86550</v>
      </c>
      <c r="Q38" s="74">
        <v>97908</v>
      </c>
      <c r="R38" s="74">
        <v>100619</v>
      </c>
      <c r="S38" s="74">
        <v>98258</v>
      </c>
      <c r="T38" s="74">
        <v>97263</v>
      </c>
      <c r="U38" s="184">
        <v>97999</v>
      </c>
      <c r="V38" s="184">
        <v>104640</v>
      </c>
      <c r="W38" s="184">
        <v>112141</v>
      </c>
      <c r="X38" s="75">
        <v>115885</v>
      </c>
      <c r="Y38" s="184">
        <v>111471</v>
      </c>
      <c r="Z38" s="184">
        <v>106116</v>
      </c>
      <c r="AA38" s="184">
        <v>99687</v>
      </c>
      <c r="AB38" s="184">
        <v>102460</v>
      </c>
      <c r="AC38" s="184">
        <v>97503</v>
      </c>
      <c r="AD38" s="184">
        <v>92072</v>
      </c>
      <c r="AE38" s="184">
        <v>85728</v>
      </c>
      <c r="AF38" s="184">
        <v>80446</v>
      </c>
      <c r="AG38" s="184">
        <v>77456</v>
      </c>
      <c r="AH38" s="184">
        <v>80504</v>
      </c>
      <c r="AI38" s="184">
        <v>85294</v>
      </c>
      <c r="AJ38" s="75">
        <v>87307</v>
      </c>
      <c r="AK38" s="275">
        <v>88793</v>
      </c>
      <c r="AL38" s="275">
        <v>85231</v>
      </c>
      <c r="AM38" s="275">
        <v>81832</v>
      </c>
      <c r="AN38" s="275">
        <v>77734</v>
      </c>
      <c r="AO38" s="275">
        <v>77882</v>
      </c>
      <c r="AP38" s="275">
        <v>76585</v>
      </c>
      <c r="AQ38" s="57">
        <v>77881</v>
      </c>
      <c r="AR38" s="275">
        <v>73149</v>
      </c>
      <c r="AS38" s="275">
        <v>71455</v>
      </c>
      <c r="AT38" s="275">
        <v>72856</v>
      </c>
      <c r="AU38" s="275">
        <v>76821</v>
      </c>
      <c r="AV38" s="292">
        <v>81583</v>
      </c>
      <c r="AW38" s="275">
        <v>75985</v>
      </c>
      <c r="AX38" s="275">
        <v>74218</v>
      </c>
      <c r="AY38" s="275">
        <v>76055</v>
      </c>
      <c r="AZ38" s="275">
        <v>81038</v>
      </c>
      <c r="BA38" s="275">
        <v>79474</v>
      </c>
      <c r="BB38" s="275">
        <v>80212</v>
      </c>
      <c r="BC38" s="57">
        <v>81129</v>
      </c>
      <c r="BD38" s="275">
        <v>77466</v>
      </c>
      <c r="BE38" s="275">
        <v>72792</v>
      </c>
      <c r="BF38" s="275">
        <v>72366</v>
      </c>
      <c r="BG38" s="275">
        <v>76549</v>
      </c>
      <c r="BH38" s="292"/>
      <c r="BI38" s="76">
        <f t="shared" ref="BI38:BR42" si="124">O38-C38</f>
        <v>20586</v>
      </c>
      <c r="BJ38" s="77">
        <f t="shared" si="124"/>
        <v>30331</v>
      </c>
      <c r="BK38" s="77">
        <f t="shared" si="124"/>
        <v>40680</v>
      </c>
      <c r="BL38" s="77">
        <f t="shared" si="124"/>
        <v>40922</v>
      </c>
      <c r="BM38" s="77">
        <f t="shared" si="124"/>
        <v>37934</v>
      </c>
      <c r="BN38" s="77">
        <f t="shared" si="124"/>
        <v>38039</v>
      </c>
      <c r="BO38" s="77">
        <f t="shared" si="124"/>
        <v>38649</v>
      </c>
      <c r="BP38" s="77">
        <f t="shared" si="124"/>
        <v>43224</v>
      </c>
      <c r="BQ38" s="77">
        <f t="shared" si="124"/>
        <v>42944</v>
      </c>
      <c r="BR38" s="386">
        <f t="shared" si="124"/>
        <v>42800</v>
      </c>
      <c r="BS38" s="409">
        <f t="shared" ref="BS38:CB42" si="125">Y38-M38</f>
        <v>36136</v>
      </c>
      <c r="BT38" s="77">
        <f t="shared" si="125"/>
        <v>32723</v>
      </c>
      <c r="BU38" s="77">
        <f t="shared" si="125"/>
        <v>22698</v>
      </c>
      <c r="BV38" s="77">
        <f t="shared" si="125"/>
        <v>15910</v>
      </c>
      <c r="BW38" s="77">
        <f t="shared" si="125"/>
        <v>-405</v>
      </c>
      <c r="BX38" s="226">
        <f t="shared" si="125"/>
        <v>-8547</v>
      </c>
      <c r="BY38" s="226">
        <f t="shared" si="125"/>
        <v>-12530</v>
      </c>
      <c r="BZ38" s="226">
        <f t="shared" si="125"/>
        <v>-16817</v>
      </c>
      <c r="CA38" s="226">
        <f t="shared" si="125"/>
        <v>-20543</v>
      </c>
      <c r="CB38" s="252">
        <f t="shared" si="125"/>
        <v>-24136</v>
      </c>
      <c r="CC38" s="252">
        <f t="shared" ref="CC38:CL42" si="126">AI38-W38</f>
        <v>-26847</v>
      </c>
      <c r="CD38" s="366">
        <f t="shared" si="126"/>
        <v>-28578</v>
      </c>
      <c r="CE38" s="335">
        <f t="shared" si="126"/>
        <v>-22678</v>
      </c>
      <c r="CF38" s="252">
        <f t="shared" si="126"/>
        <v>-20885</v>
      </c>
      <c r="CG38" s="252">
        <f t="shared" si="126"/>
        <v>-17855</v>
      </c>
      <c r="CH38" s="252">
        <f t="shared" si="126"/>
        <v>-24726</v>
      </c>
      <c r="CI38" s="252">
        <f t="shared" si="126"/>
        <v>-19621</v>
      </c>
      <c r="CJ38" s="252">
        <f t="shared" si="126"/>
        <v>-15487</v>
      </c>
      <c r="CK38" s="252">
        <f t="shared" si="126"/>
        <v>-7847</v>
      </c>
      <c r="CL38" s="252">
        <f t="shared" si="126"/>
        <v>-7297</v>
      </c>
      <c r="CM38" s="252">
        <f t="shared" ref="CM38:DA42" si="127">AS38-AG38</f>
        <v>-6001</v>
      </c>
      <c r="CN38" s="252">
        <f t="shared" si="127"/>
        <v>-7648</v>
      </c>
      <c r="CO38" s="252">
        <f t="shared" si="127"/>
        <v>-8473</v>
      </c>
      <c r="CP38" s="366">
        <f t="shared" si="127"/>
        <v>-5724</v>
      </c>
      <c r="CQ38" s="366">
        <f t="shared" si="127"/>
        <v>-12808</v>
      </c>
      <c r="CR38" s="366">
        <f t="shared" si="127"/>
        <v>-11013</v>
      </c>
      <c r="CS38" s="366">
        <f t="shared" si="127"/>
        <v>-5777</v>
      </c>
      <c r="CT38" s="366">
        <f t="shared" si="127"/>
        <v>3304</v>
      </c>
      <c r="CU38" s="366">
        <f t="shared" si="127"/>
        <v>1592</v>
      </c>
      <c r="CV38" s="366">
        <f t="shared" si="127"/>
        <v>3627</v>
      </c>
      <c r="CW38" s="366">
        <f t="shared" si="127"/>
        <v>3248</v>
      </c>
      <c r="CX38" s="366">
        <f t="shared" si="127"/>
        <v>4317</v>
      </c>
      <c r="CY38" s="366">
        <f t="shared" si="127"/>
        <v>1337</v>
      </c>
      <c r="CZ38" s="366">
        <f t="shared" si="127"/>
        <v>-490</v>
      </c>
      <c r="DA38" s="366">
        <f t="shared" si="127"/>
        <v>-272</v>
      </c>
      <c r="DB38" s="264"/>
      <c r="DC38" s="57">
        <f>IF(ISERROR(GETPIVOTDATA("VALUE",'CSS WK pvt'!$I$2,"DT_FILE",DC$8,"CD_CO",DC$6,"TRIM_CAT",TRIM(B38),"TRIM_LINE",A37))=TRUE,0,GETPIVOTDATA("VALUE",'CSS WK pvt'!$I$2,"DT_FILE",DC$8,"CD_CO",DC$6,"TRIM_CAT",TRIM(B38),"TRIM_LINE",A37))</f>
        <v>76549</v>
      </c>
    </row>
    <row r="39" spans="1:107" s="52" customFormat="1" x14ac:dyDescent="0.35">
      <c r="A39" s="139"/>
      <c r="B39" s="53" t="s">
        <v>140</v>
      </c>
      <c r="C39" s="73">
        <v>28182</v>
      </c>
      <c r="D39" s="74">
        <v>28184</v>
      </c>
      <c r="E39" s="74">
        <v>27562</v>
      </c>
      <c r="F39" s="74">
        <v>28034</v>
      </c>
      <c r="G39" s="74">
        <v>28240</v>
      </c>
      <c r="H39" s="74">
        <v>28234</v>
      </c>
      <c r="I39" s="74">
        <v>28436</v>
      </c>
      <c r="J39" s="74">
        <v>29211</v>
      </c>
      <c r="K39" s="74">
        <v>31614</v>
      </c>
      <c r="L39" s="75">
        <v>33219</v>
      </c>
      <c r="M39" s="74">
        <v>34653</v>
      </c>
      <c r="N39" s="74">
        <v>34225</v>
      </c>
      <c r="O39" s="74">
        <v>34673</v>
      </c>
      <c r="P39" s="74">
        <v>38379</v>
      </c>
      <c r="Q39" s="74">
        <v>37513</v>
      </c>
      <c r="R39" s="74">
        <v>36924</v>
      </c>
      <c r="S39" s="74">
        <v>38854</v>
      </c>
      <c r="T39" s="74">
        <v>37826</v>
      </c>
      <c r="U39" s="184">
        <v>36788</v>
      </c>
      <c r="V39" s="184">
        <v>36605</v>
      </c>
      <c r="W39" s="184">
        <v>40944</v>
      </c>
      <c r="X39" s="75">
        <v>43778</v>
      </c>
      <c r="Y39" s="184">
        <v>42367</v>
      </c>
      <c r="Z39" s="184">
        <v>43694</v>
      </c>
      <c r="AA39" s="184">
        <v>43820</v>
      </c>
      <c r="AB39" s="184">
        <v>42768</v>
      </c>
      <c r="AC39" s="184">
        <v>43406</v>
      </c>
      <c r="AD39" s="184">
        <v>43487</v>
      </c>
      <c r="AE39" s="184">
        <v>42931</v>
      </c>
      <c r="AF39" s="184">
        <v>42045</v>
      </c>
      <c r="AG39" s="184">
        <v>40017</v>
      </c>
      <c r="AH39" s="184">
        <v>37953</v>
      </c>
      <c r="AI39" s="184">
        <v>32137</v>
      </c>
      <c r="AJ39" s="75">
        <v>37607</v>
      </c>
      <c r="AK39" s="275">
        <v>35086</v>
      </c>
      <c r="AL39" s="275">
        <v>33721</v>
      </c>
      <c r="AM39" s="275">
        <v>34206</v>
      </c>
      <c r="AN39" s="275">
        <v>37080</v>
      </c>
      <c r="AO39" s="275">
        <v>38182</v>
      </c>
      <c r="AP39" s="275">
        <v>38666</v>
      </c>
      <c r="AQ39" s="57">
        <v>37685</v>
      </c>
      <c r="AR39" s="275">
        <v>36288</v>
      </c>
      <c r="AS39" s="275">
        <v>37971</v>
      </c>
      <c r="AT39" s="275">
        <v>37439</v>
      </c>
      <c r="AU39" s="275">
        <v>39247</v>
      </c>
      <c r="AV39" s="292">
        <v>37846</v>
      </c>
      <c r="AW39" s="275">
        <v>41818</v>
      </c>
      <c r="AX39" s="275">
        <v>42021</v>
      </c>
      <c r="AY39" s="275">
        <v>44793</v>
      </c>
      <c r="AZ39" s="275">
        <v>45437</v>
      </c>
      <c r="BA39" s="275">
        <v>47342</v>
      </c>
      <c r="BB39" s="275">
        <v>47362</v>
      </c>
      <c r="BC39" s="57">
        <v>48095</v>
      </c>
      <c r="BD39" s="275">
        <v>45139</v>
      </c>
      <c r="BE39" s="275">
        <v>43807</v>
      </c>
      <c r="BF39" s="275">
        <v>43638</v>
      </c>
      <c r="BG39" s="275">
        <v>44521</v>
      </c>
      <c r="BH39" s="292"/>
      <c r="BI39" s="76">
        <f t="shared" si="124"/>
        <v>6491</v>
      </c>
      <c r="BJ39" s="77">
        <f t="shared" si="124"/>
        <v>10195</v>
      </c>
      <c r="BK39" s="77">
        <f t="shared" si="124"/>
        <v>9951</v>
      </c>
      <c r="BL39" s="77">
        <f t="shared" si="124"/>
        <v>8890</v>
      </c>
      <c r="BM39" s="77">
        <f t="shared" si="124"/>
        <v>10614</v>
      </c>
      <c r="BN39" s="77">
        <f t="shared" si="124"/>
        <v>9592</v>
      </c>
      <c r="BO39" s="77">
        <f t="shared" si="124"/>
        <v>8352</v>
      </c>
      <c r="BP39" s="77">
        <f t="shared" si="124"/>
        <v>7394</v>
      </c>
      <c r="BQ39" s="77">
        <f t="shared" si="124"/>
        <v>9330</v>
      </c>
      <c r="BR39" s="386">
        <f t="shared" si="124"/>
        <v>10559</v>
      </c>
      <c r="BS39" s="409">
        <f t="shared" si="125"/>
        <v>7714</v>
      </c>
      <c r="BT39" s="77">
        <f t="shared" si="125"/>
        <v>9469</v>
      </c>
      <c r="BU39" s="77">
        <f t="shared" si="125"/>
        <v>9147</v>
      </c>
      <c r="BV39" s="77">
        <f t="shared" si="125"/>
        <v>4389</v>
      </c>
      <c r="BW39" s="77">
        <f t="shared" si="125"/>
        <v>5893</v>
      </c>
      <c r="BX39" s="226">
        <f t="shared" si="125"/>
        <v>6563</v>
      </c>
      <c r="BY39" s="226">
        <f t="shared" si="125"/>
        <v>4077</v>
      </c>
      <c r="BZ39" s="226">
        <f t="shared" si="125"/>
        <v>4219</v>
      </c>
      <c r="CA39" s="226">
        <f t="shared" si="125"/>
        <v>3229</v>
      </c>
      <c r="CB39" s="252">
        <f t="shared" si="125"/>
        <v>1348</v>
      </c>
      <c r="CC39" s="252">
        <f t="shared" si="126"/>
        <v>-8807</v>
      </c>
      <c r="CD39" s="366">
        <f t="shared" si="126"/>
        <v>-6171</v>
      </c>
      <c r="CE39" s="335">
        <f t="shared" si="126"/>
        <v>-7281</v>
      </c>
      <c r="CF39" s="252">
        <f t="shared" si="126"/>
        <v>-9973</v>
      </c>
      <c r="CG39" s="252">
        <f t="shared" si="126"/>
        <v>-9614</v>
      </c>
      <c r="CH39" s="252">
        <f t="shared" si="126"/>
        <v>-5688</v>
      </c>
      <c r="CI39" s="252">
        <f t="shared" si="126"/>
        <v>-5224</v>
      </c>
      <c r="CJ39" s="252">
        <f t="shared" si="126"/>
        <v>-4821</v>
      </c>
      <c r="CK39" s="252">
        <f t="shared" si="126"/>
        <v>-5246</v>
      </c>
      <c r="CL39" s="252">
        <f t="shared" si="126"/>
        <v>-5757</v>
      </c>
      <c r="CM39" s="252">
        <f t="shared" si="127"/>
        <v>-2046</v>
      </c>
      <c r="CN39" s="252">
        <f t="shared" si="127"/>
        <v>-514</v>
      </c>
      <c r="CO39" s="252">
        <f t="shared" si="127"/>
        <v>7110</v>
      </c>
      <c r="CP39" s="366">
        <f t="shared" si="127"/>
        <v>239</v>
      </c>
      <c r="CQ39" s="366">
        <f t="shared" si="127"/>
        <v>6732</v>
      </c>
      <c r="CR39" s="366">
        <f t="shared" si="127"/>
        <v>8300</v>
      </c>
      <c r="CS39" s="366">
        <f t="shared" si="127"/>
        <v>10587</v>
      </c>
      <c r="CT39" s="366">
        <f t="shared" si="127"/>
        <v>8357</v>
      </c>
      <c r="CU39" s="366">
        <f t="shared" si="127"/>
        <v>9160</v>
      </c>
      <c r="CV39" s="366">
        <f t="shared" si="127"/>
        <v>8696</v>
      </c>
      <c r="CW39" s="366">
        <f t="shared" si="127"/>
        <v>10410</v>
      </c>
      <c r="CX39" s="366">
        <f t="shared" si="127"/>
        <v>8851</v>
      </c>
      <c r="CY39" s="366">
        <f t="shared" si="127"/>
        <v>5836</v>
      </c>
      <c r="CZ39" s="366">
        <f t="shared" si="127"/>
        <v>6199</v>
      </c>
      <c r="DA39" s="366">
        <f t="shared" si="127"/>
        <v>5274</v>
      </c>
      <c r="DB39" s="264"/>
      <c r="DC39" s="57">
        <f>IF(ISERROR(GETPIVOTDATA("VALUE",'CSS WK pvt'!$I$2,"DT_FILE",DC$8,"CD_CO",DC$6,"TRIM_CAT",TRIM(B39),"TRIM_LINE",A37))=TRUE,0,GETPIVOTDATA("VALUE",'CSS WK pvt'!$I$2,"DT_FILE",DC$8,"CD_CO",DC$6,"TRIM_CAT",TRIM(B39),"TRIM_LINE",A37))</f>
        <v>44521</v>
      </c>
    </row>
    <row r="40" spans="1:107" s="52" customFormat="1" x14ac:dyDescent="0.35">
      <c r="A40" s="139"/>
      <c r="B40" s="53" t="s">
        <v>141</v>
      </c>
      <c r="C40" s="73">
        <v>5632</v>
      </c>
      <c r="D40" s="74">
        <v>5748</v>
      </c>
      <c r="E40" s="74">
        <v>6474</v>
      </c>
      <c r="F40" s="74">
        <v>6650</v>
      </c>
      <c r="G40" s="74">
        <v>6822</v>
      </c>
      <c r="H40" s="74">
        <v>6624</v>
      </c>
      <c r="I40" s="74">
        <v>6659</v>
      </c>
      <c r="J40" s="74">
        <v>6651</v>
      </c>
      <c r="K40" s="74">
        <v>6940</v>
      </c>
      <c r="L40" s="75">
        <v>7099</v>
      </c>
      <c r="M40" s="74">
        <v>7404</v>
      </c>
      <c r="N40" s="74">
        <v>6894</v>
      </c>
      <c r="O40" s="74">
        <v>7445</v>
      </c>
      <c r="P40" s="74">
        <v>9900</v>
      </c>
      <c r="Q40" s="74">
        <v>12734</v>
      </c>
      <c r="R40" s="74">
        <v>13173</v>
      </c>
      <c r="S40" s="74">
        <v>12932</v>
      </c>
      <c r="T40" s="74">
        <v>12041</v>
      </c>
      <c r="U40" s="184">
        <v>11408</v>
      </c>
      <c r="V40" s="184">
        <v>10083</v>
      </c>
      <c r="W40" s="184">
        <v>10313</v>
      </c>
      <c r="X40" s="75">
        <v>10738</v>
      </c>
      <c r="Y40" s="184">
        <v>10745</v>
      </c>
      <c r="Z40" s="184">
        <v>10383</v>
      </c>
      <c r="AA40" s="184">
        <v>9767</v>
      </c>
      <c r="AB40" s="184">
        <v>10121</v>
      </c>
      <c r="AC40" s="184">
        <v>9839</v>
      </c>
      <c r="AD40" s="184">
        <v>9915</v>
      </c>
      <c r="AE40" s="184">
        <v>10188</v>
      </c>
      <c r="AF40" s="184">
        <v>10187</v>
      </c>
      <c r="AG40" s="184">
        <v>9449</v>
      </c>
      <c r="AH40" s="184">
        <v>9605</v>
      </c>
      <c r="AI40" s="184">
        <v>9850</v>
      </c>
      <c r="AJ40" s="75">
        <v>10664</v>
      </c>
      <c r="AK40" s="275">
        <v>10701</v>
      </c>
      <c r="AL40" s="275">
        <v>10253</v>
      </c>
      <c r="AM40" s="275">
        <v>9899</v>
      </c>
      <c r="AN40" s="275">
        <v>10290</v>
      </c>
      <c r="AO40" s="275">
        <v>10369</v>
      </c>
      <c r="AP40" s="275">
        <v>10387</v>
      </c>
      <c r="AQ40" s="57">
        <v>10667</v>
      </c>
      <c r="AR40" s="275">
        <v>11099</v>
      </c>
      <c r="AS40" s="275">
        <v>10384</v>
      </c>
      <c r="AT40" s="275">
        <v>10614</v>
      </c>
      <c r="AU40" s="275">
        <v>9447</v>
      </c>
      <c r="AV40" s="292">
        <v>9707</v>
      </c>
      <c r="AW40" s="275">
        <v>9436</v>
      </c>
      <c r="AX40" s="275">
        <v>9082</v>
      </c>
      <c r="AY40" s="275">
        <v>9148</v>
      </c>
      <c r="AZ40" s="275">
        <v>9581</v>
      </c>
      <c r="BA40" s="275">
        <v>9766</v>
      </c>
      <c r="BB40" s="275">
        <v>9979</v>
      </c>
      <c r="BC40" s="57">
        <v>9960</v>
      </c>
      <c r="BD40" s="275">
        <v>9972</v>
      </c>
      <c r="BE40" s="275">
        <v>9367</v>
      </c>
      <c r="BF40" s="275">
        <v>9027</v>
      </c>
      <c r="BG40" s="275">
        <v>9182</v>
      </c>
      <c r="BH40" s="292"/>
      <c r="BI40" s="76">
        <f t="shared" si="124"/>
        <v>1813</v>
      </c>
      <c r="BJ40" s="77">
        <f t="shared" si="124"/>
        <v>4152</v>
      </c>
      <c r="BK40" s="77">
        <f t="shared" si="124"/>
        <v>6260</v>
      </c>
      <c r="BL40" s="77">
        <f t="shared" si="124"/>
        <v>6523</v>
      </c>
      <c r="BM40" s="77">
        <f t="shared" si="124"/>
        <v>6110</v>
      </c>
      <c r="BN40" s="77">
        <f t="shared" si="124"/>
        <v>5417</v>
      </c>
      <c r="BO40" s="77">
        <f t="shared" si="124"/>
        <v>4749</v>
      </c>
      <c r="BP40" s="77">
        <f t="shared" si="124"/>
        <v>3432</v>
      </c>
      <c r="BQ40" s="77">
        <f t="shared" si="124"/>
        <v>3373</v>
      </c>
      <c r="BR40" s="386">
        <f t="shared" si="124"/>
        <v>3639</v>
      </c>
      <c r="BS40" s="409">
        <f t="shared" si="125"/>
        <v>3341</v>
      </c>
      <c r="BT40" s="77">
        <f t="shared" si="125"/>
        <v>3489</v>
      </c>
      <c r="BU40" s="77">
        <f t="shared" si="125"/>
        <v>2322</v>
      </c>
      <c r="BV40" s="77">
        <f t="shared" si="125"/>
        <v>221</v>
      </c>
      <c r="BW40" s="77">
        <f t="shared" si="125"/>
        <v>-2895</v>
      </c>
      <c r="BX40" s="226">
        <f t="shared" si="125"/>
        <v>-3258</v>
      </c>
      <c r="BY40" s="226">
        <f t="shared" si="125"/>
        <v>-2744</v>
      </c>
      <c r="BZ40" s="226">
        <f t="shared" si="125"/>
        <v>-1854</v>
      </c>
      <c r="CA40" s="226">
        <f t="shared" si="125"/>
        <v>-1959</v>
      </c>
      <c r="CB40" s="252">
        <f t="shared" si="125"/>
        <v>-478</v>
      </c>
      <c r="CC40" s="252">
        <f t="shared" si="126"/>
        <v>-463</v>
      </c>
      <c r="CD40" s="366">
        <f t="shared" si="126"/>
        <v>-74</v>
      </c>
      <c r="CE40" s="335">
        <f t="shared" si="126"/>
        <v>-44</v>
      </c>
      <c r="CF40" s="252">
        <f t="shared" si="126"/>
        <v>-130</v>
      </c>
      <c r="CG40" s="252">
        <f t="shared" si="126"/>
        <v>132</v>
      </c>
      <c r="CH40" s="252">
        <f t="shared" si="126"/>
        <v>169</v>
      </c>
      <c r="CI40" s="252">
        <f t="shared" si="126"/>
        <v>530</v>
      </c>
      <c r="CJ40" s="252">
        <f t="shared" si="126"/>
        <v>472</v>
      </c>
      <c r="CK40" s="252">
        <f t="shared" si="126"/>
        <v>479</v>
      </c>
      <c r="CL40" s="252">
        <f t="shared" si="126"/>
        <v>912</v>
      </c>
      <c r="CM40" s="252">
        <f t="shared" si="127"/>
        <v>935</v>
      </c>
      <c r="CN40" s="252">
        <f t="shared" si="127"/>
        <v>1009</v>
      </c>
      <c r="CO40" s="252">
        <f t="shared" si="127"/>
        <v>-403</v>
      </c>
      <c r="CP40" s="366">
        <f t="shared" si="127"/>
        <v>-957</v>
      </c>
      <c r="CQ40" s="366">
        <f t="shared" si="127"/>
        <v>-1265</v>
      </c>
      <c r="CR40" s="366">
        <f t="shared" si="127"/>
        <v>-1171</v>
      </c>
      <c r="CS40" s="366">
        <f t="shared" si="127"/>
        <v>-751</v>
      </c>
      <c r="CT40" s="366">
        <f t="shared" si="127"/>
        <v>-709</v>
      </c>
      <c r="CU40" s="366">
        <f t="shared" si="127"/>
        <v>-603</v>
      </c>
      <c r="CV40" s="366">
        <f t="shared" si="127"/>
        <v>-408</v>
      </c>
      <c r="CW40" s="366">
        <f t="shared" si="127"/>
        <v>-707</v>
      </c>
      <c r="CX40" s="366">
        <f t="shared" si="127"/>
        <v>-1127</v>
      </c>
      <c r="CY40" s="366">
        <f t="shared" si="127"/>
        <v>-1017</v>
      </c>
      <c r="CZ40" s="366">
        <f t="shared" si="127"/>
        <v>-1587</v>
      </c>
      <c r="DA40" s="366">
        <f t="shared" si="127"/>
        <v>-265</v>
      </c>
      <c r="DB40" s="264"/>
      <c r="DC40" s="57">
        <f>IF(ISERROR(GETPIVOTDATA("VALUE",'CSS WK pvt'!$I$2,"DT_FILE",DC$8,"CD_CO",DC$6,"TRIM_CAT",TRIM(B40),"TRIM_LINE",A37))=TRUE,0,GETPIVOTDATA("VALUE",'CSS WK pvt'!$I$2,"DT_FILE",DC$8,"CD_CO",DC$6,"TRIM_CAT",TRIM(B40),"TRIM_LINE",A37))</f>
        <v>9182</v>
      </c>
    </row>
    <row r="41" spans="1:107" s="52" customFormat="1" x14ac:dyDescent="0.35">
      <c r="A41" s="139"/>
      <c r="B41" s="53" t="s">
        <v>142</v>
      </c>
      <c r="C41" s="73">
        <v>304</v>
      </c>
      <c r="D41" s="74">
        <v>303</v>
      </c>
      <c r="E41" s="74">
        <v>306</v>
      </c>
      <c r="F41" s="74">
        <v>315</v>
      </c>
      <c r="G41" s="74">
        <v>305</v>
      </c>
      <c r="H41" s="74">
        <v>307</v>
      </c>
      <c r="I41" s="74">
        <v>320</v>
      </c>
      <c r="J41" s="74">
        <v>310</v>
      </c>
      <c r="K41" s="74">
        <v>328</v>
      </c>
      <c r="L41" s="75">
        <v>335</v>
      </c>
      <c r="M41" s="74">
        <v>334</v>
      </c>
      <c r="N41" s="74">
        <v>356</v>
      </c>
      <c r="O41" s="74">
        <v>370</v>
      </c>
      <c r="P41" s="74">
        <v>485</v>
      </c>
      <c r="Q41" s="74">
        <v>690</v>
      </c>
      <c r="R41" s="74">
        <v>736</v>
      </c>
      <c r="S41" s="74">
        <v>672</v>
      </c>
      <c r="T41" s="74">
        <v>674</v>
      </c>
      <c r="U41" s="184">
        <v>572</v>
      </c>
      <c r="V41" s="184">
        <v>537</v>
      </c>
      <c r="W41" s="184">
        <v>533</v>
      </c>
      <c r="X41" s="75">
        <v>557</v>
      </c>
      <c r="Y41" s="184">
        <v>564</v>
      </c>
      <c r="Z41" s="184">
        <v>562</v>
      </c>
      <c r="AA41" s="184">
        <v>485</v>
      </c>
      <c r="AB41" s="184">
        <v>499</v>
      </c>
      <c r="AC41" s="184">
        <v>439</v>
      </c>
      <c r="AD41" s="184">
        <v>433</v>
      </c>
      <c r="AE41" s="184">
        <v>430</v>
      </c>
      <c r="AF41" s="184">
        <v>422</v>
      </c>
      <c r="AG41" s="184">
        <v>382</v>
      </c>
      <c r="AH41" s="184">
        <v>430</v>
      </c>
      <c r="AI41" s="184">
        <v>465</v>
      </c>
      <c r="AJ41" s="75">
        <v>476</v>
      </c>
      <c r="AK41" s="275">
        <v>563</v>
      </c>
      <c r="AL41" s="275">
        <v>512</v>
      </c>
      <c r="AM41" s="275">
        <v>452</v>
      </c>
      <c r="AN41" s="275">
        <v>462</v>
      </c>
      <c r="AO41" s="275">
        <v>492</v>
      </c>
      <c r="AP41" s="275">
        <v>475</v>
      </c>
      <c r="AQ41" s="57">
        <v>453</v>
      </c>
      <c r="AR41" s="275">
        <v>471</v>
      </c>
      <c r="AS41" s="275">
        <v>465</v>
      </c>
      <c r="AT41" s="275">
        <v>475</v>
      </c>
      <c r="AU41" s="275">
        <v>464</v>
      </c>
      <c r="AV41" s="292">
        <v>485</v>
      </c>
      <c r="AW41" s="275">
        <v>467</v>
      </c>
      <c r="AX41" s="275">
        <v>440</v>
      </c>
      <c r="AY41" s="275">
        <v>418</v>
      </c>
      <c r="AZ41" s="275">
        <v>432</v>
      </c>
      <c r="BA41" s="275">
        <v>421</v>
      </c>
      <c r="BB41" s="275">
        <v>443</v>
      </c>
      <c r="BC41" s="57">
        <v>480</v>
      </c>
      <c r="BD41" s="275">
        <v>453</v>
      </c>
      <c r="BE41" s="275">
        <v>418</v>
      </c>
      <c r="BF41" s="275">
        <v>401</v>
      </c>
      <c r="BG41" s="275">
        <v>439</v>
      </c>
      <c r="BH41" s="292"/>
      <c r="BI41" s="76">
        <f t="shared" si="124"/>
        <v>66</v>
      </c>
      <c r="BJ41" s="77">
        <f t="shared" si="124"/>
        <v>182</v>
      </c>
      <c r="BK41" s="77">
        <f t="shared" si="124"/>
        <v>384</v>
      </c>
      <c r="BL41" s="77">
        <f t="shared" si="124"/>
        <v>421</v>
      </c>
      <c r="BM41" s="77">
        <f t="shared" si="124"/>
        <v>367</v>
      </c>
      <c r="BN41" s="77">
        <f t="shared" si="124"/>
        <v>367</v>
      </c>
      <c r="BO41" s="77">
        <f t="shared" si="124"/>
        <v>252</v>
      </c>
      <c r="BP41" s="77">
        <f t="shared" si="124"/>
        <v>227</v>
      </c>
      <c r="BQ41" s="77">
        <f t="shared" si="124"/>
        <v>205</v>
      </c>
      <c r="BR41" s="386">
        <f t="shared" si="124"/>
        <v>222</v>
      </c>
      <c r="BS41" s="409">
        <f t="shared" si="125"/>
        <v>230</v>
      </c>
      <c r="BT41" s="77">
        <f t="shared" si="125"/>
        <v>206</v>
      </c>
      <c r="BU41" s="77">
        <f t="shared" si="125"/>
        <v>115</v>
      </c>
      <c r="BV41" s="77">
        <f t="shared" si="125"/>
        <v>14</v>
      </c>
      <c r="BW41" s="77">
        <f t="shared" si="125"/>
        <v>-251</v>
      </c>
      <c r="BX41" s="226">
        <f t="shared" si="125"/>
        <v>-303</v>
      </c>
      <c r="BY41" s="226">
        <f t="shared" si="125"/>
        <v>-242</v>
      </c>
      <c r="BZ41" s="226">
        <f t="shared" si="125"/>
        <v>-252</v>
      </c>
      <c r="CA41" s="226">
        <f t="shared" si="125"/>
        <v>-190</v>
      </c>
      <c r="CB41" s="252">
        <f t="shared" si="125"/>
        <v>-107</v>
      </c>
      <c r="CC41" s="252">
        <f t="shared" si="126"/>
        <v>-68</v>
      </c>
      <c r="CD41" s="366">
        <f t="shared" si="126"/>
        <v>-81</v>
      </c>
      <c r="CE41" s="335">
        <f t="shared" si="126"/>
        <v>-1</v>
      </c>
      <c r="CF41" s="252">
        <f t="shared" si="126"/>
        <v>-50</v>
      </c>
      <c r="CG41" s="252">
        <f t="shared" si="126"/>
        <v>-33</v>
      </c>
      <c r="CH41" s="252">
        <f t="shared" si="126"/>
        <v>-37</v>
      </c>
      <c r="CI41" s="252">
        <f t="shared" si="126"/>
        <v>53</v>
      </c>
      <c r="CJ41" s="252">
        <f t="shared" si="126"/>
        <v>42</v>
      </c>
      <c r="CK41" s="252">
        <f t="shared" si="126"/>
        <v>23</v>
      </c>
      <c r="CL41" s="252">
        <f t="shared" si="126"/>
        <v>49</v>
      </c>
      <c r="CM41" s="252">
        <f t="shared" si="127"/>
        <v>83</v>
      </c>
      <c r="CN41" s="252">
        <f t="shared" si="127"/>
        <v>45</v>
      </c>
      <c r="CO41" s="252">
        <f t="shared" si="127"/>
        <v>-1</v>
      </c>
      <c r="CP41" s="366">
        <f t="shared" si="127"/>
        <v>9</v>
      </c>
      <c r="CQ41" s="366">
        <f t="shared" si="127"/>
        <v>-96</v>
      </c>
      <c r="CR41" s="366">
        <f t="shared" si="127"/>
        <v>-72</v>
      </c>
      <c r="CS41" s="366">
        <f t="shared" si="127"/>
        <v>-34</v>
      </c>
      <c r="CT41" s="366">
        <f t="shared" si="127"/>
        <v>-30</v>
      </c>
      <c r="CU41" s="366">
        <f t="shared" si="127"/>
        <v>-71</v>
      </c>
      <c r="CV41" s="366">
        <f t="shared" si="127"/>
        <v>-32</v>
      </c>
      <c r="CW41" s="366">
        <f t="shared" si="127"/>
        <v>27</v>
      </c>
      <c r="CX41" s="366">
        <f t="shared" si="127"/>
        <v>-18</v>
      </c>
      <c r="CY41" s="366">
        <f t="shared" si="127"/>
        <v>-47</v>
      </c>
      <c r="CZ41" s="366">
        <f t="shared" si="127"/>
        <v>-74</v>
      </c>
      <c r="DA41" s="366">
        <f t="shared" si="127"/>
        <v>-25</v>
      </c>
      <c r="DB41" s="264"/>
      <c r="DC41" s="57">
        <f>IF(ISERROR(GETPIVOTDATA("VALUE",'CSS WK pvt'!$I$2,"DT_FILE",DC$8,"CD_CO",DC$6,"TRIM_CAT",TRIM(B41),"TRIM_LINE",A37))=TRUE,0,GETPIVOTDATA("VALUE",'CSS WK pvt'!$I$2,"DT_FILE",DC$8,"CD_CO",DC$6,"TRIM_CAT",TRIM(B41),"TRIM_LINE",A37))</f>
        <v>439</v>
      </c>
    </row>
    <row r="42" spans="1:107" s="52" customFormat="1" x14ac:dyDescent="0.35">
      <c r="A42" s="139"/>
      <c r="B42" s="53" t="s">
        <v>143</v>
      </c>
      <c r="C42" s="73">
        <v>83</v>
      </c>
      <c r="D42" s="74">
        <v>83</v>
      </c>
      <c r="E42" s="74">
        <v>84</v>
      </c>
      <c r="F42" s="74">
        <v>71</v>
      </c>
      <c r="G42" s="74">
        <v>75</v>
      </c>
      <c r="H42" s="74">
        <v>80</v>
      </c>
      <c r="I42" s="74">
        <v>86</v>
      </c>
      <c r="J42" s="74">
        <v>81</v>
      </c>
      <c r="K42" s="74">
        <v>84</v>
      </c>
      <c r="L42" s="75">
        <v>93</v>
      </c>
      <c r="M42" s="74">
        <v>111</v>
      </c>
      <c r="N42" s="74">
        <v>93</v>
      </c>
      <c r="O42" s="74">
        <v>99</v>
      </c>
      <c r="P42" s="74">
        <v>126</v>
      </c>
      <c r="Q42" s="74">
        <v>172</v>
      </c>
      <c r="R42" s="74">
        <v>185</v>
      </c>
      <c r="S42" s="74">
        <v>165</v>
      </c>
      <c r="T42" s="74">
        <v>158</v>
      </c>
      <c r="U42" s="184">
        <v>129</v>
      </c>
      <c r="V42" s="184">
        <v>125</v>
      </c>
      <c r="W42" s="184">
        <v>117</v>
      </c>
      <c r="X42" s="75">
        <v>122</v>
      </c>
      <c r="Y42" s="184">
        <v>135</v>
      </c>
      <c r="Z42" s="184">
        <v>128</v>
      </c>
      <c r="AA42" s="184">
        <v>116</v>
      </c>
      <c r="AB42" s="184">
        <v>119</v>
      </c>
      <c r="AC42" s="184">
        <v>119</v>
      </c>
      <c r="AD42" s="184">
        <v>121</v>
      </c>
      <c r="AE42" s="184">
        <v>121</v>
      </c>
      <c r="AF42" s="184">
        <v>116</v>
      </c>
      <c r="AG42" s="184">
        <v>107</v>
      </c>
      <c r="AH42" s="184">
        <v>115</v>
      </c>
      <c r="AI42" s="184">
        <v>134</v>
      </c>
      <c r="AJ42" s="75">
        <v>150</v>
      </c>
      <c r="AK42" s="275">
        <v>212</v>
      </c>
      <c r="AL42" s="275">
        <v>159</v>
      </c>
      <c r="AM42" s="275">
        <v>159</v>
      </c>
      <c r="AN42" s="275">
        <v>137</v>
      </c>
      <c r="AO42" s="275">
        <v>150</v>
      </c>
      <c r="AP42" s="275">
        <v>145</v>
      </c>
      <c r="AQ42" s="57">
        <v>151</v>
      </c>
      <c r="AR42" s="275">
        <v>134</v>
      </c>
      <c r="AS42" s="275">
        <v>147</v>
      </c>
      <c r="AT42" s="275">
        <v>151</v>
      </c>
      <c r="AU42" s="275">
        <v>156</v>
      </c>
      <c r="AV42" s="292">
        <v>160</v>
      </c>
      <c r="AW42" s="275">
        <v>146</v>
      </c>
      <c r="AX42" s="275">
        <v>146</v>
      </c>
      <c r="AY42" s="275">
        <v>152</v>
      </c>
      <c r="AZ42" s="275">
        <v>132</v>
      </c>
      <c r="BA42" s="275">
        <v>138</v>
      </c>
      <c r="BB42" s="275">
        <v>138</v>
      </c>
      <c r="BC42" s="57">
        <v>146</v>
      </c>
      <c r="BD42" s="275">
        <v>147</v>
      </c>
      <c r="BE42" s="275">
        <v>148</v>
      </c>
      <c r="BF42" s="275">
        <v>135</v>
      </c>
      <c r="BG42" s="275">
        <v>147</v>
      </c>
      <c r="BH42" s="292"/>
      <c r="BI42" s="76">
        <f t="shared" si="124"/>
        <v>16</v>
      </c>
      <c r="BJ42" s="77">
        <f t="shared" si="124"/>
        <v>43</v>
      </c>
      <c r="BK42" s="77">
        <f t="shared" si="124"/>
        <v>88</v>
      </c>
      <c r="BL42" s="77">
        <f t="shared" si="124"/>
        <v>114</v>
      </c>
      <c r="BM42" s="77">
        <f t="shared" si="124"/>
        <v>90</v>
      </c>
      <c r="BN42" s="77">
        <f t="shared" si="124"/>
        <v>78</v>
      </c>
      <c r="BO42" s="77">
        <f t="shared" si="124"/>
        <v>43</v>
      </c>
      <c r="BP42" s="77">
        <f t="shared" si="124"/>
        <v>44</v>
      </c>
      <c r="BQ42" s="77">
        <f t="shared" si="124"/>
        <v>33</v>
      </c>
      <c r="BR42" s="386">
        <f t="shared" si="124"/>
        <v>29</v>
      </c>
      <c r="BS42" s="409">
        <f t="shared" si="125"/>
        <v>24</v>
      </c>
      <c r="BT42" s="77">
        <f t="shared" si="125"/>
        <v>35</v>
      </c>
      <c r="BU42" s="77">
        <f t="shared" si="125"/>
        <v>17</v>
      </c>
      <c r="BV42" s="77">
        <f t="shared" si="125"/>
        <v>-7</v>
      </c>
      <c r="BW42" s="77">
        <f t="shared" si="125"/>
        <v>-53</v>
      </c>
      <c r="BX42" s="226">
        <f t="shared" si="125"/>
        <v>-64</v>
      </c>
      <c r="BY42" s="226">
        <f t="shared" si="125"/>
        <v>-44</v>
      </c>
      <c r="BZ42" s="226">
        <f t="shared" si="125"/>
        <v>-42</v>
      </c>
      <c r="CA42" s="226">
        <f t="shared" si="125"/>
        <v>-22</v>
      </c>
      <c r="CB42" s="252">
        <f t="shared" si="125"/>
        <v>-10</v>
      </c>
      <c r="CC42" s="252">
        <f t="shared" si="126"/>
        <v>17</v>
      </c>
      <c r="CD42" s="366">
        <f t="shared" si="126"/>
        <v>28</v>
      </c>
      <c r="CE42" s="335">
        <f t="shared" si="126"/>
        <v>77</v>
      </c>
      <c r="CF42" s="252">
        <f t="shared" si="126"/>
        <v>31</v>
      </c>
      <c r="CG42" s="252">
        <f t="shared" si="126"/>
        <v>43</v>
      </c>
      <c r="CH42" s="252">
        <f t="shared" si="126"/>
        <v>18</v>
      </c>
      <c r="CI42" s="252">
        <f t="shared" si="126"/>
        <v>31</v>
      </c>
      <c r="CJ42" s="252">
        <f t="shared" si="126"/>
        <v>24</v>
      </c>
      <c r="CK42" s="252">
        <f t="shared" si="126"/>
        <v>30</v>
      </c>
      <c r="CL42" s="252">
        <f t="shared" si="126"/>
        <v>18</v>
      </c>
      <c r="CM42" s="252">
        <f t="shared" si="127"/>
        <v>40</v>
      </c>
      <c r="CN42" s="252">
        <f t="shared" si="127"/>
        <v>36</v>
      </c>
      <c r="CO42" s="252">
        <f t="shared" si="127"/>
        <v>22</v>
      </c>
      <c r="CP42" s="366">
        <f t="shared" si="127"/>
        <v>10</v>
      </c>
      <c r="CQ42" s="366">
        <f t="shared" si="127"/>
        <v>-66</v>
      </c>
      <c r="CR42" s="366">
        <f t="shared" si="127"/>
        <v>-13</v>
      </c>
      <c r="CS42" s="366">
        <f t="shared" si="127"/>
        <v>-7</v>
      </c>
      <c r="CT42" s="366">
        <f t="shared" si="127"/>
        <v>-5</v>
      </c>
      <c r="CU42" s="366">
        <f t="shared" si="127"/>
        <v>-12</v>
      </c>
      <c r="CV42" s="366">
        <f t="shared" si="127"/>
        <v>-7</v>
      </c>
      <c r="CW42" s="366">
        <f t="shared" si="127"/>
        <v>-5</v>
      </c>
      <c r="CX42" s="366">
        <f t="shared" si="127"/>
        <v>13</v>
      </c>
      <c r="CY42" s="366">
        <f t="shared" si="127"/>
        <v>1</v>
      </c>
      <c r="CZ42" s="366">
        <f t="shared" si="127"/>
        <v>-16</v>
      </c>
      <c r="DA42" s="366">
        <f t="shared" si="127"/>
        <v>-9</v>
      </c>
      <c r="DB42" s="264"/>
      <c r="DC42" s="57">
        <f>IF(ISERROR(GETPIVOTDATA("VALUE",'CSS WK pvt'!$I$2,"DT_FILE",DC$8,"CD_CO",DC$6,"TRIM_CAT",TRIM(B42),"TRIM_LINE",A37))=TRUE,0,GETPIVOTDATA("VALUE",'CSS WK pvt'!$I$2,"DT_FILE",DC$8,"CD_CO",DC$6,"TRIM_CAT",TRIM(B42),"TRIM_LINE",A37))</f>
        <v>147</v>
      </c>
    </row>
    <row r="43" spans="1:107" s="66" customFormat="1" ht="15" thickBot="1" x14ac:dyDescent="0.4">
      <c r="A43" s="140"/>
      <c r="B43" s="60" t="s">
        <v>144</v>
      </c>
      <c r="C43" s="61">
        <f t="shared" ref="C43:Q43" si="128">SUM(C38:C42)</f>
        <v>90604</v>
      </c>
      <c r="D43" s="62">
        <f t="shared" si="128"/>
        <v>90537</v>
      </c>
      <c r="E43" s="62">
        <f t="shared" si="128"/>
        <v>91654</v>
      </c>
      <c r="F43" s="62">
        <f t="shared" si="128"/>
        <v>94767</v>
      </c>
      <c r="G43" s="62">
        <f t="shared" si="128"/>
        <v>95766</v>
      </c>
      <c r="H43" s="62">
        <f t="shared" si="128"/>
        <v>94469</v>
      </c>
      <c r="I43" s="62">
        <f t="shared" si="128"/>
        <v>94851</v>
      </c>
      <c r="J43" s="62">
        <f t="shared" si="128"/>
        <v>97669</v>
      </c>
      <c r="K43" s="62">
        <f t="shared" si="128"/>
        <v>108163</v>
      </c>
      <c r="L43" s="63">
        <f t="shared" si="128"/>
        <v>113831</v>
      </c>
      <c r="M43" s="62">
        <f t="shared" si="128"/>
        <v>117837</v>
      </c>
      <c r="N43" s="62">
        <f t="shared" si="128"/>
        <v>114961</v>
      </c>
      <c r="O43" s="62">
        <f t="shared" si="128"/>
        <v>119576</v>
      </c>
      <c r="P43" s="62">
        <f t="shared" si="128"/>
        <v>135440</v>
      </c>
      <c r="Q43" s="62">
        <f t="shared" si="128"/>
        <v>149017</v>
      </c>
      <c r="R43" s="62">
        <v>151637</v>
      </c>
      <c r="S43" s="62">
        <v>150881</v>
      </c>
      <c r="T43" s="62">
        <v>147962</v>
      </c>
      <c r="U43" s="182">
        <v>146896</v>
      </c>
      <c r="V43" s="182">
        <v>151990</v>
      </c>
      <c r="W43" s="182">
        <f>SUM(W38+W39+W40+W41+W42)</f>
        <v>164048</v>
      </c>
      <c r="X43" s="63">
        <f>SUM(X38+X39+X40+X41+X42)</f>
        <v>171080</v>
      </c>
      <c r="Y43" s="182">
        <v>165282</v>
      </c>
      <c r="Z43" s="182">
        <v>160883</v>
      </c>
      <c r="AA43" s="182">
        <v>153875</v>
      </c>
      <c r="AB43" s="182">
        <v>155967</v>
      </c>
      <c r="AC43" s="182">
        <v>151306</v>
      </c>
      <c r="AD43" s="182">
        <v>146028</v>
      </c>
      <c r="AE43" s="182">
        <v>139398</v>
      </c>
      <c r="AF43" s="182">
        <v>133216</v>
      </c>
      <c r="AG43" s="182">
        <v>127411</v>
      </c>
      <c r="AH43" s="182">
        <v>128607</v>
      </c>
      <c r="AI43" s="182">
        <v>127880</v>
      </c>
      <c r="AJ43" s="63">
        <v>136204</v>
      </c>
      <c r="AK43" s="273">
        <v>135355</v>
      </c>
      <c r="AL43" s="273">
        <v>129876</v>
      </c>
      <c r="AM43" s="273">
        <v>126548</v>
      </c>
      <c r="AN43" s="273">
        <v>125703</v>
      </c>
      <c r="AO43" s="273">
        <v>127075</v>
      </c>
      <c r="AP43" s="273">
        <v>126258</v>
      </c>
      <c r="AQ43" s="64">
        <v>126837</v>
      </c>
      <c r="AR43" s="273">
        <v>121141</v>
      </c>
      <c r="AS43" s="273">
        <v>120422</v>
      </c>
      <c r="AT43" s="273">
        <v>121535</v>
      </c>
      <c r="AU43" s="273">
        <v>126135</v>
      </c>
      <c r="AV43" s="290">
        <v>129781</v>
      </c>
      <c r="AW43" s="273">
        <v>127852</v>
      </c>
      <c r="AX43" s="273">
        <v>125907</v>
      </c>
      <c r="AY43" s="273">
        <v>130566</v>
      </c>
      <c r="AZ43" s="273">
        <v>136620</v>
      </c>
      <c r="BA43" s="273">
        <v>137141</v>
      </c>
      <c r="BB43" s="273">
        <v>138134</v>
      </c>
      <c r="BC43" s="64">
        <v>139810</v>
      </c>
      <c r="BD43" s="273">
        <v>133177</v>
      </c>
      <c r="BE43" s="273">
        <v>126532</v>
      </c>
      <c r="BF43" s="273">
        <v>125567</v>
      </c>
      <c r="BG43" s="273">
        <v>130838</v>
      </c>
      <c r="BH43" s="290"/>
      <c r="BI43" s="64">
        <f t="shared" ref="BI43:BM43" si="129">SUM(BI38:BI42)</f>
        <v>28972</v>
      </c>
      <c r="BJ43" s="65">
        <f t="shared" si="129"/>
        <v>44903</v>
      </c>
      <c r="BK43" s="65">
        <f t="shared" si="129"/>
        <v>57363</v>
      </c>
      <c r="BL43" s="65">
        <f t="shared" si="129"/>
        <v>56870</v>
      </c>
      <c r="BM43" s="65">
        <f t="shared" si="129"/>
        <v>55115</v>
      </c>
      <c r="BN43" s="65">
        <f t="shared" ref="BN43:BV43" si="130">SUM(BN38:BN42)</f>
        <v>53493</v>
      </c>
      <c r="BO43" s="65">
        <f t="shared" si="130"/>
        <v>52045</v>
      </c>
      <c r="BP43" s="65">
        <f t="shared" si="130"/>
        <v>54321</v>
      </c>
      <c r="BQ43" s="65">
        <f t="shared" si="130"/>
        <v>55885</v>
      </c>
      <c r="BR43" s="384">
        <f t="shared" si="130"/>
        <v>57249</v>
      </c>
      <c r="BS43" s="407">
        <f t="shared" si="130"/>
        <v>47445</v>
      </c>
      <c r="BT43" s="65">
        <f t="shared" si="130"/>
        <v>45922</v>
      </c>
      <c r="BU43" s="65">
        <f t="shared" si="130"/>
        <v>34299</v>
      </c>
      <c r="BV43" s="65">
        <f t="shared" si="130"/>
        <v>20527</v>
      </c>
      <c r="BW43" s="65">
        <f t="shared" ref="BW43:BX43" si="131">SUM(BW38:BW42)</f>
        <v>2289</v>
      </c>
      <c r="BX43" s="224">
        <f t="shared" si="131"/>
        <v>-5609</v>
      </c>
      <c r="BY43" s="224">
        <f t="shared" ref="BY43:BZ43" si="132">SUM(BY38:BY42)</f>
        <v>-11483</v>
      </c>
      <c r="BZ43" s="224">
        <f t="shared" si="132"/>
        <v>-14746</v>
      </c>
      <c r="CA43" s="224">
        <f t="shared" ref="CA43:CB43" si="133">SUM(CA38:CA42)</f>
        <v>-19485</v>
      </c>
      <c r="CB43" s="250">
        <f t="shared" si="133"/>
        <v>-23383</v>
      </c>
      <c r="CC43" s="250">
        <f t="shared" ref="CC43:CE43" si="134">SUM(CC38:CC42)</f>
        <v>-36168</v>
      </c>
      <c r="CD43" s="364">
        <f t="shared" si="134"/>
        <v>-34876</v>
      </c>
      <c r="CE43" s="333">
        <f t="shared" si="134"/>
        <v>-29927</v>
      </c>
      <c r="CF43" s="250">
        <f t="shared" ref="CF43:CG43" si="135">SUM(CF38:CF42)</f>
        <v>-31007</v>
      </c>
      <c r="CG43" s="250">
        <f t="shared" si="135"/>
        <v>-27327</v>
      </c>
      <c r="CH43" s="250">
        <f t="shared" ref="CH43" si="136">SUM(CH38:CH42)</f>
        <v>-30264</v>
      </c>
      <c r="CI43" s="250">
        <f t="shared" ref="CI43" si="137">SUM(CI38:CI42)</f>
        <v>-24231</v>
      </c>
      <c r="CJ43" s="250">
        <f t="shared" ref="CJ43" si="138">SUM(CJ38:CJ42)</f>
        <v>-19770</v>
      </c>
      <c r="CK43" s="250">
        <f t="shared" ref="CK43" si="139">SUM(CK38:CK42)</f>
        <v>-12561</v>
      </c>
      <c r="CL43" s="250">
        <f t="shared" ref="CL43" si="140">SUM(CL38:CL42)</f>
        <v>-12075</v>
      </c>
      <c r="CM43" s="250">
        <f t="shared" ref="CM43" si="141">SUM(CM38:CM42)</f>
        <v>-6989</v>
      </c>
      <c r="CN43" s="250">
        <f t="shared" ref="CN43" si="142">SUM(CN38:CN42)</f>
        <v>-7072</v>
      </c>
      <c r="CO43" s="250">
        <f t="shared" ref="CO43" si="143">SUM(CO38:CO42)</f>
        <v>-1745</v>
      </c>
      <c r="CP43" s="364">
        <f t="shared" ref="CP43" si="144">SUM(CP38:CP42)</f>
        <v>-6423</v>
      </c>
      <c r="CQ43" s="364">
        <f t="shared" ref="CQ43" si="145">SUM(CQ38:CQ42)</f>
        <v>-7503</v>
      </c>
      <c r="CR43" s="364">
        <f t="shared" ref="CR43" si="146">SUM(CR38:CR42)</f>
        <v>-3969</v>
      </c>
      <c r="CS43" s="364">
        <f t="shared" ref="CS43" si="147">SUM(CS38:CS42)</f>
        <v>4018</v>
      </c>
      <c r="CT43" s="364">
        <f t="shared" ref="CT43" si="148">SUM(CT38:CT42)</f>
        <v>10917</v>
      </c>
      <c r="CU43" s="364">
        <f t="shared" ref="CU43" si="149">SUM(CU38:CU42)</f>
        <v>10066</v>
      </c>
      <c r="CV43" s="364">
        <f t="shared" ref="CV43" si="150">SUM(CV38:CV42)</f>
        <v>11876</v>
      </c>
      <c r="CW43" s="364">
        <f t="shared" ref="CW43" si="151">SUM(CW38:CW42)</f>
        <v>12973</v>
      </c>
      <c r="CX43" s="364">
        <f t="shared" ref="CX43" si="152">SUM(CX38:CX42)</f>
        <v>12036</v>
      </c>
      <c r="CY43" s="364">
        <f t="shared" ref="CY43:CZ43" si="153">SUM(CY38:CY42)</f>
        <v>6110</v>
      </c>
      <c r="CZ43" s="364">
        <f t="shared" si="153"/>
        <v>4032</v>
      </c>
      <c r="DA43" s="364">
        <f t="shared" ref="DA43" si="154">SUM(DA38:DA42)</f>
        <v>4703</v>
      </c>
      <c r="DB43" s="265"/>
      <c r="DC43" s="64">
        <f>SUM(DC38:DC42)</f>
        <v>130838</v>
      </c>
    </row>
    <row r="44" spans="1:107" s="31" customFormat="1" x14ac:dyDescent="0.3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29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69"/>
      <c r="DB44" s="330"/>
      <c r="DC44" s="88"/>
    </row>
    <row r="45" spans="1:107" s="31" customFormat="1" x14ac:dyDescent="0.35">
      <c r="A45" s="139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8">
        <v>41929668</v>
      </c>
      <c r="V45" s="188">
        <v>31346427</v>
      </c>
      <c r="W45" s="188">
        <v>25863881</v>
      </c>
      <c r="X45" s="35">
        <v>27340046</v>
      </c>
      <c r="Y45" s="188">
        <v>30848276</v>
      </c>
      <c r="Z45" s="188">
        <v>37026649</v>
      </c>
      <c r="AA45" s="188">
        <v>34075042</v>
      </c>
      <c r="AB45" s="188">
        <v>33033556</v>
      </c>
      <c r="AC45" s="188">
        <v>26038821</v>
      </c>
      <c r="AD45" s="188">
        <v>22573265</v>
      </c>
      <c r="AE45" s="188">
        <v>24592684</v>
      </c>
      <c r="AF45" s="188">
        <v>28706044</v>
      </c>
      <c r="AG45" s="188">
        <v>29266104</v>
      </c>
      <c r="AH45" s="188">
        <v>32136852</v>
      </c>
      <c r="AI45" s="188">
        <v>23767030</v>
      </c>
      <c r="AJ45" s="35">
        <v>23629809</v>
      </c>
      <c r="AK45" s="279">
        <v>31212203</v>
      </c>
      <c r="AL45" s="279">
        <v>34295439</v>
      </c>
      <c r="AM45" s="279">
        <v>36482706</v>
      </c>
      <c r="AN45" s="279">
        <v>30431784</v>
      </c>
      <c r="AO45" s="279">
        <v>26829825</v>
      </c>
      <c r="AP45" s="279">
        <v>22978847</v>
      </c>
      <c r="AQ45" s="57">
        <v>24306466</v>
      </c>
      <c r="AR45" s="279">
        <v>29234517</v>
      </c>
      <c r="AS45" s="279">
        <v>37576348</v>
      </c>
      <c r="AT45" s="279">
        <v>31970122</v>
      </c>
      <c r="AU45" s="279">
        <v>21722722</v>
      </c>
      <c r="AV45" s="296">
        <v>30688702</v>
      </c>
      <c r="AW45" s="279">
        <v>42691199</v>
      </c>
      <c r="AX45" s="279">
        <v>46193228</v>
      </c>
      <c r="AY45" s="279">
        <v>45651102</v>
      </c>
      <c r="AZ45" s="279">
        <v>45017392</v>
      </c>
      <c r="BA45" s="279">
        <v>38498647</v>
      </c>
      <c r="BB45" s="279">
        <v>31308667</v>
      </c>
      <c r="BC45" s="57">
        <v>26694663</v>
      </c>
      <c r="BD45" s="279">
        <v>33996400</v>
      </c>
      <c r="BE45" s="279">
        <v>37622872</v>
      </c>
      <c r="BF45" s="279">
        <v>35741533</v>
      </c>
      <c r="BG45" s="279">
        <v>28878997</v>
      </c>
      <c r="BH45" s="296"/>
      <c r="BI45" s="36">
        <f t="shared" ref="BI45:BR49" si="155">O45-C45</f>
        <v>8010819.0400000028</v>
      </c>
      <c r="BJ45" s="37">
        <f t="shared" si="155"/>
        <v>5424555.8399999999</v>
      </c>
      <c r="BK45" s="37">
        <f t="shared" si="155"/>
        <v>9254098.2600000016</v>
      </c>
      <c r="BL45" s="37">
        <f t="shared" si="155"/>
        <v>9693475.0300000012</v>
      </c>
      <c r="BM45" s="37">
        <f t="shared" si="155"/>
        <v>8571651.6600000001</v>
      </c>
      <c r="BN45" s="37">
        <f t="shared" si="155"/>
        <v>9341116.8099999987</v>
      </c>
      <c r="BO45" s="37">
        <f t="shared" si="155"/>
        <v>12453204.84</v>
      </c>
      <c r="BP45" s="37">
        <f t="shared" si="155"/>
        <v>6250236.1400000006</v>
      </c>
      <c r="BQ45" s="37">
        <f t="shared" si="155"/>
        <v>4747090.0500000007</v>
      </c>
      <c r="BR45" s="390">
        <f t="shared" si="155"/>
        <v>4877439.3999999985</v>
      </c>
      <c r="BS45" s="413">
        <f t="shared" ref="BS45:CB49" si="156">Y45-M45</f>
        <v>4750913.870000001</v>
      </c>
      <c r="BT45" s="37">
        <f t="shared" si="156"/>
        <v>3021969.4099999964</v>
      </c>
      <c r="BU45" s="37">
        <f t="shared" si="156"/>
        <v>760555.05999999866</v>
      </c>
      <c r="BV45" s="37">
        <f t="shared" si="156"/>
        <v>1412385</v>
      </c>
      <c r="BW45" s="37">
        <f t="shared" si="156"/>
        <v>-4583373</v>
      </c>
      <c r="BX45" s="230">
        <f t="shared" si="156"/>
        <v>-4244052</v>
      </c>
      <c r="BY45" s="230">
        <f t="shared" si="156"/>
        <v>-2690907</v>
      </c>
      <c r="BZ45" s="230">
        <f t="shared" si="156"/>
        <v>-5895447</v>
      </c>
      <c r="CA45" s="230">
        <f t="shared" si="156"/>
        <v>-12663564</v>
      </c>
      <c r="CB45" s="256">
        <f t="shared" si="156"/>
        <v>790425</v>
      </c>
      <c r="CC45" s="256">
        <f t="shared" ref="CC45:CL49" si="157">AI45-W45</f>
        <v>-2096851</v>
      </c>
      <c r="CD45" s="370">
        <f t="shared" si="157"/>
        <v>-3710237</v>
      </c>
      <c r="CE45" s="339">
        <f t="shared" si="157"/>
        <v>363927</v>
      </c>
      <c r="CF45" s="256">
        <f t="shared" si="157"/>
        <v>-2731210</v>
      </c>
      <c r="CG45" s="256">
        <f t="shared" si="157"/>
        <v>2407664</v>
      </c>
      <c r="CH45" s="256">
        <f t="shared" si="157"/>
        <v>-2601772</v>
      </c>
      <c r="CI45" s="256">
        <f t="shared" si="157"/>
        <v>791004</v>
      </c>
      <c r="CJ45" s="256">
        <f t="shared" si="157"/>
        <v>405582</v>
      </c>
      <c r="CK45" s="256">
        <f t="shared" si="157"/>
        <v>-286218</v>
      </c>
      <c r="CL45" s="256">
        <f t="shared" si="157"/>
        <v>528473</v>
      </c>
      <c r="CM45" s="256">
        <f t="shared" ref="CM45:DA49" si="158">AS45-AG45</f>
        <v>8310244</v>
      </c>
      <c r="CN45" s="256">
        <f t="shared" si="158"/>
        <v>-166730</v>
      </c>
      <c r="CO45" s="256">
        <f t="shared" si="158"/>
        <v>-2044308</v>
      </c>
      <c r="CP45" s="370">
        <f t="shared" si="158"/>
        <v>7058893</v>
      </c>
      <c r="CQ45" s="370">
        <f t="shared" si="158"/>
        <v>11478996</v>
      </c>
      <c r="CR45" s="370">
        <f t="shared" si="158"/>
        <v>11897789</v>
      </c>
      <c r="CS45" s="370">
        <f t="shared" si="158"/>
        <v>9168396</v>
      </c>
      <c r="CT45" s="370">
        <f t="shared" si="158"/>
        <v>14585608</v>
      </c>
      <c r="CU45" s="370">
        <f t="shared" si="158"/>
        <v>11668822</v>
      </c>
      <c r="CV45" s="370">
        <f t="shared" si="158"/>
        <v>8329820</v>
      </c>
      <c r="CW45" s="370">
        <f t="shared" si="158"/>
        <v>2388197</v>
      </c>
      <c r="CX45" s="370">
        <f t="shared" si="158"/>
        <v>4761883</v>
      </c>
      <c r="CY45" s="370">
        <f t="shared" si="158"/>
        <v>46524</v>
      </c>
      <c r="CZ45" s="370">
        <f t="shared" si="158"/>
        <v>3771411</v>
      </c>
      <c r="DA45" s="370">
        <f t="shared" si="158"/>
        <v>7156275</v>
      </c>
      <c r="DB45" s="330"/>
      <c r="DC45" s="57">
        <f>IF(ISERROR(GETPIVOTDATA("VALUE",'CSS WK pvt'!$I$2,"DT_FILE",DC$8,"CD_CO",DC$6,"TRIM_CAT",TRIM(B45),"TRIM_LINE",A44))=TRUE,0,GETPIVOTDATA("VALUE",'CSS WK pvt'!$I$2,"DT_FILE",DC$8,"CD_CO",DC$6,"TRIM_CAT",TRIM(B45),"TRIM_LINE",A44))</f>
        <v>28878997</v>
      </c>
    </row>
    <row r="46" spans="1:107" s="31" customFormat="1" x14ac:dyDescent="0.35">
      <c r="A46" s="139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8">
        <v>7252073</v>
      </c>
      <c r="V46" s="188">
        <v>5667437</v>
      </c>
      <c r="W46" s="188">
        <v>4965419</v>
      </c>
      <c r="X46" s="35">
        <v>5588836</v>
      </c>
      <c r="Y46" s="188">
        <v>6612589</v>
      </c>
      <c r="Z46" s="188">
        <v>8374522</v>
      </c>
      <c r="AA46" s="188">
        <v>8225069</v>
      </c>
      <c r="AB46" s="188">
        <v>7760260</v>
      </c>
      <c r="AC46" s="188">
        <v>6521357</v>
      </c>
      <c r="AD46" s="188">
        <v>5792599</v>
      </c>
      <c r="AE46" s="188">
        <v>6333628</v>
      </c>
      <c r="AF46" s="188">
        <v>7208252</v>
      </c>
      <c r="AG46" s="188">
        <v>6788137</v>
      </c>
      <c r="AH46" s="188">
        <v>6797621</v>
      </c>
      <c r="AI46" s="188">
        <v>4191199</v>
      </c>
      <c r="AJ46" s="35">
        <v>5479181</v>
      </c>
      <c r="AK46" s="279">
        <v>6995280</v>
      </c>
      <c r="AL46" s="279">
        <v>7171728</v>
      </c>
      <c r="AM46" s="279">
        <v>8410659</v>
      </c>
      <c r="AN46" s="279">
        <v>8226364</v>
      </c>
      <c r="AO46" s="279">
        <v>7230175</v>
      </c>
      <c r="AP46" s="279">
        <v>6304375</v>
      </c>
      <c r="AQ46" s="57">
        <v>6020951</v>
      </c>
      <c r="AR46" s="279">
        <v>7278711</v>
      </c>
      <c r="AS46" s="279">
        <v>9069803</v>
      </c>
      <c r="AT46" s="279">
        <v>7853466</v>
      </c>
      <c r="AU46" s="279">
        <v>5640001</v>
      </c>
      <c r="AV46" s="296">
        <v>7561938</v>
      </c>
      <c r="AW46" s="279">
        <v>12574890</v>
      </c>
      <c r="AX46" s="279">
        <v>13604161</v>
      </c>
      <c r="AY46" s="279">
        <v>14252339</v>
      </c>
      <c r="AZ46" s="279">
        <v>13449201</v>
      </c>
      <c r="BA46" s="279">
        <v>12200584</v>
      </c>
      <c r="BB46" s="279">
        <v>9510595</v>
      </c>
      <c r="BC46" s="57">
        <v>8035673</v>
      </c>
      <c r="BD46" s="279">
        <v>9229416</v>
      </c>
      <c r="BE46" s="279">
        <v>9986866</v>
      </c>
      <c r="BF46" s="279">
        <v>9692266</v>
      </c>
      <c r="BG46" s="279">
        <v>7718644</v>
      </c>
      <c r="BH46" s="296"/>
      <c r="BI46" s="36">
        <f t="shared" si="155"/>
        <v>196265.45999999996</v>
      </c>
      <c r="BJ46" s="37">
        <f t="shared" si="155"/>
        <v>160392.03000000026</v>
      </c>
      <c r="BK46" s="37">
        <f t="shared" si="155"/>
        <v>662886.86000000034</v>
      </c>
      <c r="BL46" s="37">
        <f t="shared" si="155"/>
        <v>903895.15000000037</v>
      </c>
      <c r="BM46" s="37">
        <f t="shared" si="155"/>
        <v>1246923.2300000004</v>
      </c>
      <c r="BN46" s="37">
        <f t="shared" si="155"/>
        <v>1219778.2800000003</v>
      </c>
      <c r="BO46" s="37">
        <f t="shared" si="155"/>
        <v>834992.54</v>
      </c>
      <c r="BP46" s="37">
        <f t="shared" si="155"/>
        <v>120460.59999999963</v>
      </c>
      <c r="BQ46" s="37">
        <f t="shared" si="155"/>
        <v>388097.08999999985</v>
      </c>
      <c r="BR46" s="390">
        <f t="shared" si="155"/>
        <v>556634.90000000037</v>
      </c>
      <c r="BS46" s="413">
        <f t="shared" si="156"/>
        <v>611913.53000000026</v>
      </c>
      <c r="BT46" s="37">
        <f t="shared" si="156"/>
        <v>882446.76999999955</v>
      </c>
      <c r="BU46" s="37">
        <f t="shared" si="156"/>
        <v>1584951.9000000004</v>
      </c>
      <c r="BV46" s="37">
        <f t="shared" si="156"/>
        <v>929278</v>
      </c>
      <c r="BW46" s="37">
        <f t="shared" si="156"/>
        <v>467654</v>
      </c>
      <c r="BX46" s="230">
        <f t="shared" si="156"/>
        <v>600723</v>
      </c>
      <c r="BY46" s="230">
        <f t="shared" si="156"/>
        <v>575961</v>
      </c>
      <c r="BZ46" s="230">
        <f t="shared" si="156"/>
        <v>484726</v>
      </c>
      <c r="CA46" s="230">
        <f t="shared" si="156"/>
        <v>-463936</v>
      </c>
      <c r="CB46" s="256">
        <f t="shared" si="156"/>
        <v>1130184</v>
      </c>
      <c r="CC46" s="256">
        <f t="shared" si="157"/>
        <v>-774220</v>
      </c>
      <c r="CD46" s="370">
        <f t="shared" si="157"/>
        <v>-109655</v>
      </c>
      <c r="CE46" s="339">
        <f t="shared" si="157"/>
        <v>382691</v>
      </c>
      <c r="CF46" s="256">
        <f t="shared" si="157"/>
        <v>-1202794</v>
      </c>
      <c r="CG46" s="256">
        <f t="shared" si="157"/>
        <v>185590</v>
      </c>
      <c r="CH46" s="256">
        <f t="shared" si="157"/>
        <v>466104</v>
      </c>
      <c r="CI46" s="256">
        <f t="shared" si="157"/>
        <v>708818</v>
      </c>
      <c r="CJ46" s="256">
        <f t="shared" si="157"/>
        <v>511776</v>
      </c>
      <c r="CK46" s="256">
        <f t="shared" si="157"/>
        <v>-312677</v>
      </c>
      <c r="CL46" s="256">
        <f t="shared" si="157"/>
        <v>70459</v>
      </c>
      <c r="CM46" s="256">
        <f t="shared" si="158"/>
        <v>2281666</v>
      </c>
      <c r="CN46" s="256">
        <f t="shared" si="158"/>
        <v>1055845</v>
      </c>
      <c r="CO46" s="256">
        <f t="shared" si="158"/>
        <v>1448802</v>
      </c>
      <c r="CP46" s="370">
        <f t="shared" si="158"/>
        <v>2082757</v>
      </c>
      <c r="CQ46" s="370">
        <f t="shared" si="158"/>
        <v>5579610</v>
      </c>
      <c r="CR46" s="370">
        <f t="shared" si="158"/>
        <v>6432433</v>
      </c>
      <c r="CS46" s="370">
        <f t="shared" si="158"/>
        <v>5841680</v>
      </c>
      <c r="CT46" s="370">
        <f t="shared" si="158"/>
        <v>5222837</v>
      </c>
      <c r="CU46" s="370">
        <f t="shared" si="158"/>
        <v>4970409</v>
      </c>
      <c r="CV46" s="370">
        <f t="shared" si="158"/>
        <v>3206220</v>
      </c>
      <c r="CW46" s="370">
        <f t="shared" si="158"/>
        <v>2014722</v>
      </c>
      <c r="CX46" s="370">
        <f t="shared" si="158"/>
        <v>1950705</v>
      </c>
      <c r="CY46" s="370">
        <f t="shared" si="158"/>
        <v>917063</v>
      </c>
      <c r="CZ46" s="370">
        <f t="shared" si="158"/>
        <v>1838800</v>
      </c>
      <c r="DA46" s="370">
        <f t="shared" si="158"/>
        <v>2078643</v>
      </c>
      <c r="DB46" s="330"/>
      <c r="DC46" s="57">
        <f>IF(ISERROR(GETPIVOTDATA("VALUE",'CSS WK pvt'!$I$2,"DT_FILE",DC$8,"CD_CO",DC$6,"TRIM_CAT",TRIM(B46),"TRIM_LINE",A44))=TRUE,0,GETPIVOTDATA("VALUE",'CSS WK pvt'!$I$2,"DT_FILE",DC$8,"CD_CO",DC$6,"TRIM_CAT",TRIM(B46),"TRIM_LINE",A44))</f>
        <v>7718644</v>
      </c>
    </row>
    <row r="47" spans="1:107" s="31" customFormat="1" x14ac:dyDescent="0.35">
      <c r="A47" s="139"/>
      <c r="B47" s="32" t="s">
        <v>141</v>
      </c>
      <c r="C47" s="33">
        <v>5484835.1900000004</v>
      </c>
      <c r="D47" s="34">
        <v>5916444.7699999996</v>
      </c>
      <c r="E47" s="34">
        <v>4405563.51</v>
      </c>
      <c r="F47" s="34">
        <v>3485349.76</v>
      </c>
      <c r="G47" s="34">
        <v>4034507.2</v>
      </c>
      <c r="H47" s="34">
        <v>4596649.46</v>
      </c>
      <c r="I47" s="34">
        <v>4918602.49</v>
      </c>
      <c r="J47" s="34">
        <v>4487943.6900000004</v>
      </c>
      <c r="K47" s="34">
        <v>4423403.8499999996</v>
      </c>
      <c r="L47" s="35">
        <v>4853840.08</v>
      </c>
      <c r="M47" s="34">
        <v>4783858.26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8">
        <v>5342444</v>
      </c>
      <c r="V47" s="188">
        <v>4761417</v>
      </c>
      <c r="W47" s="188">
        <v>5106212</v>
      </c>
      <c r="X47" s="35">
        <v>5269616</v>
      </c>
      <c r="Y47" s="188">
        <v>5909939</v>
      </c>
      <c r="Z47" s="188">
        <v>6702556</v>
      </c>
      <c r="AA47" s="188">
        <v>5716937</v>
      </c>
      <c r="AB47" s="188">
        <v>6291050</v>
      </c>
      <c r="AC47" s="188">
        <v>5279845</v>
      </c>
      <c r="AD47" s="188">
        <v>5209437</v>
      </c>
      <c r="AE47" s="188">
        <v>5411050</v>
      </c>
      <c r="AF47" s="188">
        <v>5558875</v>
      </c>
      <c r="AG47" s="188">
        <v>5925225</v>
      </c>
      <c r="AH47" s="188">
        <v>7073698</v>
      </c>
      <c r="AI47" s="188">
        <v>6424553</v>
      </c>
      <c r="AJ47" s="35">
        <v>5968905</v>
      </c>
      <c r="AK47" s="279">
        <v>8851510</v>
      </c>
      <c r="AL47" s="279">
        <v>8155123</v>
      </c>
      <c r="AM47" s="279">
        <v>7920686</v>
      </c>
      <c r="AN47" s="279">
        <v>6552184</v>
      </c>
      <c r="AO47" s="279">
        <v>6155093</v>
      </c>
      <c r="AP47" s="279">
        <v>5616414</v>
      </c>
      <c r="AQ47" s="57">
        <v>5571690</v>
      </c>
      <c r="AR47" s="279">
        <v>6135222</v>
      </c>
      <c r="AS47" s="279">
        <v>7360814</v>
      </c>
      <c r="AT47" s="279">
        <v>6790371</v>
      </c>
      <c r="AU47" s="279">
        <v>5205449</v>
      </c>
      <c r="AV47" s="296">
        <v>6747500</v>
      </c>
      <c r="AW47" s="279">
        <v>7780796</v>
      </c>
      <c r="AX47" s="279">
        <v>8555476</v>
      </c>
      <c r="AY47" s="279">
        <v>8843750</v>
      </c>
      <c r="AZ47" s="279">
        <v>8880355</v>
      </c>
      <c r="BA47" s="279">
        <v>8019944</v>
      </c>
      <c r="BB47" s="279">
        <v>7244851</v>
      </c>
      <c r="BC47" s="57">
        <v>5998616</v>
      </c>
      <c r="BD47" s="279">
        <v>6702337</v>
      </c>
      <c r="BE47" s="279">
        <v>6698199</v>
      </c>
      <c r="BF47" s="279">
        <v>6818054</v>
      </c>
      <c r="BG47" s="279">
        <v>6383521</v>
      </c>
      <c r="BH47" s="296"/>
      <c r="BI47" s="36">
        <f t="shared" si="155"/>
        <v>932287.71999999974</v>
      </c>
      <c r="BJ47" s="37">
        <f t="shared" si="155"/>
        <v>2576572.2300000004</v>
      </c>
      <c r="BK47" s="37">
        <f t="shared" si="155"/>
        <v>1704197.4900000002</v>
      </c>
      <c r="BL47" s="37">
        <f t="shared" si="155"/>
        <v>1736725.2400000002</v>
      </c>
      <c r="BM47" s="37">
        <f t="shared" si="155"/>
        <v>947985.79999999981</v>
      </c>
      <c r="BN47" s="37">
        <f t="shared" si="155"/>
        <v>915628.54</v>
      </c>
      <c r="BO47" s="37">
        <f t="shared" si="155"/>
        <v>423841.50999999978</v>
      </c>
      <c r="BP47" s="37">
        <f t="shared" si="155"/>
        <v>273473.30999999959</v>
      </c>
      <c r="BQ47" s="37">
        <f t="shared" si="155"/>
        <v>682808.15000000037</v>
      </c>
      <c r="BR47" s="390">
        <f t="shared" si="155"/>
        <v>415775.91999999993</v>
      </c>
      <c r="BS47" s="413">
        <f t="shared" si="156"/>
        <v>1126080.7400000002</v>
      </c>
      <c r="BT47" s="37">
        <f t="shared" si="156"/>
        <v>1033836.0899999999</v>
      </c>
      <c r="BU47" s="37">
        <f t="shared" si="156"/>
        <v>-700185.91000000015</v>
      </c>
      <c r="BV47" s="37">
        <f t="shared" si="156"/>
        <v>-2201967</v>
      </c>
      <c r="BW47" s="37">
        <f t="shared" si="156"/>
        <v>-829916</v>
      </c>
      <c r="BX47" s="230">
        <f t="shared" si="156"/>
        <v>-12638</v>
      </c>
      <c r="BY47" s="230">
        <f t="shared" si="156"/>
        <v>428557</v>
      </c>
      <c r="BZ47" s="230">
        <f t="shared" si="156"/>
        <v>46597</v>
      </c>
      <c r="CA47" s="230">
        <f t="shared" si="156"/>
        <v>582781</v>
      </c>
      <c r="CB47" s="256">
        <f t="shared" si="156"/>
        <v>2312281</v>
      </c>
      <c r="CC47" s="256">
        <f t="shared" si="157"/>
        <v>1318341</v>
      </c>
      <c r="CD47" s="370">
        <f t="shared" si="157"/>
        <v>699289</v>
      </c>
      <c r="CE47" s="339">
        <f t="shared" si="157"/>
        <v>2941571</v>
      </c>
      <c r="CF47" s="256">
        <f t="shared" si="157"/>
        <v>1452567</v>
      </c>
      <c r="CG47" s="256">
        <f t="shared" si="157"/>
        <v>2203749</v>
      </c>
      <c r="CH47" s="256">
        <f t="shared" si="157"/>
        <v>261134</v>
      </c>
      <c r="CI47" s="256">
        <f t="shared" si="157"/>
        <v>875248</v>
      </c>
      <c r="CJ47" s="256">
        <f t="shared" si="157"/>
        <v>406977</v>
      </c>
      <c r="CK47" s="256">
        <f t="shared" si="157"/>
        <v>160640</v>
      </c>
      <c r="CL47" s="256">
        <f t="shared" si="157"/>
        <v>576347</v>
      </c>
      <c r="CM47" s="256">
        <f t="shared" si="158"/>
        <v>1435589</v>
      </c>
      <c r="CN47" s="256">
        <f t="shared" si="158"/>
        <v>-283327</v>
      </c>
      <c r="CO47" s="256">
        <f t="shared" si="158"/>
        <v>-1219104</v>
      </c>
      <c r="CP47" s="370">
        <f t="shared" si="158"/>
        <v>778595</v>
      </c>
      <c r="CQ47" s="370">
        <f t="shared" si="158"/>
        <v>-1070714</v>
      </c>
      <c r="CR47" s="370">
        <f t="shared" si="158"/>
        <v>400353</v>
      </c>
      <c r="CS47" s="370">
        <f t="shared" si="158"/>
        <v>923064</v>
      </c>
      <c r="CT47" s="370">
        <f t="shared" si="158"/>
        <v>2328171</v>
      </c>
      <c r="CU47" s="370">
        <f t="shared" si="158"/>
        <v>1864851</v>
      </c>
      <c r="CV47" s="370">
        <f t="shared" si="158"/>
        <v>1628437</v>
      </c>
      <c r="CW47" s="370">
        <f t="shared" si="158"/>
        <v>426926</v>
      </c>
      <c r="CX47" s="370">
        <f t="shared" si="158"/>
        <v>567115</v>
      </c>
      <c r="CY47" s="370">
        <f t="shared" si="158"/>
        <v>-662615</v>
      </c>
      <c r="CZ47" s="370">
        <f t="shared" si="158"/>
        <v>27683</v>
      </c>
      <c r="DA47" s="370">
        <f t="shared" si="158"/>
        <v>1178072</v>
      </c>
      <c r="DB47" s="330"/>
      <c r="DC47" s="57">
        <f>IF(ISERROR(GETPIVOTDATA("VALUE",'CSS WK pvt'!$I$2,"DT_FILE",DC$8,"CD_CO",DC$6,"TRIM_CAT",TRIM(B47),"TRIM_LINE",A44))=TRUE,0,GETPIVOTDATA("VALUE",'CSS WK pvt'!$I$2,"DT_FILE",DC$8,"CD_CO",DC$6,"TRIM_CAT",TRIM(B47),"TRIM_LINE",A44))</f>
        <v>6383521</v>
      </c>
    </row>
    <row r="48" spans="1:107" s="31" customFormat="1" x14ac:dyDescent="0.35">
      <c r="A48" s="139"/>
      <c r="B48" s="32" t="s">
        <v>142</v>
      </c>
      <c r="C48" s="33">
        <v>3934612.62</v>
      </c>
      <c r="D48" s="34">
        <v>4558763.97</v>
      </c>
      <c r="E48" s="34">
        <v>2964814.46</v>
      </c>
      <c r="F48" s="34">
        <v>3075799.85</v>
      </c>
      <c r="G48" s="34">
        <v>3409922.11</v>
      </c>
      <c r="H48" s="34">
        <v>3674998.67</v>
      </c>
      <c r="I48" s="34">
        <v>3770911.19</v>
      </c>
      <c r="J48" s="34">
        <v>3689064.58</v>
      </c>
      <c r="K48" s="34">
        <v>3698723.04</v>
      </c>
      <c r="L48" s="35">
        <v>4122388.81</v>
      </c>
      <c r="M48" s="34">
        <v>3730890.57</v>
      </c>
      <c r="N48" s="34">
        <v>4486811.3099999996</v>
      </c>
      <c r="O48" s="34">
        <v>4939674.43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8">
        <v>4839266</v>
      </c>
      <c r="V48" s="188">
        <v>4430372</v>
      </c>
      <c r="W48" s="188">
        <v>4466819</v>
      </c>
      <c r="X48" s="35">
        <v>4546171</v>
      </c>
      <c r="Y48" s="188">
        <v>5256920</v>
      </c>
      <c r="Z48" s="188">
        <v>6231040</v>
      </c>
      <c r="AA48" s="188">
        <v>5090833</v>
      </c>
      <c r="AB48" s="188">
        <v>4561429</v>
      </c>
      <c r="AC48" s="188">
        <v>4172125</v>
      </c>
      <c r="AD48" s="188">
        <v>4718265</v>
      </c>
      <c r="AE48" s="188">
        <v>5164425</v>
      </c>
      <c r="AF48" s="188">
        <v>4411771</v>
      </c>
      <c r="AG48" s="188">
        <v>4724749</v>
      </c>
      <c r="AH48" s="188">
        <v>7450911</v>
      </c>
      <c r="AI48" s="188">
        <v>7167917</v>
      </c>
      <c r="AJ48" s="35">
        <v>6040035</v>
      </c>
      <c r="AK48" s="279">
        <v>7877126</v>
      </c>
      <c r="AL48" s="279">
        <v>7079139</v>
      </c>
      <c r="AM48" s="279">
        <v>6719233</v>
      </c>
      <c r="AN48" s="279">
        <v>5321790</v>
      </c>
      <c r="AO48" s="279">
        <v>5171876</v>
      </c>
      <c r="AP48" s="279">
        <v>4758195</v>
      </c>
      <c r="AQ48" s="57">
        <v>5014372</v>
      </c>
      <c r="AR48" s="279">
        <v>5151413</v>
      </c>
      <c r="AS48" s="279">
        <v>6145749</v>
      </c>
      <c r="AT48" s="279">
        <v>6883642</v>
      </c>
      <c r="AU48" s="279">
        <v>6484665</v>
      </c>
      <c r="AV48" s="296">
        <v>5645394</v>
      </c>
      <c r="AW48" s="279">
        <v>5432041</v>
      </c>
      <c r="AX48" s="279">
        <v>6021139</v>
      </c>
      <c r="AY48" s="279">
        <v>6405088</v>
      </c>
      <c r="AZ48" s="279">
        <v>6221712</v>
      </c>
      <c r="BA48" s="279">
        <v>7125582</v>
      </c>
      <c r="BB48" s="279">
        <v>5987045</v>
      </c>
      <c r="BC48" s="57">
        <v>5635655</v>
      </c>
      <c r="BD48" s="279">
        <v>5884892</v>
      </c>
      <c r="BE48" s="279">
        <v>5201410</v>
      </c>
      <c r="BF48" s="279">
        <v>5839783</v>
      </c>
      <c r="BG48" s="279">
        <v>6348229</v>
      </c>
      <c r="BH48" s="296"/>
      <c r="BI48" s="36">
        <f t="shared" si="155"/>
        <v>1005061.8099999996</v>
      </c>
      <c r="BJ48" s="37">
        <f t="shared" si="155"/>
        <v>3004831.0300000003</v>
      </c>
      <c r="BK48" s="37">
        <f t="shared" si="155"/>
        <v>2589953.54</v>
      </c>
      <c r="BL48" s="37">
        <f t="shared" si="155"/>
        <v>1746017.15</v>
      </c>
      <c r="BM48" s="37">
        <f t="shared" si="155"/>
        <v>671707.89000000013</v>
      </c>
      <c r="BN48" s="37">
        <f t="shared" si="155"/>
        <v>1084724.33</v>
      </c>
      <c r="BO48" s="37">
        <f t="shared" si="155"/>
        <v>1068354.81</v>
      </c>
      <c r="BP48" s="37">
        <f t="shared" si="155"/>
        <v>741307.41999999993</v>
      </c>
      <c r="BQ48" s="37">
        <f t="shared" si="155"/>
        <v>768095.96</v>
      </c>
      <c r="BR48" s="390">
        <f t="shared" si="155"/>
        <v>423782.18999999994</v>
      </c>
      <c r="BS48" s="413">
        <f t="shared" si="156"/>
        <v>1526029.4300000002</v>
      </c>
      <c r="BT48" s="37">
        <f t="shared" si="156"/>
        <v>1744228.6900000004</v>
      </c>
      <c r="BU48" s="37">
        <f t="shared" si="156"/>
        <v>151158.5700000003</v>
      </c>
      <c r="BV48" s="37">
        <f t="shared" si="156"/>
        <v>-3002166</v>
      </c>
      <c r="BW48" s="37">
        <f t="shared" si="156"/>
        <v>-1382643</v>
      </c>
      <c r="BX48" s="230">
        <f t="shared" si="156"/>
        <v>-103552</v>
      </c>
      <c r="BY48" s="230">
        <f t="shared" si="156"/>
        <v>1082795</v>
      </c>
      <c r="BZ48" s="230">
        <f t="shared" si="156"/>
        <v>-347952</v>
      </c>
      <c r="CA48" s="230">
        <f t="shared" si="156"/>
        <v>-114517</v>
      </c>
      <c r="CB48" s="256">
        <f t="shared" si="156"/>
        <v>3020539</v>
      </c>
      <c r="CC48" s="256">
        <f t="shared" si="157"/>
        <v>2701098</v>
      </c>
      <c r="CD48" s="370">
        <f t="shared" si="157"/>
        <v>1493864</v>
      </c>
      <c r="CE48" s="339">
        <f t="shared" si="157"/>
        <v>2620206</v>
      </c>
      <c r="CF48" s="256">
        <f t="shared" si="157"/>
        <v>848099</v>
      </c>
      <c r="CG48" s="256">
        <f t="shared" si="157"/>
        <v>1628400</v>
      </c>
      <c r="CH48" s="256">
        <f t="shared" si="157"/>
        <v>760361</v>
      </c>
      <c r="CI48" s="256">
        <f t="shared" si="157"/>
        <v>999751</v>
      </c>
      <c r="CJ48" s="256">
        <f t="shared" si="157"/>
        <v>39930</v>
      </c>
      <c r="CK48" s="256">
        <f t="shared" si="157"/>
        <v>-150053</v>
      </c>
      <c r="CL48" s="256">
        <f t="shared" si="157"/>
        <v>739642</v>
      </c>
      <c r="CM48" s="256">
        <f t="shared" si="158"/>
        <v>1421000</v>
      </c>
      <c r="CN48" s="256">
        <f t="shared" si="158"/>
        <v>-567269</v>
      </c>
      <c r="CO48" s="256">
        <f t="shared" si="158"/>
        <v>-683252</v>
      </c>
      <c r="CP48" s="370">
        <f t="shared" si="158"/>
        <v>-394641</v>
      </c>
      <c r="CQ48" s="370">
        <f t="shared" si="158"/>
        <v>-2445085</v>
      </c>
      <c r="CR48" s="370">
        <f t="shared" si="158"/>
        <v>-1058000</v>
      </c>
      <c r="CS48" s="370">
        <f t="shared" si="158"/>
        <v>-314145</v>
      </c>
      <c r="CT48" s="370">
        <f t="shared" si="158"/>
        <v>899922</v>
      </c>
      <c r="CU48" s="370">
        <f t="shared" si="158"/>
        <v>1953706</v>
      </c>
      <c r="CV48" s="370">
        <f t="shared" si="158"/>
        <v>1228850</v>
      </c>
      <c r="CW48" s="370">
        <f t="shared" si="158"/>
        <v>621283</v>
      </c>
      <c r="CX48" s="370">
        <f t="shared" si="158"/>
        <v>733479</v>
      </c>
      <c r="CY48" s="370">
        <f t="shared" si="158"/>
        <v>-944339</v>
      </c>
      <c r="CZ48" s="370">
        <f t="shared" si="158"/>
        <v>-1043859</v>
      </c>
      <c r="DA48" s="370">
        <f t="shared" si="158"/>
        <v>-136436</v>
      </c>
      <c r="DB48" s="330"/>
      <c r="DC48" s="57">
        <f>IF(ISERROR(GETPIVOTDATA("VALUE",'CSS WK pvt'!$I$2,"DT_FILE",DC$8,"CD_CO",DC$6,"TRIM_CAT",TRIM(B48),"TRIM_LINE",A44))=TRUE,0,GETPIVOTDATA("VALUE",'CSS WK pvt'!$I$2,"DT_FILE",DC$8,"CD_CO",DC$6,"TRIM_CAT",TRIM(B48),"TRIM_LINE",A44))</f>
        <v>6348229</v>
      </c>
    </row>
    <row r="49" spans="1:107" s="31" customFormat="1" x14ac:dyDescent="0.35">
      <c r="A49" s="139"/>
      <c r="B49" s="32" t="s">
        <v>143</v>
      </c>
      <c r="C49" s="33">
        <v>6287021.2300000004</v>
      </c>
      <c r="D49" s="34">
        <v>5570249.1600000001</v>
      </c>
      <c r="E49" s="34">
        <v>5049946.22</v>
      </c>
      <c r="F49" s="34">
        <v>3667950.39</v>
      </c>
      <c r="G49" s="34">
        <v>4717632.6500000004</v>
      </c>
      <c r="H49" s="34">
        <v>4866231.42</v>
      </c>
      <c r="I49" s="34">
        <v>5319091.63</v>
      </c>
      <c r="J49" s="34">
        <v>4082853.57</v>
      </c>
      <c r="K49" s="34">
        <v>5879312.3899999997</v>
      </c>
      <c r="L49" s="35">
        <v>5107647.34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8">
        <v>6605989</v>
      </c>
      <c r="V49" s="188">
        <v>6268677</v>
      </c>
      <c r="W49" s="188">
        <v>7992038</v>
      </c>
      <c r="X49" s="35">
        <v>6618800</v>
      </c>
      <c r="Y49" s="188">
        <v>8669743</v>
      </c>
      <c r="Z49" s="188">
        <v>8999710</v>
      </c>
      <c r="AA49" s="188">
        <v>5717821</v>
      </c>
      <c r="AB49" s="188">
        <v>6410125</v>
      </c>
      <c r="AC49" s="188">
        <v>5484094</v>
      </c>
      <c r="AD49" s="188">
        <v>6285232</v>
      </c>
      <c r="AE49" s="188">
        <v>8007713</v>
      </c>
      <c r="AF49" s="188">
        <v>6412542</v>
      </c>
      <c r="AG49" s="188">
        <v>7058307</v>
      </c>
      <c r="AH49" s="188">
        <v>14112081</v>
      </c>
      <c r="AI49" s="188">
        <v>14309453</v>
      </c>
      <c r="AJ49" s="35">
        <v>9438913</v>
      </c>
      <c r="AK49" s="279">
        <v>14917947</v>
      </c>
      <c r="AL49" s="279">
        <v>13068501</v>
      </c>
      <c r="AM49" s="279">
        <v>11888804</v>
      </c>
      <c r="AN49" s="279">
        <v>7756329</v>
      </c>
      <c r="AO49" s="279">
        <v>6754632</v>
      </c>
      <c r="AP49" s="279">
        <v>6785153</v>
      </c>
      <c r="AQ49" s="57">
        <v>8577611</v>
      </c>
      <c r="AR49" s="279">
        <v>7519468</v>
      </c>
      <c r="AS49" s="279">
        <v>9549255</v>
      </c>
      <c r="AT49" s="279">
        <v>11161519</v>
      </c>
      <c r="AU49" s="279">
        <v>9584838</v>
      </c>
      <c r="AV49" s="296">
        <v>12418607</v>
      </c>
      <c r="AW49" s="279">
        <v>11140493</v>
      </c>
      <c r="AX49" s="279">
        <v>10137075</v>
      </c>
      <c r="AY49" s="279">
        <v>10018127</v>
      </c>
      <c r="AZ49" s="279">
        <v>9061413</v>
      </c>
      <c r="BA49" s="279">
        <v>8917907</v>
      </c>
      <c r="BB49" s="279">
        <v>9987049</v>
      </c>
      <c r="BC49" s="57">
        <v>8987992</v>
      </c>
      <c r="BD49" s="279">
        <v>9562975</v>
      </c>
      <c r="BE49" s="279">
        <v>9704525</v>
      </c>
      <c r="BF49" s="279">
        <v>10463084</v>
      </c>
      <c r="BG49" s="279">
        <v>9543351</v>
      </c>
      <c r="BH49" s="296"/>
      <c r="BI49" s="36">
        <f t="shared" si="155"/>
        <v>1231592.67</v>
      </c>
      <c r="BJ49" s="37">
        <f t="shared" si="155"/>
        <v>1642116.8399999999</v>
      </c>
      <c r="BK49" s="37">
        <f t="shared" si="155"/>
        <v>3056370.7800000003</v>
      </c>
      <c r="BL49" s="37">
        <f t="shared" si="155"/>
        <v>3119447.61</v>
      </c>
      <c r="BM49" s="37">
        <f t="shared" si="155"/>
        <v>1106733.3499999996</v>
      </c>
      <c r="BN49" s="37">
        <f t="shared" si="155"/>
        <v>2681678.58</v>
      </c>
      <c r="BO49" s="37">
        <f t="shared" si="155"/>
        <v>1286897.3700000001</v>
      </c>
      <c r="BP49" s="37">
        <f t="shared" si="155"/>
        <v>2185823.4300000002</v>
      </c>
      <c r="BQ49" s="37">
        <f t="shared" si="155"/>
        <v>2112725.6100000003</v>
      </c>
      <c r="BR49" s="390">
        <f t="shared" si="155"/>
        <v>1511152.6600000001</v>
      </c>
      <c r="BS49" s="413">
        <f t="shared" si="156"/>
        <v>2210783.9800000004</v>
      </c>
      <c r="BT49" s="37">
        <f t="shared" si="156"/>
        <v>3407973.1900000004</v>
      </c>
      <c r="BU49" s="37">
        <f t="shared" si="156"/>
        <v>-1800792.9000000004</v>
      </c>
      <c r="BV49" s="37">
        <f t="shared" si="156"/>
        <v>-802241</v>
      </c>
      <c r="BW49" s="37">
        <f t="shared" si="156"/>
        <v>-2622223</v>
      </c>
      <c r="BX49" s="230">
        <f t="shared" si="156"/>
        <v>-502166</v>
      </c>
      <c r="BY49" s="230">
        <f t="shared" si="156"/>
        <v>2183347</v>
      </c>
      <c r="BZ49" s="230">
        <f t="shared" si="156"/>
        <v>-1135368</v>
      </c>
      <c r="CA49" s="230">
        <f t="shared" si="156"/>
        <v>452318</v>
      </c>
      <c r="CB49" s="256">
        <f t="shared" si="156"/>
        <v>7843404</v>
      </c>
      <c r="CC49" s="256">
        <f t="shared" si="157"/>
        <v>6317415</v>
      </c>
      <c r="CD49" s="370">
        <f t="shared" si="157"/>
        <v>2820113</v>
      </c>
      <c r="CE49" s="339">
        <f t="shared" si="157"/>
        <v>6248204</v>
      </c>
      <c r="CF49" s="256">
        <f t="shared" si="157"/>
        <v>4068791</v>
      </c>
      <c r="CG49" s="256">
        <f t="shared" si="157"/>
        <v>6170983</v>
      </c>
      <c r="CH49" s="256">
        <f t="shared" si="157"/>
        <v>1346204</v>
      </c>
      <c r="CI49" s="256">
        <f t="shared" si="157"/>
        <v>1270538</v>
      </c>
      <c r="CJ49" s="256">
        <f t="shared" si="157"/>
        <v>499921</v>
      </c>
      <c r="CK49" s="256">
        <f t="shared" si="157"/>
        <v>569898</v>
      </c>
      <c r="CL49" s="256">
        <f t="shared" si="157"/>
        <v>1106926</v>
      </c>
      <c r="CM49" s="256">
        <f t="shared" si="158"/>
        <v>2490948</v>
      </c>
      <c r="CN49" s="256">
        <f t="shared" si="158"/>
        <v>-2950562</v>
      </c>
      <c r="CO49" s="256">
        <f t="shared" si="158"/>
        <v>-4724615</v>
      </c>
      <c r="CP49" s="370">
        <f t="shared" si="158"/>
        <v>2979694</v>
      </c>
      <c r="CQ49" s="370">
        <f t="shared" si="158"/>
        <v>-3777454</v>
      </c>
      <c r="CR49" s="370">
        <f t="shared" si="158"/>
        <v>-2931426</v>
      </c>
      <c r="CS49" s="370">
        <f t="shared" si="158"/>
        <v>-1870677</v>
      </c>
      <c r="CT49" s="370">
        <f t="shared" si="158"/>
        <v>1305084</v>
      </c>
      <c r="CU49" s="370">
        <f t="shared" si="158"/>
        <v>2163275</v>
      </c>
      <c r="CV49" s="370">
        <f t="shared" si="158"/>
        <v>3201896</v>
      </c>
      <c r="CW49" s="370">
        <f t="shared" si="158"/>
        <v>410381</v>
      </c>
      <c r="CX49" s="370">
        <f t="shared" si="158"/>
        <v>2043507</v>
      </c>
      <c r="CY49" s="370">
        <f t="shared" si="158"/>
        <v>155270</v>
      </c>
      <c r="CZ49" s="370">
        <f t="shared" si="158"/>
        <v>-698435</v>
      </c>
      <c r="DA49" s="370">
        <f t="shared" si="158"/>
        <v>-41487</v>
      </c>
      <c r="DB49" s="330"/>
      <c r="DC49" s="57">
        <f>IF(ISERROR(GETPIVOTDATA("VALUE",'CSS WK pvt'!$I$2,"DT_FILE",DC$8,"CD_CO",DC$6,"TRIM_CAT",TRIM(B49),"TRIM_LINE",A44))=TRUE,0,GETPIVOTDATA("VALUE",'CSS WK pvt'!$I$2,"DT_FILE",DC$8,"CD_CO",DC$6,"TRIM_CAT",TRIM(B49),"TRIM_LINE",A44))</f>
        <v>9543351</v>
      </c>
    </row>
    <row r="50" spans="1:107" s="123" customFormat="1" x14ac:dyDescent="0.35">
      <c r="A50" s="140"/>
      <c r="B50" s="32" t="s">
        <v>144</v>
      </c>
      <c r="C50" s="133">
        <f t="shared" ref="C50:Q50" si="159">SUM(C45:C49)</f>
        <v>47453988.579999998</v>
      </c>
      <c r="D50" s="134">
        <f t="shared" si="159"/>
        <v>48912663.030000001</v>
      </c>
      <c r="E50" s="134">
        <f t="shared" si="159"/>
        <v>39179236.07</v>
      </c>
      <c r="F50" s="134">
        <f t="shared" si="159"/>
        <v>31640922.82</v>
      </c>
      <c r="G50" s="134">
        <f t="shared" si="159"/>
        <v>35384745.07</v>
      </c>
      <c r="H50" s="134">
        <f t="shared" si="159"/>
        <v>43902001.460000001</v>
      </c>
      <c r="I50" s="134">
        <f t="shared" si="159"/>
        <v>49902148.93</v>
      </c>
      <c r="J50" s="134">
        <f t="shared" si="159"/>
        <v>42903029.099999994</v>
      </c>
      <c r="K50" s="134">
        <f t="shared" si="159"/>
        <v>39695552.140000001</v>
      </c>
      <c r="L50" s="135">
        <f t="shared" si="159"/>
        <v>41578683.930000007</v>
      </c>
      <c r="M50" s="134">
        <f t="shared" si="159"/>
        <v>47071745.450000003</v>
      </c>
      <c r="N50" s="134">
        <f t="shared" si="159"/>
        <v>57244022.850000009</v>
      </c>
      <c r="O50" s="134">
        <f t="shared" si="159"/>
        <v>58830015.280000001</v>
      </c>
      <c r="P50" s="134">
        <f t="shared" si="159"/>
        <v>61721131</v>
      </c>
      <c r="Q50" s="134">
        <f t="shared" si="159"/>
        <v>56446743</v>
      </c>
      <c r="R50" s="134">
        <v>48840483</v>
      </c>
      <c r="S50" s="134">
        <v>47929747</v>
      </c>
      <c r="T50" s="134">
        <v>59144928</v>
      </c>
      <c r="U50" s="189">
        <v>65969440</v>
      </c>
      <c r="V50" s="189">
        <v>52474330</v>
      </c>
      <c r="W50" s="189">
        <f>SUM(W45+W46+W47+W48+W49)</f>
        <v>48394369</v>
      </c>
      <c r="X50" s="135">
        <f>SUM(X45+X46+X47+X48+X49)</f>
        <v>49363469</v>
      </c>
      <c r="Y50" s="189">
        <v>57297467</v>
      </c>
      <c r="Z50" s="189">
        <v>67334477</v>
      </c>
      <c r="AA50" s="189">
        <v>58825702</v>
      </c>
      <c r="AB50" s="189">
        <v>58056420</v>
      </c>
      <c r="AC50" s="189">
        <v>47496242</v>
      </c>
      <c r="AD50" s="189">
        <v>44578798</v>
      </c>
      <c r="AE50" s="189">
        <v>49509500</v>
      </c>
      <c r="AF50" s="189">
        <v>52297484</v>
      </c>
      <c r="AG50" s="189">
        <v>53762522</v>
      </c>
      <c r="AH50" s="189">
        <v>67571163</v>
      </c>
      <c r="AI50" s="189">
        <v>55860152</v>
      </c>
      <c r="AJ50" s="135">
        <v>50556843</v>
      </c>
      <c r="AK50" s="280">
        <v>69854066</v>
      </c>
      <c r="AL50" s="280">
        <v>69769930</v>
      </c>
      <c r="AM50" s="280">
        <v>71422088</v>
      </c>
      <c r="AN50" s="280">
        <v>58288451</v>
      </c>
      <c r="AO50" s="280">
        <v>52141601</v>
      </c>
      <c r="AP50" s="280">
        <v>46442984</v>
      </c>
      <c r="AQ50" s="38">
        <v>49491090</v>
      </c>
      <c r="AR50" s="280">
        <v>55319331</v>
      </c>
      <c r="AS50" s="280">
        <v>69701969</v>
      </c>
      <c r="AT50" s="280">
        <v>64659120</v>
      </c>
      <c r="AU50" s="280">
        <v>48637675</v>
      </c>
      <c r="AV50" s="297">
        <v>63062141</v>
      </c>
      <c r="AW50" s="280">
        <v>79619419</v>
      </c>
      <c r="AX50" s="280">
        <v>84511079</v>
      </c>
      <c r="AY50" s="280">
        <v>85170406</v>
      </c>
      <c r="AZ50" s="280">
        <v>82630073</v>
      </c>
      <c r="BA50" s="280">
        <v>74762664</v>
      </c>
      <c r="BB50" s="280">
        <v>64038207</v>
      </c>
      <c r="BC50" s="38">
        <v>55352599</v>
      </c>
      <c r="BD50" s="280">
        <v>65376020</v>
      </c>
      <c r="BE50" s="280">
        <v>69213872</v>
      </c>
      <c r="BF50" s="280">
        <v>68554720</v>
      </c>
      <c r="BG50" s="280">
        <v>58872742</v>
      </c>
      <c r="BH50" s="297"/>
      <c r="BI50" s="38">
        <f t="shared" ref="BI50:BM50" si="160">SUM(BI45:BI49)</f>
        <v>11376026.700000001</v>
      </c>
      <c r="BJ50" s="136">
        <f t="shared" si="160"/>
        <v>12808467.970000001</v>
      </c>
      <c r="BK50" s="136">
        <f t="shared" si="160"/>
        <v>17267506.930000003</v>
      </c>
      <c r="BL50" s="136">
        <f t="shared" si="160"/>
        <v>17199560.180000003</v>
      </c>
      <c r="BM50" s="136">
        <f t="shared" si="160"/>
        <v>12545001.930000002</v>
      </c>
      <c r="BN50" s="136">
        <f t="shared" ref="BN50:BV50" si="161">SUM(BN45:BN49)</f>
        <v>15242926.539999999</v>
      </c>
      <c r="BO50" s="136">
        <f t="shared" si="161"/>
        <v>16067291.07</v>
      </c>
      <c r="BP50" s="136">
        <f t="shared" si="161"/>
        <v>9571300.9000000004</v>
      </c>
      <c r="BQ50" s="136">
        <f t="shared" si="161"/>
        <v>8698816.8600000013</v>
      </c>
      <c r="BR50" s="391">
        <f t="shared" si="161"/>
        <v>7784785.0699999984</v>
      </c>
      <c r="BS50" s="414">
        <f t="shared" si="161"/>
        <v>10225721.550000003</v>
      </c>
      <c r="BT50" s="136">
        <f t="shared" si="161"/>
        <v>10090454.149999997</v>
      </c>
      <c r="BU50" s="136">
        <f t="shared" si="161"/>
        <v>-4313.2800000011921</v>
      </c>
      <c r="BV50" s="136">
        <f t="shared" si="161"/>
        <v>-3664711</v>
      </c>
      <c r="BW50" s="136">
        <f t="shared" ref="BW50:BX50" si="162">SUM(BW45:BW49)</f>
        <v>-8950501</v>
      </c>
      <c r="BX50" s="231">
        <f t="shared" si="162"/>
        <v>-4261685</v>
      </c>
      <c r="BY50" s="231">
        <f t="shared" ref="BY50:BZ50" si="163">SUM(BY45:BY49)</f>
        <v>1579753</v>
      </c>
      <c r="BZ50" s="231">
        <f t="shared" si="163"/>
        <v>-6847444</v>
      </c>
      <c r="CA50" s="231">
        <f t="shared" ref="CA50:CB50" si="164">SUM(CA45:CA49)</f>
        <v>-12206918</v>
      </c>
      <c r="CB50" s="257">
        <f t="shared" si="164"/>
        <v>15096833</v>
      </c>
      <c r="CC50" s="257">
        <f t="shared" ref="CC50:CE50" si="165">SUM(CC45:CC49)</f>
        <v>7465783</v>
      </c>
      <c r="CD50" s="371">
        <f t="shared" si="165"/>
        <v>1193374</v>
      </c>
      <c r="CE50" s="340">
        <f t="shared" si="165"/>
        <v>12556599</v>
      </c>
      <c r="CF50" s="257">
        <f t="shared" ref="CF50:CG50" si="166">SUM(CF45:CF49)</f>
        <v>2435453</v>
      </c>
      <c r="CG50" s="257">
        <f t="shared" si="166"/>
        <v>12596386</v>
      </c>
      <c r="CH50" s="257">
        <f t="shared" ref="CH50" si="167">SUM(CH45:CH49)</f>
        <v>232031</v>
      </c>
      <c r="CI50" s="257">
        <f t="shared" ref="CI50" si="168">SUM(CI45:CI49)</f>
        <v>4645359</v>
      </c>
      <c r="CJ50" s="257">
        <f t="shared" ref="CJ50" si="169">SUM(CJ45:CJ49)</f>
        <v>1864186</v>
      </c>
      <c r="CK50" s="257">
        <f t="shared" ref="CK50" si="170">SUM(CK45:CK49)</f>
        <v>-18410</v>
      </c>
      <c r="CL50" s="257">
        <f t="shared" ref="CL50" si="171">SUM(CL45:CL49)</f>
        <v>3021847</v>
      </c>
      <c r="CM50" s="257">
        <f t="shared" ref="CM50" si="172">SUM(CM45:CM49)</f>
        <v>15939447</v>
      </c>
      <c r="CN50" s="257">
        <f t="shared" ref="CN50" si="173">SUM(CN45:CN49)</f>
        <v>-2912043</v>
      </c>
      <c r="CO50" s="257">
        <f t="shared" ref="CO50" si="174">SUM(CO45:CO49)</f>
        <v>-7222477</v>
      </c>
      <c r="CP50" s="371">
        <f t="shared" ref="CP50" si="175">SUM(CP45:CP49)</f>
        <v>12505298</v>
      </c>
      <c r="CQ50" s="371">
        <f t="shared" ref="CQ50" si="176">SUM(CQ45:CQ49)</f>
        <v>9765353</v>
      </c>
      <c r="CR50" s="371">
        <f t="shared" ref="CR50" si="177">SUM(CR45:CR49)</f>
        <v>14741149</v>
      </c>
      <c r="CS50" s="371">
        <f t="shared" ref="CS50" si="178">SUM(CS45:CS49)</f>
        <v>13748318</v>
      </c>
      <c r="CT50" s="371">
        <f t="shared" ref="CT50" si="179">SUM(CT45:CT49)</f>
        <v>24341622</v>
      </c>
      <c r="CU50" s="371">
        <f t="shared" ref="CU50" si="180">SUM(CU45:CU49)</f>
        <v>22621063</v>
      </c>
      <c r="CV50" s="371">
        <f t="shared" ref="CV50" si="181">SUM(CV45:CV49)</f>
        <v>17595223</v>
      </c>
      <c r="CW50" s="371">
        <f t="shared" ref="CW50" si="182">SUM(CW45:CW49)</f>
        <v>5861509</v>
      </c>
      <c r="CX50" s="371">
        <f t="shared" ref="CX50" si="183">SUM(CX45:CX49)</f>
        <v>10056689</v>
      </c>
      <c r="CY50" s="371">
        <f t="shared" ref="CY50:CZ50" si="184">SUM(CY45:CY49)</f>
        <v>-488097</v>
      </c>
      <c r="CZ50" s="371">
        <f t="shared" si="184"/>
        <v>3895600</v>
      </c>
      <c r="DA50" s="371">
        <f t="shared" ref="DA50" si="185">SUM(DA45:DA49)</f>
        <v>10235067</v>
      </c>
      <c r="DB50" s="331"/>
      <c r="DC50" s="38">
        <f>SUM(DC45:DC49)</f>
        <v>58872742</v>
      </c>
    </row>
    <row r="51" spans="1:107" s="31" customFormat="1" x14ac:dyDescent="0.3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58"/>
      <c r="CC51" s="258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72"/>
      <c r="DB51" s="330"/>
      <c r="DC51" s="43"/>
    </row>
    <row r="52" spans="1:107" s="31" customFormat="1" x14ac:dyDescent="0.35">
      <c r="A52" s="139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8">
        <v>22429362</v>
      </c>
      <c r="V52" s="188">
        <v>28643592</v>
      </c>
      <c r="W52" s="188">
        <v>22824603</v>
      </c>
      <c r="X52" s="35">
        <v>17545242</v>
      </c>
      <c r="Y52" s="188">
        <v>16473145</v>
      </c>
      <c r="Z52" s="188">
        <v>19811257</v>
      </c>
      <c r="AA52" s="188">
        <v>24453599</v>
      </c>
      <c r="AB52" s="188">
        <v>24085714</v>
      </c>
      <c r="AC52" s="188">
        <v>21509328</v>
      </c>
      <c r="AD52" s="188">
        <v>17832902</v>
      </c>
      <c r="AE52" s="188">
        <v>12796980</v>
      </c>
      <c r="AF52" s="188">
        <v>13792061</v>
      </c>
      <c r="AG52" s="188">
        <v>16920993</v>
      </c>
      <c r="AH52" s="188">
        <v>18107559</v>
      </c>
      <c r="AI52" s="188">
        <v>20652856</v>
      </c>
      <c r="AJ52" s="35">
        <v>15136091</v>
      </c>
      <c r="AK52" s="279">
        <v>14400480</v>
      </c>
      <c r="AL52" s="279">
        <v>18886217</v>
      </c>
      <c r="AM52" s="279">
        <v>19686285</v>
      </c>
      <c r="AN52" s="279">
        <v>21694004</v>
      </c>
      <c r="AO52" s="279">
        <v>19119289</v>
      </c>
      <c r="AP52" s="279">
        <v>16662732</v>
      </c>
      <c r="AQ52" s="57">
        <v>13212321</v>
      </c>
      <c r="AR52" s="279">
        <v>13086658</v>
      </c>
      <c r="AS52" s="279">
        <v>14715560</v>
      </c>
      <c r="AT52" s="279">
        <v>20334452</v>
      </c>
      <c r="AU52" s="279">
        <v>18018876</v>
      </c>
      <c r="AV52" s="296">
        <v>14065451</v>
      </c>
      <c r="AW52" s="279">
        <v>16614977</v>
      </c>
      <c r="AX52" s="279">
        <v>26171792</v>
      </c>
      <c r="AY52" s="279">
        <v>26447427</v>
      </c>
      <c r="AZ52" s="279">
        <v>29139695</v>
      </c>
      <c r="BA52" s="279">
        <v>27557014</v>
      </c>
      <c r="BB52" s="279">
        <v>24425928</v>
      </c>
      <c r="BC52" s="57">
        <v>17621952</v>
      </c>
      <c r="BD52" s="279">
        <v>14717138</v>
      </c>
      <c r="BE52" s="279">
        <v>19951619</v>
      </c>
      <c r="BF52" s="279">
        <v>21072890</v>
      </c>
      <c r="BG52" s="279">
        <v>21648843</v>
      </c>
      <c r="BH52" s="296"/>
      <c r="BI52" s="36">
        <f t="shared" ref="BI52:BR56" si="186">O52-C52</f>
        <v>6420312.9400000013</v>
      </c>
      <c r="BJ52" s="37">
        <f t="shared" si="186"/>
        <v>7801708.0999999996</v>
      </c>
      <c r="BK52" s="37">
        <f t="shared" si="186"/>
        <v>6468262.0099999998</v>
      </c>
      <c r="BL52" s="37">
        <f t="shared" si="186"/>
        <v>8517386.8300000001</v>
      </c>
      <c r="BM52" s="37">
        <f t="shared" si="186"/>
        <v>7167591.9100000001</v>
      </c>
      <c r="BN52" s="37">
        <f t="shared" si="186"/>
        <v>6759450.7599999998</v>
      </c>
      <c r="BO52" s="37">
        <f t="shared" si="186"/>
        <v>10580940.92</v>
      </c>
      <c r="BP52" s="37">
        <f t="shared" si="186"/>
        <v>13544552.880000001</v>
      </c>
      <c r="BQ52" s="37">
        <f t="shared" si="186"/>
        <v>9325173.2799999993</v>
      </c>
      <c r="BR52" s="390">
        <f t="shared" si="186"/>
        <v>6405649.7599999998</v>
      </c>
      <c r="BS52" s="413">
        <f t="shared" ref="BS52:CB56" si="187">Y52-M52</f>
        <v>3905708.1300000008</v>
      </c>
      <c r="BT52" s="37">
        <f t="shared" si="187"/>
        <v>4382727.51</v>
      </c>
      <c r="BU52" s="37">
        <f t="shared" si="187"/>
        <v>4504277.1499999985</v>
      </c>
      <c r="BV52" s="37">
        <f t="shared" si="187"/>
        <v>2278769</v>
      </c>
      <c r="BW52" s="37">
        <f t="shared" si="187"/>
        <v>978303</v>
      </c>
      <c r="BX52" s="230">
        <f t="shared" si="187"/>
        <v>-2260058</v>
      </c>
      <c r="BY52" s="230">
        <f t="shared" si="187"/>
        <v>-3991695</v>
      </c>
      <c r="BZ52" s="230">
        <f t="shared" si="187"/>
        <v>-2720102</v>
      </c>
      <c r="CA52" s="230">
        <f t="shared" si="187"/>
        <v>-5508369</v>
      </c>
      <c r="CB52" s="256">
        <f t="shared" si="187"/>
        <v>-10536033</v>
      </c>
      <c r="CC52" s="256">
        <f t="shared" ref="CC52:CL56" si="188">AI52-W52</f>
        <v>-2171747</v>
      </c>
      <c r="CD52" s="370">
        <f t="shared" si="188"/>
        <v>-2409151</v>
      </c>
      <c r="CE52" s="339">
        <f t="shared" si="188"/>
        <v>-2072665</v>
      </c>
      <c r="CF52" s="256">
        <f t="shared" si="188"/>
        <v>-925040</v>
      </c>
      <c r="CG52" s="256">
        <f t="shared" si="188"/>
        <v>-4767314</v>
      </c>
      <c r="CH52" s="256">
        <f t="shared" si="188"/>
        <v>-2391710</v>
      </c>
      <c r="CI52" s="256">
        <f t="shared" si="188"/>
        <v>-2390039</v>
      </c>
      <c r="CJ52" s="256">
        <f t="shared" si="188"/>
        <v>-1170170</v>
      </c>
      <c r="CK52" s="256">
        <f t="shared" si="188"/>
        <v>415341</v>
      </c>
      <c r="CL52" s="256">
        <f t="shared" si="188"/>
        <v>-705403</v>
      </c>
      <c r="CM52" s="256">
        <f t="shared" ref="CM52:DA56" si="189">AS52-AG52</f>
        <v>-2205433</v>
      </c>
      <c r="CN52" s="256">
        <f t="shared" si="189"/>
        <v>2226893</v>
      </c>
      <c r="CO52" s="256">
        <f t="shared" si="189"/>
        <v>-2633980</v>
      </c>
      <c r="CP52" s="370">
        <f t="shared" si="189"/>
        <v>-1070640</v>
      </c>
      <c r="CQ52" s="370">
        <f t="shared" si="189"/>
        <v>2214497</v>
      </c>
      <c r="CR52" s="370">
        <f t="shared" si="189"/>
        <v>7285575</v>
      </c>
      <c r="CS52" s="370">
        <f t="shared" si="189"/>
        <v>6761142</v>
      </c>
      <c r="CT52" s="370">
        <f t="shared" si="189"/>
        <v>7445691</v>
      </c>
      <c r="CU52" s="370">
        <f t="shared" si="189"/>
        <v>8437725</v>
      </c>
      <c r="CV52" s="370">
        <f t="shared" si="189"/>
        <v>7763196</v>
      </c>
      <c r="CW52" s="370">
        <f t="shared" si="189"/>
        <v>4409631</v>
      </c>
      <c r="CX52" s="370">
        <f t="shared" si="189"/>
        <v>1630480</v>
      </c>
      <c r="CY52" s="370">
        <f t="shared" si="189"/>
        <v>5236059</v>
      </c>
      <c r="CZ52" s="370">
        <f t="shared" si="189"/>
        <v>738438</v>
      </c>
      <c r="DA52" s="370">
        <f t="shared" si="189"/>
        <v>3629967</v>
      </c>
      <c r="DB52" s="330"/>
      <c r="DC52" s="57">
        <f>IF(ISERROR(GETPIVOTDATA("VALUE",'CSS WK pvt'!$I$2,"DT_FILE",DC$8,"CD_CO",DC$6,"TRIM_CAT",TRIM(B52),"TRIM_LINE",A51))=TRUE,0,GETPIVOTDATA("VALUE",'CSS WK pvt'!$I$2,"DT_FILE",DC$8,"CD_CO",DC$6,"TRIM_CAT",TRIM(B52),"TRIM_LINE",A51))</f>
        <v>21648843</v>
      </c>
    </row>
    <row r="53" spans="1:107" s="31" customFormat="1" x14ac:dyDescent="0.35">
      <c r="A53" s="139"/>
      <c r="B53" s="32" t="s">
        <v>140</v>
      </c>
      <c r="C53" s="33">
        <v>5008351.6399999997</v>
      </c>
      <c r="D53" s="34">
        <v>5173545.12</v>
      </c>
      <c r="E53" s="34">
        <v>5036751.9400000004</v>
      </c>
      <c r="F53" s="34">
        <v>4149411.88</v>
      </c>
      <c r="G53" s="34">
        <v>3426413.16</v>
      </c>
      <c r="H53" s="34">
        <v>3438818.31</v>
      </c>
      <c r="I53" s="34">
        <v>3988327.72</v>
      </c>
      <c r="J53" s="34">
        <v>4878670.92</v>
      </c>
      <c r="K53" s="34">
        <v>4288061.7</v>
      </c>
      <c r="L53" s="35">
        <v>3559424.65</v>
      </c>
      <c r="M53" s="34">
        <v>4061255.34</v>
      </c>
      <c r="N53" s="34">
        <v>5007822.62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8">
        <v>5461884</v>
      </c>
      <c r="V53" s="188">
        <v>6406352</v>
      </c>
      <c r="W53" s="188">
        <v>5556105</v>
      </c>
      <c r="X53" s="35">
        <v>4483215</v>
      </c>
      <c r="Y53" s="188">
        <v>4361810</v>
      </c>
      <c r="Z53" s="188">
        <v>5556105</v>
      </c>
      <c r="AA53" s="188">
        <v>7325887</v>
      </c>
      <c r="AB53" s="188">
        <v>7110796</v>
      </c>
      <c r="AC53" s="188">
        <v>6844521</v>
      </c>
      <c r="AD53" s="188">
        <v>5948945</v>
      </c>
      <c r="AE53" s="188">
        <v>4739723</v>
      </c>
      <c r="AF53" s="188">
        <v>5037760</v>
      </c>
      <c r="AG53" s="188">
        <v>5900410</v>
      </c>
      <c r="AH53" s="188">
        <v>5502166</v>
      </c>
      <c r="AI53" s="188">
        <v>5116532</v>
      </c>
      <c r="AJ53" s="35">
        <v>4718894</v>
      </c>
      <c r="AK53" s="279">
        <v>4464873</v>
      </c>
      <c r="AL53" s="279">
        <v>5898732</v>
      </c>
      <c r="AM53" s="279">
        <v>6122212</v>
      </c>
      <c r="AN53" s="279">
        <v>7752048</v>
      </c>
      <c r="AO53" s="279">
        <v>7155521</v>
      </c>
      <c r="AP53" s="279">
        <v>6230657</v>
      </c>
      <c r="AQ53" s="57">
        <v>4853339</v>
      </c>
      <c r="AR53" s="279">
        <v>4657206</v>
      </c>
      <c r="AS53" s="279">
        <v>5552231</v>
      </c>
      <c r="AT53" s="279">
        <v>7069897</v>
      </c>
      <c r="AU53" s="279">
        <v>6314860</v>
      </c>
      <c r="AV53" s="296">
        <v>4939190</v>
      </c>
      <c r="AW53" s="279">
        <v>6790523</v>
      </c>
      <c r="AX53" s="279">
        <v>10779636</v>
      </c>
      <c r="AY53" s="279">
        <v>11379228</v>
      </c>
      <c r="AZ53" s="279">
        <v>12004898</v>
      </c>
      <c r="BA53" s="279">
        <v>11933716</v>
      </c>
      <c r="BB53" s="279">
        <v>10564183</v>
      </c>
      <c r="BC53" s="57">
        <v>7388997</v>
      </c>
      <c r="BD53" s="279">
        <v>6164797</v>
      </c>
      <c r="BE53" s="279">
        <v>7930706</v>
      </c>
      <c r="BF53" s="279">
        <v>8367119</v>
      </c>
      <c r="BG53" s="279">
        <v>8207044</v>
      </c>
      <c r="BH53" s="296"/>
      <c r="BI53" s="36">
        <f t="shared" si="186"/>
        <v>730150.68000000063</v>
      </c>
      <c r="BJ53" s="37">
        <f t="shared" si="186"/>
        <v>946032.87999999989</v>
      </c>
      <c r="BK53" s="37">
        <f t="shared" si="186"/>
        <v>399796.05999999959</v>
      </c>
      <c r="BL53" s="37">
        <f t="shared" si="186"/>
        <v>888871.12000000011</v>
      </c>
      <c r="BM53" s="37">
        <f t="shared" si="186"/>
        <v>1350118.8399999999</v>
      </c>
      <c r="BN53" s="37">
        <f t="shared" si="186"/>
        <v>1049581.69</v>
      </c>
      <c r="BO53" s="37">
        <f t="shared" si="186"/>
        <v>1473556.2799999998</v>
      </c>
      <c r="BP53" s="37">
        <f t="shared" si="186"/>
        <v>1527681.08</v>
      </c>
      <c r="BQ53" s="37">
        <f t="shared" si="186"/>
        <v>1268043.2999999998</v>
      </c>
      <c r="BR53" s="390">
        <f t="shared" si="186"/>
        <v>923790.35000000009</v>
      </c>
      <c r="BS53" s="413">
        <f t="shared" si="187"/>
        <v>300554.66000000015</v>
      </c>
      <c r="BT53" s="37">
        <f t="shared" si="187"/>
        <v>548282.37999999989</v>
      </c>
      <c r="BU53" s="37">
        <f t="shared" si="187"/>
        <v>1587384.6799999997</v>
      </c>
      <c r="BV53" s="37">
        <f t="shared" si="187"/>
        <v>991218</v>
      </c>
      <c r="BW53" s="37">
        <f t="shared" si="187"/>
        <v>1407973</v>
      </c>
      <c r="BX53" s="230">
        <f t="shared" si="187"/>
        <v>910662</v>
      </c>
      <c r="BY53" s="230">
        <f t="shared" si="187"/>
        <v>-36809</v>
      </c>
      <c r="BZ53" s="230">
        <f t="shared" si="187"/>
        <v>549360</v>
      </c>
      <c r="CA53" s="230">
        <f t="shared" si="187"/>
        <v>438526</v>
      </c>
      <c r="CB53" s="256">
        <f t="shared" si="187"/>
        <v>-904186</v>
      </c>
      <c r="CC53" s="256">
        <f t="shared" si="188"/>
        <v>-439573</v>
      </c>
      <c r="CD53" s="370">
        <f t="shared" si="188"/>
        <v>235679</v>
      </c>
      <c r="CE53" s="339">
        <f t="shared" si="188"/>
        <v>103063</v>
      </c>
      <c r="CF53" s="256">
        <f t="shared" si="188"/>
        <v>342627</v>
      </c>
      <c r="CG53" s="256">
        <f t="shared" si="188"/>
        <v>-1203675</v>
      </c>
      <c r="CH53" s="256">
        <f t="shared" si="188"/>
        <v>641252</v>
      </c>
      <c r="CI53" s="256">
        <f t="shared" si="188"/>
        <v>311000</v>
      </c>
      <c r="CJ53" s="256">
        <f t="shared" si="188"/>
        <v>281712</v>
      </c>
      <c r="CK53" s="256">
        <f t="shared" si="188"/>
        <v>113616</v>
      </c>
      <c r="CL53" s="256">
        <f t="shared" si="188"/>
        <v>-380554</v>
      </c>
      <c r="CM53" s="256">
        <f t="shared" si="189"/>
        <v>-348179</v>
      </c>
      <c r="CN53" s="256">
        <f t="shared" si="189"/>
        <v>1567731</v>
      </c>
      <c r="CO53" s="256">
        <f t="shared" si="189"/>
        <v>1198328</v>
      </c>
      <c r="CP53" s="370">
        <f t="shared" si="189"/>
        <v>220296</v>
      </c>
      <c r="CQ53" s="370">
        <f t="shared" si="189"/>
        <v>2325650</v>
      </c>
      <c r="CR53" s="370">
        <f t="shared" si="189"/>
        <v>4880904</v>
      </c>
      <c r="CS53" s="370">
        <f t="shared" si="189"/>
        <v>5257016</v>
      </c>
      <c r="CT53" s="370">
        <f t="shared" si="189"/>
        <v>4252850</v>
      </c>
      <c r="CU53" s="370">
        <f t="shared" si="189"/>
        <v>4778195</v>
      </c>
      <c r="CV53" s="370">
        <f t="shared" si="189"/>
        <v>4333526</v>
      </c>
      <c r="CW53" s="370">
        <f t="shared" si="189"/>
        <v>2535658</v>
      </c>
      <c r="CX53" s="370">
        <f t="shared" si="189"/>
        <v>1507591</v>
      </c>
      <c r="CY53" s="370">
        <f t="shared" si="189"/>
        <v>2378475</v>
      </c>
      <c r="CZ53" s="370">
        <f t="shared" si="189"/>
        <v>1297222</v>
      </c>
      <c r="DA53" s="370">
        <f t="shared" si="189"/>
        <v>1892184</v>
      </c>
      <c r="DB53" s="330"/>
      <c r="DC53" s="57">
        <f>IF(ISERROR(GETPIVOTDATA("VALUE",'CSS WK pvt'!$I$2,"DT_FILE",DC$8,"CD_CO",DC$6,"TRIM_CAT",TRIM(B53),"TRIM_LINE",A51))=TRUE,0,GETPIVOTDATA("VALUE",'CSS WK pvt'!$I$2,"DT_FILE",DC$8,"CD_CO",DC$6,"TRIM_CAT",TRIM(B53),"TRIM_LINE",A51))</f>
        <v>8207044</v>
      </c>
    </row>
    <row r="54" spans="1:107" s="31" customFormat="1" x14ac:dyDescent="0.35">
      <c r="A54" s="139"/>
      <c r="B54" s="32" t="s">
        <v>141</v>
      </c>
      <c r="C54" s="33">
        <v>1590580.14</v>
      </c>
      <c r="D54" s="34">
        <v>1870235.11</v>
      </c>
      <c r="E54" s="34">
        <v>1875923.79</v>
      </c>
      <c r="F54" s="34">
        <v>1661052.13</v>
      </c>
      <c r="G54" s="34">
        <v>1369157.34</v>
      </c>
      <c r="H54" s="34">
        <v>1432198.37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1645538.17</v>
      </c>
      <c r="N54" s="34">
        <v>1673377.11</v>
      </c>
      <c r="O54" s="34">
        <v>2353140.35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8">
        <v>2617953</v>
      </c>
      <c r="V54" s="188">
        <v>2635662</v>
      </c>
      <c r="W54" s="188">
        <v>2623968</v>
      </c>
      <c r="X54" s="35">
        <v>2334420</v>
      </c>
      <c r="Y54" s="188">
        <v>2313772</v>
      </c>
      <c r="Z54" s="188">
        <v>2579662</v>
      </c>
      <c r="AA54" s="188">
        <v>2736818</v>
      </c>
      <c r="AB54" s="188">
        <v>2756433</v>
      </c>
      <c r="AC54" s="188">
        <v>3115108</v>
      </c>
      <c r="AD54" s="188">
        <v>2777324</v>
      </c>
      <c r="AE54" s="188">
        <v>2235518</v>
      </c>
      <c r="AF54" s="188">
        <v>2346725</v>
      </c>
      <c r="AG54" s="188">
        <v>2626950</v>
      </c>
      <c r="AH54" s="188">
        <v>2864931</v>
      </c>
      <c r="AI54" s="188">
        <v>3409366</v>
      </c>
      <c r="AJ54" s="35">
        <v>2625249</v>
      </c>
      <c r="AK54" s="279">
        <v>2705509</v>
      </c>
      <c r="AL54" s="279">
        <v>2958966</v>
      </c>
      <c r="AM54" s="279">
        <v>3112384</v>
      </c>
      <c r="AN54" s="279">
        <v>3568316</v>
      </c>
      <c r="AO54" s="279">
        <v>3152742</v>
      </c>
      <c r="AP54" s="279">
        <v>2938033</v>
      </c>
      <c r="AQ54" s="57">
        <v>2407968</v>
      </c>
      <c r="AR54" s="279">
        <v>2421326</v>
      </c>
      <c r="AS54" s="279">
        <v>2519788</v>
      </c>
      <c r="AT54" s="279">
        <v>2994668</v>
      </c>
      <c r="AU54" s="279">
        <v>2913441</v>
      </c>
      <c r="AV54" s="296">
        <v>2471047</v>
      </c>
      <c r="AW54" s="279">
        <v>2545335</v>
      </c>
      <c r="AX54" s="279">
        <v>3472488</v>
      </c>
      <c r="AY54" s="279">
        <v>3812911</v>
      </c>
      <c r="AZ54" s="279">
        <v>4149711</v>
      </c>
      <c r="BA54" s="279">
        <v>4318977</v>
      </c>
      <c r="BB54" s="279">
        <v>3836261</v>
      </c>
      <c r="BC54" s="57">
        <v>3088097</v>
      </c>
      <c r="BD54" s="279">
        <v>2613002</v>
      </c>
      <c r="BE54" s="279">
        <v>2919196</v>
      </c>
      <c r="BF54" s="279">
        <v>2857911</v>
      </c>
      <c r="BG54" s="279">
        <v>3180016</v>
      </c>
      <c r="BH54" s="296"/>
      <c r="BI54" s="36">
        <f t="shared" si="186"/>
        <v>762560.2100000002</v>
      </c>
      <c r="BJ54" s="37">
        <f t="shared" si="186"/>
        <v>1936411.89</v>
      </c>
      <c r="BK54" s="37">
        <f t="shared" si="186"/>
        <v>2211000.21</v>
      </c>
      <c r="BL54" s="37">
        <f t="shared" si="186"/>
        <v>1474343.87</v>
      </c>
      <c r="BM54" s="37">
        <f t="shared" si="186"/>
        <v>1258651.6599999999</v>
      </c>
      <c r="BN54" s="37">
        <f t="shared" si="186"/>
        <v>1115610.6299999999</v>
      </c>
      <c r="BO54" s="37">
        <f t="shared" si="186"/>
        <v>1049962.76</v>
      </c>
      <c r="BP54" s="37">
        <f t="shared" si="186"/>
        <v>1007252.75</v>
      </c>
      <c r="BQ54" s="37">
        <f t="shared" si="186"/>
        <v>830448.53</v>
      </c>
      <c r="BR54" s="390">
        <f t="shared" si="186"/>
        <v>805630.28</v>
      </c>
      <c r="BS54" s="413">
        <f t="shared" si="187"/>
        <v>668233.83000000007</v>
      </c>
      <c r="BT54" s="37">
        <f t="shared" si="187"/>
        <v>906284.8899999999</v>
      </c>
      <c r="BU54" s="37">
        <f t="shared" si="187"/>
        <v>383677.64999999991</v>
      </c>
      <c r="BV54" s="37">
        <f t="shared" si="187"/>
        <v>-1050214</v>
      </c>
      <c r="BW54" s="37">
        <f t="shared" si="187"/>
        <v>-971816</v>
      </c>
      <c r="BX54" s="230">
        <f t="shared" si="187"/>
        <v>-358072</v>
      </c>
      <c r="BY54" s="230">
        <f t="shared" si="187"/>
        <v>-392291</v>
      </c>
      <c r="BZ54" s="230">
        <f t="shared" si="187"/>
        <v>-201084</v>
      </c>
      <c r="CA54" s="230">
        <f t="shared" si="187"/>
        <v>8997</v>
      </c>
      <c r="CB54" s="256">
        <f t="shared" si="187"/>
        <v>229269</v>
      </c>
      <c r="CC54" s="256">
        <f t="shared" si="188"/>
        <v>785398</v>
      </c>
      <c r="CD54" s="370">
        <f t="shared" si="188"/>
        <v>290829</v>
      </c>
      <c r="CE54" s="339">
        <f t="shared" si="188"/>
        <v>391737</v>
      </c>
      <c r="CF54" s="256">
        <f t="shared" si="188"/>
        <v>379304</v>
      </c>
      <c r="CG54" s="256">
        <f t="shared" si="188"/>
        <v>375566</v>
      </c>
      <c r="CH54" s="256">
        <f t="shared" si="188"/>
        <v>811883</v>
      </c>
      <c r="CI54" s="256">
        <f t="shared" si="188"/>
        <v>37634</v>
      </c>
      <c r="CJ54" s="256">
        <f t="shared" si="188"/>
        <v>160709</v>
      </c>
      <c r="CK54" s="256">
        <f t="shared" si="188"/>
        <v>172450</v>
      </c>
      <c r="CL54" s="256">
        <f t="shared" si="188"/>
        <v>74601</v>
      </c>
      <c r="CM54" s="256">
        <f t="shared" si="189"/>
        <v>-107162</v>
      </c>
      <c r="CN54" s="256">
        <f t="shared" si="189"/>
        <v>129737</v>
      </c>
      <c r="CO54" s="256">
        <f t="shared" si="189"/>
        <v>-495925</v>
      </c>
      <c r="CP54" s="370">
        <f t="shared" si="189"/>
        <v>-154202</v>
      </c>
      <c r="CQ54" s="370">
        <f t="shared" si="189"/>
        <v>-160174</v>
      </c>
      <c r="CR54" s="370">
        <f t="shared" si="189"/>
        <v>513522</v>
      </c>
      <c r="CS54" s="370">
        <f t="shared" si="189"/>
        <v>700527</v>
      </c>
      <c r="CT54" s="370">
        <f t="shared" si="189"/>
        <v>581395</v>
      </c>
      <c r="CU54" s="370">
        <f t="shared" si="189"/>
        <v>1166235</v>
      </c>
      <c r="CV54" s="370">
        <f t="shared" si="189"/>
        <v>898228</v>
      </c>
      <c r="CW54" s="370">
        <f t="shared" si="189"/>
        <v>680129</v>
      </c>
      <c r="CX54" s="370">
        <f t="shared" si="189"/>
        <v>191676</v>
      </c>
      <c r="CY54" s="370">
        <f t="shared" si="189"/>
        <v>399408</v>
      </c>
      <c r="CZ54" s="370">
        <f t="shared" si="189"/>
        <v>-136757</v>
      </c>
      <c r="DA54" s="370">
        <f t="shared" si="189"/>
        <v>266575</v>
      </c>
      <c r="DB54" s="330"/>
      <c r="DC54" s="57">
        <f>IF(ISERROR(GETPIVOTDATA("VALUE",'CSS WK pvt'!$I$2,"DT_FILE",DC$8,"CD_CO",DC$6,"TRIM_CAT",TRIM(B54),"TRIM_LINE",A51))=TRUE,0,GETPIVOTDATA("VALUE",'CSS WK pvt'!$I$2,"DT_FILE",DC$8,"CD_CO",DC$6,"TRIM_CAT",TRIM(B54),"TRIM_LINE",A51))</f>
        <v>3180016</v>
      </c>
    </row>
    <row r="55" spans="1:107" s="31" customFormat="1" x14ac:dyDescent="0.35">
      <c r="A55" s="139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1096380.17</v>
      </c>
      <c r="I55" s="34">
        <v>1067408.19</v>
      </c>
      <c r="J55" s="34">
        <v>1148538.2</v>
      </c>
      <c r="K55" s="34">
        <v>1222366.1599999999</v>
      </c>
      <c r="L55" s="35">
        <v>1095585.31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8">
        <v>1938869</v>
      </c>
      <c r="V55" s="188">
        <v>1983688</v>
      </c>
      <c r="W55" s="188">
        <v>1828936</v>
      </c>
      <c r="X55" s="35">
        <v>1641040</v>
      </c>
      <c r="Y55" s="188">
        <v>1658440</v>
      </c>
      <c r="Z55" s="188">
        <v>1876468</v>
      </c>
      <c r="AA55" s="188">
        <v>2027135</v>
      </c>
      <c r="AB55" s="188">
        <v>1961378</v>
      </c>
      <c r="AC55" s="188">
        <v>1805625</v>
      </c>
      <c r="AD55" s="188">
        <v>1971464</v>
      </c>
      <c r="AE55" s="188">
        <v>1933240</v>
      </c>
      <c r="AF55" s="188">
        <v>1684910</v>
      </c>
      <c r="AG55" s="188">
        <v>1923402</v>
      </c>
      <c r="AH55" s="188">
        <v>2172916</v>
      </c>
      <c r="AI55" s="188">
        <v>2887790</v>
      </c>
      <c r="AJ55" s="35">
        <v>2209885</v>
      </c>
      <c r="AK55" s="279">
        <v>2913458</v>
      </c>
      <c r="AL55" s="279">
        <v>2255292</v>
      </c>
      <c r="AM55" s="279">
        <v>2249184</v>
      </c>
      <c r="AN55" s="279">
        <v>2144727</v>
      </c>
      <c r="AO55" s="279">
        <v>2253411</v>
      </c>
      <c r="AP55" s="279">
        <v>2197803</v>
      </c>
      <c r="AQ55" s="57">
        <v>1755795</v>
      </c>
      <c r="AR55" s="279">
        <v>1844764</v>
      </c>
      <c r="AS55" s="279">
        <v>2296831</v>
      </c>
      <c r="AT55" s="279">
        <v>2209179</v>
      </c>
      <c r="AU55" s="279">
        <v>2970115</v>
      </c>
      <c r="AV55" s="296">
        <v>2538612</v>
      </c>
      <c r="AW55" s="279">
        <v>1891309</v>
      </c>
      <c r="AX55" s="279">
        <v>2285707</v>
      </c>
      <c r="AY55" s="279">
        <v>2191721</v>
      </c>
      <c r="AZ55" s="279">
        <v>2591943</v>
      </c>
      <c r="BA55" s="279">
        <v>2938926</v>
      </c>
      <c r="BB55" s="279">
        <v>3148239</v>
      </c>
      <c r="BC55" s="57">
        <v>2429652</v>
      </c>
      <c r="BD55" s="279">
        <v>2282609</v>
      </c>
      <c r="BE55" s="279">
        <v>2306113</v>
      </c>
      <c r="BF55" s="279">
        <v>2248817</v>
      </c>
      <c r="BG55" s="279">
        <v>2786042</v>
      </c>
      <c r="BH55" s="296"/>
      <c r="BI55" s="36">
        <f t="shared" si="186"/>
        <v>445796.02</v>
      </c>
      <c r="BJ55" s="37">
        <f t="shared" si="186"/>
        <v>1403218.58</v>
      </c>
      <c r="BK55" s="37">
        <f t="shared" si="186"/>
        <v>1824896.91</v>
      </c>
      <c r="BL55" s="37">
        <f t="shared" si="186"/>
        <v>1348331.86</v>
      </c>
      <c r="BM55" s="37">
        <f t="shared" si="186"/>
        <v>952411.96</v>
      </c>
      <c r="BN55" s="37">
        <f t="shared" si="186"/>
        <v>798396.83000000007</v>
      </c>
      <c r="BO55" s="37">
        <f t="shared" si="186"/>
        <v>871460.81</v>
      </c>
      <c r="BP55" s="37">
        <f t="shared" si="186"/>
        <v>835149.8</v>
      </c>
      <c r="BQ55" s="37">
        <f t="shared" si="186"/>
        <v>606569.84000000008</v>
      </c>
      <c r="BR55" s="390">
        <f t="shared" si="186"/>
        <v>545454.68999999994</v>
      </c>
      <c r="BS55" s="413">
        <f t="shared" si="187"/>
        <v>625777.27</v>
      </c>
      <c r="BT55" s="37">
        <f t="shared" si="187"/>
        <v>760754.46</v>
      </c>
      <c r="BU55" s="37">
        <f t="shared" si="187"/>
        <v>572988.49</v>
      </c>
      <c r="BV55" s="37">
        <f t="shared" si="187"/>
        <v>-487269</v>
      </c>
      <c r="BW55" s="37">
        <f t="shared" si="187"/>
        <v>-1114280</v>
      </c>
      <c r="BX55" s="230">
        <f t="shared" si="187"/>
        <v>-435796</v>
      </c>
      <c r="BY55" s="230">
        <f t="shared" si="187"/>
        <v>-37264</v>
      </c>
      <c r="BZ55" s="230">
        <f t="shared" si="187"/>
        <v>-209867</v>
      </c>
      <c r="CA55" s="230">
        <f t="shared" si="187"/>
        <v>-15467</v>
      </c>
      <c r="CB55" s="256">
        <f t="shared" si="187"/>
        <v>189228</v>
      </c>
      <c r="CC55" s="256">
        <f t="shared" si="188"/>
        <v>1058854</v>
      </c>
      <c r="CD55" s="370">
        <f t="shared" si="188"/>
        <v>568845</v>
      </c>
      <c r="CE55" s="339">
        <f t="shared" si="188"/>
        <v>1255018</v>
      </c>
      <c r="CF55" s="256">
        <f t="shared" si="188"/>
        <v>378824</v>
      </c>
      <c r="CG55" s="256">
        <f t="shared" si="188"/>
        <v>222049</v>
      </c>
      <c r="CH55" s="256">
        <f t="shared" si="188"/>
        <v>183349</v>
      </c>
      <c r="CI55" s="256">
        <f t="shared" si="188"/>
        <v>447786</v>
      </c>
      <c r="CJ55" s="256">
        <f t="shared" si="188"/>
        <v>226339</v>
      </c>
      <c r="CK55" s="256">
        <f t="shared" si="188"/>
        <v>-177445</v>
      </c>
      <c r="CL55" s="256">
        <f t="shared" si="188"/>
        <v>159854</v>
      </c>
      <c r="CM55" s="256">
        <f t="shared" si="189"/>
        <v>373429</v>
      </c>
      <c r="CN55" s="256">
        <f t="shared" si="189"/>
        <v>36263</v>
      </c>
      <c r="CO55" s="256">
        <f t="shared" si="189"/>
        <v>82325</v>
      </c>
      <c r="CP55" s="370">
        <f t="shared" si="189"/>
        <v>328727</v>
      </c>
      <c r="CQ55" s="370">
        <f t="shared" si="189"/>
        <v>-1022149</v>
      </c>
      <c r="CR55" s="370">
        <f t="shared" si="189"/>
        <v>30415</v>
      </c>
      <c r="CS55" s="370">
        <f t="shared" si="189"/>
        <v>-57463</v>
      </c>
      <c r="CT55" s="370">
        <f t="shared" si="189"/>
        <v>447216</v>
      </c>
      <c r="CU55" s="370">
        <f t="shared" si="189"/>
        <v>685515</v>
      </c>
      <c r="CV55" s="370">
        <f t="shared" si="189"/>
        <v>950436</v>
      </c>
      <c r="CW55" s="370">
        <f t="shared" si="189"/>
        <v>673857</v>
      </c>
      <c r="CX55" s="370">
        <f t="shared" si="189"/>
        <v>437845</v>
      </c>
      <c r="CY55" s="370">
        <f t="shared" si="189"/>
        <v>9282</v>
      </c>
      <c r="CZ55" s="370">
        <f t="shared" si="189"/>
        <v>39638</v>
      </c>
      <c r="DA55" s="370">
        <f t="shared" si="189"/>
        <v>-184073</v>
      </c>
      <c r="DB55" s="330"/>
      <c r="DC55" s="57">
        <f>IF(ISERROR(GETPIVOTDATA("VALUE",'CSS WK pvt'!$I$2,"DT_FILE",DC$8,"CD_CO",DC$6,"TRIM_CAT",TRIM(B55),"TRIM_LINE",A51))=TRUE,0,GETPIVOTDATA("VALUE",'CSS WK pvt'!$I$2,"DT_FILE",DC$8,"CD_CO",DC$6,"TRIM_CAT",TRIM(B55),"TRIM_LINE",A51))</f>
        <v>2786042</v>
      </c>
    </row>
    <row r="56" spans="1:107" s="31" customFormat="1" x14ac:dyDescent="0.35">
      <c r="A56" s="139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</v>
      </c>
      <c r="G56" s="34">
        <v>1131917.3</v>
      </c>
      <c r="H56" s="34">
        <v>1341349.0900000001</v>
      </c>
      <c r="I56" s="34">
        <v>1337702.56</v>
      </c>
      <c r="J56" s="34">
        <v>755845.08</v>
      </c>
      <c r="K56" s="34">
        <v>1149839.6200000001</v>
      </c>
      <c r="L56" s="35">
        <v>1227444.95</v>
      </c>
      <c r="M56" s="34">
        <v>1522992.65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8">
        <v>2118361</v>
      </c>
      <c r="V56" s="188">
        <v>2144130</v>
      </c>
      <c r="W56" s="188">
        <v>1990728</v>
      </c>
      <c r="X56" s="35">
        <v>2086631</v>
      </c>
      <c r="Y56" s="188">
        <v>1941457</v>
      </c>
      <c r="Z56" s="188">
        <v>1914915</v>
      </c>
      <c r="AA56" s="188">
        <v>1953044</v>
      </c>
      <c r="AB56" s="188">
        <v>1845084</v>
      </c>
      <c r="AC56" s="188">
        <v>1678799</v>
      </c>
      <c r="AD56" s="188">
        <v>1680352</v>
      </c>
      <c r="AE56" s="188">
        <v>1682458</v>
      </c>
      <c r="AF56" s="188">
        <v>1771168</v>
      </c>
      <c r="AG56" s="188">
        <v>2041281</v>
      </c>
      <c r="AH56" s="188">
        <v>2890408</v>
      </c>
      <c r="AI56" s="188">
        <v>3978603</v>
      </c>
      <c r="AJ56" s="35">
        <v>2974425</v>
      </c>
      <c r="AK56" s="279">
        <v>4557064</v>
      </c>
      <c r="AL56" s="279">
        <v>4069856</v>
      </c>
      <c r="AM56" s="279">
        <v>3134832</v>
      </c>
      <c r="AN56" s="279">
        <v>3434974</v>
      </c>
      <c r="AO56" s="279">
        <v>2685792</v>
      </c>
      <c r="AP56" s="279">
        <v>2711983</v>
      </c>
      <c r="AQ56" s="57">
        <v>2602255</v>
      </c>
      <c r="AR56" s="279">
        <v>2465516</v>
      </c>
      <c r="AS56" s="279">
        <v>3173091</v>
      </c>
      <c r="AT56" s="279">
        <v>4560280</v>
      </c>
      <c r="AU56" s="279">
        <v>4542503</v>
      </c>
      <c r="AV56" s="296">
        <v>5370761</v>
      </c>
      <c r="AW56" s="279">
        <v>6370840</v>
      </c>
      <c r="AX56" s="279">
        <v>5491582</v>
      </c>
      <c r="AY56" s="279">
        <v>5118967</v>
      </c>
      <c r="AZ56" s="279">
        <v>5160044</v>
      </c>
      <c r="BA56" s="279">
        <v>4977249</v>
      </c>
      <c r="BB56" s="279">
        <v>4154436</v>
      </c>
      <c r="BC56" s="57">
        <v>4490114</v>
      </c>
      <c r="BD56" s="279">
        <v>4234341</v>
      </c>
      <c r="BE56" s="279">
        <v>5215710</v>
      </c>
      <c r="BF56" s="279">
        <v>4966356</v>
      </c>
      <c r="BG56" s="279">
        <v>5034379</v>
      </c>
      <c r="BH56" s="296"/>
      <c r="BI56" s="36">
        <f t="shared" si="186"/>
        <v>-235323.24</v>
      </c>
      <c r="BJ56" s="37">
        <f t="shared" si="186"/>
        <v>558086.96</v>
      </c>
      <c r="BK56" s="37">
        <f t="shared" si="186"/>
        <v>1648076.54</v>
      </c>
      <c r="BL56" s="37">
        <f t="shared" si="186"/>
        <v>1564895.66</v>
      </c>
      <c r="BM56" s="37">
        <f t="shared" si="186"/>
        <v>1159007.7</v>
      </c>
      <c r="BN56" s="37">
        <f t="shared" si="186"/>
        <v>736811.90999999992</v>
      </c>
      <c r="BO56" s="37">
        <f t="shared" si="186"/>
        <v>780658.44</v>
      </c>
      <c r="BP56" s="37">
        <f t="shared" si="186"/>
        <v>1388284.92</v>
      </c>
      <c r="BQ56" s="37">
        <f t="shared" si="186"/>
        <v>840888.37999999989</v>
      </c>
      <c r="BR56" s="390">
        <f t="shared" si="186"/>
        <v>859186.05</v>
      </c>
      <c r="BS56" s="413">
        <f t="shared" si="187"/>
        <v>418464.35000000009</v>
      </c>
      <c r="BT56" s="37">
        <f t="shared" si="187"/>
        <v>-538785.75</v>
      </c>
      <c r="BU56" s="37">
        <f t="shared" si="187"/>
        <v>535595.78</v>
      </c>
      <c r="BV56" s="37">
        <f t="shared" si="187"/>
        <v>-954084</v>
      </c>
      <c r="BW56" s="37">
        <f t="shared" si="187"/>
        <v>-1177828</v>
      </c>
      <c r="BX56" s="230">
        <f t="shared" si="187"/>
        <v>-1622701</v>
      </c>
      <c r="BY56" s="230">
        <f t="shared" si="187"/>
        <v>-608467</v>
      </c>
      <c r="BZ56" s="230">
        <f t="shared" si="187"/>
        <v>-306993</v>
      </c>
      <c r="CA56" s="230">
        <f t="shared" si="187"/>
        <v>-77080</v>
      </c>
      <c r="CB56" s="256">
        <f t="shared" si="187"/>
        <v>746278</v>
      </c>
      <c r="CC56" s="256">
        <f t="shared" si="188"/>
        <v>1987875</v>
      </c>
      <c r="CD56" s="370">
        <f t="shared" si="188"/>
        <v>887794</v>
      </c>
      <c r="CE56" s="339">
        <f t="shared" si="188"/>
        <v>2615607</v>
      </c>
      <c r="CF56" s="256">
        <f t="shared" si="188"/>
        <v>2154941</v>
      </c>
      <c r="CG56" s="256">
        <f t="shared" si="188"/>
        <v>1181788</v>
      </c>
      <c r="CH56" s="256">
        <f t="shared" si="188"/>
        <v>1589890</v>
      </c>
      <c r="CI56" s="256">
        <f t="shared" si="188"/>
        <v>1006993</v>
      </c>
      <c r="CJ56" s="256">
        <f t="shared" si="188"/>
        <v>1031631</v>
      </c>
      <c r="CK56" s="256">
        <f t="shared" si="188"/>
        <v>919797</v>
      </c>
      <c r="CL56" s="256">
        <f t="shared" si="188"/>
        <v>694348</v>
      </c>
      <c r="CM56" s="256">
        <f t="shared" si="189"/>
        <v>1131810</v>
      </c>
      <c r="CN56" s="256">
        <f t="shared" si="189"/>
        <v>1669872</v>
      </c>
      <c r="CO56" s="256">
        <f t="shared" si="189"/>
        <v>563900</v>
      </c>
      <c r="CP56" s="370">
        <f t="shared" si="189"/>
        <v>2396336</v>
      </c>
      <c r="CQ56" s="370">
        <f t="shared" si="189"/>
        <v>1813776</v>
      </c>
      <c r="CR56" s="370">
        <f t="shared" si="189"/>
        <v>1421726</v>
      </c>
      <c r="CS56" s="370">
        <f t="shared" si="189"/>
        <v>1984135</v>
      </c>
      <c r="CT56" s="370">
        <f t="shared" si="189"/>
        <v>1725070</v>
      </c>
      <c r="CU56" s="370">
        <f t="shared" si="189"/>
        <v>2291457</v>
      </c>
      <c r="CV56" s="370">
        <f t="shared" si="189"/>
        <v>1442453</v>
      </c>
      <c r="CW56" s="370">
        <f t="shared" si="189"/>
        <v>1887859</v>
      </c>
      <c r="CX56" s="370">
        <f t="shared" si="189"/>
        <v>1768825</v>
      </c>
      <c r="CY56" s="370">
        <f t="shared" si="189"/>
        <v>2042619</v>
      </c>
      <c r="CZ56" s="370">
        <f t="shared" si="189"/>
        <v>406076</v>
      </c>
      <c r="DA56" s="370">
        <f t="shared" si="189"/>
        <v>491876</v>
      </c>
      <c r="DB56" s="330"/>
      <c r="DC56" s="57">
        <f>IF(ISERROR(GETPIVOTDATA("VALUE",'CSS WK pvt'!$I$2,"DT_FILE",DC$8,"CD_CO",DC$6,"TRIM_CAT",TRIM(B56),"TRIM_LINE",A51))=TRUE,0,GETPIVOTDATA("VALUE",'CSS WK pvt'!$I$2,"DT_FILE",DC$8,"CD_CO",DC$6,"TRIM_CAT",TRIM(B56),"TRIM_LINE",A51))</f>
        <v>5034379</v>
      </c>
    </row>
    <row r="57" spans="1:107" s="123" customFormat="1" x14ac:dyDescent="0.35">
      <c r="A57" s="140"/>
      <c r="B57" s="32" t="s">
        <v>144</v>
      </c>
      <c r="C57" s="133">
        <f t="shared" ref="C57:Q57" si="190">SUM(C52:C56)</f>
        <v>22789062.640000001</v>
      </c>
      <c r="D57" s="134">
        <f t="shared" si="190"/>
        <v>24335526.59</v>
      </c>
      <c r="E57" s="134">
        <f t="shared" si="190"/>
        <v>23278997.27</v>
      </c>
      <c r="F57" s="134">
        <f t="shared" si="190"/>
        <v>20183122.66</v>
      </c>
      <c r="G57" s="134">
        <f t="shared" si="190"/>
        <v>16566662.93</v>
      </c>
      <c r="H57" s="134">
        <f t="shared" si="190"/>
        <v>17061458.180000003</v>
      </c>
      <c r="I57" s="134">
        <f t="shared" si="190"/>
        <v>19809849.789999999</v>
      </c>
      <c r="J57" s="134">
        <f t="shared" si="190"/>
        <v>23510502.569999997</v>
      </c>
      <c r="K57" s="134">
        <f t="shared" si="190"/>
        <v>21953216.670000002</v>
      </c>
      <c r="L57" s="135">
        <f t="shared" si="190"/>
        <v>18550836.870000001</v>
      </c>
      <c r="M57" s="134">
        <f t="shared" si="190"/>
        <v>20829885.759999998</v>
      </c>
      <c r="N57" s="134">
        <f t="shared" si="190"/>
        <v>25679143.509999998</v>
      </c>
      <c r="O57" s="134">
        <f t="shared" si="190"/>
        <v>30912559.250000004</v>
      </c>
      <c r="P57" s="134">
        <f t="shared" si="190"/>
        <v>36980985</v>
      </c>
      <c r="Q57" s="134">
        <f t="shared" si="190"/>
        <v>35831029</v>
      </c>
      <c r="R57" s="134">
        <v>33976952</v>
      </c>
      <c r="S57" s="134">
        <v>28454445</v>
      </c>
      <c r="T57" s="134">
        <v>27521310</v>
      </c>
      <c r="U57" s="189">
        <v>34566429</v>
      </c>
      <c r="V57" s="189">
        <v>41813424</v>
      </c>
      <c r="W57" s="189">
        <f>SUM(W52+W53+W54+W55+W56)</f>
        <v>34824340</v>
      </c>
      <c r="X57" s="135">
        <f>SUM(X52+X53+X54+X55+X56)</f>
        <v>28090548</v>
      </c>
      <c r="Y57" s="189">
        <v>26748624</v>
      </c>
      <c r="Z57" s="189">
        <v>31738407</v>
      </c>
      <c r="AA57" s="189">
        <v>38496483</v>
      </c>
      <c r="AB57" s="189">
        <v>37759405</v>
      </c>
      <c r="AC57" s="189">
        <v>34953381</v>
      </c>
      <c r="AD57" s="189">
        <v>30210987</v>
      </c>
      <c r="AE57" s="189">
        <v>23387919</v>
      </c>
      <c r="AF57" s="189">
        <v>24632624</v>
      </c>
      <c r="AG57" s="189">
        <v>29413036</v>
      </c>
      <c r="AH57" s="189">
        <v>31537980</v>
      </c>
      <c r="AI57" s="189">
        <v>36045147</v>
      </c>
      <c r="AJ57" s="135">
        <v>27664544</v>
      </c>
      <c r="AK57" s="280">
        <v>29041384</v>
      </c>
      <c r="AL57" s="280">
        <v>34069063</v>
      </c>
      <c r="AM57" s="280">
        <v>34304897</v>
      </c>
      <c r="AN57" s="280">
        <v>38594069</v>
      </c>
      <c r="AO57" s="280">
        <v>34366755</v>
      </c>
      <c r="AP57" s="280">
        <v>30741208</v>
      </c>
      <c r="AQ57" s="38">
        <v>24831678</v>
      </c>
      <c r="AR57" s="280">
        <v>24475470</v>
      </c>
      <c r="AS57" s="280">
        <v>28257501</v>
      </c>
      <c r="AT57" s="280">
        <v>37168476</v>
      </c>
      <c r="AU57" s="280">
        <v>34759795</v>
      </c>
      <c r="AV57" s="297">
        <v>29385061</v>
      </c>
      <c r="AW57" s="280">
        <v>34212984</v>
      </c>
      <c r="AX57" s="280">
        <v>48201205</v>
      </c>
      <c r="AY57" s="280">
        <v>48950254</v>
      </c>
      <c r="AZ57" s="280">
        <v>53046291</v>
      </c>
      <c r="BA57" s="280">
        <v>51725882</v>
      </c>
      <c r="BB57" s="280">
        <v>46129047</v>
      </c>
      <c r="BC57" s="38">
        <v>35018812</v>
      </c>
      <c r="BD57" s="280">
        <v>30011887</v>
      </c>
      <c r="BE57" s="280">
        <v>38323344</v>
      </c>
      <c r="BF57" s="280">
        <v>39513093</v>
      </c>
      <c r="BG57" s="280">
        <v>40856324</v>
      </c>
      <c r="BH57" s="297"/>
      <c r="BI57" s="38">
        <f t="shared" ref="BI57:BM57" si="191">SUM(BI52:BI56)</f>
        <v>8123496.6100000013</v>
      </c>
      <c r="BJ57" s="136">
        <f t="shared" si="191"/>
        <v>12645458.41</v>
      </c>
      <c r="BK57" s="136">
        <f t="shared" si="191"/>
        <v>12552031.73</v>
      </c>
      <c r="BL57" s="136">
        <f t="shared" si="191"/>
        <v>13793829.34</v>
      </c>
      <c r="BM57" s="136">
        <f t="shared" si="191"/>
        <v>11887782.07</v>
      </c>
      <c r="BN57" s="136">
        <f t="shared" ref="BN57:BV57" si="192">SUM(BN52:BN56)</f>
        <v>10459851.819999998</v>
      </c>
      <c r="BO57" s="136">
        <f t="shared" si="192"/>
        <v>14756579.209999999</v>
      </c>
      <c r="BP57" s="136">
        <f t="shared" si="192"/>
        <v>18302921.43</v>
      </c>
      <c r="BQ57" s="136">
        <f t="shared" si="192"/>
        <v>12871123.329999998</v>
      </c>
      <c r="BR57" s="391">
        <f t="shared" si="192"/>
        <v>9539711.1300000008</v>
      </c>
      <c r="BS57" s="414">
        <f t="shared" si="192"/>
        <v>5918738.2400000002</v>
      </c>
      <c r="BT57" s="136">
        <f t="shared" si="192"/>
        <v>6059263.4899999993</v>
      </c>
      <c r="BU57" s="136">
        <f t="shared" si="192"/>
        <v>7583923.7499999991</v>
      </c>
      <c r="BV57" s="136">
        <f t="shared" si="192"/>
        <v>778420</v>
      </c>
      <c r="BW57" s="136">
        <f t="shared" ref="BW57:BX57" si="193">SUM(BW52:BW56)</f>
        <v>-877648</v>
      </c>
      <c r="BX57" s="231">
        <f t="shared" si="193"/>
        <v>-3765965</v>
      </c>
      <c r="BY57" s="231">
        <f t="shared" ref="BY57:BZ57" si="194">SUM(BY52:BY56)</f>
        <v>-5066526</v>
      </c>
      <c r="BZ57" s="231">
        <f t="shared" si="194"/>
        <v>-2888686</v>
      </c>
      <c r="CA57" s="231">
        <f t="shared" ref="CA57:CB57" si="195">SUM(CA52:CA56)</f>
        <v>-5153393</v>
      </c>
      <c r="CB57" s="257">
        <f t="shared" si="195"/>
        <v>-10275444</v>
      </c>
      <c r="CC57" s="257">
        <f t="shared" ref="CC57:CE57" si="196">SUM(CC52:CC56)</f>
        <v>1220807</v>
      </c>
      <c r="CD57" s="371">
        <f t="shared" si="196"/>
        <v>-426004</v>
      </c>
      <c r="CE57" s="340">
        <f t="shared" si="196"/>
        <v>2292760</v>
      </c>
      <c r="CF57" s="257">
        <f t="shared" ref="CF57:CG57" si="197">SUM(CF52:CF56)</f>
        <v>2330656</v>
      </c>
      <c r="CG57" s="257">
        <f t="shared" si="197"/>
        <v>-4191586</v>
      </c>
      <c r="CH57" s="257">
        <f t="shared" ref="CH57" si="198">SUM(CH52:CH56)</f>
        <v>834664</v>
      </c>
      <c r="CI57" s="257">
        <f t="shared" ref="CI57" si="199">SUM(CI52:CI56)</f>
        <v>-586626</v>
      </c>
      <c r="CJ57" s="257">
        <f t="shared" ref="CJ57" si="200">SUM(CJ52:CJ56)</f>
        <v>530221</v>
      </c>
      <c r="CK57" s="257">
        <f t="shared" ref="CK57" si="201">SUM(CK52:CK56)</f>
        <v>1443759</v>
      </c>
      <c r="CL57" s="257">
        <f t="shared" ref="CL57" si="202">SUM(CL52:CL56)</f>
        <v>-157154</v>
      </c>
      <c r="CM57" s="257">
        <f t="shared" ref="CM57" si="203">SUM(CM52:CM56)</f>
        <v>-1155535</v>
      </c>
      <c r="CN57" s="257">
        <f t="shared" ref="CN57" si="204">SUM(CN52:CN56)</f>
        <v>5630496</v>
      </c>
      <c r="CO57" s="257">
        <f t="shared" ref="CO57" si="205">SUM(CO52:CO56)</f>
        <v>-1285352</v>
      </c>
      <c r="CP57" s="371">
        <f t="shared" ref="CP57" si="206">SUM(CP52:CP56)</f>
        <v>1720517</v>
      </c>
      <c r="CQ57" s="371">
        <f t="shared" ref="CQ57" si="207">SUM(CQ52:CQ56)</f>
        <v>5171600</v>
      </c>
      <c r="CR57" s="371">
        <f t="shared" ref="CR57" si="208">SUM(CR52:CR56)</f>
        <v>14132142</v>
      </c>
      <c r="CS57" s="371">
        <f t="shared" ref="CS57" si="209">SUM(CS52:CS56)</f>
        <v>14645357</v>
      </c>
      <c r="CT57" s="371">
        <f t="shared" ref="CT57" si="210">SUM(CT52:CT56)</f>
        <v>14452222</v>
      </c>
      <c r="CU57" s="371">
        <f t="shared" ref="CU57" si="211">SUM(CU52:CU56)</f>
        <v>17359127</v>
      </c>
      <c r="CV57" s="371">
        <f t="shared" ref="CV57" si="212">SUM(CV52:CV56)</f>
        <v>15387839</v>
      </c>
      <c r="CW57" s="371">
        <f t="shared" ref="CW57" si="213">SUM(CW52:CW56)</f>
        <v>10187134</v>
      </c>
      <c r="CX57" s="371">
        <f t="shared" ref="CX57" si="214">SUM(CX52:CX56)</f>
        <v>5536417</v>
      </c>
      <c r="CY57" s="371">
        <f t="shared" ref="CY57:CZ57" si="215">SUM(CY52:CY56)</f>
        <v>10065843</v>
      </c>
      <c r="CZ57" s="371">
        <f t="shared" si="215"/>
        <v>2344617</v>
      </c>
      <c r="DA57" s="371">
        <f t="shared" ref="DA57" si="216">SUM(DA52:DA56)</f>
        <v>6096529</v>
      </c>
      <c r="DB57" s="331"/>
      <c r="DC57" s="38">
        <f>SUM(DC52:DC56)</f>
        <v>40856324</v>
      </c>
    </row>
    <row r="58" spans="1:107" s="31" customFormat="1" x14ac:dyDescent="0.3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58"/>
      <c r="CC58" s="258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72"/>
      <c r="DB58" s="330"/>
      <c r="DC58" s="43"/>
    </row>
    <row r="59" spans="1:107" s="31" customFormat="1" x14ac:dyDescent="0.35">
      <c r="A59" s="139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8">
        <v>155349004</v>
      </c>
      <c r="V59" s="188">
        <v>172187529</v>
      </c>
      <c r="W59" s="188">
        <v>180502673</v>
      </c>
      <c r="X59" s="35">
        <v>186797999</v>
      </c>
      <c r="Y59" s="188">
        <v>190920944</v>
      </c>
      <c r="Z59" s="188">
        <v>188910949</v>
      </c>
      <c r="AA59" s="188">
        <v>188307775</v>
      </c>
      <c r="AB59" s="188">
        <v>201513171</v>
      </c>
      <c r="AC59" s="188">
        <v>203574755</v>
      </c>
      <c r="AD59" s="188">
        <v>202179399</v>
      </c>
      <c r="AE59" s="188">
        <v>190860775</v>
      </c>
      <c r="AF59" s="188">
        <v>178630047</v>
      </c>
      <c r="AG59" s="188">
        <v>169314231</v>
      </c>
      <c r="AH59" s="188">
        <v>169139087</v>
      </c>
      <c r="AI59" s="188">
        <v>176671709</v>
      </c>
      <c r="AJ59" s="35">
        <v>169833089</v>
      </c>
      <c r="AK59" s="279">
        <v>173140328</v>
      </c>
      <c r="AL59" s="279">
        <v>172835892</v>
      </c>
      <c r="AM59" s="279">
        <v>170295492</v>
      </c>
      <c r="AN59" s="279">
        <v>161468821</v>
      </c>
      <c r="AO59" s="279">
        <v>159664239</v>
      </c>
      <c r="AP59" s="279">
        <v>154659952</v>
      </c>
      <c r="AQ59" s="57">
        <v>154353739</v>
      </c>
      <c r="AR59" s="279">
        <v>147244201</v>
      </c>
      <c r="AS59" s="279">
        <v>142434821</v>
      </c>
      <c r="AT59" s="279">
        <v>141723843</v>
      </c>
      <c r="AU59" s="279">
        <v>146296971</v>
      </c>
      <c r="AV59" s="296">
        <v>156753498</v>
      </c>
      <c r="AW59" s="279">
        <v>147550939</v>
      </c>
      <c r="AX59" s="279">
        <v>147228008</v>
      </c>
      <c r="AY59" s="279">
        <v>150413879</v>
      </c>
      <c r="AZ59" s="279">
        <v>162962568</v>
      </c>
      <c r="BA59" s="279">
        <v>161651425</v>
      </c>
      <c r="BB59" s="279">
        <v>163435439</v>
      </c>
      <c r="BC59" s="57">
        <v>166267839</v>
      </c>
      <c r="BD59" s="279">
        <v>161064959</v>
      </c>
      <c r="BE59" s="279">
        <v>150831291</v>
      </c>
      <c r="BF59" s="279">
        <v>146202964</v>
      </c>
      <c r="BG59" s="279">
        <v>151098481</v>
      </c>
      <c r="BH59" s="296"/>
      <c r="BI59" s="36">
        <f t="shared" ref="BI59:BR63" si="217">O59-C59</f>
        <v>33405202.959999993</v>
      </c>
      <c r="BJ59" s="37">
        <f t="shared" si="217"/>
        <v>37142362.25</v>
      </c>
      <c r="BK59" s="37">
        <f t="shared" si="217"/>
        <v>46950503.400000006</v>
      </c>
      <c r="BL59" s="37">
        <f t="shared" si="217"/>
        <v>51081630</v>
      </c>
      <c r="BM59" s="37">
        <f t="shared" si="217"/>
        <v>54137219.730000004</v>
      </c>
      <c r="BN59" s="37">
        <f t="shared" si="217"/>
        <v>59653321.260000005</v>
      </c>
      <c r="BO59" s="37">
        <f t="shared" si="217"/>
        <v>65382312.209999993</v>
      </c>
      <c r="BP59" s="37">
        <f t="shared" si="217"/>
        <v>80042587.900000006</v>
      </c>
      <c r="BQ59" s="37">
        <f t="shared" si="217"/>
        <v>82087687.25</v>
      </c>
      <c r="BR59" s="390">
        <f t="shared" si="217"/>
        <v>84933017.310000002</v>
      </c>
      <c r="BS59" s="413">
        <f t="shared" ref="BS59:CB63" si="218">Y59-M59</f>
        <v>85657338.579999998</v>
      </c>
      <c r="BT59" s="37">
        <f t="shared" si="218"/>
        <v>81270113.370000005</v>
      </c>
      <c r="BU59" s="37">
        <f t="shared" si="218"/>
        <v>74330989.5</v>
      </c>
      <c r="BV59" s="37">
        <f t="shared" si="218"/>
        <v>81954645</v>
      </c>
      <c r="BW59" s="37">
        <f t="shared" si="218"/>
        <v>71876440</v>
      </c>
      <c r="BX59" s="230">
        <f t="shared" si="218"/>
        <v>62777342</v>
      </c>
      <c r="BY59" s="230">
        <f t="shared" si="218"/>
        <v>47039834</v>
      </c>
      <c r="BZ59" s="230">
        <f t="shared" si="218"/>
        <v>29206780</v>
      </c>
      <c r="CA59" s="230">
        <f t="shared" si="218"/>
        <v>13965227</v>
      </c>
      <c r="CB59" s="256">
        <f t="shared" si="218"/>
        <v>-3048442</v>
      </c>
      <c r="CC59" s="256">
        <f t="shared" ref="CC59:CL63" si="219">AI59-W59</f>
        <v>-3830964</v>
      </c>
      <c r="CD59" s="370">
        <f t="shared" si="219"/>
        <v>-16964910</v>
      </c>
      <c r="CE59" s="339">
        <f t="shared" si="219"/>
        <v>-17780616</v>
      </c>
      <c r="CF59" s="256">
        <f t="shared" si="219"/>
        <v>-16075057</v>
      </c>
      <c r="CG59" s="256">
        <f t="shared" si="219"/>
        <v>-18012283</v>
      </c>
      <c r="CH59" s="256">
        <f t="shared" si="219"/>
        <v>-40044350</v>
      </c>
      <c r="CI59" s="256">
        <f t="shared" si="219"/>
        <v>-43910516</v>
      </c>
      <c r="CJ59" s="256">
        <f t="shared" si="219"/>
        <v>-47519447</v>
      </c>
      <c r="CK59" s="256">
        <f t="shared" si="219"/>
        <v>-36507036</v>
      </c>
      <c r="CL59" s="256">
        <f t="shared" si="219"/>
        <v>-31385846</v>
      </c>
      <c r="CM59" s="256">
        <f t="shared" ref="CM59:DA63" si="220">AS59-AG59</f>
        <v>-26879410</v>
      </c>
      <c r="CN59" s="256">
        <f t="shared" si="220"/>
        <v>-27415244</v>
      </c>
      <c r="CO59" s="256">
        <f t="shared" si="220"/>
        <v>-30374738</v>
      </c>
      <c r="CP59" s="370">
        <f t="shared" si="220"/>
        <v>-13079591</v>
      </c>
      <c r="CQ59" s="370">
        <f t="shared" si="220"/>
        <v>-25589389</v>
      </c>
      <c r="CR59" s="370">
        <f t="shared" si="220"/>
        <v>-25607884</v>
      </c>
      <c r="CS59" s="370">
        <f t="shared" si="220"/>
        <v>-19881613</v>
      </c>
      <c r="CT59" s="370">
        <f t="shared" si="220"/>
        <v>1493747</v>
      </c>
      <c r="CU59" s="370">
        <f t="shared" si="220"/>
        <v>1987186</v>
      </c>
      <c r="CV59" s="370">
        <f t="shared" si="220"/>
        <v>8775487</v>
      </c>
      <c r="CW59" s="370">
        <f t="shared" si="220"/>
        <v>11914100</v>
      </c>
      <c r="CX59" s="370">
        <f t="shared" si="220"/>
        <v>13820758</v>
      </c>
      <c r="CY59" s="370">
        <f t="shared" si="220"/>
        <v>8396470</v>
      </c>
      <c r="CZ59" s="370">
        <f t="shared" si="220"/>
        <v>4479121</v>
      </c>
      <c r="DA59" s="370">
        <f t="shared" si="220"/>
        <v>4801510</v>
      </c>
      <c r="DB59" s="330"/>
      <c r="DC59" s="57">
        <f>IF(ISERROR(GETPIVOTDATA("VALUE",'CSS WK pvt'!$I$2,"DT_FILE",DC$8,"CD_CO",DC$6,"TRIM_CAT",TRIM(B59),"TRIM_LINE",A58))=TRUE,0,GETPIVOTDATA("VALUE",'CSS WK pvt'!$I$2,"DT_FILE",DC$8,"CD_CO",DC$6,"TRIM_CAT",TRIM(B59),"TRIM_LINE",A58))</f>
        <v>151098481</v>
      </c>
    </row>
    <row r="60" spans="1:107" s="31" customFormat="1" x14ac:dyDescent="0.35">
      <c r="A60" s="139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8">
        <v>73584855</v>
      </c>
      <c r="V60" s="188">
        <v>70310919</v>
      </c>
      <c r="W60" s="188">
        <v>78569783</v>
      </c>
      <c r="X60" s="35">
        <v>83664223</v>
      </c>
      <c r="Y60" s="188">
        <v>82884266</v>
      </c>
      <c r="Z60" s="188">
        <v>87357717</v>
      </c>
      <c r="AA60" s="188">
        <v>90358946</v>
      </c>
      <c r="AB60" s="188">
        <v>89030571</v>
      </c>
      <c r="AC60" s="188">
        <v>92853157</v>
      </c>
      <c r="AD60" s="188">
        <v>95055678</v>
      </c>
      <c r="AE60" s="188">
        <v>97409894</v>
      </c>
      <c r="AF60" s="188">
        <v>97467967</v>
      </c>
      <c r="AG60" s="188">
        <v>93539017</v>
      </c>
      <c r="AH60" s="188">
        <v>87895274</v>
      </c>
      <c r="AI60" s="188">
        <v>76771043</v>
      </c>
      <c r="AJ60" s="35">
        <v>89015703</v>
      </c>
      <c r="AK60" s="279">
        <v>83898074</v>
      </c>
      <c r="AL60" s="279">
        <v>80981518</v>
      </c>
      <c r="AM60" s="279">
        <v>82151340</v>
      </c>
      <c r="AN60" s="279">
        <v>88968070</v>
      </c>
      <c r="AO60" s="279">
        <v>91236269</v>
      </c>
      <c r="AP60" s="279">
        <v>88309980</v>
      </c>
      <c r="AQ60" s="57">
        <v>84054304</v>
      </c>
      <c r="AR60" s="279">
        <v>80119465</v>
      </c>
      <c r="AS60" s="279">
        <v>80541207</v>
      </c>
      <c r="AT60" s="279">
        <v>79648396</v>
      </c>
      <c r="AU60" s="279">
        <v>80571914</v>
      </c>
      <c r="AV60" s="296">
        <v>74499537</v>
      </c>
      <c r="AW60" s="279">
        <v>82984034</v>
      </c>
      <c r="AX60" s="279">
        <v>83686392</v>
      </c>
      <c r="AY60" s="279">
        <v>87984146</v>
      </c>
      <c r="AZ60" s="279">
        <v>89149857</v>
      </c>
      <c r="BA60" s="279">
        <v>97176544</v>
      </c>
      <c r="BB60" s="279">
        <v>98969917</v>
      </c>
      <c r="BC60" s="57">
        <v>101724265</v>
      </c>
      <c r="BD60" s="279">
        <v>96621077</v>
      </c>
      <c r="BE60" s="279">
        <v>95750181</v>
      </c>
      <c r="BF60" s="279">
        <v>94615870</v>
      </c>
      <c r="BG60" s="279">
        <v>95140302</v>
      </c>
      <c r="BH60" s="296"/>
      <c r="BI60" s="36">
        <f t="shared" si="217"/>
        <v>14825767</v>
      </c>
      <c r="BJ60" s="37">
        <f t="shared" si="217"/>
        <v>20584896.799999997</v>
      </c>
      <c r="BK60" s="37">
        <f t="shared" si="217"/>
        <v>20001457.119999997</v>
      </c>
      <c r="BL60" s="37">
        <f t="shared" si="217"/>
        <v>19162835.229999997</v>
      </c>
      <c r="BM60" s="37">
        <f t="shared" si="217"/>
        <v>24004181.390000001</v>
      </c>
      <c r="BN60" s="37">
        <f t="shared" si="217"/>
        <v>23762520.399999999</v>
      </c>
      <c r="BO60" s="37">
        <f t="shared" si="217"/>
        <v>22404441.640000001</v>
      </c>
      <c r="BP60" s="37">
        <f t="shared" si="217"/>
        <v>18302012.159999996</v>
      </c>
      <c r="BQ60" s="37">
        <f t="shared" si="217"/>
        <v>24243950.82</v>
      </c>
      <c r="BR60" s="390">
        <f t="shared" si="217"/>
        <v>28096245.969999999</v>
      </c>
      <c r="BS60" s="413">
        <f t="shared" si="218"/>
        <v>26041287.189999998</v>
      </c>
      <c r="BT60" s="37">
        <f t="shared" si="218"/>
        <v>29600791.890000001</v>
      </c>
      <c r="BU60" s="37">
        <f t="shared" si="218"/>
        <v>30697314.270000003</v>
      </c>
      <c r="BV60" s="37">
        <f t="shared" si="218"/>
        <v>22009459</v>
      </c>
      <c r="BW60" s="37">
        <f t="shared" si="218"/>
        <v>25080332</v>
      </c>
      <c r="BX60" s="230">
        <f t="shared" si="218"/>
        <v>26401484</v>
      </c>
      <c r="BY60" s="230">
        <f t="shared" si="218"/>
        <v>23110373</v>
      </c>
      <c r="BZ60" s="230">
        <f t="shared" si="218"/>
        <v>22964679</v>
      </c>
      <c r="CA60" s="230">
        <f t="shared" si="218"/>
        <v>19954162</v>
      </c>
      <c r="CB60" s="256">
        <f t="shared" si="218"/>
        <v>17584355</v>
      </c>
      <c r="CC60" s="256">
        <f t="shared" si="219"/>
        <v>-1798740</v>
      </c>
      <c r="CD60" s="370">
        <f t="shared" si="219"/>
        <v>5351480</v>
      </c>
      <c r="CE60" s="339">
        <f t="shared" si="219"/>
        <v>1013808</v>
      </c>
      <c r="CF60" s="256">
        <f t="shared" si="219"/>
        <v>-6376199</v>
      </c>
      <c r="CG60" s="256">
        <f t="shared" si="219"/>
        <v>-8207606</v>
      </c>
      <c r="CH60" s="256">
        <f t="shared" si="219"/>
        <v>-62501</v>
      </c>
      <c r="CI60" s="256">
        <f t="shared" si="219"/>
        <v>-1616888</v>
      </c>
      <c r="CJ60" s="256">
        <f t="shared" si="219"/>
        <v>-6745698</v>
      </c>
      <c r="CK60" s="256">
        <f t="shared" si="219"/>
        <v>-13355590</v>
      </c>
      <c r="CL60" s="256">
        <f t="shared" si="219"/>
        <v>-17348502</v>
      </c>
      <c r="CM60" s="256">
        <f t="shared" si="220"/>
        <v>-12997810</v>
      </c>
      <c r="CN60" s="256">
        <f t="shared" si="220"/>
        <v>-8246878</v>
      </c>
      <c r="CO60" s="256">
        <f t="shared" si="220"/>
        <v>3800871</v>
      </c>
      <c r="CP60" s="370">
        <f t="shared" si="220"/>
        <v>-14516166</v>
      </c>
      <c r="CQ60" s="370">
        <f t="shared" si="220"/>
        <v>-914040</v>
      </c>
      <c r="CR60" s="370">
        <f t="shared" si="220"/>
        <v>2704874</v>
      </c>
      <c r="CS60" s="370">
        <f t="shared" si="220"/>
        <v>5832806</v>
      </c>
      <c r="CT60" s="370">
        <f t="shared" si="220"/>
        <v>181787</v>
      </c>
      <c r="CU60" s="370">
        <f t="shared" si="220"/>
        <v>5940275</v>
      </c>
      <c r="CV60" s="370">
        <f t="shared" si="220"/>
        <v>10659937</v>
      </c>
      <c r="CW60" s="370">
        <f t="shared" si="220"/>
        <v>17669961</v>
      </c>
      <c r="CX60" s="370">
        <f t="shared" si="220"/>
        <v>16501612</v>
      </c>
      <c r="CY60" s="370">
        <f t="shared" si="220"/>
        <v>15208974</v>
      </c>
      <c r="CZ60" s="370">
        <f t="shared" si="220"/>
        <v>14967474</v>
      </c>
      <c r="DA60" s="370">
        <f t="shared" si="220"/>
        <v>14568388</v>
      </c>
      <c r="DB60" s="330"/>
      <c r="DC60" s="57">
        <f>IF(ISERROR(GETPIVOTDATA("VALUE",'CSS WK pvt'!$I$2,"DT_FILE",DC$8,"CD_CO",DC$6,"TRIM_CAT",TRIM(B60),"TRIM_LINE",A58))=TRUE,0,GETPIVOTDATA("VALUE",'CSS WK pvt'!$I$2,"DT_FILE",DC$8,"CD_CO",DC$6,"TRIM_CAT",TRIM(B60),"TRIM_LINE",A58))</f>
        <v>95140302</v>
      </c>
    </row>
    <row r="61" spans="1:107" s="31" customFormat="1" x14ac:dyDescent="0.35">
      <c r="A61" s="139"/>
      <c r="B61" s="32" t="s">
        <v>141</v>
      </c>
      <c r="C61" s="33">
        <v>2463607.14</v>
      </c>
      <c r="D61" s="34">
        <v>2576416.54</v>
      </c>
      <c r="E61" s="34">
        <v>2723289.36</v>
      </c>
      <c r="F61" s="34">
        <v>2877881.08</v>
      </c>
      <c r="G61" s="34">
        <v>3015062.53</v>
      </c>
      <c r="H61" s="34">
        <v>2931648.2</v>
      </c>
      <c r="I61" s="34">
        <v>2904869.52</v>
      </c>
      <c r="J61" s="34">
        <v>3008289.01</v>
      </c>
      <c r="K61" s="34">
        <v>3421460.22</v>
      </c>
      <c r="L61" s="35">
        <v>3512786.97</v>
      </c>
      <c r="M61" s="34">
        <v>3617163.18</v>
      </c>
      <c r="N61" s="34">
        <v>3589768.18</v>
      </c>
      <c r="O61" s="34">
        <v>3928977.94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8">
        <v>9703172</v>
      </c>
      <c r="V61" s="188">
        <v>9064336</v>
      </c>
      <c r="W61" s="188">
        <v>9747032</v>
      </c>
      <c r="X61" s="35">
        <v>10577216</v>
      </c>
      <c r="Y61" s="188">
        <v>10782620</v>
      </c>
      <c r="Z61" s="188">
        <v>10657047</v>
      </c>
      <c r="AA61" s="188">
        <v>10539492</v>
      </c>
      <c r="AB61" s="188">
        <v>11154165</v>
      </c>
      <c r="AC61" s="188">
        <v>11718981</v>
      </c>
      <c r="AD61" s="188">
        <v>12487076</v>
      </c>
      <c r="AE61" s="188">
        <v>13079999</v>
      </c>
      <c r="AF61" s="188">
        <v>12912031</v>
      </c>
      <c r="AG61" s="188">
        <v>12341890</v>
      </c>
      <c r="AH61" s="188">
        <v>11688279</v>
      </c>
      <c r="AI61" s="188">
        <v>12029366</v>
      </c>
      <c r="AJ61" s="35">
        <v>12158655</v>
      </c>
      <c r="AK61" s="279">
        <v>12258696</v>
      </c>
      <c r="AL61" s="279">
        <v>12228059</v>
      </c>
      <c r="AM61" s="279">
        <v>11815732</v>
      </c>
      <c r="AN61" s="279">
        <v>11777637</v>
      </c>
      <c r="AO61" s="279">
        <v>12011857</v>
      </c>
      <c r="AP61" s="279">
        <v>11814830</v>
      </c>
      <c r="AQ61" s="57">
        <v>11803102</v>
      </c>
      <c r="AR61" s="279">
        <v>11150389</v>
      </c>
      <c r="AS61" s="279">
        <v>10965841</v>
      </c>
      <c r="AT61" s="279">
        <v>10552059</v>
      </c>
      <c r="AU61" s="279">
        <v>10670280</v>
      </c>
      <c r="AV61" s="296">
        <v>10877024</v>
      </c>
      <c r="AW61" s="279">
        <v>10568204</v>
      </c>
      <c r="AX61" s="279">
        <v>10854715</v>
      </c>
      <c r="AY61" s="279">
        <v>11353799</v>
      </c>
      <c r="AZ61" s="279">
        <v>11938308</v>
      </c>
      <c r="BA61" s="279">
        <v>12381507</v>
      </c>
      <c r="BB61" s="279">
        <v>12963013</v>
      </c>
      <c r="BC61" s="57">
        <v>13091905</v>
      </c>
      <c r="BD61" s="279">
        <v>12237803</v>
      </c>
      <c r="BE61" s="279">
        <v>11677557</v>
      </c>
      <c r="BF61" s="279">
        <v>11290455</v>
      </c>
      <c r="BG61" s="279">
        <v>10975921</v>
      </c>
      <c r="BH61" s="296"/>
      <c r="BI61" s="36">
        <f t="shared" si="217"/>
        <v>1465370.7999999998</v>
      </c>
      <c r="BJ61" s="37">
        <f t="shared" si="217"/>
        <v>2775706.46</v>
      </c>
      <c r="BK61" s="37">
        <f t="shared" si="217"/>
        <v>4523641.6400000006</v>
      </c>
      <c r="BL61" s="37">
        <f t="shared" si="217"/>
        <v>5864656.9199999999</v>
      </c>
      <c r="BM61" s="37">
        <f t="shared" si="217"/>
        <v>6563580.4700000007</v>
      </c>
      <c r="BN61" s="37">
        <f t="shared" si="217"/>
        <v>7040550.7999999998</v>
      </c>
      <c r="BO61" s="37">
        <f t="shared" si="217"/>
        <v>6798302.4800000004</v>
      </c>
      <c r="BP61" s="37">
        <f t="shared" si="217"/>
        <v>6056046.9900000002</v>
      </c>
      <c r="BQ61" s="37">
        <f t="shared" si="217"/>
        <v>6325571.7799999993</v>
      </c>
      <c r="BR61" s="390">
        <f t="shared" si="217"/>
        <v>7064429.0299999993</v>
      </c>
      <c r="BS61" s="413">
        <f t="shared" si="218"/>
        <v>7165456.8200000003</v>
      </c>
      <c r="BT61" s="37">
        <f t="shared" si="218"/>
        <v>7067278.8200000003</v>
      </c>
      <c r="BU61" s="37">
        <f t="shared" si="218"/>
        <v>6610514.0600000005</v>
      </c>
      <c r="BV61" s="37">
        <f t="shared" si="218"/>
        <v>5802042</v>
      </c>
      <c r="BW61" s="37">
        <f t="shared" si="218"/>
        <v>4472050</v>
      </c>
      <c r="BX61" s="230">
        <f t="shared" si="218"/>
        <v>3744538</v>
      </c>
      <c r="BY61" s="230">
        <f t="shared" si="218"/>
        <v>3501356</v>
      </c>
      <c r="BZ61" s="230">
        <f t="shared" si="218"/>
        <v>2939832</v>
      </c>
      <c r="CA61" s="230">
        <f t="shared" si="218"/>
        <v>2638718</v>
      </c>
      <c r="CB61" s="256">
        <f t="shared" si="218"/>
        <v>2623943</v>
      </c>
      <c r="CC61" s="256">
        <f t="shared" si="219"/>
        <v>2282334</v>
      </c>
      <c r="CD61" s="370">
        <f t="shared" si="219"/>
        <v>1581439</v>
      </c>
      <c r="CE61" s="339">
        <f t="shared" si="219"/>
        <v>1476076</v>
      </c>
      <c r="CF61" s="256">
        <f t="shared" si="219"/>
        <v>1571012</v>
      </c>
      <c r="CG61" s="256">
        <f t="shared" si="219"/>
        <v>1276240</v>
      </c>
      <c r="CH61" s="256">
        <f t="shared" si="219"/>
        <v>623472</v>
      </c>
      <c r="CI61" s="256">
        <f t="shared" si="219"/>
        <v>292876</v>
      </c>
      <c r="CJ61" s="256">
        <f t="shared" si="219"/>
        <v>-672246</v>
      </c>
      <c r="CK61" s="256">
        <f t="shared" si="219"/>
        <v>-1276897</v>
      </c>
      <c r="CL61" s="256">
        <f t="shared" si="219"/>
        <v>-1761642</v>
      </c>
      <c r="CM61" s="256">
        <f t="shared" si="220"/>
        <v>-1376049</v>
      </c>
      <c r="CN61" s="256">
        <f t="shared" si="220"/>
        <v>-1136220</v>
      </c>
      <c r="CO61" s="256">
        <f t="shared" si="220"/>
        <v>-1359086</v>
      </c>
      <c r="CP61" s="370">
        <f t="shared" si="220"/>
        <v>-1281631</v>
      </c>
      <c r="CQ61" s="370">
        <f t="shared" si="220"/>
        <v>-1690492</v>
      </c>
      <c r="CR61" s="370">
        <f t="shared" si="220"/>
        <v>-1373344</v>
      </c>
      <c r="CS61" s="370">
        <f t="shared" si="220"/>
        <v>-461933</v>
      </c>
      <c r="CT61" s="370">
        <f t="shared" si="220"/>
        <v>160671</v>
      </c>
      <c r="CU61" s="370">
        <f t="shared" si="220"/>
        <v>369650</v>
      </c>
      <c r="CV61" s="370">
        <f t="shared" si="220"/>
        <v>1148183</v>
      </c>
      <c r="CW61" s="370">
        <f t="shared" si="220"/>
        <v>1288803</v>
      </c>
      <c r="CX61" s="370">
        <f t="shared" si="220"/>
        <v>1087414</v>
      </c>
      <c r="CY61" s="370">
        <f t="shared" si="220"/>
        <v>711716</v>
      </c>
      <c r="CZ61" s="370">
        <f t="shared" si="220"/>
        <v>738396</v>
      </c>
      <c r="DA61" s="370">
        <f t="shared" si="220"/>
        <v>305641</v>
      </c>
      <c r="DB61" s="330"/>
      <c r="DC61" s="57">
        <f>IF(ISERROR(GETPIVOTDATA("VALUE",'CSS WK pvt'!$I$2,"DT_FILE",DC$8,"CD_CO",DC$6,"TRIM_CAT",TRIM(B61),"TRIM_LINE",A58))=TRUE,0,GETPIVOTDATA("VALUE",'CSS WK pvt'!$I$2,"DT_FILE",DC$8,"CD_CO",DC$6,"TRIM_CAT",TRIM(B61),"TRIM_LINE",A58))</f>
        <v>10975921</v>
      </c>
    </row>
    <row r="62" spans="1:107" s="31" customFormat="1" x14ac:dyDescent="0.35">
      <c r="A62" s="139"/>
      <c r="B62" s="32" t="s">
        <v>142</v>
      </c>
      <c r="C62" s="33">
        <v>1831658.12</v>
      </c>
      <c r="D62" s="34">
        <v>1844065.56</v>
      </c>
      <c r="E62" s="34">
        <v>1877161.6</v>
      </c>
      <c r="F62" s="34">
        <v>2138998.19</v>
      </c>
      <c r="G62" s="34">
        <v>2222817.33</v>
      </c>
      <c r="H62" s="34">
        <v>2335496.71</v>
      </c>
      <c r="I62" s="34">
        <v>2426775.84</v>
      </c>
      <c r="J62" s="34">
        <v>2537272.2799999998</v>
      </c>
      <c r="K62" s="34">
        <v>2379180.92</v>
      </c>
      <c r="L62" s="35">
        <v>2616830.71</v>
      </c>
      <c r="M62" s="34">
        <v>2537020.65</v>
      </c>
      <c r="N62" s="34">
        <v>2471963.62</v>
      </c>
      <c r="O62" s="34">
        <v>2732323.03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8">
        <v>5531746</v>
      </c>
      <c r="V62" s="188">
        <v>5573371</v>
      </c>
      <c r="W62" s="188">
        <v>5939060</v>
      </c>
      <c r="X62" s="35">
        <v>6321547</v>
      </c>
      <c r="Y62" s="188">
        <v>6168466</v>
      </c>
      <c r="Z62" s="188">
        <v>6342510</v>
      </c>
      <c r="AA62" s="188">
        <v>6228187</v>
      </c>
      <c r="AB62" s="188">
        <v>6584996</v>
      </c>
      <c r="AC62" s="188">
        <v>6737215</v>
      </c>
      <c r="AD62" s="188">
        <v>6979190</v>
      </c>
      <c r="AE62" s="188">
        <v>7309083</v>
      </c>
      <c r="AF62" s="188">
        <v>7065449</v>
      </c>
      <c r="AG62" s="188">
        <v>7153184</v>
      </c>
      <c r="AH62" s="188">
        <v>7731192</v>
      </c>
      <c r="AI62" s="188">
        <v>8087730</v>
      </c>
      <c r="AJ62" s="35">
        <v>8170344</v>
      </c>
      <c r="AK62" s="279">
        <v>8487228</v>
      </c>
      <c r="AL62" s="279">
        <v>8250002</v>
      </c>
      <c r="AM62" s="279">
        <v>7997674</v>
      </c>
      <c r="AN62" s="279">
        <v>7235811</v>
      </c>
      <c r="AO62" s="279">
        <v>7484429</v>
      </c>
      <c r="AP62" s="279">
        <v>7603726</v>
      </c>
      <c r="AQ62" s="57">
        <v>8008325</v>
      </c>
      <c r="AR62" s="279">
        <v>7740928</v>
      </c>
      <c r="AS62" s="279">
        <v>7923760</v>
      </c>
      <c r="AT62" s="279">
        <v>8371021</v>
      </c>
      <c r="AU62" s="279">
        <v>8714931</v>
      </c>
      <c r="AV62" s="296">
        <v>9625006</v>
      </c>
      <c r="AW62" s="279">
        <v>9516260</v>
      </c>
      <c r="AX62" s="279">
        <v>9211553</v>
      </c>
      <c r="AY62" s="279">
        <v>8929399</v>
      </c>
      <c r="AZ62" s="279">
        <v>8984787</v>
      </c>
      <c r="BA62" s="279">
        <v>9091481</v>
      </c>
      <c r="BB62" s="279">
        <v>9602387</v>
      </c>
      <c r="BC62" s="57">
        <v>10294228</v>
      </c>
      <c r="BD62" s="279">
        <v>10269510</v>
      </c>
      <c r="BE62" s="279">
        <v>9995521</v>
      </c>
      <c r="BF62" s="279">
        <v>9587478</v>
      </c>
      <c r="BG62" s="279">
        <v>10285501</v>
      </c>
      <c r="BH62" s="296"/>
      <c r="BI62" s="36">
        <f t="shared" si="217"/>
        <v>900664.90999999968</v>
      </c>
      <c r="BJ62" s="37">
        <f t="shared" si="217"/>
        <v>1650203.44</v>
      </c>
      <c r="BK62" s="37">
        <f t="shared" si="217"/>
        <v>2542330.4</v>
      </c>
      <c r="BL62" s="37">
        <f t="shared" si="217"/>
        <v>3207150.81</v>
      </c>
      <c r="BM62" s="37">
        <f t="shared" si="217"/>
        <v>3394572.67</v>
      </c>
      <c r="BN62" s="37">
        <f t="shared" si="217"/>
        <v>3569510.29</v>
      </c>
      <c r="BO62" s="37">
        <f t="shared" si="217"/>
        <v>3104970.16</v>
      </c>
      <c r="BP62" s="37">
        <f t="shared" si="217"/>
        <v>3036098.72</v>
      </c>
      <c r="BQ62" s="37">
        <f t="shared" si="217"/>
        <v>3559879.08</v>
      </c>
      <c r="BR62" s="390">
        <f t="shared" si="217"/>
        <v>3704716.29</v>
      </c>
      <c r="BS62" s="413">
        <f t="shared" si="218"/>
        <v>3631445.35</v>
      </c>
      <c r="BT62" s="37">
        <f t="shared" si="218"/>
        <v>3870546.38</v>
      </c>
      <c r="BU62" s="37">
        <f t="shared" si="218"/>
        <v>3495863.97</v>
      </c>
      <c r="BV62" s="37">
        <f t="shared" si="218"/>
        <v>3090727</v>
      </c>
      <c r="BW62" s="37">
        <f t="shared" si="218"/>
        <v>2317723</v>
      </c>
      <c r="BX62" s="230">
        <f t="shared" si="218"/>
        <v>1633041</v>
      </c>
      <c r="BY62" s="230">
        <f t="shared" si="218"/>
        <v>1691693</v>
      </c>
      <c r="BZ62" s="230">
        <f t="shared" si="218"/>
        <v>1160442</v>
      </c>
      <c r="CA62" s="230">
        <f t="shared" si="218"/>
        <v>1621438</v>
      </c>
      <c r="CB62" s="256">
        <f t="shared" si="218"/>
        <v>2157821</v>
      </c>
      <c r="CC62" s="256">
        <f t="shared" si="219"/>
        <v>2148670</v>
      </c>
      <c r="CD62" s="370">
        <f t="shared" si="219"/>
        <v>1848797</v>
      </c>
      <c r="CE62" s="339">
        <f t="shared" si="219"/>
        <v>2318762</v>
      </c>
      <c r="CF62" s="256">
        <f t="shared" si="219"/>
        <v>1907492</v>
      </c>
      <c r="CG62" s="256">
        <f t="shared" si="219"/>
        <v>1769487</v>
      </c>
      <c r="CH62" s="256">
        <f t="shared" si="219"/>
        <v>650815</v>
      </c>
      <c r="CI62" s="256">
        <f t="shared" si="219"/>
        <v>747214</v>
      </c>
      <c r="CJ62" s="256">
        <f t="shared" si="219"/>
        <v>624536</v>
      </c>
      <c r="CK62" s="256">
        <f t="shared" si="219"/>
        <v>699242</v>
      </c>
      <c r="CL62" s="256">
        <f t="shared" si="219"/>
        <v>675479</v>
      </c>
      <c r="CM62" s="256">
        <f t="shared" si="220"/>
        <v>770576</v>
      </c>
      <c r="CN62" s="256">
        <f t="shared" si="220"/>
        <v>639829</v>
      </c>
      <c r="CO62" s="256">
        <f t="shared" si="220"/>
        <v>627201</v>
      </c>
      <c r="CP62" s="370">
        <f t="shared" si="220"/>
        <v>1454662</v>
      </c>
      <c r="CQ62" s="370">
        <f t="shared" si="220"/>
        <v>1029032</v>
      </c>
      <c r="CR62" s="370">
        <f t="shared" si="220"/>
        <v>961551</v>
      </c>
      <c r="CS62" s="370">
        <f t="shared" si="220"/>
        <v>931725</v>
      </c>
      <c r="CT62" s="370">
        <f t="shared" si="220"/>
        <v>1748976</v>
      </c>
      <c r="CU62" s="370">
        <f t="shared" si="220"/>
        <v>1607052</v>
      </c>
      <c r="CV62" s="370">
        <f t="shared" si="220"/>
        <v>1998661</v>
      </c>
      <c r="CW62" s="370">
        <f t="shared" si="220"/>
        <v>2285903</v>
      </c>
      <c r="CX62" s="370">
        <f t="shared" si="220"/>
        <v>2528582</v>
      </c>
      <c r="CY62" s="370">
        <f t="shared" si="220"/>
        <v>2071761</v>
      </c>
      <c r="CZ62" s="370">
        <f t="shared" si="220"/>
        <v>1216457</v>
      </c>
      <c r="DA62" s="370">
        <f t="shared" si="220"/>
        <v>1570570</v>
      </c>
      <c r="DB62" s="330"/>
      <c r="DC62" s="57">
        <f>IF(ISERROR(GETPIVOTDATA("VALUE",'CSS WK pvt'!$I$2,"DT_FILE",DC$8,"CD_CO",DC$6,"TRIM_CAT",TRIM(B62),"TRIM_LINE",A58))=TRUE,0,GETPIVOTDATA("VALUE",'CSS WK pvt'!$I$2,"DT_FILE",DC$8,"CD_CO",DC$6,"TRIM_CAT",TRIM(B62),"TRIM_LINE",A58))</f>
        <v>10285501</v>
      </c>
    </row>
    <row r="63" spans="1:107" s="31" customFormat="1" x14ac:dyDescent="0.35">
      <c r="A63" s="139"/>
      <c r="B63" s="32" t="s">
        <v>143</v>
      </c>
      <c r="C63" s="33">
        <v>1307571.8400000001</v>
      </c>
      <c r="D63" s="34">
        <v>1964987.26</v>
      </c>
      <c r="E63" s="34">
        <v>3316022.81</v>
      </c>
      <c r="F63" s="34">
        <v>3728908.89</v>
      </c>
      <c r="G63" s="34">
        <v>3718037.54</v>
      </c>
      <c r="H63" s="34">
        <v>4003186.67</v>
      </c>
      <c r="I63" s="34">
        <v>4360143.99</v>
      </c>
      <c r="J63" s="34">
        <v>4373359.72</v>
      </c>
      <c r="K63" s="34">
        <v>4150661.31</v>
      </c>
      <c r="L63" s="35">
        <v>4181575.06</v>
      </c>
      <c r="M63" s="34">
        <v>4552157.82</v>
      </c>
      <c r="N63" s="34">
        <v>4950308.12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8">
        <v>8031137</v>
      </c>
      <c r="V63" s="188">
        <v>8168291</v>
      </c>
      <c r="W63" s="188">
        <v>8583024</v>
      </c>
      <c r="X63" s="35">
        <v>8282387</v>
      </c>
      <c r="Y63" s="188">
        <v>8563687</v>
      </c>
      <c r="Z63" s="188">
        <v>7670101</v>
      </c>
      <c r="AA63" s="188">
        <v>7350250</v>
      </c>
      <c r="AB63" s="188">
        <v>7884205</v>
      </c>
      <c r="AC63" s="188">
        <v>8122043</v>
      </c>
      <c r="AD63" s="188">
        <v>8579444</v>
      </c>
      <c r="AE63" s="188">
        <v>7759491</v>
      </c>
      <c r="AF63" s="188">
        <v>7867693</v>
      </c>
      <c r="AG63" s="188">
        <v>7432841</v>
      </c>
      <c r="AH63" s="188">
        <v>8351633</v>
      </c>
      <c r="AI63" s="188">
        <v>8835033</v>
      </c>
      <c r="AJ63" s="35">
        <v>9312771</v>
      </c>
      <c r="AK63" s="279">
        <v>10328782</v>
      </c>
      <c r="AL63" s="279">
        <v>10164841</v>
      </c>
      <c r="AM63" s="279">
        <v>10372327</v>
      </c>
      <c r="AN63" s="279">
        <v>10822108</v>
      </c>
      <c r="AO63" s="279">
        <v>11587784</v>
      </c>
      <c r="AP63" s="279">
        <v>11181070</v>
      </c>
      <c r="AQ63" s="57">
        <v>11422702</v>
      </c>
      <c r="AR63" s="279">
        <v>11835886</v>
      </c>
      <c r="AS63" s="279">
        <v>10378954</v>
      </c>
      <c r="AT63" s="279">
        <v>7519215</v>
      </c>
      <c r="AU63" s="279">
        <v>9642978</v>
      </c>
      <c r="AV63" s="296">
        <v>11201180</v>
      </c>
      <c r="AW63" s="279">
        <v>10678151</v>
      </c>
      <c r="AX63" s="279">
        <v>13188181</v>
      </c>
      <c r="AY63" s="279">
        <v>14045986</v>
      </c>
      <c r="AZ63" s="279">
        <v>11674704</v>
      </c>
      <c r="BA63" s="279">
        <v>14396729</v>
      </c>
      <c r="BB63" s="279">
        <v>15628173</v>
      </c>
      <c r="BC63" s="57">
        <v>15885221</v>
      </c>
      <c r="BD63" s="279">
        <v>16032087</v>
      </c>
      <c r="BE63" s="279">
        <v>18163480</v>
      </c>
      <c r="BF63" s="279">
        <v>17975667</v>
      </c>
      <c r="BG63" s="279">
        <v>19062731</v>
      </c>
      <c r="BH63" s="296"/>
      <c r="BI63" s="36">
        <f t="shared" si="217"/>
        <v>5170559.2</v>
      </c>
      <c r="BJ63" s="37">
        <f t="shared" si="217"/>
        <v>5046268.74</v>
      </c>
      <c r="BK63" s="37">
        <f t="shared" si="217"/>
        <v>4711745.1899999995</v>
      </c>
      <c r="BL63" s="37">
        <f t="shared" si="217"/>
        <v>4909959.1099999994</v>
      </c>
      <c r="BM63" s="37">
        <f t="shared" si="217"/>
        <v>5711900.46</v>
      </c>
      <c r="BN63" s="37">
        <f t="shared" si="217"/>
        <v>4629079.33</v>
      </c>
      <c r="BO63" s="37">
        <f t="shared" si="217"/>
        <v>3670993.01</v>
      </c>
      <c r="BP63" s="37">
        <f t="shared" si="217"/>
        <v>3794931.2800000003</v>
      </c>
      <c r="BQ63" s="37">
        <f t="shared" si="217"/>
        <v>4432362.6899999995</v>
      </c>
      <c r="BR63" s="390">
        <f t="shared" si="217"/>
        <v>4100811.94</v>
      </c>
      <c r="BS63" s="413">
        <f t="shared" si="218"/>
        <v>4011529.1799999997</v>
      </c>
      <c r="BT63" s="37">
        <f t="shared" si="218"/>
        <v>2719792.88</v>
      </c>
      <c r="BU63" s="37">
        <f t="shared" si="218"/>
        <v>872118.96</v>
      </c>
      <c r="BV63" s="37">
        <f t="shared" si="218"/>
        <v>872949</v>
      </c>
      <c r="BW63" s="37">
        <f t="shared" si="218"/>
        <v>94275</v>
      </c>
      <c r="BX63" s="230">
        <f t="shared" si="218"/>
        <v>-59424</v>
      </c>
      <c r="BY63" s="230">
        <f t="shared" si="218"/>
        <v>-1670447</v>
      </c>
      <c r="BZ63" s="230">
        <f t="shared" si="218"/>
        <v>-764573</v>
      </c>
      <c r="CA63" s="230">
        <f t="shared" si="218"/>
        <v>-598296</v>
      </c>
      <c r="CB63" s="256">
        <f t="shared" si="218"/>
        <v>183342</v>
      </c>
      <c r="CC63" s="256">
        <f t="shared" si="219"/>
        <v>252009</v>
      </c>
      <c r="CD63" s="370">
        <f t="shared" si="219"/>
        <v>1030384</v>
      </c>
      <c r="CE63" s="339">
        <f t="shared" si="219"/>
        <v>1765095</v>
      </c>
      <c r="CF63" s="256">
        <f t="shared" si="219"/>
        <v>2494740</v>
      </c>
      <c r="CG63" s="256">
        <f t="shared" si="219"/>
        <v>3022077</v>
      </c>
      <c r="CH63" s="256">
        <f t="shared" si="219"/>
        <v>2937903</v>
      </c>
      <c r="CI63" s="256">
        <f t="shared" si="219"/>
        <v>3465741</v>
      </c>
      <c r="CJ63" s="256">
        <f t="shared" si="219"/>
        <v>2601626</v>
      </c>
      <c r="CK63" s="256">
        <f t="shared" si="219"/>
        <v>3663211</v>
      </c>
      <c r="CL63" s="256">
        <f t="shared" si="219"/>
        <v>3968193</v>
      </c>
      <c r="CM63" s="256">
        <f t="shared" si="220"/>
        <v>2946113</v>
      </c>
      <c r="CN63" s="256">
        <f t="shared" si="220"/>
        <v>-832418</v>
      </c>
      <c r="CO63" s="256">
        <f t="shared" si="220"/>
        <v>807945</v>
      </c>
      <c r="CP63" s="370">
        <f t="shared" si="220"/>
        <v>1888409</v>
      </c>
      <c r="CQ63" s="370">
        <f t="shared" si="220"/>
        <v>349369</v>
      </c>
      <c r="CR63" s="370">
        <f t="shared" si="220"/>
        <v>3023340</v>
      </c>
      <c r="CS63" s="370">
        <f t="shared" si="220"/>
        <v>3673659</v>
      </c>
      <c r="CT63" s="370">
        <f t="shared" si="220"/>
        <v>852596</v>
      </c>
      <c r="CU63" s="370">
        <f t="shared" si="220"/>
        <v>2808945</v>
      </c>
      <c r="CV63" s="370">
        <f t="shared" si="220"/>
        <v>4447103</v>
      </c>
      <c r="CW63" s="370">
        <f t="shared" si="220"/>
        <v>4462519</v>
      </c>
      <c r="CX63" s="370">
        <f t="shared" si="220"/>
        <v>4196201</v>
      </c>
      <c r="CY63" s="370">
        <f t="shared" si="220"/>
        <v>7784526</v>
      </c>
      <c r="CZ63" s="370">
        <f t="shared" si="220"/>
        <v>10456452</v>
      </c>
      <c r="DA63" s="370">
        <f t="shared" si="220"/>
        <v>9419753</v>
      </c>
      <c r="DB63" s="330"/>
      <c r="DC63" s="57">
        <f>IF(ISERROR(GETPIVOTDATA("VALUE",'CSS WK pvt'!$I$2,"DT_FILE",DC$8,"CD_CO",DC$6,"TRIM_CAT",TRIM(B63),"TRIM_LINE",A58))=TRUE,0,GETPIVOTDATA("VALUE",'CSS WK pvt'!$I$2,"DT_FILE",DC$8,"CD_CO",DC$6,"TRIM_CAT",TRIM(B63),"TRIM_LINE",A58))</f>
        <v>19062731</v>
      </c>
    </row>
    <row r="64" spans="1:107" s="123" customFormat="1" x14ac:dyDescent="0.35">
      <c r="A64" s="140"/>
      <c r="B64" s="32" t="s">
        <v>144</v>
      </c>
      <c r="C64" s="133">
        <f t="shared" ref="C64:Q64" si="221">SUM(C59:C63)</f>
        <v>131010284.37000002</v>
      </c>
      <c r="D64" s="134">
        <f t="shared" si="221"/>
        <v>135237848.31</v>
      </c>
      <c r="E64" s="134">
        <f t="shared" si="221"/>
        <v>140435653.25</v>
      </c>
      <c r="F64" s="134">
        <f t="shared" si="221"/>
        <v>146557573.93000001</v>
      </c>
      <c r="G64" s="134">
        <f t="shared" si="221"/>
        <v>148934978.28</v>
      </c>
      <c r="H64" s="134">
        <f t="shared" si="221"/>
        <v>149781044.91999999</v>
      </c>
      <c r="I64" s="134">
        <f t="shared" si="221"/>
        <v>150838894.50000003</v>
      </c>
      <c r="J64" s="134">
        <f t="shared" si="221"/>
        <v>154072768.94999999</v>
      </c>
      <c r="K64" s="134">
        <f t="shared" si="221"/>
        <v>162692120.38</v>
      </c>
      <c r="L64" s="135">
        <f t="shared" si="221"/>
        <v>167744151.46000001</v>
      </c>
      <c r="M64" s="134">
        <f t="shared" si="221"/>
        <v>172812925.88000003</v>
      </c>
      <c r="N64" s="134">
        <f t="shared" si="221"/>
        <v>176409800.66000003</v>
      </c>
      <c r="O64" s="134">
        <f t="shared" si="221"/>
        <v>186777849.23999998</v>
      </c>
      <c r="P64" s="134">
        <f t="shared" si="221"/>
        <v>202437286</v>
      </c>
      <c r="Q64" s="134">
        <f t="shared" si="221"/>
        <v>219165331</v>
      </c>
      <c r="R64" s="134">
        <v>230783806</v>
      </c>
      <c r="S64" s="134">
        <v>242746433</v>
      </c>
      <c r="T64" s="134">
        <v>248436027</v>
      </c>
      <c r="U64" s="189">
        <v>252199914</v>
      </c>
      <c r="V64" s="189">
        <v>265304446</v>
      </c>
      <c r="W64" s="189">
        <f>SUM(W59+W60+W61+W62+W63)</f>
        <v>283341572</v>
      </c>
      <c r="X64" s="135">
        <f>SUM(X59+X60+X61+X62+X63)</f>
        <v>295643372</v>
      </c>
      <c r="Y64" s="189">
        <v>299319983</v>
      </c>
      <c r="Z64" s="189">
        <v>300938324</v>
      </c>
      <c r="AA64" s="189">
        <v>302784650</v>
      </c>
      <c r="AB64" s="189">
        <v>316167108</v>
      </c>
      <c r="AC64" s="189">
        <v>323006151</v>
      </c>
      <c r="AD64" s="189">
        <v>325280787</v>
      </c>
      <c r="AE64" s="189">
        <v>316419242</v>
      </c>
      <c r="AF64" s="189">
        <v>303943187</v>
      </c>
      <c r="AG64" s="189">
        <v>289781163</v>
      </c>
      <c r="AH64" s="189">
        <v>284805465</v>
      </c>
      <c r="AI64" s="189">
        <v>282394881</v>
      </c>
      <c r="AJ64" s="135">
        <v>288490562</v>
      </c>
      <c r="AK64" s="280">
        <v>288113108</v>
      </c>
      <c r="AL64" s="280">
        <v>284460312</v>
      </c>
      <c r="AM64" s="280">
        <v>282632565</v>
      </c>
      <c r="AN64" s="280">
        <v>280272447</v>
      </c>
      <c r="AO64" s="280">
        <v>281984578</v>
      </c>
      <c r="AP64" s="280">
        <v>273569558</v>
      </c>
      <c r="AQ64" s="38">
        <v>269642172</v>
      </c>
      <c r="AR64" s="280">
        <v>258090869</v>
      </c>
      <c r="AS64" s="280">
        <v>252244583</v>
      </c>
      <c r="AT64" s="280">
        <v>247814534</v>
      </c>
      <c r="AU64" s="280">
        <v>255897074</v>
      </c>
      <c r="AV64" s="297">
        <v>262956245</v>
      </c>
      <c r="AW64" s="280">
        <v>261297588</v>
      </c>
      <c r="AX64" s="280">
        <v>264168849</v>
      </c>
      <c r="AY64" s="280">
        <v>272727209</v>
      </c>
      <c r="AZ64" s="280">
        <v>284710224</v>
      </c>
      <c r="BA64" s="280">
        <v>294697686</v>
      </c>
      <c r="BB64" s="280">
        <v>300598929</v>
      </c>
      <c r="BC64" s="38">
        <v>307263458</v>
      </c>
      <c r="BD64" s="280">
        <v>296225436</v>
      </c>
      <c r="BE64" s="280">
        <v>286418030</v>
      </c>
      <c r="BF64" s="280">
        <v>279672434</v>
      </c>
      <c r="BG64" s="280">
        <v>286562936</v>
      </c>
      <c r="BH64" s="297"/>
      <c r="BI64" s="38">
        <f t="shared" ref="BI64:BM64" si="222">SUM(BI59:BI63)</f>
        <v>55767564.86999999</v>
      </c>
      <c r="BJ64" s="136">
        <f t="shared" si="222"/>
        <v>67199437.689999998</v>
      </c>
      <c r="BK64" s="136">
        <f t="shared" si="222"/>
        <v>78729677.75</v>
      </c>
      <c r="BL64" s="136">
        <f t="shared" si="222"/>
        <v>84226232.069999993</v>
      </c>
      <c r="BM64" s="136">
        <f t="shared" si="222"/>
        <v>93811454.719999999</v>
      </c>
      <c r="BN64" s="136">
        <f t="shared" ref="BN64:BV64" si="223">SUM(BN59:BN63)</f>
        <v>98654982.079999998</v>
      </c>
      <c r="BO64" s="136">
        <f t="shared" si="223"/>
        <v>101361019.5</v>
      </c>
      <c r="BP64" s="136">
        <f t="shared" si="223"/>
        <v>111231677.05</v>
      </c>
      <c r="BQ64" s="136">
        <f t="shared" si="223"/>
        <v>120649451.61999999</v>
      </c>
      <c r="BR64" s="391">
        <f t="shared" si="223"/>
        <v>127899220.54000001</v>
      </c>
      <c r="BS64" s="414">
        <f t="shared" si="223"/>
        <v>126507057.12</v>
      </c>
      <c r="BT64" s="136">
        <f t="shared" si="223"/>
        <v>124528523.34</v>
      </c>
      <c r="BU64" s="136">
        <f t="shared" si="223"/>
        <v>116006800.76000001</v>
      </c>
      <c r="BV64" s="136">
        <f t="shared" si="223"/>
        <v>113729822</v>
      </c>
      <c r="BW64" s="136">
        <f t="shared" ref="BW64:BX64" si="224">SUM(BW59:BW63)</f>
        <v>103840820</v>
      </c>
      <c r="BX64" s="231">
        <f t="shared" si="224"/>
        <v>94496981</v>
      </c>
      <c r="BY64" s="231">
        <f t="shared" ref="BY64:BZ64" si="225">SUM(BY59:BY63)</f>
        <v>73672809</v>
      </c>
      <c r="BZ64" s="231">
        <f t="shared" si="225"/>
        <v>55507160</v>
      </c>
      <c r="CA64" s="231">
        <f t="shared" ref="CA64:CB64" si="226">SUM(CA59:CA63)</f>
        <v>37581249</v>
      </c>
      <c r="CB64" s="257">
        <f t="shared" si="226"/>
        <v>19501019</v>
      </c>
      <c r="CC64" s="257">
        <f t="shared" ref="CC64:CE64" si="227">SUM(CC59:CC63)</f>
        <v>-946691</v>
      </c>
      <c r="CD64" s="371">
        <f t="shared" si="227"/>
        <v>-7152810</v>
      </c>
      <c r="CE64" s="340">
        <f t="shared" si="227"/>
        <v>-11206875</v>
      </c>
      <c r="CF64" s="257">
        <f t="shared" ref="CF64:CG64" si="228">SUM(CF59:CF63)</f>
        <v>-16478012</v>
      </c>
      <c r="CG64" s="257">
        <f t="shared" si="228"/>
        <v>-20152085</v>
      </c>
      <c r="CH64" s="257">
        <f t="shared" ref="CH64" si="229">SUM(CH59:CH63)</f>
        <v>-35894661</v>
      </c>
      <c r="CI64" s="257">
        <f t="shared" ref="CI64" si="230">SUM(CI59:CI63)</f>
        <v>-41021573</v>
      </c>
      <c r="CJ64" s="257">
        <f t="shared" ref="CJ64" si="231">SUM(CJ59:CJ63)</f>
        <v>-51711229</v>
      </c>
      <c r="CK64" s="257">
        <f t="shared" ref="CK64" si="232">SUM(CK59:CK63)</f>
        <v>-46777070</v>
      </c>
      <c r="CL64" s="257">
        <f t="shared" ref="CL64" si="233">SUM(CL59:CL63)</f>
        <v>-45852318</v>
      </c>
      <c r="CM64" s="257">
        <f t="shared" ref="CM64" si="234">SUM(CM59:CM63)</f>
        <v>-37536580</v>
      </c>
      <c r="CN64" s="257">
        <f t="shared" ref="CN64" si="235">SUM(CN59:CN63)</f>
        <v>-36990931</v>
      </c>
      <c r="CO64" s="257">
        <f t="shared" ref="CO64" si="236">SUM(CO59:CO63)</f>
        <v>-26497807</v>
      </c>
      <c r="CP64" s="371">
        <f t="shared" ref="CP64" si="237">SUM(CP59:CP63)</f>
        <v>-25534317</v>
      </c>
      <c r="CQ64" s="371">
        <f t="shared" ref="CQ64" si="238">SUM(CQ59:CQ63)</f>
        <v>-26815520</v>
      </c>
      <c r="CR64" s="371">
        <f t="shared" ref="CR64" si="239">SUM(CR59:CR63)</f>
        <v>-20291463</v>
      </c>
      <c r="CS64" s="371">
        <f t="shared" ref="CS64" si="240">SUM(CS59:CS63)</f>
        <v>-9905356</v>
      </c>
      <c r="CT64" s="371">
        <f t="shared" ref="CT64" si="241">SUM(CT59:CT63)</f>
        <v>4437777</v>
      </c>
      <c r="CU64" s="371">
        <f t="shared" ref="CU64" si="242">SUM(CU59:CU63)</f>
        <v>12713108</v>
      </c>
      <c r="CV64" s="371">
        <f t="shared" ref="CV64" si="243">SUM(CV59:CV63)</f>
        <v>27029371</v>
      </c>
      <c r="CW64" s="371">
        <f t="shared" ref="CW64" si="244">SUM(CW59:CW63)</f>
        <v>37621286</v>
      </c>
      <c r="CX64" s="371">
        <f t="shared" ref="CX64" si="245">SUM(CX59:CX63)</f>
        <v>38134567</v>
      </c>
      <c r="CY64" s="371">
        <f t="shared" ref="CY64:CZ64" si="246">SUM(CY59:CY63)</f>
        <v>34173447</v>
      </c>
      <c r="CZ64" s="371">
        <f t="shared" si="246"/>
        <v>31857900</v>
      </c>
      <c r="DA64" s="371">
        <f t="shared" ref="DA64" si="247">SUM(DA59:DA63)</f>
        <v>30665862</v>
      </c>
      <c r="DB64" s="331"/>
      <c r="DC64" s="38">
        <f>SUM(DC59:DC63)</f>
        <v>286562936</v>
      </c>
    </row>
    <row r="65" spans="1:107" s="31" customFormat="1" x14ac:dyDescent="0.3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58"/>
      <c r="CC65" s="258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72"/>
      <c r="DB65" s="330"/>
      <c r="DC65" s="43"/>
    </row>
    <row r="66" spans="1:107" s="31" customFormat="1" x14ac:dyDescent="0.35">
      <c r="A66" s="139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8">
        <v>219708035</v>
      </c>
      <c r="V66" s="188">
        <v>232177548</v>
      </c>
      <c r="W66" s="188">
        <v>229191157</v>
      </c>
      <c r="X66" s="35">
        <v>231683287</v>
      </c>
      <c r="Y66" s="188">
        <v>238242366</v>
      </c>
      <c r="Z66" s="188">
        <v>245748855</v>
      </c>
      <c r="AA66" s="188">
        <v>246836415</v>
      </c>
      <c r="AB66" s="188">
        <v>258632441</v>
      </c>
      <c r="AC66" s="188">
        <v>251122904</v>
      </c>
      <c r="AD66" s="188">
        <v>242585567</v>
      </c>
      <c r="AE66" s="188">
        <v>228250439</v>
      </c>
      <c r="AF66" s="188">
        <v>221128152</v>
      </c>
      <c r="AG66" s="188">
        <v>215501328</v>
      </c>
      <c r="AH66" s="188">
        <v>219383498</v>
      </c>
      <c r="AI66" s="188">
        <v>221091595</v>
      </c>
      <c r="AJ66" s="35">
        <v>208598990</v>
      </c>
      <c r="AK66" s="279">
        <v>218753012</v>
      </c>
      <c r="AL66" s="279">
        <v>226017548</v>
      </c>
      <c r="AM66" s="279">
        <v>226464483</v>
      </c>
      <c r="AN66" s="279">
        <v>213594609</v>
      </c>
      <c r="AO66" s="279">
        <v>205613353</v>
      </c>
      <c r="AP66" s="279">
        <v>194301531</v>
      </c>
      <c r="AQ66" s="57">
        <v>191872526</v>
      </c>
      <c r="AR66" s="279">
        <v>189565375</v>
      </c>
      <c r="AS66" s="279">
        <v>194726729</v>
      </c>
      <c r="AT66" s="279">
        <v>194028418</v>
      </c>
      <c r="AU66" s="279">
        <v>186038569</v>
      </c>
      <c r="AV66" s="296">
        <v>201507651</v>
      </c>
      <c r="AW66" s="279">
        <v>206857115</v>
      </c>
      <c r="AX66" s="279">
        <v>219593028</v>
      </c>
      <c r="AY66" s="279">
        <v>222512409</v>
      </c>
      <c r="AZ66" s="279">
        <v>237119654</v>
      </c>
      <c r="BA66" s="279">
        <v>227707086</v>
      </c>
      <c r="BB66" s="279">
        <v>219170034</v>
      </c>
      <c r="BC66" s="57">
        <v>210584453</v>
      </c>
      <c r="BD66" s="279">
        <v>209778497</v>
      </c>
      <c r="BE66" s="279">
        <v>208405782</v>
      </c>
      <c r="BF66" s="279">
        <v>203017387</v>
      </c>
      <c r="BG66" s="279">
        <v>201626321</v>
      </c>
      <c r="BH66" s="296"/>
      <c r="BI66" s="36">
        <f t="shared" ref="BI66:BR70" si="248">O66-C66</f>
        <v>47836334.939999998</v>
      </c>
      <c r="BJ66" s="37">
        <f t="shared" si="248"/>
        <v>50368626.189999998</v>
      </c>
      <c r="BK66" s="37">
        <f t="shared" si="248"/>
        <v>62672863.670000002</v>
      </c>
      <c r="BL66" s="37">
        <f t="shared" si="248"/>
        <v>69292491.859999999</v>
      </c>
      <c r="BM66" s="37">
        <f t="shared" si="248"/>
        <v>69876463.299999997</v>
      </c>
      <c r="BN66" s="37">
        <f t="shared" si="248"/>
        <v>75753888.829999998</v>
      </c>
      <c r="BO66" s="37">
        <f t="shared" si="248"/>
        <v>88416458.969999999</v>
      </c>
      <c r="BP66" s="37">
        <f t="shared" si="248"/>
        <v>99837376.920000002</v>
      </c>
      <c r="BQ66" s="37">
        <f t="shared" si="248"/>
        <v>96159950.579999998</v>
      </c>
      <c r="BR66" s="390">
        <f t="shared" si="248"/>
        <v>96216106.469999999</v>
      </c>
      <c r="BS66" s="413">
        <f t="shared" ref="BS66:CB70" si="249">Y66-M66</f>
        <v>94313961.580000013</v>
      </c>
      <c r="BT66" s="37">
        <f t="shared" si="249"/>
        <v>88674810.289999992</v>
      </c>
      <c r="BU66" s="37">
        <f t="shared" si="249"/>
        <v>79595820.710000008</v>
      </c>
      <c r="BV66" s="37">
        <f t="shared" si="249"/>
        <v>85645799</v>
      </c>
      <c r="BW66" s="37">
        <f t="shared" si="249"/>
        <v>68271370</v>
      </c>
      <c r="BX66" s="230">
        <f t="shared" si="249"/>
        <v>56273233</v>
      </c>
      <c r="BY66" s="230">
        <f t="shared" si="249"/>
        <v>40357232</v>
      </c>
      <c r="BZ66" s="230">
        <f t="shared" si="249"/>
        <v>20591231</v>
      </c>
      <c r="CA66" s="230">
        <f t="shared" si="249"/>
        <v>-4206707</v>
      </c>
      <c r="CB66" s="256">
        <f t="shared" si="249"/>
        <v>-12794050</v>
      </c>
      <c r="CC66" s="256">
        <f t="shared" ref="CC66:CL70" si="250">AI66-W66</f>
        <v>-8099562</v>
      </c>
      <c r="CD66" s="370">
        <f t="shared" si="250"/>
        <v>-23084297</v>
      </c>
      <c r="CE66" s="339">
        <f t="shared" si="250"/>
        <v>-19489354</v>
      </c>
      <c r="CF66" s="256">
        <f t="shared" si="250"/>
        <v>-19731307</v>
      </c>
      <c r="CG66" s="256">
        <f t="shared" si="250"/>
        <v>-20371932</v>
      </c>
      <c r="CH66" s="256">
        <f t="shared" si="250"/>
        <v>-45037832</v>
      </c>
      <c r="CI66" s="256">
        <f t="shared" si="250"/>
        <v>-45509551</v>
      </c>
      <c r="CJ66" s="256">
        <f t="shared" si="250"/>
        <v>-48284036</v>
      </c>
      <c r="CK66" s="256">
        <f t="shared" si="250"/>
        <v>-36377913</v>
      </c>
      <c r="CL66" s="256">
        <f t="shared" si="250"/>
        <v>-31562777</v>
      </c>
      <c r="CM66" s="256">
        <f t="shared" ref="CM66:DA70" si="251">AS66-AG66</f>
        <v>-20774599</v>
      </c>
      <c r="CN66" s="256">
        <f t="shared" si="251"/>
        <v>-25355080</v>
      </c>
      <c r="CO66" s="256">
        <f t="shared" si="251"/>
        <v>-35053026</v>
      </c>
      <c r="CP66" s="370">
        <f t="shared" si="251"/>
        <v>-7091339</v>
      </c>
      <c r="CQ66" s="370">
        <f t="shared" si="251"/>
        <v>-11895897</v>
      </c>
      <c r="CR66" s="370">
        <f t="shared" si="251"/>
        <v>-6424520</v>
      </c>
      <c r="CS66" s="370">
        <f t="shared" si="251"/>
        <v>-3952074</v>
      </c>
      <c r="CT66" s="370">
        <f t="shared" si="251"/>
        <v>23525045</v>
      </c>
      <c r="CU66" s="370">
        <f t="shared" si="251"/>
        <v>22093733</v>
      </c>
      <c r="CV66" s="370">
        <f t="shared" si="251"/>
        <v>24868503</v>
      </c>
      <c r="CW66" s="370">
        <f t="shared" si="251"/>
        <v>18711927</v>
      </c>
      <c r="CX66" s="370">
        <f t="shared" si="251"/>
        <v>20213122</v>
      </c>
      <c r="CY66" s="370">
        <f t="shared" si="251"/>
        <v>13679053</v>
      </c>
      <c r="CZ66" s="370">
        <f t="shared" si="251"/>
        <v>8988969</v>
      </c>
      <c r="DA66" s="370">
        <f t="shared" si="251"/>
        <v>15587752</v>
      </c>
      <c r="DB66" s="330"/>
      <c r="DC66" s="57">
        <f>IF(ISERROR(GETPIVOTDATA("VALUE",'CSS WK pvt'!$I$2,"DT_FILE",DC$8,"CD_CO",DC$6,"TRIM_CAT",TRIM(B66),"TRIM_LINE",A65))=TRUE,0,GETPIVOTDATA("VALUE",'CSS WK pvt'!$I$2,"DT_FILE",DC$8,"CD_CO",DC$6,"TRIM_CAT",TRIM(B66),"TRIM_LINE",A65))</f>
        <v>201626321</v>
      </c>
    </row>
    <row r="67" spans="1:107" s="31" customFormat="1" x14ac:dyDescent="0.35">
      <c r="A67" s="139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8">
        <v>86298812</v>
      </c>
      <c r="V67" s="188">
        <v>82384708</v>
      </c>
      <c r="W67" s="188">
        <v>89091307</v>
      </c>
      <c r="X67" s="35">
        <v>93736275</v>
      </c>
      <c r="Y67" s="188">
        <v>93858665</v>
      </c>
      <c r="Z67" s="188">
        <v>101288344</v>
      </c>
      <c r="AA67" s="188">
        <v>105909902</v>
      </c>
      <c r="AB67" s="188">
        <v>103901627</v>
      </c>
      <c r="AC67" s="188">
        <v>106219035</v>
      </c>
      <c r="AD67" s="188">
        <v>106797223</v>
      </c>
      <c r="AE67" s="188">
        <v>108483245</v>
      </c>
      <c r="AF67" s="188">
        <v>109713978</v>
      </c>
      <c r="AG67" s="188">
        <v>106227564</v>
      </c>
      <c r="AH67" s="188">
        <v>100195061</v>
      </c>
      <c r="AI67" s="188">
        <v>86078774</v>
      </c>
      <c r="AJ67" s="35">
        <v>99213778</v>
      </c>
      <c r="AK67" s="279">
        <v>95358227</v>
      </c>
      <c r="AL67" s="279">
        <v>94051977</v>
      </c>
      <c r="AM67" s="279">
        <v>96684211</v>
      </c>
      <c r="AN67" s="279">
        <v>104946482</v>
      </c>
      <c r="AO67" s="279">
        <v>105621965</v>
      </c>
      <c r="AP67" s="279">
        <v>100845012</v>
      </c>
      <c r="AQ67" s="57">
        <v>94928594</v>
      </c>
      <c r="AR67" s="279">
        <v>92055383</v>
      </c>
      <c r="AS67" s="279">
        <v>95163240</v>
      </c>
      <c r="AT67" s="279">
        <v>94571758</v>
      </c>
      <c r="AU67" s="279">
        <v>92526775</v>
      </c>
      <c r="AV67" s="296">
        <v>87000665</v>
      </c>
      <c r="AW67" s="279">
        <v>102349447</v>
      </c>
      <c r="AX67" s="279">
        <v>108070189</v>
      </c>
      <c r="AY67" s="279">
        <v>113615713</v>
      </c>
      <c r="AZ67" s="279">
        <v>114603956</v>
      </c>
      <c r="BA67" s="279">
        <v>121310844</v>
      </c>
      <c r="BB67" s="279">
        <v>119044696</v>
      </c>
      <c r="BC67" s="57">
        <v>117148934</v>
      </c>
      <c r="BD67" s="279">
        <v>112015290</v>
      </c>
      <c r="BE67" s="279">
        <v>113667753</v>
      </c>
      <c r="BF67" s="279">
        <v>112675256</v>
      </c>
      <c r="BG67" s="279">
        <v>111065990</v>
      </c>
      <c r="BH67" s="296"/>
      <c r="BI67" s="36">
        <f t="shared" si="248"/>
        <v>15752183.140000008</v>
      </c>
      <c r="BJ67" s="37">
        <f t="shared" si="248"/>
        <v>21691320.710000001</v>
      </c>
      <c r="BK67" s="37">
        <f t="shared" si="248"/>
        <v>21064139.039999999</v>
      </c>
      <c r="BL67" s="37">
        <f t="shared" si="248"/>
        <v>20955600.5</v>
      </c>
      <c r="BM67" s="37">
        <f t="shared" si="248"/>
        <v>26601223.460000001</v>
      </c>
      <c r="BN67" s="37">
        <f t="shared" si="248"/>
        <v>26031880.369999997</v>
      </c>
      <c r="BO67" s="37">
        <f t="shared" si="248"/>
        <v>24712990.460000001</v>
      </c>
      <c r="BP67" s="37">
        <f t="shared" si="248"/>
        <v>19950153.840000004</v>
      </c>
      <c r="BQ67" s="37">
        <f t="shared" si="248"/>
        <v>25900091.210000001</v>
      </c>
      <c r="BR67" s="390">
        <f t="shared" si="248"/>
        <v>29576672.219999999</v>
      </c>
      <c r="BS67" s="413">
        <f t="shared" si="249"/>
        <v>26953755.380000003</v>
      </c>
      <c r="BT67" s="37">
        <f t="shared" si="249"/>
        <v>31031521.040000007</v>
      </c>
      <c r="BU67" s="37">
        <f t="shared" si="249"/>
        <v>33869650.849999994</v>
      </c>
      <c r="BV67" s="37">
        <f t="shared" si="249"/>
        <v>23929956</v>
      </c>
      <c r="BW67" s="37">
        <f t="shared" si="249"/>
        <v>26955960</v>
      </c>
      <c r="BX67" s="230">
        <f t="shared" si="249"/>
        <v>27912871</v>
      </c>
      <c r="BY67" s="230">
        <f t="shared" si="249"/>
        <v>23649525</v>
      </c>
      <c r="BZ67" s="230">
        <f t="shared" si="249"/>
        <v>23998764</v>
      </c>
      <c r="CA67" s="230">
        <f t="shared" si="249"/>
        <v>19928752</v>
      </c>
      <c r="CB67" s="256">
        <f t="shared" si="249"/>
        <v>17810353</v>
      </c>
      <c r="CC67" s="256">
        <f t="shared" si="250"/>
        <v>-3012533</v>
      </c>
      <c r="CD67" s="370">
        <f t="shared" si="250"/>
        <v>5477503</v>
      </c>
      <c r="CE67" s="339">
        <f t="shared" si="250"/>
        <v>1499562</v>
      </c>
      <c r="CF67" s="256">
        <f t="shared" si="250"/>
        <v>-7236367</v>
      </c>
      <c r="CG67" s="256">
        <f t="shared" si="250"/>
        <v>-9225691</v>
      </c>
      <c r="CH67" s="256">
        <f t="shared" si="250"/>
        <v>1044855</v>
      </c>
      <c r="CI67" s="256">
        <f t="shared" si="250"/>
        <v>-597070</v>
      </c>
      <c r="CJ67" s="256">
        <f t="shared" si="250"/>
        <v>-5952211</v>
      </c>
      <c r="CK67" s="256">
        <f t="shared" si="250"/>
        <v>-13554651</v>
      </c>
      <c r="CL67" s="256">
        <f t="shared" si="250"/>
        <v>-17658595</v>
      </c>
      <c r="CM67" s="256">
        <f t="shared" si="251"/>
        <v>-11064324</v>
      </c>
      <c r="CN67" s="256">
        <f t="shared" si="251"/>
        <v>-5623303</v>
      </c>
      <c r="CO67" s="256">
        <f t="shared" si="251"/>
        <v>6448001</v>
      </c>
      <c r="CP67" s="370">
        <f t="shared" si="251"/>
        <v>-12213113</v>
      </c>
      <c r="CQ67" s="370">
        <f t="shared" si="251"/>
        <v>6991220</v>
      </c>
      <c r="CR67" s="370">
        <f t="shared" si="251"/>
        <v>14018212</v>
      </c>
      <c r="CS67" s="370">
        <f t="shared" si="251"/>
        <v>16931502</v>
      </c>
      <c r="CT67" s="370">
        <f t="shared" si="251"/>
        <v>9657474</v>
      </c>
      <c r="CU67" s="370">
        <f t="shared" si="251"/>
        <v>15688879</v>
      </c>
      <c r="CV67" s="370">
        <f t="shared" si="251"/>
        <v>18199684</v>
      </c>
      <c r="CW67" s="370">
        <f t="shared" si="251"/>
        <v>22220340</v>
      </c>
      <c r="CX67" s="370">
        <f t="shared" si="251"/>
        <v>19959907</v>
      </c>
      <c r="CY67" s="370">
        <f t="shared" si="251"/>
        <v>18504513</v>
      </c>
      <c r="CZ67" s="370">
        <f t="shared" si="251"/>
        <v>18103498</v>
      </c>
      <c r="DA67" s="370">
        <f t="shared" si="251"/>
        <v>18539215</v>
      </c>
      <c r="DB67" s="330"/>
      <c r="DC67" s="57">
        <f>IF(ISERROR(GETPIVOTDATA("VALUE",'CSS WK pvt'!$I$2,"DT_FILE",DC$8,"CD_CO",DC$6,"TRIM_CAT",TRIM(B67),"TRIM_LINE",A65))=TRUE,0,GETPIVOTDATA("VALUE",'CSS WK pvt'!$I$2,"DT_FILE",DC$8,"CD_CO",DC$6,"TRIM_CAT",TRIM(B67),"TRIM_LINE",A65))</f>
        <v>111065990</v>
      </c>
    </row>
    <row r="68" spans="1:107" s="31" customFormat="1" x14ac:dyDescent="0.35">
      <c r="A68" s="139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8">
        <v>17663568</v>
      </c>
      <c r="V68" s="188">
        <v>16461415</v>
      </c>
      <c r="W68" s="188">
        <v>17477211</v>
      </c>
      <c r="X68" s="35">
        <v>18181252</v>
      </c>
      <c r="Y68" s="188">
        <v>19006331</v>
      </c>
      <c r="Z68" s="188">
        <v>19939264</v>
      </c>
      <c r="AA68" s="188">
        <v>18993247</v>
      </c>
      <c r="AB68" s="188">
        <v>20201647</v>
      </c>
      <c r="AC68" s="188">
        <v>20113934</v>
      </c>
      <c r="AD68" s="188">
        <v>20473836</v>
      </c>
      <c r="AE68" s="188">
        <v>20726566</v>
      </c>
      <c r="AF68" s="188">
        <v>20817632</v>
      </c>
      <c r="AG68" s="188">
        <v>20894065</v>
      </c>
      <c r="AH68" s="188">
        <v>21626908</v>
      </c>
      <c r="AI68" s="188">
        <v>21863285</v>
      </c>
      <c r="AJ68" s="35">
        <v>20752810</v>
      </c>
      <c r="AK68" s="279">
        <v>23815715</v>
      </c>
      <c r="AL68" s="279">
        <v>23342148</v>
      </c>
      <c r="AM68" s="279">
        <v>22848802</v>
      </c>
      <c r="AN68" s="279">
        <v>21898137</v>
      </c>
      <c r="AO68" s="279">
        <v>21319692</v>
      </c>
      <c r="AP68" s="279">
        <v>20369277</v>
      </c>
      <c r="AQ68" s="57">
        <v>19782759</v>
      </c>
      <c r="AR68" s="279">
        <v>19706937</v>
      </c>
      <c r="AS68" s="279">
        <v>20846443</v>
      </c>
      <c r="AT68" s="279">
        <v>20337098</v>
      </c>
      <c r="AU68" s="279">
        <v>18789170</v>
      </c>
      <c r="AV68" s="296">
        <v>20095572</v>
      </c>
      <c r="AW68" s="279">
        <v>20894335</v>
      </c>
      <c r="AX68" s="279">
        <v>22882679</v>
      </c>
      <c r="AY68" s="279">
        <v>24010460</v>
      </c>
      <c r="AZ68" s="279">
        <v>24968374</v>
      </c>
      <c r="BA68" s="279">
        <v>24720427</v>
      </c>
      <c r="BB68" s="279">
        <v>24044125</v>
      </c>
      <c r="BC68" s="57">
        <v>22178618</v>
      </c>
      <c r="BD68" s="279">
        <v>21553142</v>
      </c>
      <c r="BE68" s="279">
        <v>21294952</v>
      </c>
      <c r="BF68" s="279">
        <v>20966420</v>
      </c>
      <c r="BG68" s="279">
        <v>20539458</v>
      </c>
      <c r="BH68" s="296"/>
      <c r="BI68" s="36">
        <f t="shared" si="248"/>
        <v>3160218.7299999986</v>
      </c>
      <c r="BJ68" s="37">
        <f t="shared" si="248"/>
        <v>7288690.5800000001</v>
      </c>
      <c r="BK68" s="37">
        <f t="shared" si="248"/>
        <v>8438839.3399999999</v>
      </c>
      <c r="BL68" s="37">
        <f t="shared" si="248"/>
        <v>9075727.0300000012</v>
      </c>
      <c r="BM68" s="37">
        <f t="shared" si="248"/>
        <v>8770217.9299999997</v>
      </c>
      <c r="BN68" s="37">
        <f t="shared" si="248"/>
        <v>9071788.9700000007</v>
      </c>
      <c r="BO68" s="37">
        <f t="shared" si="248"/>
        <v>8272105.75</v>
      </c>
      <c r="BP68" s="37">
        <f t="shared" si="248"/>
        <v>7336773.0500000007</v>
      </c>
      <c r="BQ68" s="37">
        <f t="shared" si="248"/>
        <v>7838827.4600000009</v>
      </c>
      <c r="BR68" s="390">
        <f t="shared" si="248"/>
        <v>8285835.2300000004</v>
      </c>
      <c r="BS68" s="413">
        <f t="shared" si="249"/>
        <v>8959771.3900000006</v>
      </c>
      <c r="BT68" s="37">
        <f t="shared" si="249"/>
        <v>9007398.8000000007</v>
      </c>
      <c r="BU68" s="37">
        <f t="shared" si="249"/>
        <v>6294005.8000000007</v>
      </c>
      <c r="BV68" s="37">
        <f t="shared" si="249"/>
        <v>2549860</v>
      </c>
      <c r="BW68" s="37">
        <f t="shared" si="249"/>
        <v>2670318</v>
      </c>
      <c r="BX68" s="230">
        <f t="shared" si="249"/>
        <v>3373826</v>
      </c>
      <c r="BY68" s="230">
        <f t="shared" si="249"/>
        <v>3537621</v>
      </c>
      <c r="BZ68" s="230">
        <f t="shared" si="249"/>
        <v>2785347</v>
      </c>
      <c r="CA68" s="230">
        <f t="shared" si="249"/>
        <v>3230497</v>
      </c>
      <c r="CB68" s="256">
        <f t="shared" si="249"/>
        <v>5165493</v>
      </c>
      <c r="CC68" s="256">
        <f t="shared" si="250"/>
        <v>4386074</v>
      </c>
      <c r="CD68" s="370">
        <f t="shared" si="250"/>
        <v>2571558</v>
      </c>
      <c r="CE68" s="339">
        <f t="shared" si="250"/>
        <v>4809384</v>
      </c>
      <c r="CF68" s="256">
        <f t="shared" si="250"/>
        <v>3402884</v>
      </c>
      <c r="CG68" s="256">
        <f t="shared" si="250"/>
        <v>3855555</v>
      </c>
      <c r="CH68" s="256">
        <f t="shared" si="250"/>
        <v>1696490</v>
      </c>
      <c r="CI68" s="256">
        <f t="shared" si="250"/>
        <v>1205758</v>
      </c>
      <c r="CJ68" s="256">
        <f t="shared" si="250"/>
        <v>-104559</v>
      </c>
      <c r="CK68" s="256">
        <f t="shared" si="250"/>
        <v>-943807</v>
      </c>
      <c r="CL68" s="256">
        <f t="shared" si="250"/>
        <v>-1110695</v>
      </c>
      <c r="CM68" s="256">
        <f t="shared" si="251"/>
        <v>-47622</v>
      </c>
      <c r="CN68" s="256">
        <f t="shared" si="251"/>
        <v>-1289810</v>
      </c>
      <c r="CO68" s="256">
        <f t="shared" si="251"/>
        <v>-3074115</v>
      </c>
      <c r="CP68" s="370">
        <f t="shared" si="251"/>
        <v>-657238</v>
      </c>
      <c r="CQ68" s="370">
        <f t="shared" si="251"/>
        <v>-2921380</v>
      </c>
      <c r="CR68" s="370">
        <f t="shared" si="251"/>
        <v>-459469</v>
      </c>
      <c r="CS68" s="370">
        <f t="shared" si="251"/>
        <v>1161658</v>
      </c>
      <c r="CT68" s="370">
        <f t="shared" si="251"/>
        <v>3070237</v>
      </c>
      <c r="CU68" s="370">
        <f t="shared" si="251"/>
        <v>3400735</v>
      </c>
      <c r="CV68" s="370">
        <f t="shared" si="251"/>
        <v>3674848</v>
      </c>
      <c r="CW68" s="370">
        <f t="shared" si="251"/>
        <v>2395859</v>
      </c>
      <c r="CX68" s="370">
        <f t="shared" si="251"/>
        <v>1846205</v>
      </c>
      <c r="CY68" s="370">
        <f t="shared" si="251"/>
        <v>448509</v>
      </c>
      <c r="CZ68" s="370">
        <f t="shared" si="251"/>
        <v>629322</v>
      </c>
      <c r="DA68" s="370">
        <f t="shared" si="251"/>
        <v>1750288</v>
      </c>
      <c r="DB68" s="330"/>
      <c r="DC68" s="57">
        <f>IF(ISERROR(GETPIVOTDATA("VALUE",'CSS WK pvt'!$I$2,"DT_FILE",DC$8,"CD_CO",DC$6,"TRIM_CAT",TRIM(B68),"TRIM_LINE",A65))=TRUE,0,GETPIVOTDATA("VALUE",'CSS WK pvt'!$I$2,"DT_FILE",DC$8,"CD_CO",DC$6,"TRIM_CAT",TRIM(B68),"TRIM_LINE",A65))</f>
        <v>20539458</v>
      </c>
    </row>
    <row r="69" spans="1:107" s="31" customFormat="1" x14ac:dyDescent="0.35">
      <c r="A69" s="139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8">
        <v>12309881</v>
      </c>
      <c r="V69" s="188">
        <v>11987430</v>
      </c>
      <c r="W69" s="188">
        <v>12234816</v>
      </c>
      <c r="X69" s="35">
        <v>12508758</v>
      </c>
      <c r="Y69" s="188">
        <v>13083826</v>
      </c>
      <c r="Z69" s="188">
        <v>14450018</v>
      </c>
      <c r="AA69" s="188">
        <v>13346156</v>
      </c>
      <c r="AB69" s="188">
        <v>13107804</v>
      </c>
      <c r="AC69" s="188">
        <v>12714965</v>
      </c>
      <c r="AD69" s="188">
        <v>13668920</v>
      </c>
      <c r="AE69" s="188">
        <v>14406748</v>
      </c>
      <c r="AF69" s="188">
        <v>13162131</v>
      </c>
      <c r="AG69" s="188">
        <v>13801335</v>
      </c>
      <c r="AH69" s="188">
        <v>17355019</v>
      </c>
      <c r="AI69" s="188">
        <v>18143437</v>
      </c>
      <c r="AJ69" s="35">
        <v>16420263</v>
      </c>
      <c r="AK69" s="279">
        <v>19277812</v>
      </c>
      <c r="AL69" s="279">
        <v>17584433</v>
      </c>
      <c r="AM69" s="279">
        <v>16966090</v>
      </c>
      <c r="AN69" s="279">
        <v>14702328</v>
      </c>
      <c r="AO69" s="279">
        <v>14909715</v>
      </c>
      <c r="AP69" s="279">
        <v>14559724</v>
      </c>
      <c r="AQ69" s="57">
        <v>14778492</v>
      </c>
      <c r="AR69" s="279">
        <v>14737105</v>
      </c>
      <c r="AS69" s="279">
        <v>16366340</v>
      </c>
      <c r="AT69" s="279">
        <v>17463842</v>
      </c>
      <c r="AU69" s="279">
        <v>18169711</v>
      </c>
      <c r="AV69" s="296">
        <v>17809012</v>
      </c>
      <c r="AW69" s="279">
        <v>16839610</v>
      </c>
      <c r="AX69" s="279">
        <v>17518399</v>
      </c>
      <c r="AY69" s="279">
        <v>17526208</v>
      </c>
      <c r="AZ69" s="279">
        <v>17798442</v>
      </c>
      <c r="BA69" s="279">
        <v>19155989</v>
      </c>
      <c r="BB69" s="279">
        <v>18737671</v>
      </c>
      <c r="BC69" s="57">
        <v>18359536</v>
      </c>
      <c r="BD69" s="279">
        <v>18437011</v>
      </c>
      <c r="BE69" s="279">
        <v>17503044</v>
      </c>
      <c r="BF69" s="279">
        <v>17676077</v>
      </c>
      <c r="BG69" s="279">
        <v>19419773</v>
      </c>
      <c r="BH69" s="296"/>
      <c r="BI69" s="36">
        <f t="shared" si="248"/>
        <v>2351522.7400000002</v>
      </c>
      <c r="BJ69" s="37">
        <f t="shared" si="248"/>
        <v>6058252.0499999998</v>
      </c>
      <c r="BK69" s="37">
        <f t="shared" si="248"/>
        <v>6957180.8499999996</v>
      </c>
      <c r="BL69" s="37">
        <f t="shared" si="248"/>
        <v>6301498.8200000003</v>
      </c>
      <c r="BM69" s="37">
        <f t="shared" si="248"/>
        <v>5018693.5199999996</v>
      </c>
      <c r="BN69" s="37">
        <f t="shared" si="248"/>
        <v>5452631.4500000002</v>
      </c>
      <c r="BO69" s="37">
        <f t="shared" si="248"/>
        <v>5044785.78</v>
      </c>
      <c r="BP69" s="37">
        <f t="shared" si="248"/>
        <v>4612554.9400000004</v>
      </c>
      <c r="BQ69" s="37">
        <f t="shared" si="248"/>
        <v>4934545.88</v>
      </c>
      <c r="BR69" s="390">
        <f t="shared" si="248"/>
        <v>4673953.17</v>
      </c>
      <c r="BS69" s="413">
        <f t="shared" si="249"/>
        <v>5783252.0499999998</v>
      </c>
      <c r="BT69" s="37">
        <f t="shared" si="249"/>
        <v>6375529.5300000003</v>
      </c>
      <c r="BU69" s="37">
        <f t="shared" si="249"/>
        <v>4220012.0299999993</v>
      </c>
      <c r="BV69" s="37">
        <f t="shared" si="249"/>
        <v>-398706</v>
      </c>
      <c r="BW69" s="37">
        <f t="shared" si="249"/>
        <v>-179200</v>
      </c>
      <c r="BX69" s="230">
        <f t="shared" si="249"/>
        <v>1093695</v>
      </c>
      <c r="BY69" s="230">
        <f t="shared" si="249"/>
        <v>2737223</v>
      </c>
      <c r="BZ69" s="230">
        <f t="shared" si="249"/>
        <v>602624</v>
      </c>
      <c r="CA69" s="230">
        <f t="shared" si="249"/>
        <v>1491454</v>
      </c>
      <c r="CB69" s="256">
        <f t="shared" si="249"/>
        <v>5367589</v>
      </c>
      <c r="CC69" s="256">
        <f t="shared" si="250"/>
        <v>5908621</v>
      </c>
      <c r="CD69" s="370">
        <f t="shared" si="250"/>
        <v>3911505</v>
      </c>
      <c r="CE69" s="339">
        <f t="shared" si="250"/>
        <v>6193986</v>
      </c>
      <c r="CF69" s="256">
        <f t="shared" si="250"/>
        <v>3134415</v>
      </c>
      <c r="CG69" s="256">
        <f t="shared" si="250"/>
        <v>3619934</v>
      </c>
      <c r="CH69" s="256">
        <f t="shared" si="250"/>
        <v>1594524</v>
      </c>
      <c r="CI69" s="256">
        <f t="shared" si="250"/>
        <v>2194750</v>
      </c>
      <c r="CJ69" s="256">
        <f t="shared" si="250"/>
        <v>890804</v>
      </c>
      <c r="CK69" s="256">
        <f t="shared" si="250"/>
        <v>371744</v>
      </c>
      <c r="CL69" s="256">
        <f t="shared" si="250"/>
        <v>1574974</v>
      </c>
      <c r="CM69" s="256">
        <f t="shared" si="251"/>
        <v>2565005</v>
      </c>
      <c r="CN69" s="256">
        <f t="shared" si="251"/>
        <v>108823</v>
      </c>
      <c r="CO69" s="256">
        <f t="shared" si="251"/>
        <v>26274</v>
      </c>
      <c r="CP69" s="370">
        <f t="shared" si="251"/>
        <v>1388749</v>
      </c>
      <c r="CQ69" s="370">
        <f t="shared" si="251"/>
        <v>-2438202</v>
      </c>
      <c r="CR69" s="370">
        <f t="shared" si="251"/>
        <v>-66034</v>
      </c>
      <c r="CS69" s="370">
        <f t="shared" si="251"/>
        <v>560118</v>
      </c>
      <c r="CT69" s="370">
        <f t="shared" si="251"/>
        <v>3096114</v>
      </c>
      <c r="CU69" s="370">
        <f t="shared" si="251"/>
        <v>4246274</v>
      </c>
      <c r="CV69" s="370">
        <f t="shared" si="251"/>
        <v>4177947</v>
      </c>
      <c r="CW69" s="370">
        <f t="shared" si="251"/>
        <v>3581044</v>
      </c>
      <c r="CX69" s="370">
        <f t="shared" si="251"/>
        <v>3699906</v>
      </c>
      <c r="CY69" s="370">
        <f t="shared" si="251"/>
        <v>1136704</v>
      </c>
      <c r="CZ69" s="370">
        <f t="shared" si="251"/>
        <v>212235</v>
      </c>
      <c r="DA69" s="370">
        <f t="shared" si="251"/>
        <v>1250062</v>
      </c>
      <c r="DB69" s="330"/>
      <c r="DC69" s="57">
        <f>IF(ISERROR(GETPIVOTDATA("VALUE",'CSS WK pvt'!$I$2,"DT_FILE",DC$8,"CD_CO",DC$6,"TRIM_CAT",TRIM(B69),"TRIM_LINE",A65))=TRUE,0,GETPIVOTDATA("VALUE",'CSS WK pvt'!$I$2,"DT_FILE",DC$8,"CD_CO",DC$6,"TRIM_CAT",TRIM(B69),"TRIM_LINE",A65))</f>
        <v>19419773</v>
      </c>
    </row>
    <row r="70" spans="1:107" s="31" customFormat="1" x14ac:dyDescent="0.35">
      <c r="A70" s="139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8">
        <v>16755487</v>
      </c>
      <c r="V70" s="188">
        <v>16581098</v>
      </c>
      <c r="W70" s="188">
        <v>18565790</v>
      </c>
      <c r="X70" s="35">
        <v>16987818</v>
      </c>
      <c r="Y70" s="188">
        <v>19174886</v>
      </c>
      <c r="Z70" s="188">
        <v>18584726</v>
      </c>
      <c r="AA70" s="188">
        <v>15021115</v>
      </c>
      <c r="AB70" s="188">
        <v>16139414</v>
      </c>
      <c r="AC70" s="188">
        <v>15284936</v>
      </c>
      <c r="AD70" s="188">
        <v>16545028</v>
      </c>
      <c r="AE70" s="188">
        <v>17449662</v>
      </c>
      <c r="AF70" s="188">
        <v>16051403</v>
      </c>
      <c r="AG70" s="188">
        <v>16532429</v>
      </c>
      <c r="AH70" s="188">
        <v>25354122</v>
      </c>
      <c r="AI70" s="188">
        <v>27123089</v>
      </c>
      <c r="AJ70" s="35">
        <v>21726109</v>
      </c>
      <c r="AK70" s="279">
        <v>29803793</v>
      </c>
      <c r="AL70" s="279">
        <v>27303198</v>
      </c>
      <c r="AM70" s="279">
        <v>25395963</v>
      </c>
      <c r="AN70" s="279">
        <v>22013410</v>
      </c>
      <c r="AO70" s="279">
        <v>21028208</v>
      </c>
      <c r="AP70" s="279">
        <v>20678206</v>
      </c>
      <c r="AQ70" s="57">
        <v>22602568</v>
      </c>
      <c r="AR70" s="279">
        <v>21820870</v>
      </c>
      <c r="AS70" s="279">
        <v>23101300</v>
      </c>
      <c r="AT70" s="279">
        <v>23241014</v>
      </c>
      <c r="AU70" s="279">
        <v>23770318</v>
      </c>
      <c r="AV70" s="296">
        <v>28990548</v>
      </c>
      <c r="AW70" s="279">
        <v>28189484</v>
      </c>
      <c r="AX70" s="279">
        <v>28816838</v>
      </c>
      <c r="AY70" s="279">
        <v>29183080</v>
      </c>
      <c r="AZ70" s="279">
        <v>25896161</v>
      </c>
      <c r="BA70" s="279">
        <v>28291884</v>
      </c>
      <c r="BB70" s="279">
        <v>29769658</v>
      </c>
      <c r="BC70" s="57">
        <v>29363327</v>
      </c>
      <c r="BD70" s="279">
        <v>29829402</v>
      </c>
      <c r="BE70" s="279">
        <v>33083715</v>
      </c>
      <c r="BF70" s="279">
        <v>33405106</v>
      </c>
      <c r="BG70" s="279">
        <v>33640462</v>
      </c>
      <c r="BH70" s="296"/>
      <c r="BI70" s="36">
        <f t="shared" si="248"/>
        <v>6166828.6300000008</v>
      </c>
      <c r="BJ70" s="37">
        <f t="shared" si="248"/>
        <v>7246472.5399999991</v>
      </c>
      <c r="BK70" s="37">
        <f t="shared" si="248"/>
        <v>9416192.5099999998</v>
      </c>
      <c r="BL70" s="37">
        <f t="shared" si="248"/>
        <v>9594302.3800000008</v>
      </c>
      <c r="BM70" s="37">
        <f t="shared" si="248"/>
        <v>7977642.5099999998</v>
      </c>
      <c r="BN70" s="37">
        <f t="shared" si="248"/>
        <v>8047569.8200000003</v>
      </c>
      <c r="BO70" s="37">
        <f t="shared" si="248"/>
        <v>5738548.8200000003</v>
      </c>
      <c r="BP70" s="37">
        <f t="shared" si="248"/>
        <v>7369039.6300000008</v>
      </c>
      <c r="BQ70" s="37">
        <f t="shared" si="248"/>
        <v>7385976.6799999997</v>
      </c>
      <c r="BR70" s="390">
        <f t="shared" si="248"/>
        <v>6471150.6500000004</v>
      </c>
      <c r="BS70" s="413">
        <f t="shared" si="249"/>
        <v>6640776.5099999998</v>
      </c>
      <c r="BT70" s="37">
        <f t="shared" si="249"/>
        <v>5588980.3200000003</v>
      </c>
      <c r="BU70" s="37">
        <f t="shared" si="249"/>
        <v>-393078.16000000015</v>
      </c>
      <c r="BV70" s="37">
        <f t="shared" si="249"/>
        <v>-883376</v>
      </c>
      <c r="BW70" s="37">
        <f t="shared" si="249"/>
        <v>-3705776</v>
      </c>
      <c r="BX70" s="230">
        <f t="shared" si="249"/>
        <v>-2184291</v>
      </c>
      <c r="BY70" s="230">
        <f t="shared" si="249"/>
        <v>-95568</v>
      </c>
      <c r="BZ70" s="230">
        <f t="shared" si="249"/>
        <v>-2206934</v>
      </c>
      <c r="CA70" s="230">
        <f t="shared" si="249"/>
        <v>-223058</v>
      </c>
      <c r="CB70" s="256">
        <f t="shared" si="249"/>
        <v>8773024</v>
      </c>
      <c r="CC70" s="256">
        <f t="shared" si="250"/>
        <v>8557299</v>
      </c>
      <c r="CD70" s="370">
        <f t="shared" si="250"/>
        <v>4738291</v>
      </c>
      <c r="CE70" s="339">
        <f t="shared" si="250"/>
        <v>10628907</v>
      </c>
      <c r="CF70" s="256">
        <f t="shared" si="250"/>
        <v>8718472</v>
      </c>
      <c r="CG70" s="256">
        <f t="shared" si="250"/>
        <v>10374848</v>
      </c>
      <c r="CH70" s="256">
        <f t="shared" si="250"/>
        <v>5873996</v>
      </c>
      <c r="CI70" s="256">
        <f t="shared" si="250"/>
        <v>5743272</v>
      </c>
      <c r="CJ70" s="256">
        <f t="shared" si="250"/>
        <v>4133178</v>
      </c>
      <c r="CK70" s="256">
        <f t="shared" si="250"/>
        <v>5152906</v>
      </c>
      <c r="CL70" s="256">
        <f t="shared" si="250"/>
        <v>5769467</v>
      </c>
      <c r="CM70" s="256">
        <f t="shared" si="251"/>
        <v>6568871</v>
      </c>
      <c r="CN70" s="256">
        <f t="shared" si="251"/>
        <v>-2113108</v>
      </c>
      <c r="CO70" s="256">
        <f t="shared" si="251"/>
        <v>-3352771</v>
      </c>
      <c r="CP70" s="370">
        <f t="shared" si="251"/>
        <v>7264439</v>
      </c>
      <c r="CQ70" s="370">
        <f t="shared" si="251"/>
        <v>-1614309</v>
      </c>
      <c r="CR70" s="370">
        <f t="shared" si="251"/>
        <v>1513640</v>
      </c>
      <c r="CS70" s="370">
        <f t="shared" si="251"/>
        <v>3787117</v>
      </c>
      <c r="CT70" s="370">
        <f t="shared" si="251"/>
        <v>3882751</v>
      </c>
      <c r="CU70" s="370">
        <f t="shared" si="251"/>
        <v>7263676</v>
      </c>
      <c r="CV70" s="370">
        <f t="shared" si="251"/>
        <v>9091452</v>
      </c>
      <c r="CW70" s="370">
        <f t="shared" si="251"/>
        <v>6760759</v>
      </c>
      <c r="CX70" s="370">
        <f t="shared" si="251"/>
        <v>8008532</v>
      </c>
      <c r="CY70" s="370">
        <f t="shared" si="251"/>
        <v>9982415</v>
      </c>
      <c r="CZ70" s="370">
        <f t="shared" si="251"/>
        <v>10164092</v>
      </c>
      <c r="DA70" s="370">
        <f t="shared" si="251"/>
        <v>9870144</v>
      </c>
      <c r="DB70" s="330"/>
      <c r="DC70" s="57">
        <f>IF(ISERROR(GETPIVOTDATA("VALUE",'CSS WK pvt'!$I$2,"DT_FILE",DC$8,"CD_CO",DC$6,"TRIM_CAT",TRIM(B70),"TRIM_LINE",A65))=TRUE,0,GETPIVOTDATA("VALUE",'CSS WK pvt'!$I$2,"DT_FILE",DC$8,"CD_CO",DC$6,"TRIM_CAT",TRIM(B70),"TRIM_LINE",A65))</f>
        <v>33640462</v>
      </c>
    </row>
    <row r="71" spans="1:107" s="123" customFormat="1" ht="15" thickBot="1" x14ac:dyDescent="0.4">
      <c r="A71" s="140"/>
      <c r="B71" s="45" t="s">
        <v>144</v>
      </c>
      <c r="C71" s="119">
        <f t="shared" ref="C71:Q71" si="252">SUM(C66:C70)</f>
        <v>201253335.58999997</v>
      </c>
      <c r="D71" s="120">
        <f t="shared" si="252"/>
        <v>208486037.92999998</v>
      </c>
      <c r="E71" s="120">
        <f t="shared" si="252"/>
        <v>202893886.59</v>
      </c>
      <c r="F71" s="120">
        <f t="shared" si="252"/>
        <v>198381619.41</v>
      </c>
      <c r="G71" s="120">
        <f t="shared" si="252"/>
        <v>200886386.28</v>
      </c>
      <c r="H71" s="120">
        <f t="shared" si="252"/>
        <v>210744504.56000003</v>
      </c>
      <c r="I71" s="120">
        <f t="shared" si="252"/>
        <v>220550893.22</v>
      </c>
      <c r="J71" s="120">
        <f t="shared" si="252"/>
        <v>220486300.62</v>
      </c>
      <c r="K71" s="120">
        <f t="shared" si="252"/>
        <v>224340889.19</v>
      </c>
      <c r="L71" s="121">
        <f t="shared" si="252"/>
        <v>227873672.26000002</v>
      </c>
      <c r="M71" s="120">
        <f t="shared" si="252"/>
        <v>240714557.08999997</v>
      </c>
      <c r="N71" s="120">
        <f t="shared" si="252"/>
        <v>259332967.02000001</v>
      </c>
      <c r="O71" s="120">
        <f t="shared" si="252"/>
        <v>276520423.76999998</v>
      </c>
      <c r="P71" s="120">
        <f t="shared" si="252"/>
        <v>301139400</v>
      </c>
      <c r="Q71" s="120">
        <f t="shared" si="252"/>
        <v>311443102</v>
      </c>
      <c r="R71" s="120">
        <v>313601240</v>
      </c>
      <c r="S71" s="120">
        <v>319130627</v>
      </c>
      <c r="T71" s="120">
        <v>335102264</v>
      </c>
      <c r="U71" s="191">
        <v>352735783</v>
      </c>
      <c r="V71" s="191">
        <v>359592199</v>
      </c>
      <c r="W71" s="191">
        <f>SUM(W66+W67+W68+W69+W70)</f>
        <v>366560281</v>
      </c>
      <c r="X71" s="121">
        <f>SUM(X66+X67+X68+X69+X70)</f>
        <v>373097390</v>
      </c>
      <c r="Y71" s="191">
        <v>383366074</v>
      </c>
      <c r="Z71" s="191">
        <v>400011207</v>
      </c>
      <c r="AA71" s="191">
        <v>400106835</v>
      </c>
      <c r="AB71" s="191">
        <v>411982933</v>
      </c>
      <c r="AC71" s="191">
        <v>405455774</v>
      </c>
      <c r="AD71" s="191">
        <v>400070574</v>
      </c>
      <c r="AE71" s="191">
        <v>389316660</v>
      </c>
      <c r="AF71" s="191">
        <v>380873296</v>
      </c>
      <c r="AG71" s="191">
        <v>372956721</v>
      </c>
      <c r="AH71" s="191">
        <v>383914608</v>
      </c>
      <c r="AI71" s="191">
        <v>374300180</v>
      </c>
      <c r="AJ71" s="121">
        <v>366711950</v>
      </c>
      <c r="AK71" s="202">
        <v>387008559</v>
      </c>
      <c r="AL71" s="202">
        <v>388299304</v>
      </c>
      <c r="AM71" s="202">
        <v>388359549</v>
      </c>
      <c r="AN71" s="202">
        <v>377154966</v>
      </c>
      <c r="AO71" s="202">
        <v>368492933</v>
      </c>
      <c r="AP71" s="202">
        <v>350753750</v>
      </c>
      <c r="AQ71" s="29">
        <v>343964939</v>
      </c>
      <c r="AR71" s="202">
        <v>337885670</v>
      </c>
      <c r="AS71" s="202">
        <v>350204052</v>
      </c>
      <c r="AT71" s="202">
        <v>349642130</v>
      </c>
      <c r="AU71" s="202">
        <v>339294543</v>
      </c>
      <c r="AV71" s="299">
        <v>355403448</v>
      </c>
      <c r="AW71" s="202">
        <v>375129991</v>
      </c>
      <c r="AX71" s="202">
        <v>396881133</v>
      </c>
      <c r="AY71" s="202">
        <v>406847870</v>
      </c>
      <c r="AZ71" s="202">
        <v>420386587</v>
      </c>
      <c r="BA71" s="202">
        <v>421186230</v>
      </c>
      <c r="BB71" s="202">
        <v>410766184</v>
      </c>
      <c r="BC71" s="29">
        <v>397634868</v>
      </c>
      <c r="BD71" s="202">
        <v>391613342</v>
      </c>
      <c r="BE71" s="202">
        <v>393955246</v>
      </c>
      <c r="BF71" s="202">
        <v>387740246</v>
      </c>
      <c r="BG71" s="202">
        <v>386292004</v>
      </c>
      <c r="BH71" s="299"/>
      <c r="BI71" s="29">
        <f t="shared" ref="BI71:BM71" si="253">SUM(BI66:BI70)</f>
        <v>75267088.179999992</v>
      </c>
      <c r="BJ71" s="122">
        <f t="shared" si="253"/>
        <v>92653362.069999993</v>
      </c>
      <c r="BK71" s="122">
        <f t="shared" si="253"/>
        <v>108549215.41000001</v>
      </c>
      <c r="BL71" s="122">
        <f t="shared" si="253"/>
        <v>115219620.59</v>
      </c>
      <c r="BM71" s="122">
        <f t="shared" si="253"/>
        <v>118244240.72</v>
      </c>
      <c r="BN71" s="122">
        <f t="shared" ref="BN71:BV71" si="254">SUM(BN66:BN70)</f>
        <v>124357759.44</v>
      </c>
      <c r="BO71" s="122">
        <f t="shared" si="254"/>
        <v>132184889.78</v>
      </c>
      <c r="BP71" s="122">
        <f t="shared" si="254"/>
        <v>139105898.38</v>
      </c>
      <c r="BQ71" s="122">
        <f t="shared" si="254"/>
        <v>142219391.81</v>
      </c>
      <c r="BR71" s="393">
        <f t="shared" si="254"/>
        <v>145223717.74000001</v>
      </c>
      <c r="BS71" s="416">
        <f t="shared" si="254"/>
        <v>142651516.91</v>
      </c>
      <c r="BT71" s="122">
        <f t="shared" si="254"/>
        <v>140678239.97999999</v>
      </c>
      <c r="BU71" s="122">
        <f t="shared" si="254"/>
        <v>123586411.23</v>
      </c>
      <c r="BV71" s="122">
        <f t="shared" si="254"/>
        <v>110843533</v>
      </c>
      <c r="BW71" s="122">
        <f t="shared" ref="BW71:BX71" si="255">SUM(BW66:BW70)</f>
        <v>94012672</v>
      </c>
      <c r="BX71" s="233">
        <f t="shared" si="255"/>
        <v>86469334</v>
      </c>
      <c r="BY71" s="233">
        <f t="shared" ref="BY71:BZ71" si="256">SUM(BY66:BY70)</f>
        <v>70186033</v>
      </c>
      <c r="BZ71" s="233">
        <f t="shared" si="256"/>
        <v>45771032</v>
      </c>
      <c r="CA71" s="233">
        <f t="shared" ref="CA71:CB71" si="257">SUM(CA66:CA70)</f>
        <v>20220938</v>
      </c>
      <c r="CB71" s="259">
        <f t="shared" si="257"/>
        <v>24322409</v>
      </c>
      <c r="CC71" s="259">
        <f t="shared" ref="CC71:CE71" si="258">SUM(CC66:CC70)</f>
        <v>7739899</v>
      </c>
      <c r="CD71" s="373">
        <f t="shared" si="258"/>
        <v>-6385440</v>
      </c>
      <c r="CE71" s="342">
        <f t="shared" si="258"/>
        <v>3642485</v>
      </c>
      <c r="CF71" s="259">
        <f t="shared" ref="CF71:CG71" si="259">SUM(CF66:CF70)</f>
        <v>-11711903</v>
      </c>
      <c r="CG71" s="259">
        <f t="shared" si="259"/>
        <v>-11747286</v>
      </c>
      <c r="CH71" s="259">
        <f t="shared" ref="CH71" si="260">SUM(CH66:CH70)</f>
        <v>-34827967</v>
      </c>
      <c r="CI71" s="259">
        <f t="shared" ref="CI71" si="261">SUM(CI66:CI70)</f>
        <v>-36962841</v>
      </c>
      <c r="CJ71" s="259">
        <f t="shared" ref="CJ71" si="262">SUM(CJ66:CJ70)</f>
        <v>-49316824</v>
      </c>
      <c r="CK71" s="259">
        <f t="shared" ref="CK71" si="263">SUM(CK66:CK70)</f>
        <v>-45351721</v>
      </c>
      <c r="CL71" s="259">
        <f t="shared" ref="CL71" si="264">SUM(CL66:CL70)</f>
        <v>-42987626</v>
      </c>
      <c r="CM71" s="259">
        <f t="shared" ref="CM71" si="265">SUM(CM66:CM70)</f>
        <v>-22752669</v>
      </c>
      <c r="CN71" s="259">
        <f t="shared" ref="CN71" si="266">SUM(CN66:CN70)</f>
        <v>-34272478</v>
      </c>
      <c r="CO71" s="259">
        <f t="shared" ref="CO71" si="267">SUM(CO66:CO70)</f>
        <v>-35005637</v>
      </c>
      <c r="CP71" s="373">
        <f t="shared" ref="CP71" si="268">SUM(CP66:CP70)</f>
        <v>-11308502</v>
      </c>
      <c r="CQ71" s="373">
        <f t="shared" ref="CQ71" si="269">SUM(CQ66:CQ70)</f>
        <v>-11878568</v>
      </c>
      <c r="CR71" s="373">
        <f t="shared" ref="CR71" si="270">SUM(CR66:CR70)</f>
        <v>8581829</v>
      </c>
      <c r="CS71" s="373">
        <f t="shared" ref="CS71" si="271">SUM(CS66:CS70)</f>
        <v>18488321</v>
      </c>
      <c r="CT71" s="373">
        <f t="shared" ref="CT71" si="272">SUM(CT66:CT70)</f>
        <v>43231621</v>
      </c>
      <c r="CU71" s="373">
        <f t="shared" ref="CU71" si="273">SUM(CU66:CU70)</f>
        <v>52693297</v>
      </c>
      <c r="CV71" s="373">
        <f t="shared" ref="CV71" si="274">SUM(CV66:CV70)</f>
        <v>60012434</v>
      </c>
      <c r="CW71" s="373">
        <f t="shared" ref="CW71" si="275">SUM(CW66:CW70)</f>
        <v>53669929</v>
      </c>
      <c r="CX71" s="373">
        <f t="shared" ref="CX71" si="276">SUM(CX66:CX70)</f>
        <v>53727672</v>
      </c>
      <c r="CY71" s="373">
        <f t="shared" ref="CY71:CZ71" si="277">SUM(CY66:CY70)</f>
        <v>43751194</v>
      </c>
      <c r="CZ71" s="373">
        <f t="shared" si="277"/>
        <v>38098116</v>
      </c>
      <c r="DA71" s="373">
        <f t="shared" ref="DA71" si="278">SUM(DA66:DA70)</f>
        <v>46997461</v>
      </c>
      <c r="DB71" s="331"/>
      <c r="DC71" s="29">
        <f>SUM(DC66:DC70)</f>
        <v>386292004</v>
      </c>
    </row>
    <row r="72" spans="1:107" s="52" customFormat="1" x14ac:dyDescent="0.3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51"/>
      <c r="CC72" s="251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264"/>
      <c r="DC72" s="71"/>
    </row>
    <row r="73" spans="1:107" s="52" customFormat="1" x14ac:dyDescent="0.35">
      <c r="A73" s="139"/>
      <c r="B73" s="53" t="s">
        <v>139</v>
      </c>
      <c r="C73" s="73">
        <v>631349066</v>
      </c>
      <c r="D73" s="74">
        <v>502797024</v>
      </c>
      <c r="E73" s="74">
        <v>466285229</v>
      </c>
      <c r="F73" s="74">
        <v>481750719</v>
      </c>
      <c r="G73" s="74">
        <v>681841101</v>
      </c>
      <c r="H73" s="74">
        <v>789135854</v>
      </c>
      <c r="I73" s="74">
        <v>591004499</v>
      </c>
      <c r="J73" s="74">
        <v>449274611</v>
      </c>
      <c r="K73" s="74">
        <v>482297892</v>
      </c>
      <c r="L73" s="75">
        <v>624308211</v>
      </c>
      <c r="M73" s="74">
        <v>703388673</v>
      </c>
      <c r="N73" s="74">
        <v>589882936</v>
      </c>
      <c r="O73" s="174">
        <v>555629617</v>
      </c>
      <c r="P73" s="74">
        <v>559203829</v>
      </c>
      <c r="Q73" s="174">
        <v>489243902</v>
      </c>
      <c r="R73" s="149">
        <v>545934262</v>
      </c>
      <c r="S73" s="174">
        <v>780251146</v>
      </c>
      <c r="T73" s="174">
        <v>880449104</v>
      </c>
      <c r="U73" s="174">
        <v>648847902</v>
      </c>
      <c r="V73" s="201">
        <v>500311448</v>
      </c>
      <c r="W73" s="201">
        <v>507877242</v>
      </c>
      <c r="X73" s="75">
        <v>597984004</v>
      </c>
      <c r="Y73" s="201">
        <v>751994055</v>
      </c>
      <c r="Z73" s="201">
        <v>666244657</v>
      </c>
      <c r="AA73" s="201">
        <v>624617460</v>
      </c>
      <c r="AB73" s="201">
        <v>512313688</v>
      </c>
      <c r="AC73" s="201">
        <v>438966805</v>
      </c>
      <c r="AD73" s="201">
        <v>586233814</v>
      </c>
      <c r="AE73" s="201">
        <v>714504470</v>
      </c>
      <c r="AF73" s="201">
        <v>707700429</v>
      </c>
      <c r="AG73" s="201">
        <v>723649424</v>
      </c>
      <c r="AH73" s="201">
        <v>477923121</v>
      </c>
      <c r="AI73" s="201">
        <v>495100679</v>
      </c>
      <c r="AJ73" s="178">
        <v>605854456</v>
      </c>
      <c r="AK73" s="275">
        <v>682305605</v>
      </c>
      <c r="AL73">
        <v>688911908.01999998</v>
      </c>
      <c r="AM73" s="275">
        <v>611921449</v>
      </c>
      <c r="AN73" s="275">
        <v>526010999</v>
      </c>
      <c r="AO73" s="275">
        <v>413047700</v>
      </c>
      <c r="AP73" s="275">
        <v>530935688</v>
      </c>
      <c r="AQ73" s="149">
        <v>666025660</v>
      </c>
      <c r="AR73" s="275">
        <v>839588723</v>
      </c>
      <c r="AS73" s="275">
        <v>687929675</v>
      </c>
      <c r="AT73" s="275">
        <v>458894062</v>
      </c>
      <c r="AU73" s="275">
        <v>462678667</v>
      </c>
      <c r="AV73" s="292">
        <v>571714384</v>
      </c>
      <c r="AW73" s="275">
        <v>642677914</v>
      </c>
      <c r="AX73">
        <v>605145806</v>
      </c>
      <c r="AY73" s="275">
        <v>573539006</v>
      </c>
      <c r="AZ73" s="52">
        <v>489023268</v>
      </c>
      <c r="BA73" s="275">
        <v>425099020</v>
      </c>
      <c r="BB73" s="275">
        <v>455311347</v>
      </c>
      <c r="BC73" s="149">
        <v>648432745</v>
      </c>
      <c r="BD73" s="275">
        <v>725572650</v>
      </c>
      <c r="BE73" s="275">
        <v>631089634</v>
      </c>
      <c r="BF73" s="275">
        <v>481024806</v>
      </c>
      <c r="BG73" s="275">
        <v>479340287</v>
      </c>
      <c r="BH73" s="292"/>
      <c r="BI73" s="76">
        <f t="shared" ref="BI73:BR77" si="279">O73-C73</f>
        <v>-75719449</v>
      </c>
      <c r="BJ73" s="77">
        <f t="shared" si="279"/>
        <v>56406805</v>
      </c>
      <c r="BK73" s="77">
        <f t="shared" si="279"/>
        <v>22958673</v>
      </c>
      <c r="BL73" s="77">
        <f t="shared" si="279"/>
        <v>64183543</v>
      </c>
      <c r="BM73" s="77">
        <f t="shared" si="279"/>
        <v>98410045</v>
      </c>
      <c r="BN73" s="77">
        <f t="shared" si="279"/>
        <v>91313250</v>
      </c>
      <c r="BO73" s="77">
        <f t="shared" si="279"/>
        <v>57843403</v>
      </c>
      <c r="BP73" s="77">
        <f t="shared" si="279"/>
        <v>51036837</v>
      </c>
      <c r="BQ73" s="77">
        <f t="shared" si="279"/>
        <v>25579350</v>
      </c>
      <c r="BR73" s="386">
        <f t="shared" si="279"/>
        <v>-26324207</v>
      </c>
      <c r="BS73" s="409">
        <f t="shared" ref="BS73:CB77" si="280">Y73-M73</f>
        <v>48605382</v>
      </c>
      <c r="BT73" s="77">
        <f t="shared" si="280"/>
        <v>76361721</v>
      </c>
      <c r="BU73" s="77">
        <f t="shared" si="280"/>
        <v>68987843</v>
      </c>
      <c r="BV73" s="77">
        <f t="shared" si="280"/>
        <v>-46890141</v>
      </c>
      <c r="BW73" s="77">
        <f t="shared" si="280"/>
        <v>-50277097</v>
      </c>
      <c r="BX73" s="226">
        <f t="shared" si="280"/>
        <v>40299552</v>
      </c>
      <c r="BY73" s="226">
        <f t="shared" si="280"/>
        <v>-65746676</v>
      </c>
      <c r="BZ73" s="226">
        <f t="shared" si="280"/>
        <v>-172748675</v>
      </c>
      <c r="CA73" s="226">
        <f t="shared" si="280"/>
        <v>74801522</v>
      </c>
      <c r="CB73" s="252">
        <f t="shared" si="280"/>
        <v>-22388327</v>
      </c>
      <c r="CC73" s="252">
        <f t="shared" ref="CC73:CL77" si="281">AI73-W73</f>
        <v>-12776563</v>
      </c>
      <c r="CD73" s="366">
        <f t="shared" si="281"/>
        <v>7870452</v>
      </c>
      <c r="CE73" s="335">
        <f t="shared" si="281"/>
        <v>-69688450</v>
      </c>
      <c r="CF73" s="252">
        <f t="shared" si="281"/>
        <v>22667251.019999981</v>
      </c>
      <c r="CG73" s="252">
        <f t="shared" si="281"/>
        <v>-12696011</v>
      </c>
      <c r="CH73" s="252">
        <f t="shared" si="281"/>
        <v>13697311</v>
      </c>
      <c r="CI73" s="252">
        <f t="shared" si="281"/>
        <v>-25919105</v>
      </c>
      <c r="CJ73" s="252">
        <f t="shared" si="281"/>
        <v>-55298126</v>
      </c>
      <c r="CK73" s="252">
        <f t="shared" si="281"/>
        <v>-48478810</v>
      </c>
      <c r="CL73" s="252">
        <f t="shared" si="281"/>
        <v>131888294</v>
      </c>
      <c r="CM73" s="252">
        <f t="shared" ref="CM73:DA77" si="282">AS73-AG73</f>
        <v>-35719749</v>
      </c>
      <c r="CN73" s="252">
        <f t="shared" si="282"/>
        <v>-19029059</v>
      </c>
      <c r="CO73" s="252">
        <f t="shared" si="282"/>
        <v>-32422012</v>
      </c>
      <c r="CP73" s="366">
        <f t="shared" si="282"/>
        <v>-34140072</v>
      </c>
      <c r="CQ73" s="366">
        <f t="shared" si="282"/>
        <v>-39627691</v>
      </c>
      <c r="CR73" s="366">
        <f t="shared" si="282"/>
        <v>-83766102.019999981</v>
      </c>
      <c r="CS73" s="366">
        <f t="shared" si="282"/>
        <v>-38382443</v>
      </c>
      <c r="CT73" s="366">
        <f t="shared" si="282"/>
        <v>-36987731</v>
      </c>
      <c r="CU73" s="366">
        <f t="shared" si="282"/>
        <v>12051320</v>
      </c>
      <c r="CV73" s="366">
        <f t="shared" si="282"/>
        <v>-75624341</v>
      </c>
      <c r="CW73" s="366">
        <f t="shared" si="282"/>
        <v>-17592915</v>
      </c>
      <c r="CX73" s="366">
        <f t="shared" si="282"/>
        <v>-114016073</v>
      </c>
      <c r="CY73" s="366">
        <f t="shared" si="282"/>
        <v>-56840041</v>
      </c>
      <c r="CZ73" s="366">
        <f t="shared" si="282"/>
        <v>22130744</v>
      </c>
      <c r="DA73" s="366">
        <f t="shared" si="282"/>
        <v>16661620</v>
      </c>
      <c r="DB73" s="264"/>
      <c r="DC73" s="149" t="s">
        <v>154</v>
      </c>
    </row>
    <row r="74" spans="1:107" s="52" customFormat="1" x14ac:dyDescent="0.35">
      <c r="A74" s="139"/>
      <c r="B74" s="53" t="s">
        <v>140</v>
      </c>
      <c r="C74" s="73">
        <v>89390862</v>
      </c>
      <c r="D74" s="74">
        <v>69176419</v>
      </c>
      <c r="E74" s="74">
        <v>60659866</v>
      </c>
      <c r="F74" s="74">
        <v>57126469</v>
      </c>
      <c r="G74" s="74">
        <v>78376783</v>
      </c>
      <c r="H74" s="74">
        <v>89488989</v>
      </c>
      <c r="I74" s="74">
        <v>67131313</v>
      </c>
      <c r="J74" s="74">
        <v>54451576</v>
      </c>
      <c r="K74" s="74">
        <v>61177851</v>
      </c>
      <c r="L74" s="75">
        <v>78498613</v>
      </c>
      <c r="M74" s="74">
        <v>86428875</v>
      </c>
      <c r="N74" s="74">
        <v>76521188</v>
      </c>
      <c r="O74" s="174">
        <v>70248652</v>
      </c>
      <c r="P74" s="74">
        <v>71960434</v>
      </c>
      <c r="Q74" s="174">
        <v>62314957</v>
      </c>
      <c r="R74" s="149">
        <v>63939933</v>
      </c>
      <c r="S74" s="174">
        <v>90470277</v>
      </c>
      <c r="T74" s="174">
        <v>103748994</v>
      </c>
      <c r="U74" s="174">
        <v>79438752</v>
      </c>
      <c r="V74" s="201">
        <v>61274571</v>
      </c>
      <c r="W74" s="201">
        <v>64478973</v>
      </c>
      <c r="X74" s="75">
        <v>78586831</v>
      </c>
      <c r="Y74" s="201">
        <v>100223425</v>
      </c>
      <c r="Z74" s="201">
        <v>93049302</v>
      </c>
      <c r="AA74" s="201">
        <v>90271944</v>
      </c>
      <c r="AB74" s="201">
        <v>75232272</v>
      </c>
      <c r="AC74" s="201">
        <v>62180775</v>
      </c>
      <c r="AD74" s="201">
        <v>76371687</v>
      </c>
      <c r="AE74" s="201">
        <v>95352796</v>
      </c>
      <c r="AF74" s="201">
        <v>92219737</v>
      </c>
      <c r="AG74" s="201">
        <v>91618351</v>
      </c>
      <c r="AH74" s="201">
        <v>62006340</v>
      </c>
      <c r="AI74" s="201">
        <v>60690624</v>
      </c>
      <c r="AJ74" s="178">
        <v>73790741</v>
      </c>
      <c r="AK74" s="275">
        <v>90961050</v>
      </c>
      <c r="AL74">
        <v>92319757</v>
      </c>
      <c r="AM74" s="275">
        <v>84818787</v>
      </c>
      <c r="AN74" s="275">
        <v>75664353</v>
      </c>
      <c r="AO74" s="275">
        <v>58005668</v>
      </c>
      <c r="AP74" s="275">
        <v>71045400</v>
      </c>
      <c r="AQ74" s="149">
        <v>88332465</v>
      </c>
      <c r="AR74" s="275">
        <v>107390860</v>
      </c>
      <c r="AS74" s="275">
        <v>90256623</v>
      </c>
      <c r="AT74" s="275">
        <v>64994867</v>
      </c>
      <c r="AU74" s="275">
        <v>70813599</v>
      </c>
      <c r="AV74" s="292">
        <v>86246058</v>
      </c>
      <c r="AW74" s="275">
        <v>93677865</v>
      </c>
      <c r="AX74">
        <v>94651604</v>
      </c>
      <c r="AY74" s="275">
        <v>92582905</v>
      </c>
      <c r="AZ74" s="52">
        <v>78312629</v>
      </c>
      <c r="BA74" s="275">
        <v>65294824</v>
      </c>
      <c r="BB74" s="275">
        <v>68860744</v>
      </c>
      <c r="BC74" s="149">
        <v>91796100</v>
      </c>
      <c r="BD74" s="275">
        <v>101196216</v>
      </c>
      <c r="BE74" s="275">
        <v>92389453</v>
      </c>
      <c r="BF74" s="275">
        <v>72513139</v>
      </c>
      <c r="BG74" s="275">
        <v>76294456</v>
      </c>
      <c r="BH74" s="292"/>
      <c r="BI74" s="76">
        <f t="shared" si="279"/>
        <v>-19142210</v>
      </c>
      <c r="BJ74" s="77">
        <f t="shared" si="279"/>
        <v>2784015</v>
      </c>
      <c r="BK74" s="77">
        <f t="shared" si="279"/>
        <v>1655091</v>
      </c>
      <c r="BL74" s="77">
        <f t="shared" si="279"/>
        <v>6813464</v>
      </c>
      <c r="BM74" s="77">
        <f t="shared" si="279"/>
        <v>12093494</v>
      </c>
      <c r="BN74" s="77">
        <f t="shared" si="279"/>
        <v>14260005</v>
      </c>
      <c r="BO74" s="77">
        <f t="shared" si="279"/>
        <v>12307439</v>
      </c>
      <c r="BP74" s="77">
        <f t="shared" si="279"/>
        <v>6822995</v>
      </c>
      <c r="BQ74" s="77">
        <f t="shared" si="279"/>
        <v>3301122</v>
      </c>
      <c r="BR74" s="386">
        <f t="shared" si="279"/>
        <v>88218</v>
      </c>
      <c r="BS74" s="409">
        <f t="shared" si="280"/>
        <v>13794550</v>
      </c>
      <c r="BT74" s="77">
        <f t="shared" si="280"/>
        <v>16528114</v>
      </c>
      <c r="BU74" s="77">
        <f t="shared" si="280"/>
        <v>20023292</v>
      </c>
      <c r="BV74" s="77">
        <f t="shared" si="280"/>
        <v>3271838</v>
      </c>
      <c r="BW74" s="77">
        <f t="shared" si="280"/>
        <v>-134182</v>
      </c>
      <c r="BX74" s="226">
        <f t="shared" si="280"/>
        <v>12431754</v>
      </c>
      <c r="BY74" s="226">
        <f t="shared" si="280"/>
        <v>4882519</v>
      </c>
      <c r="BZ74" s="226">
        <f t="shared" si="280"/>
        <v>-11529257</v>
      </c>
      <c r="CA74" s="226">
        <f t="shared" si="280"/>
        <v>12179599</v>
      </c>
      <c r="CB74" s="252">
        <f t="shared" si="280"/>
        <v>731769</v>
      </c>
      <c r="CC74" s="252">
        <f t="shared" si="281"/>
        <v>-3788349</v>
      </c>
      <c r="CD74" s="366">
        <f t="shared" si="281"/>
        <v>-4796090</v>
      </c>
      <c r="CE74" s="335">
        <f t="shared" si="281"/>
        <v>-9262375</v>
      </c>
      <c r="CF74" s="252">
        <f t="shared" si="281"/>
        <v>-729545</v>
      </c>
      <c r="CG74" s="252">
        <f t="shared" si="281"/>
        <v>-5453157</v>
      </c>
      <c r="CH74" s="252">
        <f t="shared" si="281"/>
        <v>432081</v>
      </c>
      <c r="CI74" s="252">
        <f t="shared" si="281"/>
        <v>-4175107</v>
      </c>
      <c r="CJ74" s="252">
        <f t="shared" si="281"/>
        <v>-5326287</v>
      </c>
      <c r="CK74" s="252">
        <f t="shared" si="281"/>
        <v>-7020331</v>
      </c>
      <c r="CL74" s="252">
        <f t="shared" si="281"/>
        <v>15171123</v>
      </c>
      <c r="CM74" s="252">
        <f t="shared" si="282"/>
        <v>-1361728</v>
      </c>
      <c r="CN74" s="252">
        <f t="shared" si="282"/>
        <v>2988527</v>
      </c>
      <c r="CO74" s="252">
        <f t="shared" si="282"/>
        <v>10122975</v>
      </c>
      <c r="CP74" s="366">
        <f t="shared" si="282"/>
        <v>12455317</v>
      </c>
      <c r="CQ74" s="366">
        <f t="shared" si="282"/>
        <v>2716815</v>
      </c>
      <c r="CR74" s="366">
        <f t="shared" si="282"/>
        <v>2331847</v>
      </c>
      <c r="CS74" s="366">
        <f t="shared" si="282"/>
        <v>7764118</v>
      </c>
      <c r="CT74" s="366">
        <f t="shared" si="282"/>
        <v>2648276</v>
      </c>
      <c r="CU74" s="366">
        <f t="shared" si="282"/>
        <v>7289156</v>
      </c>
      <c r="CV74" s="366">
        <f t="shared" si="282"/>
        <v>-2184656</v>
      </c>
      <c r="CW74" s="366">
        <f t="shared" si="282"/>
        <v>3463635</v>
      </c>
      <c r="CX74" s="366">
        <f t="shared" si="282"/>
        <v>-6194644</v>
      </c>
      <c r="CY74" s="366">
        <f t="shared" si="282"/>
        <v>2132830</v>
      </c>
      <c r="CZ74" s="366">
        <f t="shared" si="282"/>
        <v>7518272</v>
      </c>
      <c r="DA74" s="366">
        <f t="shared" si="282"/>
        <v>5480857</v>
      </c>
      <c r="DB74" s="264"/>
      <c r="DC74" s="149" t="s">
        <v>154</v>
      </c>
    </row>
    <row r="75" spans="1:107" s="52" customFormat="1" x14ac:dyDescent="0.35">
      <c r="A75" s="139"/>
      <c r="B75" s="53" t="s">
        <v>141</v>
      </c>
      <c r="C75" s="73">
        <v>194345760</v>
      </c>
      <c r="D75" s="74">
        <v>163597487</v>
      </c>
      <c r="E75" s="74">
        <v>157339204</v>
      </c>
      <c r="F75" s="74">
        <v>158966915</v>
      </c>
      <c r="G75" s="74">
        <v>186322355</v>
      </c>
      <c r="H75" s="74">
        <v>208323997</v>
      </c>
      <c r="I75" s="74">
        <v>177226781</v>
      </c>
      <c r="J75" s="74">
        <v>150128344</v>
      </c>
      <c r="K75" s="74">
        <v>149556437</v>
      </c>
      <c r="L75" s="75">
        <v>177468910</v>
      </c>
      <c r="M75" s="74">
        <v>194655037</v>
      </c>
      <c r="N75" s="74">
        <v>179692973</v>
      </c>
      <c r="O75" s="174">
        <v>172346262</v>
      </c>
      <c r="P75" s="74">
        <v>151637299</v>
      </c>
      <c r="Q75" s="174">
        <v>130904386</v>
      </c>
      <c r="R75" s="149">
        <v>137389661</v>
      </c>
      <c r="S75" s="174">
        <v>177728505</v>
      </c>
      <c r="T75" s="174">
        <v>188944571</v>
      </c>
      <c r="U75" s="174">
        <v>167235489</v>
      </c>
      <c r="V75" s="201">
        <v>144166838</v>
      </c>
      <c r="W75" s="201">
        <v>144537177</v>
      </c>
      <c r="X75" s="75">
        <v>157570793</v>
      </c>
      <c r="Y75" s="201">
        <v>186560928</v>
      </c>
      <c r="Z75" s="201">
        <v>176714912</v>
      </c>
      <c r="AA75" s="201">
        <v>177965091</v>
      </c>
      <c r="AB75" s="201">
        <v>158885279</v>
      </c>
      <c r="AC75" s="201">
        <v>141431820</v>
      </c>
      <c r="AD75" s="201">
        <v>165766969</v>
      </c>
      <c r="AE75" s="201">
        <v>185410580</v>
      </c>
      <c r="AF75" s="201">
        <v>185125774</v>
      </c>
      <c r="AG75" s="201">
        <v>184943461</v>
      </c>
      <c r="AH75" s="201">
        <v>146316970</v>
      </c>
      <c r="AI75" s="201">
        <v>148919609</v>
      </c>
      <c r="AJ75" s="178">
        <v>164490680</v>
      </c>
      <c r="AK75" s="275">
        <v>178121139</v>
      </c>
      <c r="AL75">
        <v>188991771</v>
      </c>
      <c r="AM75" s="275">
        <v>184336701</v>
      </c>
      <c r="AN75" s="275">
        <v>170423682</v>
      </c>
      <c r="AO75" s="275">
        <v>149695336</v>
      </c>
      <c r="AP75" s="275">
        <v>157617087</v>
      </c>
      <c r="AQ75" s="149">
        <v>180354506</v>
      </c>
      <c r="AR75" s="275">
        <v>212323081</v>
      </c>
      <c r="AS75" s="275">
        <v>179812829</v>
      </c>
      <c r="AT75" s="275">
        <v>148245414</v>
      </c>
      <c r="AU75" s="275">
        <v>146506764</v>
      </c>
      <c r="AV75" s="292">
        <v>162099530</v>
      </c>
      <c r="AW75" s="275">
        <v>173109821</v>
      </c>
      <c r="AX75">
        <v>176874836</v>
      </c>
      <c r="AY75" s="275">
        <v>174356920</v>
      </c>
      <c r="AZ75" s="52">
        <v>156595955</v>
      </c>
      <c r="BA75" s="275">
        <v>145350911</v>
      </c>
      <c r="BB75" s="275">
        <v>152528963</v>
      </c>
      <c r="BC75" s="149">
        <v>176208159</v>
      </c>
      <c r="BD75" s="275">
        <v>192273317</v>
      </c>
      <c r="BE75" s="275">
        <v>175750319</v>
      </c>
      <c r="BF75" s="275">
        <v>155374803</v>
      </c>
      <c r="BG75" s="275">
        <v>153688894</v>
      </c>
      <c r="BH75" s="292"/>
      <c r="BI75" s="76">
        <f t="shared" si="279"/>
        <v>-21999498</v>
      </c>
      <c r="BJ75" s="77">
        <f t="shared" si="279"/>
        <v>-11960188</v>
      </c>
      <c r="BK75" s="77">
        <f t="shared" si="279"/>
        <v>-26434818</v>
      </c>
      <c r="BL75" s="77">
        <f t="shared" si="279"/>
        <v>-21577254</v>
      </c>
      <c r="BM75" s="77">
        <f t="shared" si="279"/>
        <v>-8593850</v>
      </c>
      <c r="BN75" s="77">
        <f t="shared" si="279"/>
        <v>-19379426</v>
      </c>
      <c r="BO75" s="77">
        <f t="shared" si="279"/>
        <v>-9991292</v>
      </c>
      <c r="BP75" s="77">
        <f t="shared" si="279"/>
        <v>-5961506</v>
      </c>
      <c r="BQ75" s="77">
        <f t="shared" si="279"/>
        <v>-5019260</v>
      </c>
      <c r="BR75" s="386">
        <f t="shared" si="279"/>
        <v>-19898117</v>
      </c>
      <c r="BS75" s="409">
        <f t="shared" si="280"/>
        <v>-8094109</v>
      </c>
      <c r="BT75" s="77">
        <f t="shared" si="280"/>
        <v>-2978061</v>
      </c>
      <c r="BU75" s="77">
        <f t="shared" si="280"/>
        <v>5618829</v>
      </c>
      <c r="BV75" s="77">
        <f t="shared" si="280"/>
        <v>7247980</v>
      </c>
      <c r="BW75" s="77">
        <f t="shared" si="280"/>
        <v>10527434</v>
      </c>
      <c r="BX75" s="226">
        <f t="shared" si="280"/>
        <v>28377308</v>
      </c>
      <c r="BY75" s="226">
        <f t="shared" si="280"/>
        <v>7682075</v>
      </c>
      <c r="BZ75" s="226">
        <f t="shared" si="280"/>
        <v>-3818797</v>
      </c>
      <c r="CA75" s="226">
        <f t="shared" si="280"/>
        <v>17707972</v>
      </c>
      <c r="CB75" s="252">
        <f t="shared" si="280"/>
        <v>2150132</v>
      </c>
      <c r="CC75" s="252">
        <f t="shared" si="281"/>
        <v>4382432</v>
      </c>
      <c r="CD75" s="366">
        <f t="shared" si="281"/>
        <v>6919887</v>
      </c>
      <c r="CE75" s="335">
        <f t="shared" si="281"/>
        <v>-8439789</v>
      </c>
      <c r="CF75" s="252">
        <f t="shared" si="281"/>
        <v>12276859</v>
      </c>
      <c r="CG75" s="252">
        <f t="shared" si="281"/>
        <v>6371610</v>
      </c>
      <c r="CH75" s="252">
        <f t="shared" si="281"/>
        <v>11538403</v>
      </c>
      <c r="CI75" s="252">
        <f t="shared" si="281"/>
        <v>8263516</v>
      </c>
      <c r="CJ75" s="252">
        <f t="shared" si="281"/>
        <v>-8149882</v>
      </c>
      <c r="CK75" s="252">
        <f t="shared" si="281"/>
        <v>-5056074</v>
      </c>
      <c r="CL75" s="252">
        <f t="shared" si="281"/>
        <v>27197307</v>
      </c>
      <c r="CM75" s="252">
        <f t="shared" si="282"/>
        <v>-5130632</v>
      </c>
      <c r="CN75" s="252">
        <f t="shared" si="282"/>
        <v>1928444</v>
      </c>
      <c r="CO75" s="252">
        <f t="shared" si="282"/>
        <v>-2412845</v>
      </c>
      <c r="CP75" s="366">
        <f t="shared" si="282"/>
        <v>-2391150</v>
      </c>
      <c r="CQ75" s="366">
        <f t="shared" si="282"/>
        <v>-5011318</v>
      </c>
      <c r="CR75" s="366">
        <f t="shared" si="282"/>
        <v>-12116935</v>
      </c>
      <c r="CS75" s="366">
        <f t="shared" si="282"/>
        <v>-9979781</v>
      </c>
      <c r="CT75" s="366">
        <f t="shared" si="282"/>
        <v>-13827727</v>
      </c>
      <c r="CU75" s="366">
        <f t="shared" si="282"/>
        <v>-4344425</v>
      </c>
      <c r="CV75" s="366">
        <f t="shared" si="282"/>
        <v>-5088124</v>
      </c>
      <c r="CW75" s="366">
        <f t="shared" si="282"/>
        <v>-4146347</v>
      </c>
      <c r="CX75" s="366">
        <f t="shared" si="282"/>
        <v>-20049764</v>
      </c>
      <c r="CY75" s="366">
        <f t="shared" si="282"/>
        <v>-4062510</v>
      </c>
      <c r="CZ75" s="366">
        <f t="shared" si="282"/>
        <v>7129389</v>
      </c>
      <c r="DA75" s="366">
        <f t="shared" si="282"/>
        <v>7182130</v>
      </c>
      <c r="DB75" s="264"/>
      <c r="DC75" s="149" t="s">
        <v>154</v>
      </c>
    </row>
    <row r="76" spans="1:107" s="52" customFormat="1" x14ac:dyDescent="0.35">
      <c r="A76" s="139"/>
      <c r="B76" s="53" t="s">
        <v>142</v>
      </c>
      <c r="C76" s="73">
        <v>230667272</v>
      </c>
      <c r="D76" s="74">
        <v>201765218</v>
      </c>
      <c r="E76" s="74">
        <v>200047574</v>
      </c>
      <c r="F76" s="74">
        <v>210901243</v>
      </c>
      <c r="G76" s="74">
        <v>236491702</v>
      </c>
      <c r="H76" s="74">
        <v>266099719</v>
      </c>
      <c r="I76" s="74">
        <v>224433504</v>
      </c>
      <c r="J76" s="74">
        <v>202936334</v>
      </c>
      <c r="K76" s="74">
        <v>192318459</v>
      </c>
      <c r="L76" s="75">
        <v>220613416</v>
      </c>
      <c r="M76" s="74">
        <v>239641780</v>
      </c>
      <c r="N76" s="74">
        <v>217282025</v>
      </c>
      <c r="O76" s="174">
        <v>209848598</v>
      </c>
      <c r="P76" s="74">
        <v>192360616</v>
      </c>
      <c r="Q76" s="174">
        <v>170674522</v>
      </c>
      <c r="R76" s="149">
        <v>179943782</v>
      </c>
      <c r="S76" s="174">
        <v>221946503</v>
      </c>
      <c r="T76" s="174">
        <v>342556627</v>
      </c>
      <c r="U76" s="174">
        <v>120227966</v>
      </c>
      <c r="V76" s="201">
        <v>183801137</v>
      </c>
      <c r="W76" s="201">
        <v>182144863</v>
      </c>
      <c r="X76" s="75">
        <v>192586463</v>
      </c>
      <c r="Y76" s="201">
        <v>226006069</v>
      </c>
      <c r="Z76" s="201">
        <v>219193869</v>
      </c>
      <c r="AA76" s="201">
        <v>213314578</v>
      </c>
      <c r="AB76" s="201">
        <v>201488745</v>
      </c>
      <c r="AC76" s="201">
        <v>181505945</v>
      </c>
      <c r="AD76" s="201">
        <v>218202793</v>
      </c>
      <c r="AE76" s="201">
        <v>234007097</v>
      </c>
      <c r="AF76" s="201">
        <v>230422500</v>
      </c>
      <c r="AG76" s="201">
        <v>229665397</v>
      </c>
      <c r="AH76" s="201">
        <v>205233528</v>
      </c>
      <c r="AI76" s="201">
        <v>183181435</v>
      </c>
      <c r="AJ76" s="178">
        <v>268521097</v>
      </c>
      <c r="AK76" s="275">
        <v>133890230</v>
      </c>
      <c r="AL76">
        <v>224802377</v>
      </c>
      <c r="AM76" s="275">
        <v>213149738</v>
      </c>
      <c r="AN76" s="275">
        <v>202109379</v>
      </c>
      <c r="AO76" s="275">
        <v>185428285</v>
      </c>
      <c r="AP76" s="275">
        <v>204600544</v>
      </c>
      <c r="AQ76" s="149">
        <v>218330351</v>
      </c>
      <c r="AR76" s="275">
        <v>236408461</v>
      </c>
      <c r="AS76" s="275">
        <v>215788828</v>
      </c>
      <c r="AT76" s="275">
        <v>204731242</v>
      </c>
      <c r="AU76" s="275">
        <v>193831031</v>
      </c>
      <c r="AV76" s="292">
        <v>202672782</v>
      </c>
      <c r="AW76" s="275">
        <v>204159167</v>
      </c>
      <c r="AX76">
        <v>213452073</v>
      </c>
      <c r="AY76" s="275">
        <v>218236020</v>
      </c>
      <c r="AZ76" s="52">
        <v>217344357</v>
      </c>
      <c r="BA76" s="275">
        <v>186239115</v>
      </c>
      <c r="BB76" s="275">
        <v>191954127</v>
      </c>
      <c r="BC76" s="149">
        <v>228361139</v>
      </c>
      <c r="BD76" s="275">
        <v>231609754</v>
      </c>
      <c r="BE76" s="275">
        <v>228599918</v>
      </c>
      <c r="BF76" s="275">
        <v>205331726</v>
      </c>
      <c r="BG76" s="275">
        <v>199010006</v>
      </c>
      <c r="BH76" s="292"/>
      <c r="BI76" s="76">
        <f t="shared" si="279"/>
        <v>-20818674</v>
      </c>
      <c r="BJ76" s="77">
        <f t="shared" si="279"/>
        <v>-9404602</v>
      </c>
      <c r="BK76" s="77">
        <f t="shared" si="279"/>
        <v>-29373052</v>
      </c>
      <c r="BL76" s="77">
        <f t="shared" si="279"/>
        <v>-30957461</v>
      </c>
      <c r="BM76" s="77">
        <f t="shared" si="279"/>
        <v>-14545199</v>
      </c>
      <c r="BN76" s="77">
        <f t="shared" si="279"/>
        <v>76456908</v>
      </c>
      <c r="BO76" s="77">
        <f t="shared" si="279"/>
        <v>-104205538</v>
      </c>
      <c r="BP76" s="77">
        <f t="shared" si="279"/>
        <v>-19135197</v>
      </c>
      <c r="BQ76" s="77">
        <f t="shared" si="279"/>
        <v>-10173596</v>
      </c>
      <c r="BR76" s="386">
        <f t="shared" si="279"/>
        <v>-28026953</v>
      </c>
      <c r="BS76" s="409">
        <f t="shared" si="280"/>
        <v>-13635711</v>
      </c>
      <c r="BT76" s="77">
        <f t="shared" si="280"/>
        <v>1911844</v>
      </c>
      <c r="BU76" s="77">
        <f t="shared" si="280"/>
        <v>3465980</v>
      </c>
      <c r="BV76" s="77">
        <f t="shared" si="280"/>
        <v>9128129</v>
      </c>
      <c r="BW76" s="77">
        <f t="shared" si="280"/>
        <v>10831423</v>
      </c>
      <c r="BX76" s="226">
        <f t="shared" si="280"/>
        <v>38259011</v>
      </c>
      <c r="BY76" s="226">
        <f t="shared" si="280"/>
        <v>12060594</v>
      </c>
      <c r="BZ76" s="226">
        <f t="shared" si="280"/>
        <v>-112134127</v>
      </c>
      <c r="CA76" s="226">
        <f t="shared" si="280"/>
        <v>109437431</v>
      </c>
      <c r="CB76" s="252">
        <f t="shared" si="280"/>
        <v>21432391</v>
      </c>
      <c r="CC76" s="252">
        <f t="shared" si="281"/>
        <v>1036572</v>
      </c>
      <c r="CD76" s="366">
        <f t="shared" si="281"/>
        <v>75934634</v>
      </c>
      <c r="CE76" s="335">
        <f t="shared" si="281"/>
        <v>-92115839</v>
      </c>
      <c r="CF76" s="252">
        <f t="shared" si="281"/>
        <v>5608508</v>
      </c>
      <c r="CG76" s="252">
        <f t="shared" si="281"/>
        <v>-164840</v>
      </c>
      <c r="CH76" s="252">
        <f t="shared" si="281"/>
        <v>620634</v>
      </c>
      <c r="CI76" s="252">
        <f t="shared" si="281"/>
        <v>3922340</v>
      </c>
      <c r="CJ76" s="252">
        <f t="shared" si="281"/>
        <v>-13602249</v>
      </c>
      <c r="CK76" s="252">
        <f t="shared" si="281"/>
        <v>-15676746</v>
      </c>
      <c r="CL76" s="252">
        <f t="shared" si="281"/>
        <v>5985961</v>
      </c>
      <c r="CM76" s="252">
        <f t="shared" si="282"/>
        <v>-13876569</v>
      </c>
      <c r="CN76" s="252">
        <f t="shared" si="282"/>
        <v>-502286</v>
      </c>
      <c r="CO76" s="252">
        <f t="shared" si="282"/>
        <v>10649596</v>
      </c>
      <c r="CP76" s="366">
        <f t="shared" si="282"/>
        <v>-65848315</v>
      </c>
      <c r="CQ76" s="366">
        <f t="shared" si="282"/>
        <v>70268937</v>
      </c>
      <c r="CR76" s="366">
        <f t="shared" si="282"/>
        <v>-11350304</v>
      </c>
      <c r="CS76" s="366">
        <f t="shared" si="282"/>
        <v>5086282</v>
      </c>
      <c r="CT76" s="366">
        <f t="shared" si="282"/>
        <v>15234978</v>
      </c>
      <c r="CU76" s="366">
        <f t="shared" si="282"/>
        <v>810830</v>
      </c>
      <c r="CV76" s="366">
        <f t="shared" si="282"/>
        <v>-12646417</v>
      </c>
      <c r="CW76" s="366">
        <f t="shared" si="282"/>
        <v>10030788</v>
      </c>
      <c r="CX76" s="366">
        <f t="shared" si="282"/>
        <v>-4798707</v>
      </c>
      <c r="CY76" s="366">
        <f t="shared" si="282"/>
        <v>12811090</v>
      </c>
      <c r="CZ76" s="366">
        <f t="shared" si="282"/>
        <v>600484</v>
      </c>
      <c r="DA76" s="366">
        <f t="shared" si="282"/>
        <v>5178975</v>
      </c>
      <c r="DB76" s="264"/>
      <c r="DC76" s="149" t="s">
        <v>154</v>
      </c>
    </row>
    <row r="77" spans="1:107" s="52" customFormat="1" x14ac:dyDescent="0.35">
      <c r="A77" s="139"/>
      <c r="B77" s="53" t="s">
        <v>143</v>
      </c>
      <c r="C77" s="73">
        <v>523822600</v>
      </c>
      <c r="D77" s="74">
        <v>502424424</v>
      </c>
      <c r="E77" s="74">
        <v>515585342</v>
      </c>
      <c r="F77" s="74">
        <v>531717898</v>
      </c>
      <c r="G77" s="74">
        <v>558530206</v>
      </c>
      <c r="H77" s="74">
        <v>620023255</v>
      </c>
      <c r="I77" s="74">
        <v>554367242</v>
      </c>
      <c r="J77" s="74">
        <v>505237292</v>
      </c>
      <c r="K77" s="74">
        <v>483010445</v>
      </c>
      <c r="L77" s="75">
        <v>543893029</v>
      </c>
      <c r="M77" s="74">
        <v>565017550</v>
      </c>
      <c r="N77" s="74">
        <v>516599306</v>
      </c>
      <c r="O77" s="174">
        <v>497381719</v>
      </c>
      <c r="P77" s="74">
        <v>483282765</v>
      </c>
      <c r="Q77" s="174">
        <v>445097844</v>
      </c>
      <c r="R77" s="149">
        <v>482536676</v>
      </c>
      <c r="S77" s="174">
        <v>539768902</v>
      </c>
      <c r="T77" s="174">
        <v>555331080</v>
      </c>
      <c r="U77" s="174">
        <v>533241914</v>
      </c>
      <c r="V77" s="201">
        <v>488070169</v>
      </c>
      <c r="W77" s="201">
        <v>480234096</v>
      </c>
      <c r="X77" s="75">
        <v>507211843</v>
      </c>
      <c r="Y77" s="201">
        <v>537608032</v>
      </c>
      <c r="Z77" s="201">
        <v>501292481</v>
      </c>
      <c r="AA77" s="201">
        <v>504930928</v>
      </c>
      <c r="AB77" s="201">
        <v>486601619</v>
      </c>
      <c r="AC77" s="201">
        <v>480741962</v>
      </c>
      <c r="AD77" s="201">
        <v>536876584</v>
      </c>
      <c r="AE77" s="201">
        <v>555094270</v>
      </c>
      <c r="AF77" s="201">
        <v>565527804</v>
      </c>
      <c r="AG77" s="201">
        <v>577456096</v>
      </c>
      <c r="AH77" s="201">
        <v>498372741</v>
      </c>
      <c r="AI77" s="201">
        <v>497084391</v>
      </c>
      <c r="AJ77" s="178">
        <v>499549377</v>
      </c>
      <c r="AK77" s="275">
        <v>493422790</v>
      </c>
      <c r="AL77">
        <v>502122764</v>
      </c>
      <c r="AM77" s="275">
        <v>505999912</v>
      </c>
      <c r="AN77" s="275">
        <v>522937776</v>
      </c>
      <c r="AO77" s="275">
        <v>482176987</v>
      </c>
      <c r="AP77" s="275">
        <v>507085394</v>
      </c>
      <c r="AQ77" s="149">
        <v>569508223</v>
      </c>
      <c r="AR77" s="275">
        <v>592813154</v>
      </c>
      <c r="AS77" s="275">
        <v>590279053</v>
      </c>
      <c r="AT77" s="275">
        <v>475953030</v>
      </c>
      <c r="AU77" s="275">
        <v>498361355</v>
      </c>
      <c r="AV77" s="292">
        <v>538579320</v>
      </c>
      <c r="AW77" s="275">
        <v>485076587</v>
      </c>
      <c r="AX77">
        <v>547937872</v>
      </c>
      <c r="AY77" s="275">
        <v>517244401</v>
      </c>
      <c r="AZ77" s="52">
        <v>464254383</v>
      </c>
      <c r="BA77" s="275">
        <v>487290160</v>
      </c>
      <c r="BB77" s="275">
        <v>495863242</v>
      </c>
      <c r="BC77" s="149">
        <v>597596807</v>
      </c>
      <c r="BD77" s="275">
        <v>564061236</v>
      </c>
      <c r="BE77" s="275">
        <v>573939588</v>
      </c>
      <c r="BF77" s="275">
        <v>506787119</v>
      </c>
      <c r="BG77" s="275">
        <v>519109997</v>
      </c>
      <c r="BH77" s="292"/>
      <c r="BI77" s="76">
        <f t="shared" si="279"/>
        <v>-26440881</v>
      </c>
      <c r="BJ77" s="77">
        <f t="shared" si="279"/>
        <v>-19141659</v>
      </c>
      <c r="BK77" s="77">
        <f t="shared" si="279"/>
        <v>-70487498</v>
      </c>
      <c r="BL77" s="77">
        <f t="shared" si="279"/>
        <v>-49181222</v>
      </c>
      <c r="BM77" s="77">
        <f t="shared" si="279"/>
        <v>-18761304</v>
      </c>
      <c r="BN77" s="77">
        <f t="shared" si="279"/>
        <v>-64692175</v>
      </c>
      <c r="BO77" s="77">
        <f t="shared" si="279"/>
        <v>-21125328</v>
      </c>
      <c r="BP77" s="77">
        <f t="shared" si="279"/>
        <v>-17167123</v>
      </c>
      <c r="BQ77" s="77">
        <f t="shared" si="279"/>
        <v>-2776349</v>
      </c>
      <c r="BR77" s="386">
        <f t="shared" si="279"/>
        <v>-36681186</v>
      </c>
      <c r="BS77" s="409">
        <f t="shared" si="280"/>
        <v>-27409518</v>
      </c>
      <c r="BT77" s="77">
        <f t="shared" si="280"/>
        <v>-15306825</v>
      </c>
      <c r="BU77" s="77">
        <f t="shared" si="280"/>
        <v>7549209</v>
      </c>
      <c r="BV77" s="77">
        <f t="shared" si="280"/>
        <v>3318854</v>
      </c>
      <c r="BW77" s="77">
        <f t="shared" si="280"/>
        <v>35644118</v>
      </c>
      <c r="BX77" s="226">
        <f t="shared" si="280"/>
        <v>54339908</v>
      </c>
      <c r="BY77" s="226">
        <f t="shared" si="280"/>
        <v>15325368</v>
      </c>
      <c r="BZ77" s="226">
        <f t="shared" si="280"/>
        <v>10196724</v>
      </c>
      <c r="CA77" s="226">
        <f t="shared" si="280"/>
        <v>44214182</v>
      </c>
      <c r="CB77" s="252">
        <f t="shared" si="280"/>
        <v>10302572</v>
      </c>
      <c r="CC77" s="252">
        <f t="shared" si="281"/>
        <v>16850295</v>
      </c>
      <c r="CD77" s="366">
        <f t="shared" si="281"/>
        <v>-7662466</v>
      </c>
      <c r="CE77" s="335">
        <f t="shared" si="281"/>
        <v>-44185242</v>
      </c>
      <c r="CF77" s="252">
        <f t="shared" si="281"/>
        <v>830283</v>
      </c>
      <c r="CG77" s="252">
        <f t="shared" si="281"/>
        <v>1068984</v>
      </c>
      <c r="CH77" s="252">
        <f t="shared" si="281"/>
        <v>36336157</v>
      </c>
      <c r="CI77" s="252">
        <f t="shared" si="281"/>
        <v>1435025</v>
      </c>
      <c r="CJ77" s="252">
        <f t="shared" si="281"/>
        <v>-29791190</v>
      </c>
      <c r="CK77" s="252">
        <f t="shared" si="281"/>
        <v>14413953</v>
      </c>
      <c r="CL77" s="252">
        <f t="shared" si="281"/>
        <v>27285350</v>
      </c>
      <c r="CM77" s="252">
        <f t="shared" si="282"/>
        <v>12822957</v>
      </c>
      <c r="CN77" s="252">
        <f t="shared" si="282"/>
        <v>-22419711</v>
      </c>
      <c r="CO77" s="252">
        <f t="shared" si="282"/>
        <v>1276964</v>
      </c>
      <c r="CP77" s="366">
        <f t="shared" si="282"/>
        <v>39029943</v>
      </c>
      <c r="CQ77" s="366">
        <f t="shared" si="282"/>
        <v>-8346203</v>
      </c>
      <c r="CR77" s="366">
        <f t="shared" si="282"/>
        <v>45815108</v>
      </c>
      <c r="CS77" s="366">
        <f t="shared" si="282"/>
        <v>11244489</v>
      </c>
      <c r="CT77" s="366">
        <f t="shared" si="282"/>
        <v>-58683393</v>
      </c>
      <c r="CU77" s="366">
        <f t="shared" si="282"/>
        <v>5113173</v>
      </c>
      <c r="CV77" s="366">
        <f t="shared" si="282"/>
        <v>-11222152</v>
      </c>
      <c r="CW77" s="366">
        <f t="shared" si="282"/>
        <v>28088584</v>
      </c>
      <c r="CX77" s="366">
        <f t="shared" si="282"/>
        <v>-28751918</v>
      </c>
      <c r="CY77" s="366">
        <f t="shared" si="282"/>
        <v>-16339465</v>
      </c>
      <c r="CZ77" s="366">
        <f t="shared" si="282"/>
        <v>30834089</v>
      </c>
      <c r="DA77" s="366">
        <f t="shared" si="282"/>
        <v>20748642</v>
      </c>
      <c r="DB77" s="264"/>
      <c r="DC77" s="149" t="s">
        <v>154</v>
      </c>
    </row>
    <row r="78" spans="1:107" s="66" customFormat="1" x14ac:dyDescent="0.35">
      <c r="A78" s="140"/>
      <c r="B78" s="53" t="s">
        <v>144</v>
      </c>
      <c r="C78" s="129">
        <f>SUM(C73:C77)</f>
        <v>1669575560</v>
      </c>
      <c r="D78" s="130">
        <f t="shared" ref="D78:AH78" si="283">SUM(D73:D77)</f>
        <v>1439760572</v>
      </c>
      <c r="E78" s="130">
        <f t="shared" si="283"/>
        <v>1399917215</v>
      </c>
      <c r="F78" s="130">
        <f t="shared" si="283"/>
        <v>1440463244</v>
      </c>
      <c r="G78" s="130">
        <f t="shared" si="283"/>
        <v>1741562147</v>
      </c>
      <c r="H78" s="130">
        <f t="shared" si="283"/>
        <v>1973071814</v>
      </c>
      <c r="I78" s="130">
        <f t="shared" si="283"/>
        <v>1614163339</v>
      </c>
      <c r="J78" s="130">
        <f t="shared" si="283"/>
        <v>1362028157</v>
      </c>
      <c r="K78" s="130">
        <f t="shared" si="283"/>
        <v>1368361084</v>
      </c>
      <c r="L78" s="131">
        <f t="shared" si="283"/>
        <v>1644782179</v>
      </c>
      <c r="M78" s="130">
        <f t="shared" si="283"/>
        <v>1789131915</v>
      </c>
      <c r="N78" s="130">
        <f t="shared" si="283"/>
        <v>1579978428</v>
      </c>
      <c r="O78" s="130">
        <f t="shared" si="283"/>
        <v>1505454848</v>
      </c>
      <c r="P78" s="130">
        <f t="shared" si="283"/>
        <v>1458444943</v>
      </c>
      <c r="Q78" s="130">
        <f t="shared" si="283"/>
        <v>1298235611</v>
      </c>
      <c r="R78" s="130">
        <f t="shared" si="283"/>
        <v>1409744314</v>
      </c>
      <c r="S78" s="130">
        <f t="shared" si="283"/>
        <v>1810165333</v>
      </c>
      <c r="T78" s="130">
        <f t="shared" si="283"/>
        <v>2071030376</v>
      </c>
      <c r="U78" s="130">
        <f t="shared" si="283"/>
        <v>1548992023</v>
      </c>
      <c r="V78" s="130">
        <f t="shared" si="283"/>
        <v>1377624163</v>
      </c>
      <c r="W78" s="130">
        <f t="shared" si="283"/>
        <v>1379272351</v>
      </c>
      <c r="X78" s="131">
        <f t="shared" si="283"/>
        <v>1533939934</v>
      </c>
      <c r="Y78" s="130">
        <f t="shared" si="283"/>
        <v>1802392509</v>
      </c>
      <c r="Z78" s="130">
        <f t="shared" si="283"/>
        <v>1656495221</v>
      </c>
      <c r="AA78" s="130">
        <f t="shared" si="283"/>
        <v>1611100001</v>
      </c>
      <c r="AB78" s="130">
        <f t="shared" si="283"/>
        <v>1434521603</v>
      </c>
      <c r="AC78" s="130">
        <f t="shared" si="283"/>
        <v>1304827307</v>
      </c>
      <c r="AD78" s="130">
        <f t="shared" si="283"/>
        <v>1583451847</v>
      </c>
      <c r="AE78" s="130">
        <f t="shared" si="283"/>
        <v>1784369213</v>
      </c>
      <c r="AF78" s="130">
        <f t="shared" si="283"/>
        <v>1780996244</v>
      </c>
      <c r="AG78" s="130">
        <f t="shared" si="283"/>
        <v>1807332729</v>
      </c>
      <c r="AH78" s="130">
        <f t="shared" si="283"/>
        <v>1389852700</v>
      </c>
      <c r="AI78" s="130">
        <f t="shared" ref="AI78:BG78" si="284">SUM(AI73:AI77)</f>
        <v>1384976738</v>
      </c>
      <c r="AJ78" s="185">
        <f t="shared" si="284"/>
        <v>1612206351</v>
      </c>
      <c r="AK78" s="310">
        <f t="shared" si="284"/>
        <v>1578700814</v>
      </c>
      <c r="AL78" s="310">
        <f t="shared" si="284"/>
        <v>1697148577.02</v>
      </c>
      <c r="AM78" s="310">
        <f t="shared" si="284"/>
        <v>1600226587</v>
      </c>
      <c r="AN78" s="310">
        <f t="shared" si="284"/>
        <v>1497146189</v>
      </c>
      <c r="AO78" s="310">
        <f t="shared" si="284"/>
        <v>1288353976</v>
      </c>
      <c r="AP78" s="310">
        <f t="shared" si="284"/>
        <v>1471284113</v>
      </c>
      <c r="AQ78" s="310">
        <f t="shared" si="284"/>
        <v>1722551205</v>
      </c>
      <c r="AR78" s="310">
        <f t="shared" si="284"/>
        <v>1988524279</v>
      </c>
      <c r="AS78" s="310">
        <f t="shared" si="284"/>
        <v>1764067008</v>
      </c>
      <c r="AT78" s="310">
        <f t="shared" si="284"/>
        <v>1352818615</v>
      </c>
      <c r="AU78" s="310">
        <f t="shared" si="284"/>
        <v>1372191416</v>
      </c>
      <c r="AV78" s="422">
        <f t="shared" si="284"/>
        <v>1561312074</v>
      </c>
      <c r="AW78" s="422">
        <f t="shared" si="284"/>
        <v>1598701354</v>
      </c>
      <c r="AX78" s="422">
        <f t="shared" si="284"/>
        <v>1638062191</v>
      </c>
      <c r="AY78" s="422">
        <f t="shared" si="284"/>
        <v>1575959252</v>
      </c>
      <c r="AZ78" s="422">
        <f t="shared" si="284"/>
        <v>1405530592</v>
      </c>
      <c r="BA78" s="422">
        <f t="shared" si="284"/>
        <v>1309274030</v>
      </c>
      <c r="BB78" s="422">
        <f t="shared" si="284"/>
        <v>1364518423</v>
      </c>
      <c r="BC78" s="422">
        <f t="shared" si="284"/>
        <v>1742394950</v>
      </c>
      <c r="BD78" s="422">
        <f t="shared" si="284"/>
        <v>1814713173</v>
      </c>
      <c r="BE78" s="422">
        <f t="shared" si="284"/>
        <v>1701768912</v>
      </c>
      <c r="BF78" s="422">
        <f t="shared" si="284"/>
        <v>1421031593</v>
      </c>
      <c r="BG78" s="422">
        <f t="shared" si="284"/>
        <v>1427443640</v>
      </c>
      <c r="BH78" s="310"/>
      <c r="BI78" s="78">
        <f t="shared" ref="BI78:DC85" si="285">SUM(BI73:BI77)</f>
        <v>-164120712</v>
      </c>
      <c r="BJ78" s="132">
        <f t="shared" ref="BJ78:BL78" si="286">SUM(BJ73:BJ77)</f>
        <v>18684371</v>
      </c>
      <c r="BK78" s="132">
        <f t="shared" si="286"/>
        <v>-101681604</v>
      </c>
      <c r="BL78" s="132">
        <f t="shared" si="286"/>
        <v>-30718930</v>
      </c>
      <c r="BM78" s="132">
        <f t="shared" ref="BM78" si="287">SUM(BM73:BM77)</f>
        <v>68603186</v>
      </c>
      <c r="BN78" s="132">
        <f t="shared" ref="BN78:BV78" si="288">SUM(BN73:BN77)</f>
        <v>97958562</v>
      </c>
      <c r="BO78" s="132">
        <f t="shared" si="288"/>
        <v>-65171316</v>
      </c>
      <c r="BP78" s="132">
        <f t="shared" si="288"/>
        <v>15596006</v>
      </c>
      <c r="BQ78" s="132">
        <f t="shared" si="288"/>
        <v>10911267</v>
      </c>
      <c r="BR78" s="387">
        <f t="shared" si="288"/>
        <v>-110842245</v>
      </c>
      <c r="BS78" s="410">
        <f t="shared" si="288"/>
        <v>13260594</v>
      </c>
      <c r="BT78" s="132">
        <f t="shared" si="288"/>
        <v>76516793</v>
      </c>
      <c r="BU78" s="132">
        <f t="shared" si="288"/>
        <v>105645153</v>
      </c>
      <c r="BV78" s="132">
        <f t="shared" si="288"/>
        <v>-23923340</v>
      </c>
      <c r="BW78" s="132">
        <f t="shared" ref="BW78:BX78" si="289">SUM(BW73:BW77)</f>
        <v>6591696</v>
      </c>
      <c r="BX78" s="227">
        <f t="shared" si="289"/>
        <v>173707533</v>
      </c>
      <c r="BY78" s="227">
        <f t="shared" ref="BY78:BZ78" si="290">SUM(BY73:BY77)</f>
        <v>-25796120</v>
      </c>
      <c r="BZ78" s="227">
        <f t="shared" si="290"/>
        <v>-290034132</v>
      </c>
      <c r="CA78" s="227">
        <f t="shared" ref="CA78:CB78" si="291">SUM(CA73:CA77)</f>
        <v>258340706</v>
      </c>
      <c r="CB78" s="253">
        <f t="shared" si="291"/>
        <v>12228537</v>
      </c>
      <c r="CC78" s="253">
        <f t="shared" ref="CC78:CE78" si="292">SUM(CC73:CC77)</f>
        <v>5704387</v>
      </c>
      <c r="CD78" s="367">
        <f t="shared" si="292"/>
        <v>78266417</v>
      </c>
      <c r="CE78" s="336">
        <f t="shared" si="292"/>
        <v>-223691695</v>
      </c>
      <c r="CF78" s="253">
        <f t="shared" ref="CF78:CG78" si="293">SUM(CF73:CF77)</f>
        <v>40653356.019999981</v>
      </c>
      <c r="CG78" s="253">
        <f t="shared" si="293"/>
        <v>-10873414</v>
      </c>
      <c r="CH78" s="253">
        <f t="shared" ref="CH78" si="294">SUM(CH73:CH77)</f>
        <v>62624586</v>
      </c>
      <c r="CI78" s="253">
        <f t="shared" ref="CI78" si="295">SUM(CI73:CI77)</f>
        <v>-16473331</v>
      </c>
      <c r="CJ78" s="253">
        <f t="shared" ref="CJ78" si="296">SUM(CJ73:CJ77)</f>
        <v>-112167734</v>
      </c>
      <c r="CK78" s="253">
        <f t="shared" ref="CK78" si="297">SUM(CK73:CK77)</f>
        <v>-61818008</v>
      </c>
      <c r="CL78" s="253">
        <f t="shared" ref="CL78" si="298">SUM(CL73:CL77)</f>
        <v>207528035</v>
      </c>
      <c r="CM78" s="253">
        <f t="shared" ref="CM78" si="299">SUM(CM73:CM77)</f>
        <v>-43265721</v>
      </c>
      <c r="CN78" s="253">
        <f t="shared" ref="CN78" si="300">SUM(CN73:CN77)</f>
        <v>-37034085</v>
      </c>
      <c r="CO78" s="253">
        <f t="shared" ref="CO78" si="301">SUM(CO73:CO77)</f>
        <v>-12785322</v>
      </c>
      <c r="CP78" s="367">
        <f t="shared" ref="CP78" si="302">SUM(CP73:CP77)</f>
        <v>-50894277</v>
      </c>
      <c r="CQ78" s="367">
        <f t="shared" ref="CQ78" si="303">SUM(CQ73:CQ77)</f>
        <v>20000540</v>
      </c>
      <c r="CR78" s="367">
        <f t="shared" ref="CR78" si="304">SUM(CR73:CR77)</f>
        <v>-59086386.019999981</v>
      </c>
      <c r="CS78" s="367">
        <f t="shared" ref="CS78" si="305">SUM(CS73:CS77)</f>
        <v>-24267335</v>
      </c>
      <c r="CT78" s="367">
        <f t="shared" ref="CT78" si="306">SUM(CT73:CT77)</f>
        <v>-91615597</v>
      </c>
      <c r="CU78" s="367">
        <f t="shared" ref="CU78" si="307">SUM(CU73:CU77)</f>
        <v>20920054</v>
      </c>
      <c r="CV78" s="367">
        <f t="shared" ref="CV78" si="308">SUM(CV73:CV77)</f>
        <v>-106765690</v>
      </c>
      <c r="CW78" s="367">
        <f t="shared" ref="CW78" si="309">SUM(CW73:CW77)</f>
        <v>19843745</v>
      </c>
      <c r="CX78" s="367">
        <f t="shared" ref="CX78" si="310">SUM(CX73:CX77)</f>
        <v>-173811106</v>
      </c>
      <c r="CY78" s="367">
        <f t="shared" ref="CY78:CZ78" si="311">SUM(CY73:CY77)</f>
        <v>-62298096</v>
      </c>
      <c r="CZ78" s="367">
        <f t="shared" si="311"/>
        <v>68212978</v>
      </c>
      <c r="DA78" s="367">
        <f t="shared" ref="DA78" si="312">SUM(DA73:DA77)</f>
        <v>55252224</v>
      </c>
      <c r="DB78" s="265"/>
      <c r="DC78" s="78">
        <f t="shared" si="285"/>
        <v>0</v>
      </c>
    </row>
    <row r="79" spans="1:107" s="31" customFormat="1" x14ac:dyDescent="0.3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243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58"/>
      <c r="CC79" s="258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72"/>
      <c r="DB79" s="330"/>
      <c r="DC79" s="43"/>
    </row>
    <row r="80" spans="1:107" s="31" customFormat="1" x14ac:dyDescent="0.35">
      <c r="A80" s="139"/>
      <c r="B80" s="32" t="s">
        <v>139</v>
      </c>
      <c r="C80" s="90">
        <f>C94-C87</f>
        <v>101654644.21000001</v>
      </c>
      <c r="D80" s="91">
        <f t="shared" ref="D80:P80" si="313">D94-D87</f>
        <v>85666264.879999995</v>
      </c>
      <c r="E80" s="91">
        <f t="shared" si="313"/>
        <v>80834927.359999999</v>
      </c>
      <c r="F80" s="91">
        <f t="shared" si="313"/>
        <v>80186481.939999998</v>
      </c>
      <c r="G80" s="91">
        <f t="shared" si="313"/>
        <v>113031806.05999999</v>
      </c>
      <c r="H80" s="91">
        <f t="shared" si="313"/>
        <v>122312549.53</v>
      </c>
      <c r="I80" s="91">
        <f t="shared" si="313"/>
        <v>100560841.35999998</v>
      </c>
      <c r="J80" s="91">
        <f t="shared" si="313"/>
        <v>89716680.61999999</v>
      </c>
      <c r="K80" s="91">
        <f t="shared" si="313"/>
        <v>83786459.780000001</v>
      </c>
      <c r="L80" s="92">
        <f t="shared" si="313"/>
        <v>115559661.09</v>
      </c>
      <c r="M80" s="91">
        <f t="shared" si="313"/>
        <v>138406198.63999999</v>
      </c>
      <c r="N80" s="164">
        <f t="shared" si="313"/>
        <v>112939367.49000001</v>
      </c>
      <c r="O80" s="164">
        <f t="shared" si="313"/>
        <v>112780419.95999999</v>
      </c>
      <c r="P80" s="164">
        <f t="shared" si="313"/>
        <v>111986096.47</v>
      </c>
      <c r="Q80" s="164">
        <f t="shared" ref="Q80:R80" si="314">Q94-Q87</f>
        <v>102703682.09</v>
      </c>
      <c r="R80" s="91">
        <f t="shared" si="314"/>
        <v>105470534.50999999</v>
      </c>
      <c r="S80" s="91">
        <f t="shared" ref="S80:T80" si="315">S94-S87</f>
        <v>143383603.80000001</v>
      </c>
      <c r="T80" s="91">
        <f t="shared" si="315"/>
        <v>157368188.34</v>
      </c>
      <c r="U80" s="91">
        <f t="shared" ref="U80:V80" si="316">U94-U87</f>
        <v>122800277.83999999</v>
      </c>
      <c r="V80" s="91">
        <f t="shared" si="316"/>
        <v>95616461.340000004</v>
      </c>
      <c r="W80" s="91">
        <f t="shared" ref="W80:X80" si="317">W94-W87</f>
        <v>132988895.17999999</v>
      </c>
      <c r="X80" s="92">
        <f t="shared" si="317"/>
        <v>119058195.58</v>
      </c>
      <c r="Y80" s="91">
        <f t="shared" ref="Y80:Z80" si="318">Y94-Y87</f>
        <v>132537998</v>
      </c>
      <c r="Z80" s="91">
        <f t="shared" si="318"/>
        <v>121013247.72</v>
      </c>
      <c r="AA80" s="91">
        <f t="shared" ref="AA80:AB80" si="319">AA94-AA87</f>
        <v>131080408.85000002</v>
      </c>
      <c r="AB80" s="91">
        <f t="shared" si="319"/>
        <v>108014866.73</v>
      </c>
      <c r="AC80" s="91">
        <f t="shared" ref="AC80:AD80" si="320">AC94-AC87</f>
        <v>96862727.400000006</v>
      </c>
      <c r="AD80" s="91">
        <f t="shared" si="320"/>
        <v>112103013.02000001</v>
      </c>
      <c r="AE80" s="91">
        <f t="shared" ref="AE80:AF80" si="321">AE94-AE87</f>
        <v>132394364</v>
      </c>
      <c r="AF80" s="91">
        <f t="shared" si="321"/>
        <v>134800884.65000001</v>
      </c>
      <c r="AG80" s="91">
        <f t="shared" ref="AG80:AH80" si="322">AG94-AG87</f>
        <v>139240192.07999998</v>
      </c>
      <c r="AH80" s="192">
        <f t="shared" si="322"/>
        <v>99506527.25</v>
      </c>
      <c r="AI80" s="192">
        <f t="shared" ref="AI80" si="323">AI94-AI87</f>
        <v>101339671.88</v>
      </c>
      <c r="AJ80" s="179">
        <f t="shared" ref="AJ80:AO80" si="324">AJ94-AJ87</f>
        <v>131338097.84999999</v>
      </c>
      <c r="AK80" s="308">
        <f t="shared" si="324"/>
        <v>141467551.97999999</v>
      </c>
      <c r="AL80" s="308">
        <f t="shared" si="324"/>
        <v>139249517.81</v>
      </c>
      <c r="AM80" s="282">
        <f t="shared" si="324"/>
        <v>133463308.16</v>
      </c>
      <c r="AN80" s="282">
        <f t="shared" si="324"/>
        <v>134625937.37</v>
      </c>
      <c r="AO80" s="282">
        <f t="shared" si="324"/>
        <v>92075868.460000008</v>
      </c>
      <c r="AP80" s="282">
        <f t="shared" ref="AP80:AQ80" si="325">AP94-AP87</f>
        <v>111206995.22999999</v>
      </c>
      <c r="AQ80" s="282">
        <f t="shared" si="325"/>
        <v>131838186.61</v>
      </c>
      <c r="AR80" s="282">
        <f t="shared" ref="AR80:AS80" si="326">AR94-AR87</f>
        <v>169936190.30000001</v>
      </c>
      <c r="AS80" s="282">
        <f t="shared" si="326"/>
        <v>137278212.91</v>
      </c>
      <c r="AT80" s="282">
        <f t="shared" ref="AT80:AU80" si="327">AT94-AT87</f>
        <v>90177648.900000006</v>
      </c>
      <c r="AU80" s="282">
        <f t="shared" si="327"/>
        <v>-22114780.119999997</v>
      </c>
      <c r="AV80" s="300">
        <f t="shared" ref="AV80:AW80" si="328">AV94-AV87</f>
        <v>5926189.4800000042</v>
      </c>
      <c r="AW80" s="282">
        <f t="shared" si="328"/>
        <v>-13714596.5</v>
      </c>
      <c r="AX80" s="282">
        <f t="shared" ref="AX80:AY80" si="329">AX94-AX87</f>
        <v>-16082689.129999995</v>
      </c>
      <c r="AY80" s="282">
        <f t="shared" si="329"/>
        <v>168372455.94999999</v>
      </c>
      <c r="AZ80" s="282">
        <f t="shared" ref="AZ80:BA80" si="330">AZ94-AZ87</f>
        <v>120050678.95</v>
      </c>
      <c r="BA80" s="282">
        <f t="shared" si="330"/>
        <v>120909253.34999999</v>
      </c>
      <c r="BB80" s="282">
        <f t="shared" ref="BB80:BC80" si="331">BB94-BB87</f>
        <v>109143419.27</v>
      </c>
      <c r="BC80" s="282">
        <f t="shared" si="331"/>
        <v>112846718.26000001</v>
      </c>
      <c r="BD80" s="282">
        <f>BD94-BD87</f>
        <v>160089988.62</v>
      </c>
      <c r="BE80" s="282">
        <f t="shared" ref="BE80:BG80" si="332">BE94-BE87</f>
        <v>-33975105.670000002</v>
      </c>
      <c r="BF80" s="282">
        <f t="shared" si="332"/>
        <v>110640993.37</v>
      </c>
      <c r="BG80" s="282">
        <f t="shared" si="332"/>
        <v>110423598.50999999</v>
      </c>
      <c r="BH80" s="282"/>
      <c r="BI80" s="28">
        <f t="shared" ref="BI80:BR84" si="333">O80-C80</f>
        <v>11125775.749999985</v>
      </c>
      <c r="BJ80" s="93">
        <f t="shared" si="333"/>
        <v>26319831.590000004</v>
      </c>
      <c r="BK80" s="93">
        <f t="shared" si="333"/>
        <v>21868754.730000004</v>
      </c>
      <c r="BL80" s="93">
        <f t="shared" si="333"/>
        <v>25284052.569999993</v>
      </c>
      <c r="BM80" s="93">
        <f t="shared" si="333"/>
        <v>30351797.740000024</v>
      </c>
      <c r="BN80" s="93">
        <f t="shared" si="333"/>
        <v>35055638.810000002</v>
      </c>
      <c r="BO80" s="93">
        <f t="shared" si="333"/>
        <v>22239436.480000004</v>
      </c>
      <c r="BP80" s="93">
        <f t="shared" si="333"/>
        <v>5899780.7200000137</v>
      </c>
      <c r="BQ80" s="93">
        <f t="shared" si="333"/>
        <v>49202435.399999991</v>
      </c>
      <c r="BR80" s="394">
        <f t="shared" si="333"/>
        <v>3498534.4899999946</v>
      </c>
      <c r="BS80" s="417">
        <f t="shared" ref="BS80:CB84" si="334">Y80-M80</f>
        <v>-5868200.6399999857</v>
      </c>
      <c r="BT80" s="93">
        <f t="shared" si="334"/>
        <v>8073880.2299999893</v>
      </c>
      <c r="BU80" s="93">
        <f t="shared" si="334"/>
        <v>18299988.89000003</v>
      </c>
      <c r="BV80" s="93">
        <f t="shared" si="334"/>
        <v>-3971229.7399999946</v>
      </c>
      <c r="BW80" s="93">
        <f t="shared" si="334"/>
        <v>-5840954.6899999976</v>
      </c>
      <c r="BX80" s="234">
        <f t="shared" si="334"/>
        <v>6632478.5100000203</v>
      </c>
      <c r="BY80" s="234">
        <f t="shared" si="334"/>
        <v>-10989239.800000012</v>
      </c>
      <c r="BZ80" s="234">
        <f t="shared" si="334"/>
        <v>-22567303.689999998</v>
      </c>
      <c r="CA80" s="234">
        <f t="shared" si="334"/>
        <v>16439914.239999995</v>
      </c>
      <c r="CB80" s="247">
        <f t="shared" si="334"/>
        <v>3890065.9099999964</v>
      </c>
      <c r="CC80" s="247">
        <f t="shared" ref="CC80:CL84" si="335">AI80-W80</f>
        <v>-31649223.299999997</v>
      </c>
      <c r="CD80" s="374">
        <f t="shared" si="335"/>
        <v>12279902.269999996</v>
      </c>
      <c r="CE80" s="343">
        <f t="shared" si="335"/>
        <v>8929553.9799999893</v>
      </c>
      <c r="CF80" s="247">
        <f t="shared" si="335"/>
        <v>18236270.090000004</v>
      </c>
      <c r="CG80" s="247">
        <f t="shared" si="335"/>
        <v>2382899.3099999726</v>
      </c>
      <c r="CH80" s="247">
        <f t="shared" si="335"/>
        <v>26611070.640000001</v>
      </c>
      <c r="CI80" s="247">
        <f t="shared" si="335"/>
        <v>-4786858.9399999976</v>
      </c>
      <c r="CJ80" s="247">
        <f t="shared" si="335"/>
        <v>-896017.79000002146</v>
      </c>
      <c r="CK80" s="247">
        <f t="shared" si="335"/>
        <v>-556177.3900000006</v>
      </c>
      <c r="CL80" s="247">
        <f t="shared" si="335"/>
        <v>35135305.650000006</v>
      </c>
      <c r="CM80" s="247">
        <f t="shared" ref="CM80:DA84" si="336">AS80-AG80</f>
        <v>-1961979.1699999869</v>
      </c>
      <c r="CN80" s="247">
        <f t="shared" si="336"/>
        <v>-9328878.349999994</v>
      </c>
      <c r="CO80" s="247">
        <f t="shared" si="336"/>
        <v>-123454452</v>
      </c>
      <c r="CP80" s="374">
        <f t="shared" si="336"/>
        <v>-125411908.36999999</v>
      </c>
      <c r="CQ80" s="374">
        <f t="shared" si="336"/>
        <v>-155182148.47999999</v>
      </c>
      <c r="CR80" s="374">
        <f t="shared" si="336"/>
        <v>-155332206.94</v>
      </c>
      <c r="CS80" s="374">
        <f t="shared" si="336"/>
        <v>34909147.789999992</v>
      </c>
      <c r="CT80" s="374">
        <f t="shared" si="336"/>
        <v>-14575258.420000002</v>
      </c>
      <c r="CU80" s="374">
        <f t="shared" si="336"/>
        <v>28833384.889999986</v>
      </c>
      <c r="CV80" s="374">
        <f t="shared" si="336"/>
        <v>-2063575.9599999934</v>
      </c>
      <c r="CW80" s="374">
        <f t="shared" si="336"/>
        <v>-18991468.349999994</v>
      </c>
      <c r="CX80" s="374">
        <f t="shared" si="336"/>
        <v>-9846201.6800000072</v>
      </c>
      <c r="CY80" s="374">
        <f t="shared" si="336"/>
        <v>-171253318.57999998</v>
      </c>
      <c r="CZ80" s="374">
        <f t="shared" si="336"/>
        <v>20463344.469999999</v>
      </c>
      <c r="DA80" s="374">
        <f t="shared" si="336"/>
        <v>132538378.63</v>
      </c>
      <c r="DB80" s="330"/>
      <c r="DC80" s="149" t="s">
        <v>154</v>
      </c>
    </row>
    <row r="81" spans="1:107" s="31" customFormat="1" x14ac:dyDescent="0.35">
      <c r="A81" s="139"/>
      <c r="B81" s="32" t="s">
        <v>140</v>
      </c>
      <c r="C81" s="90">
        <f>C95-C88</f>
        <v>7600786.0699999994</v>
      </c>
      <c r="D81" s="91">
        <f t="shared" ref="D81:Y81" si="337">D95-D88</f>
        <v>6630521.9400000004</v>
      </c>
      <c r="E81" s="91">
        <f t="shared" si="337"/>
        <v>5944918.3399999999</v>
      </c>
      <c r="F81" s="91">
        <f t="shared" si="337"/>
        <v>6045476.5200000005</v>
      </c>
      <c r="G81" s="91">
        <f t="shared" si="337"/>
        <v>7285412.959999999</v>
      </c>
      <c r="H81" s="91">
        <f t="shared" si="337"/>
        <v>7924361.2400000002</v>
      </c>
      <c r="I81" s="91">
        <f t="shared" si="337"/>
        <v>7030738.1600000001</v>
      </c>
      <c r="J81" s="91">
        <f t="shared" si="337"/>
        <v>6870580.6099999994</v>
      </c>
      <c r="K81" s="91">
        <f t="shared" si="337"/>
        <v>6435459.6399999997</v>
      </c>
      <c r="L81" s="92">
        <f t="shared" si="337"/>
        <v>8618831.3900000006</v>
      </c>
      <c r="M81" s="91">
        <f t="shared" si="337"/>
        <v>10229161.920000002</v>
      </c>
      <c r="N81" s="164">
        <f t="shared" si="337"/>
        <v>8152028.6599999992</v>
      </c>
      <c r="O81" s="164">
        <f t="shared" si="337"/>
        <v>7474263.4500000002</v>
      </c>
      <c r="P81" s="164">
        <f t="shared" si="337"/>
        <v>7844410.2499999991</v>
      </c>
      <c r="Q81" s="164">
        <f t="shared" si="337"/>
        <v>7174798.3799999999</v>
      </c>
      <c r="R81" s="91">
        <f t="shared" si="337"/>
        <v>7081914.6000000006</v>
      </c>
      <c r="S81" s="91">
        <f t="shared" si="337"/>
        <v>9374468.5899999999</v>
      </c>
      <c r="T81" s="91">
        <f t="shared" si="337"/>
        <v>9199422.4399999976</v>
      </c>
      <c r="U81" s="91">
        <f t="shared" si="337"/>
        <v>7353443.8100000015</v>
      </c>
      <c r="V81" s="91">
        <f t="shared" si="337"/>
        <v>5760628.8100000005</v>
      </c>
      <c r="W81" s="91">
        <f t="shared" si="337"/>
        <v>8763245.5899999999</v>
      </c>
      <c r="X81" s="92">
        <f t="shared" si="337"/>
        <v>8069956.4500000002</v>
      </c>
      <c r="Y81" s="91">
        <f t="shared" si="337"/>
        <v>9160246.75</v>
      </c>
      <c r="Z81" s="91">
        <f t="shared" ref="Z81:AA81" si="338">Z95-Z88</f>
        <v>9168350.3599999994</v>
      </c>
      <c r="AA81" s="91">
        <f t="shared" si="338"/>
        <v>10568820.490000002</v>
      </c>
      <c r="AB81" s="91">
        <f t="shared" ref="AB81:AC81" si="339">AB95-AB88</f>
        <v>8609896.8699999992</v>
      </c>
      <c r="AC81" s="91">
        <f t="shared" si="339"/>
        <v>8376059.2400000002</v>
      </c>
      <c r="AD81" s="91">
        <f t="shared" ref="AD81:AE81" si="340">AD95-AD88</f>
        <v>8815611.5500000007</v>
      </c>
      <c r="AE81" s="91">
        <f t="shared" si="340"/>
        <v>9395935.75</v>
      </c>
      <c r="AF81" s="91">
        <f t="shared" ref="AF81:AG81" si="341">AF95-AF88</f>
        <v>8668004.4299999997</v>
      </c>
      <c r="AG81" s="91">
        <f t="shared" si="341"/>
        <v>8495042.4400000013</v>
      </c>
      <c r="AH81" s="192">
        <f t="shared" ref="AH81:AI81" si="342">AH95-AH88</f>
        <v>6487610.0099999998</v>
      </c>
      <c r="AI81" s="192">
        <f t="shared" si="342"/>
        <v>5088018.38</v>
      </c>
      <c r="AJ81" s="179">
        <f t="shared" ref="AJ81:AK81" si="343">AJ95-AJ88</f>
        <v>7762671.0700000003</v>
      </c>
      <c r="AK81" s="308">
        <f t="shared" si="343"/>
        <v>6222269.1500000004</v>
      </c>
      <c r="AL81" s="308">
        <f t="shared" ref="AL81:AM81" si="344">AL95-AL88</f>
        <v>7264357.6600000001</v>
      </c>
      <c r="AM81" s="282">
        <f t="shared" si="344"/>
        <v>7867521.21</v>
      </c>
      <c r="AN81" s="282">
        <f t="shared" ref="AN81:AO81" si="345">AN95-AN88</f>
        <v>11882939.43</v>
      </c>
      <c r="AO81" s="282">
        <f t="shared" si="345"/>
        <v>6466891.6699999999</v>
      </c>
      <c r="AP81" s="282">
        <f t="shared" ref="AP81:AQ81" si="346">AP95-AP88</f>
        <v>6836603.6100000003</v>
      </c>
      <c r="AQ81" s="282">
        <f t="shared" si="346"/>
        <v>8016795.8600000003</v>
      </c>
      <c r="AR81" s="282">
        <f t="shared" ref="AR81:AS81" si="347">AR95-AR88</f>
        <v>10112421.07</v>
      </c>
      <c r="AS81" s="282">
        <f t="shared" si="347"/>
        <v>8340793.1500000004</v>
      </c>
      <c r="AT81" s="282">
        <f t="shared" ref="AT81:AU81" si="348">AT95-AT88</f>
        <v>5898883.8100000005</v>
      </c>
      <c r="AU81" s="282">
        <f t="shared" si="348"/>
        <v>-4660207.25</v>
      </c>
      <c r="AV81" s="300">
        <f t="shared" ref="AV81:AW81" si="349">AV95-AV88</f>
        <v>-2997977.6800000006</v>
      </c>
      <c r="AW81" s="282">
        <f t="shared" si="349"/>
        <v>-4190635.459999999</v>
      </c>
      <c r="AX81" s="282">
        <f t="shared" ref="AX81:AY81" si="350">AX95-AX88</f>
        <v>-4956489.5599999987</v>
      </c>
      <c r="AY81" s="282">
        <f t="shared" si="350"/>
        <v>15847612.630000001</v>
      </c>
      <c r="AZ81" s="282">
        <f t="shared" ref="AZ81:BA81" si="351">AZ95-AZ88</f>
        <v>9585261.6300000008</v>
      </c>
      <c r="BA81" s="282">
        <f t="shared" si="351"/>
        <v>11170174.84</v>
      </c>
      <c r="BB81" s="282">
        <f t="shared" ref="BB81:BC81" si="352">BB95-BB88</f>
        <v>8649427.9600000009</v>
      </c>
      <c r="BC81" s="282">
        <f t="shared" si="352"/>
        <v>8488081.0899999999</v>
      </c>
      <c r="BD81" s="282">
        <f t="shared" ref="BD81" si="353">BD95-BD88</f>
        <v>11722856.800000001</v>
      </c>
      <c r="BE81" s="282">
        <f t="shared" ref="BE81:BG81" si="354">BE95-BE88</f>
        <v>-7947213.9000000004</v>
      </c>
      <c r="BF81" s="282">
        <f t="shared" si="354"/>
        <v>8662360.0600000005</v>
      </c>
      <c r="BG81" s="282">
        <f t="shared" si="354"/>
        <v>8638609.9600000009</v>
      </c>
      <c r="BH81" s="282"/>
      <c r="BI81" s="28">
        <f t="shared" si="333"/>
        <v>-126522.61999999918</v>
      </c>
      <c r="BJ81" s="93">
        <f t="shared" si="333"/>
        <v>1213888.3099999987</v>
      </c>
      <c r="BK81" s="93">
        <f t="shared" si="333"/>
        <v>1229880.04</v>
      </c>
      <c r="BL81" s="93">
        <f t="shared" si="333"/>
        <v>1036438.0800000001</v>
      </c>
      <c r="BM81" s="93">
        <f t="shared" si="333"/>
        <v>2089055.6300000008</v>
      </c>
      <c r="BN81" s="93">
        <f t="shared" si="333"/>
        <v>1275061.1999999974</v>
      </c>
      <c r="BO81" s="93">
        <f t="shared" si="333"/>
        <v>322705.6500000013</v>
      </c>
      <c r="BP81" s="93">
        <f t="shared" si="333"/>
        <v>-1109951.7999999989</v>
      </c>
      <c r="BQ81" s="93">
        <f t="shared" si="333"/>
        <v>2327785.9500000002</v>
      </c>
      <c r="BR81" s="394">
        <f t="shared" si="333"/>
        <v>-548874.94000000041</v>
      </c>
      <c r="BS81" s="417">
        <f t="shared" si="334"/>
        <v>-1068915.1700000018</v>
      </c>
      <c r="BT81" s="93">
        <f t="shared" si="334"/>
        <v>1016321.7000000002</v>
      </c>
      <c r="BU81" s="93">
        <f t="shared" si="334"/>
        <v>3094557.0400000019</v>
      </c>
      <c r="BV81" s="93">
        <f t="shared" si="334"/>
        <v>765486.62000000011</v>
      </c>
      <c r="BW81" s="93">
        <f t="shared" si="334"/>
        <v>1201260.8600000003</v>
      </c>
      <c r="BX81" s="234">
        <f t="shared" si="334"/>
        <v>1733696.9500000002</v>
      </c>
      <c r="BY81" s="234">
        <f t="shared" si="334"/>
        <v>21467.160000000149</v>
      </c>
      <c r="BZ81" s="234">
        <f t="shared" si="334"/>
        <v>-531418.00999999791</v>
      </c>
      <c r="CA81" s="234">
        <f t="shared" si="334"/>
        <v>1141598.6299999999</v>
      </c>
      <c r="CB81" s="247">
        <f t="shared" si="334"/>
        <v>726981.19999999925</v>
      </c>
      <c r="CC81" s="247">
        <f t="shared" si="335"/>
        <v>-3675227.21</v>
      </c>
      <c r="CD81" s="374">
        <f t="shared" si="335"/>
        <v>-307285.37999999989</v>
      </c>
      <c r="CE81" s="343">
        <f t="shared" si="335"/>
        <v>-2937977.5999999996</v>
      </c>
      <c r="CF81" s="247">
        <f t="shared" si="335"/>
        <v>-1903992.6999999993</v>
      </c>
      <c r="CG81" s="247">
        <f t="shared" si="335"/>
        <v>-2701299.2800000021</v>
      </c>
      <c r="CH81" s="247">
        <f t="shared" si="335"/>
        <v>3273042.5600000005</v>
      </c>
      <c r="CI81" s="247">
        <f t="shared" si="335"/>
        <v>-1909167.5700000003</v>
      </c>
      <c r="CJ81" s="247">
        <f t="shared" si="335"/>
        <v>-1979007.9400000004</v>
      </c>
      <c r="CK81" s="247">
        <f t="shared" si="335"/>
        <v>-1379139.8899999997</v>
      </c>
      <c r="CL81" s="247">
        <f t="shared" si="335"/>
        <v>1444416.6400000006</v>
      </c>
      <c r="CM81" s="247">
        <f t="shared" si="336"/>
        <v>-154249.29000000097</v>
      </c>
      <c r="CN81" s="247">
        <f t="shared" si="336"/>
        <v>-588726.19999999925</v>
      </c>
      <c r="CO81" s="247">
        <f t="shared" si="336"/>
        <v>-9748225.629999999</v>
      </c>
      <c r="CP81" s="374">
        <f t="shared" si="336"/>
        <v>-10760648.75</v>
      </c>
      <c r="CQ81" s="374">
        <f t="shared" si="336"/>
        <v>-10412904.609999999</v>
      </c>
      <c r="CR81" s="374">
        <f t="shared" si="336"/>
        <v>-12220847.219999999</v>
      </c>
      <c r="CS81" s="374">
        <f t="shared" si="336"/>
        <v>7980091.4200000009</v>
      </c>
      <c r="CT81" s="374">
        <f t="shared" si="336"/>
        <v>-2297677.7999999989</v>
      </c>
      <c r="CU81" s="374">
        <f t="shared" si="336"/>
        <v>4703283.17</v>
      </c>
      <c r="CV81" s="374">
        <f t="shared" si="336"/>
        <v>1812824.3500000006</v>
      </c>
      <c r="CW81" s="374">
        <f t="shared" si="336"/>
        <v>471285.22999999952</v>
      </c>
      <c r="CX81" s="374">
        <f t="shared" si="336"/>
        <v>1610435.7300000004</v>
      </c>
      <c r="CY81" s="374">
        <f t="shared" si="336"/>
        <v>-16288007.050000001</v>
      </c>
      <c r="CZ81" s="374">
        <f t="shared" si="336"/>
        <v>2763476.25</v>
      </c>
      <c r="DA81" s="374">
        <f t="shared" si="336"/>
        <v>13298817.210000001</v>
      </c>
      <c r="DB81" s="330"/>
      <c r="DC81" s="149" t="s">
        <v>154</v>
      </c>
    </row>
    <row r="82" spans="1:107" s="31" customFormat="1" x14ac:dyDescent="0.35">
      <c r="A82" s="139"/>
      <c r="B82" s="32" t="s">
        <v>141</v>
      </c>
      <c r="C82" s="90">
        <f>C96-C89</f>
        <v>30604744.07</v>
      </c>
      <c r="D82" s="91">
        <f t="shared" ref="D82:Y82" si="355">D96-D89</f>
        <v>26412619.059999999</v>
      </c>
      <c r="E82" s="91">
        <f t="shared" si="355"/>
        <v>26915432.43</v>
      </c>
      <c r="F82" s="91">
        <f t="shared" si="355"/>
        <v>22012185.489999998</v>
      </c>
      <c r="G82" s="91">
        <f t="shared" si="355"/>
        <v>26547786.100000001</v>
      </c>
      <c r="H82" s="91">
        <f t="shared" si="355"/>
        <v>27460755.68</v>
      </c>
      <c r="I82" s="91">
        <f t="shared" si="355"/>
        <v>24697892.519999996</v>
      </c>
      <c r="J82" s="91">
        <f t="shared" si="355"/>
        <v>23716141.399999999</v>
      </c>
      <c r="K82" s="91">
        <f t="shared" si="355"/>
        <v>20841733.289999999</v>
      </c>
      <c r="L82" s="92">
        <f t="shared" si="355"/>
        <v>26858746.829999998</v>
      </c>
      <c r="M82" s="91">
        <f t="shared" si="355"/>
        <v>32409109.249999996</v>
      </c>
      <c r="N82" s="164">
        <f t="shared" si="355"/>
        <v>28059163.310000002</v>
      </c>
      <c r="O82" s="164">
        <f t="shared" si="355"/>
        <v>28555041.350000001</v>
      </c>
      <c r="P82" s="164">
        <f t="shared" si="355"/>
        <v>25784750.100000001</v>
      </c>
      <c r="Q82" s="164">
        <f t="shared" si="355"/>
        <v>23569428.370000001</v>
      </c>
      <c r="R82" s="91">
        <f t="shared" si="355"/>
        <v>23438234.939999998</v>
      </c>
      <c r="S82" s="91">
        <f t="shared" si="355"/>
        <v>28243001.299999997</v>
      </c>
      <c r="T82" s="91">
        <f t="shared" si="355"/>
        <v>29944269.630000003</v>
      </c>
      <c r="U82" s="91">
        <f t="shared" si="355"/>
        <v>27289936.68</v>
      </c>
      <c r="V82" s="91">
        <f t="shared" si="355"/>
        <v>25877871.579999998</v>
      </c>
      <c r="W82" s="91">
        <f t="shared" si="355"/>
        <v>28812784.739999998</v>
      </c>
      <c r="X82" s="92">
        <f t="shared" si="355"/>
        <v>27771739.109999999</v>
      </c>
      <c r="Y82" s="91">
        <f t="shared" si="355"/>
        <v>29094514.670000002</v>
      </c>
      <c r="Z82" s="91">
        <f t="shared" ref="Z82:AA82" si="356">Z96-Z89</f>
        <v>29180150.609999999</v>
      </c>
      <c r="AA82" s="91">
        <f t="shared" si="356"/>
        <v>33662836.619999997</v>
      </c>
      <c r="AB82" s="91">
        <f t="shared" ref="AB82:AC82" si="357">AB96-AB89</f>
        <v>30694933.120000001</v>
      </c>
      <c r="AC82" s="91">
        <f t="shared" si="357"/>
        <v>26257302.5</v>
      </c>
      <c r="AD82" s="91">
        <f t="shared" ref="AD82:AE82" si="358">AD96-AD89</f>
        <v>30417951.920000002</v>
      </c>
      <c r="AE82" s="91">
        <f t="shared" si="358"/>
        <v>40565501.43</v>
      </c>
      <c r="AF82" s="91">
        <f t="shared" ref="AF82:AG82" si="359">AF96-AF89</f>
        <v>31563836.329999998</v>
      </c>
      <c r="AG82" s="91">
        <f t="shared" si="359"/>
        <v>32436314.289999999</v>
      </c>
      <c r="AH82" s="192">
        <f t="shared" ref="AH82:AI82" si="360">AH96-AH89</f>
        <v>26602332.920000002</v>
      </c>
      <c r="AI82" s="192">
        <f t="shared" si="360"/>
        <v>26407285.700000003</v>
      </c>
      <c r="AJ82" s="179">
        <f t="shared" ref="AJ82:AK82" si="361">AJ96-AJ89</f>
        <v>36774568.049999997</v>
      </c>
      <c r="AK82" s="308">
        <f t="shared" si="361"/>
        <v>35107932.960000001</v>
      </c>
      <c r="AL82" s="308">
        <f t="shared" ref="AL82:AM82" si="362">AL96-AL89</f>
        <v>38013870.539999999</v>
      </c>
      <c r="AM82" s="282">
        <f t="shared" si="362"/>
        <v>37457453.829999998</v>
      </c>
      <c r="AN82" s="282">
        <f t="shared" ref="AN82:AO82" si="363">AN96-AN89</f>
        <v>39457877.740000002</v>
      </c>
      <c r="AO82" s="282">
        <f t="shared" si="363"/>
        <v>26079363.670000002</v>
      </c>
      <c r="AP82" s="282">
        <f t="shared" ref="AP82:AQ82" si="364">AP96-AP89</f>
        <v>28929862.170000002</v>
      </c>
      <c r="AQ82" s="282">
        <f t="shared" si="364"/>
        <v>31400080.530000001</v>
      </c>
      <c r="AR82" s="282">
        <f t="shared" ref="AR82:AS82" si="365">AR96-AR89</f>
        <v>39327001.620000005</v>
      </c>
      <c r="AS82" s="282">
        <f t="shared" si="365"/>
        <v>37106081</v>
      </c>
      <c r="AT82" s="282">
        <f t="shared" ref="AT82:AU82" si="366">AT96-AT89</f>
        <v>26447522.640000001</v>
      </c>
      <c r="AU82" s="282">
        <f t="shared" si="366"/>
        <v>-6078186.6400000006</v>
      </c>
      <c r="AV82" s="300">
        <f t="shared" ref="AV82:AW82" si="367">AV96-AV89</f>
        <v>2050404.8999999985</v>
      </c>
      <c r="AW82" s="282">
        <f t="shared" si="367"/>
        <v>-100468.77999999933</v>
      </c>
      <c r="AX82" s="282">
        <f t="shared" ref="AX82:AY82" si="368">AX96-AX89</f>
        <v>-2442481.7800000012</v>
      </c>
      <c r="AY82" s="282">
        <f t="shared" si="368"/>
        <v>56444402.850000001</v>
      </c>
      <c r="AZ82" s="282">
        <f t="shared" ref="AZ82:BA82" si="369">AZ96-AZ89</f>
        <v>33263491.850000001</v>
      </c>
      <c r="BA82" s="282">
        <f t="shared" si="369"/>
        <v>35771077.289999999</v>
      </c>
      <c r="BB82" s="282">
        <f t="shared" ref="BB82:BC82" si="370">BB96-BB89</f>
        <v>31376261.420000002</v>
      </c>
      <c r="BC82" s="282">
        <f t="shared" si="370"/>
        <v>28595406.379999999</v>
      </c>
      <c r="BD82" s="282">
        <f t="shared" ref="BD82" si="371">BD96-BD89</f>
        <v>38237521.950000003</v>
      </c>
      <c r="BE82" s="282">
        <f t="shared" ref="BE82:BG82" si="372">BE96-BE89</f>
        <v>34583964.25</v>
      </c>
      <c r="BF82" s="282">
        <f t="shared" si="372"/>
        <v>33193043.52</v>
      </c>
      <c r="BG82" s="282">
        <f t="shared" si="372"/>
        <v>31937083.789999999</v>
      </c>
      <c r="BH82" s="282"/>
      <c r="BI82" s="28">
        <f t="shared" si="333"/>
        <v>-2049702.7199999988</v>
      </c>
      <c r="BJ82" s="93">
        <f t="shared" si="333"/>
        <v>-627868.95999999717</v>
      </c>
      <c r="BK82" s="93">
        <f t="shared" si="333"/>
        <v>-3346004.0599999987</v>
      </c>
      <c r="BL82" s="93">
        <f t="shared" si="333"/>
        <v>1426049.4499999993</v>
      </c>
      <c r="BM82" s="93">
        <f t="shared" si="333"/>
        <v>1695215.1999999955</v>
      </c>
      <c r="BN82" s="93">
        <f t="shared" si="333"/>
        <v>2483513.950000003</v>
      </c>
      <c r="BO82" s="93">
        <f t="shared" si="333"/>
        <v>2592044.1600000039</v>
      </c>
      <c r="BP82" s="93">
        <f t="shared" si="333"/>
        <v>2161730.1799999997</v>
      </c>
      <c r="BQ82" s="93">
        <f t="shared" si="333"/>
        <v>7971051.4499999993</v>
      </c>
      <c r="BR82" s="394">
        <f t="shared" si="333"/>
        <v>912992.28000000119</v>
      </c>
      <c r="BS82" s="417">
        <f t="shared" si="334"/>
        <v>-3314594.5799999945</v>
      </c>
      <c r="BT82" s="93">
        <f t="shared" si="334"/>
        <v>1120987.299999997</v>
      </c>
      <c r="BU82" s="93">
        <f t="shared" si="334"/>
        <v>5107795.2699999958</v>
      </c>
      <c r="BV82" s="93">
        <f t="shared" si="334"/>
        <v>4910183.0199999996</v>
      </c>
      <c r="BW82" s="93">
        <f t="shared" si="334"/>
        <v>2687874.129999999</v>
      </c>
      <c r="BX82" s="234">
        <f t="shared" si="334"/>
        <v>6979716.9800000042</v>
      </c>
      <c r="BY82" s="234">
        <f t="shared" si="334"/>
        <v>12322500.130000003</v>
      </c>
      <c r="BZ82" s="234">
        <f t="shared" si="334"/>
        <v>1619566.6999999955</v>
      </c>
      <c r="CA82" s="234">
        <f t="shared" si="334"/>
        <v>5146377.6099999994</v>
      </c>
      <c r="CB82" s="247">
        <f t="shared" si="334"/>
        <v>724461.34000000358</v>
      </c>
      <c r="CC82" s="247">
        <f t="shared" si="335"/>
        <v>-2405499.0399999954</v>
      </c>
      <c r="CD82" s="374">
        <f t="shared" si="335"/>
        <v>9002828.9399999976</v>
      </c>
      <c r="CE82" s="343">
        <f t="shared" si="335"/>
        <v>6013418.2899999991</v>
      </c>
      <c r="CF82" s="247">
        <f t="shared" si="335"/>
        <v>8833719.9299999997</v>
      </c>
      <c r="CG82" s="247">
        <f t="shared" si="335"/>
        <v>3794617.2100000009</v>
      </c>
      <c r="CH82" s="247">
        <f t="shared" si="335"/>
        <v>8762944.620000001</v>
      </c>
      <c r="CI82" s="247">
        <f t="shared" si="335"/>
        <v>-177938.82999999821</v>
      </c>
      <c r="CJ82" s="247">
        <f t="shared" si="335"/>
        <v>-1488089.75</v>
      </c>
      <c r="CK82" s="247">
        <f t="shared" si="335"/>
        <v>-9165420.8999999985</v>
      </c>
      <c r="CL82" s="247">
        <f t="shared" si="335"/>
        <v>7763165.2900000066</v>
      </c>
      <c r="CM82" s="247">
        <f t="shared" si="336"/>
        <v>4669766.7100000009</v>
      </c>
      <c r="CN82" s="247">
        <f t="shared" si="336"/>
        <v>-154810.28000000119</v>
      </c>
      <c r="CO82" s="247">
        <f t="shared" si="336"/>
        <v>-32485472.340000004</v>
      </c>
      <c r="CP82" s="374">
        <f t="shared" si="336"/>
        <v>-34724163.149999999</v>
      </c>
      <c r="CQ82" s="374">
        <f t="shared" si="336"/>
        <v>-35208401.740000002</v>
      </c>
      <c r="CR82" s="374">
        <f t="shared" si="336"/>
        <v>-40456352.32</v>
      </c>
      <c r="CS82" s="374">
        <f t="shared" si="336"/>
        <v>18986949.020000003</v>
      </c>
      <c r="CT82" s="374">
        <f t="shared" si="336"/>
        <v>-6194385.8900000006</v>
      </c>
      <c r="CU82" s="374">
        <f t="shared" si="336"/>
        <v>9691713.6199999973</v>
      </c>
      <c r="CV82" s="374">
        <f t="shared" si="336"/>
        <v>2446399.25</v>
      </c>
      <c r="CW82" s="374">
        <f t="shared" si="336"/>
        <v>-2804674.1500000022</v>
      </c>
      <c r="CX82" s="374">
        <f t="shared" si="336"/>
        <v>-1089479.6700000018</v>
      </c>
      <c r="CY82" s="374">
        <f t="shared" si="336"/>
        <v>-2522116.75</v>
      </c>
      <c r="CZ82" s="374">
        <f t="shared" si="336"/>
        <v>6745520.879999999</v>
      </c>
      <c r="DA82" s="374">
        <f t="shared" si="336"/>
        <v>38015270.43</v>
      </c>
      <c r="DB82" s="330"/>
      <c r="DC82" s="149" t="s">
        <v>154</v>
      </c>
    </row>
    <row r="83" spans="1:107" s="31" customFormat="1" x14ac:dyDescent="0.35">
      <c r="A83" s="139"/>
      <c r="B83" s="32" t="s">
        <v>142</v>
      </c>
      <c r="C83" s="90">
        <f>C97-C90</f>
        <v>25899689.530000001</v>
      </c>
      <c r="D83" s="91">
        <f t="shared" ref="D83:Y83" si="373">D97-D90</f>
        <v>22557977.519999996</v>
      </c>
      <c r="E83" s="91">
        <f t="shared" si="373"/>
        <v>20691613.41</v>
      </c>
      <c r="F83" s="91">
        <f t="shared" si="373"/>
        <v>19815708.329999998</v>
      </c>
      <c r="G83" s="91">
        <f t="shared" si="373"/>
        <v>22499867.420000002</v>
      </c>
      <c r="H83" s="91">
        <f t="shared" si="373"/>
        <v>22065882.43</v>
      </c>
      <c r="I83" s="91">
        <f t="shared" si="373"/>
        <v>22509027.329999998</v>
      </c>
      <c r="J83" s="91">
        <f t="shared" si="373"/>
        <v>20896548.969999999</v>
      </c>
      <c r="K83" s="91">
        <f t="shared" si="373"/>
        <v>16978452.75</v>
      </c>
      <c r="L83" s="92">
        <f t="shared" si="373"/>
        <v>21546458.369999997</v>
      </c>
      <c r="M83" s="91">
        <f t="shared" si="373"/>
        <v>27315881.259999998</v>
      </c>
      <c r="N83" s="164">
        <f t="shared" si="373"/>
        <v>24146056.149999999</v>
      </c>
      <c r="O83" s="164">
        <f t="shared" si="373"/>
        <v>25558591.320000004</v>
      </c>
      <c r="P83" s="164">
        <f t="shared" si="373"/>
        <v>21112195.220000003</v>
      </c>
      <c r="Q83" s="164">
        <f t="shared" si="373"/>
        <v>20820638.039999999</v>
      </c>
      <c r="R83" s="91">
        <f t="shared" si="373"/>
        <v>19621130.369999997</v>
      </c>
      <c r="S83" s="91">
        <f t="shared" si="373"/>
        <v>32085874.5</v>
      </c>
      <c r="T83" s="91">
        <f t="shared" si="373"/>
        <v>40279313.480000004</v>
      </c>
      <c r="U83" s="91">
        <f t="shared" si="373"/>
        <v>30150561.129999999</v>
      </c>
      <c r="V83" s="91">
        <f t="shared" si="373"/>
        <v>26203952.759999998</v>
      </c>
      <c r="W83" s="91">
        <f t="shared" si="373"/>
        <v>33171239.82</v>
      </c>
      <c r="X83" s="92">
        <f t="shared" si="373"/>
        <v>24225303.009999998</v>
      </c>
      <c r="Y83" s="91">
        <f t="shared" si="373"/>
        <v>25227753.350000001</v>
      </c>
      <c r="Z83" s="91">
        <f t="shared" ref="Z83:AA83" si="374">Z97-Z90</f>
        <v>27357719.879999999</v>
      </c>
      <c r="AA83" s="91">
        <f t="shared" si="374"/>
        <v>27962052.050000001</v>
      </c>
      <c r="AB83" s="91">
        <f t="shared" ref="AB83:AC83" si="375">AB97-AB90</f>
        <v>30442191.790000003</v>
      </c>
      <c r="AC83" s="91">
        <f t="shared" si="375"/>
        <v>23700157.900000006</v>
      </c>
      <c r="AD83" s="91">
        <f t="shared" ref="AD83:AE83" si="376">AD97-AD90</f>
        <v>29274684</v>
      </c>
      <c r="AE83" s="91">
        <f t="shared" si="376"/>
        <v>27432957.82</v>
      </c>
      <c r="AF83" s="91">
        <f t="shared" ref="AF83:AG83" si="377">AF97-AF90</f>
        <v>27470924.469999999</v>
      </c>
      <c r="AG83" s="91">
        <f t="shared" si="377"/>
        <v>27129582.600000001</v>
      </c>
      <c r="AH83" s="192">
        <f t="shared" ref="AH83:AI83" si="378">AH97-AH90</f>
        <v>25815915.91</v>
      </c>
      <c r="AI83" s="192">
        <f t="shared" si="378"/>
        <v>26501158.140000001</v>
      </c>
      <c r="AJ83" s="179">
        <f t="shared" ref="AJ83:AK83" si="379">AJ97-AJ90</f>
        <v>25760665.309999999</v>
      </c>
      <c r="AK83" s="308">
        <f t="shared" si="379"/>
        <v>30104801.359999999</v>
      </c>
      <c r="AL83" s="308">
        <f t="shared" ref="AL83:AM83" si="380">AL97-AL90</f>
        <v>33294504.289999999</v>
      </c>
      <c r="AM83" s="282">
        <f t="shared" si="380"/>
        <v>34547166.299999997</v>
      </c>
      <c r="AN83" s="282">
        <f t="shared" ref="AN83:AO83" si="381">AN97-AN90</f>
        <v>40772624.490000002</v>
      </c>
      <c r="AO83" s="282">
        <f t="shared" si="381"/>
        <v>24556913.68</v>
      </c>
      <c r="AP83" s="282">
        <f t="shared" ref="AP83:AQ83" si="382">AP97-AP90</f>
        <v>27939912.09</v>
      </c>
      <c r="AQ83" s="282">
        <f t="shared" si="382"/>
        <v>27046502.59</v>
      </c>
      <c r="AR83" s="282">
        <f t="shared" ref="AR83:AS83" si="383">AR97-AR90</f>
        <v>35289547.780000001</v>
      </c>
      <c r="AS83" s="282">
        <f t="shared" si="383"/>
        <v>38376628.289999999</v>
      </c>
      <c r="AT83" s="282">
        <f t="shared" ref="AT83:AU83" si="384">AT97-AT90</f>
        <v>30582904.57</v>
      </c>
      <c r="AU83" s="282">
        <f t="shared" si="384"/>
        <v>-8152918.8100000005</v>
      </c>
      <c r="AV83" s="300">
        <f t="shared" ref="AV83:AW83" si="385">AV97-AV90</f>
        <v>-4605418.09</v>
      </c>
      <c r="AW83" s="282">
        <f t="shared" si="385"/>
        <v>-5822901.1199999992</v>
      </c>
      <c r="AX83" s="282">
        <f t="shared" ref="AX83:AY83" si="386">AX97-AX90</f>
        <v>-6410544.5299999993</v>
      </c>
      <c r="AY83" s="282">
        <f t="shared" si="386"/>
        <v>39441976.829999998</v>
      </c>
      <c r="AZ83" s="282">
        <f t="shared" ref="AZ83:BA83" si="387">AZ97-AZ90</f>
        <v>30170717.830000002</v>
      </c>
      <c r="BA83" s="282">
        <f t="shared" si="387"/>
        <v>27175860.869999997</v>
      </c>
      <c r="BB83" s="282">
        <f t="shared" ref="BB83:BC83" si="388">BB97-BB90</f>
        <v>27267048.280000001</v>
      </c>
      <c r="BC83" s="282">
        <f t="shared" si="388"/>
        <v>23238338.969999999</v>
      </c>
      <c r="BD83" s="282">
        <f t="shared" ref="BD83" si="389">BD97-BD90</f>
        <v>29868848.48</v>
      </c>
      <c r="BE83" s="282">
        <f t="shared" ref="BE83:BG83" si="390">BE97-BE90</f>
        <v>29833028.34</v>
      </c>
      <c r="BF83" s="282">
        <f t="shared" si="390"/>
        <v>26957839.539999999</v>
      </c>
      <c r="BG83" s="282">
        <f t="shared" si="390"/>
        <v>26019458.240000002</v>
      </c>
      <c r="BH83" s="282"/>
      <c r="BI83" s="28">
        <f t="shared" si="333"/>
        <v>-341098.20999999717</v>
      </c>
      <c r="BJ83" s="93">
        <f t="shared" si="333"/>
        <v>-1445782.2999999933</v>
      </c>
      <c r="BK83" s="93">
        <f t="shared" si="333"/>
        <v>129024.62999999896</v>
      </c>
      <c r="BL83" s="93">
        <f t="shared" si="333"/>
        <v>-194577.96000000089</v>
      </c>
      <c r="BM83" s="93">
        <f t="shared" si="333"/>
        <v>9586007.0799999982</v>
      </c>
      <c r="BN83" s="93">
        <f t="shared" si="333"/>
        <v>18213431.050000004</v>
      </c>
      <c r="BO83" s="93">
        <f t="shared" si="333"/>
        <v>7641533.8000000007</v>
      </c>
      <c r="BP83" s="93">
        <f t="shared" si="333"/>
        <v>5307403.7899999991</v>
      </c>
      <c r="BQ83" s="93">
        <f t="shared" si="333"/>
        <v>16192787.07</v>
      </c>
      <c r="BR83" s="394">
        <f t="shared" si="333"/>
        <v>2678844.6400000006</v>
      </c>
      <c r="BS83" s="417">
        <f t="shared" si="334"/>
        <v>-2088127.9099999964</v>
      </c>
      <c r="BT83" s="93">
        <f t="shared" si="334"/>
        <v>3211663.7300000004</v>
      </c>
      <c r="BU83" s="93">
        <f t="shared" si="334"/>
        <v>2403460.7299999967</v>
      </c>
      <c r="BV83" s="93">
        <f t="shared" si="334"/>
        <v>9329996.5700000003</v>
      </c>
      <c r="BW83" s="93">
        <f t="shared" si="334"/>
        <v>2879519.8600000069</v>
      </c>
      <c r="BX83" s="234">
        <f t="shared" si="334"/>
        <v>9653553.6300000027</v>
      </c>
      <c r="BY83" s="234">
        <f t="shared" si="334"/>
        <v>-4652916.68</v>
      </c>
      <c r="BZ83" s="234">
        <f t="shared" si="334"/>
        <v>-12808389.010000005</v>
      </c>
      <c r="CA83" s="234">
        <f t="shared" si="334"/>
        <v>-3020978.5299999975</v>
      </c>
      <c r="CB83" s="247">
        <f t="shared" si="334"/>
        <v>-388036.84999999776</v>
      </c>
      <c r="CC83" s="247">
        <f t="shared" si="335"/>
        <v>-6670081.6799999997</v>
      </c>
      <c r="CD83" s="374">
        <f t="shared" si="335"/>
        <v>1535362.3000000007</v>
      </c>
      <c r="CE83" s="343">
        <f t="shared" si="335"/>
        <v>4877048.0099999979</v>
      </c>
      <c r="CF83" s="247">
        <f t="shared" si="335"/>
        <v>5936784.4100000001</v>
      </c>
      <c r="CG83" s="247">
        <f t="shared" si="335"/>
        <v>6585114.2499999963</v>
      </c>
      <c r="CH83" s="247">
        <f t="shared" si="335"/>
        <v>10330432.699999999</v>
      </c>
      <c r="CI83" s="247">
        <f t="shared" si="335"/>
        <v>856755.77999999374</v>
      </c>
      <c r="CJ83" s="247">
        <f t="shared" si="335"/>
        <v>-1334771.9100000001</v>
      </c>
      <c r="CK83" s="247">
        <f t="shared" si="335"/>
        <v>-386455.23000000045</v>
      </c>
      <c r="CL83" s="247">
        <f t="shared" si="335"/>
        <v>7818623.3100000024</v>
      </c>
      <c r="CM83" s="247">
        <f t="shared" si="336"/>
        <v>11247045.689999998</v>
      </c>
      <c r="CN83" s="247">
        <f t="shared" si="336"/>
        <v>4766988.66</v>
      </c>
      <c r="CO83" s="247">
        <f t="shared" si="336"/>
        <v>-34654076.950000003</v>
      </c>
      <c r="CP83" s="374">
        <f t="shared" si="336"/>
        <v>-30366083.399999999</v>
      </c>
      <c r="CQ83" s="374">
        <f t="shared" si="336"/>
        <v>-35927702.479999997</v>
      </c>
      <c r="CR83" s="374">
        <f t="shared" si="336"/>
        <v>-39705048.82</v>
      </c>
      <c r="CS83" s="374">
        <f t="shared" si="336"/>
        <v>4894810.5300000012</v>
      </c>
      <c r="CT83" s="374">
        <f t="shared" si="336"/>
        <v>-10601906.66</v>
      </c>
      <c r="CU83" s="374">
        <f t="shared" si="336"/>
        <v>2618947.1899999976</v>
      </c>
      <c r="CV83" s="374">
        <f t="shared" si="336"/>
        <v>-672863.80999999866</v>
      </c>
      <c r="CW83" s="374">
        <f t="shared" si="336"/>
        <v>-3808163.620000001</v>
      </c>
      <c r="CX83" s="374">
        <f t="shared" si="336"/>
        <v>-5420699.3000000007</v>
      </c>
      <c r="CY83" s="374">
        <f t="shared" si="336"/>
        <v>-8543599.9499999993</v>
      </c>
      <c r="CZ83" s="374">
        <f t="shared" si="336"/>
        <v>-3625065.0300000012</v>
      </c>
      <c r="DA83" s="374">
        <f t="shared" si="336"/>
        <v>34172377.050000004</v>
      </c>
      <c r="DB83" s="330"/>
      <c r="DC83" s="149" t="s">
        <v>154</v>
      </c>
    </row>
    <row r="84" spans="1:107" s="31" customFormat="1" x14ac:dyDescent="0.35">
      <c r="A84" s="139"/>
      <c r="B84" s="32" t="s">
        <v>143</v>
      </c>
      <c r="C84" s="90">
        <f>C98-C91</f>
        <v>36871172.5</v>
      </c>
      <c r="D84" s="91">
        <f t="shared" ref="D84:Y84" si="391">D98-D91</f>
        <v>34735103.399999999</v>
      </c>
      <c r="E84" s="91">
        <f t="shared" si="391"/>
        <v>31492374.209999997</v>
      </c>
      <c r="F84" s="91">
        <f t="shared" si="391"/>
        <v>32263519.409999996</v>
      </c>
      <c r="G84" s="91">
        <f t="shared" si="391"/>
        <v>35586711.120000005</v>
      </c>
      <c r="H84" s="91">
        <f t="shared" si="391"/>
        <v>34756620.660000004</v>
      </c>
      <c r="I84" s="91">
        <f t="shared" si="391"/>
        <v>35427646.019999996</v>
      </c>
      <c r="J84" s="91">
        <f t="shared" si="391"/>
        <v>36701237.079999998</v>
      </c>
      <c r="K84" s="91">
        <f t="shared" si="391"/>
        <v>29440540.180000003</v>
      </c>
      <c r="L84" s="92">
        <f t="shared" si="391"/>
        <v>35365983.640000001</v>
      </c>
      <c r="M84" s="91">
        <f t="shared" si="391"/>
        <v>40593965.399999999</v>
      </c>
      <c r="N84" s="164">
        <f t="shared" si="391"/>
        <v>34724420.060000002</v>
      </c>
      <c r="O84" s="164">
        <f t="shared" si="391"/>
        <v>36140945.099999994</v>
      </c>
      <c r="P84" s="164">
        <f t="shared" si="391"/>
        <v>33689435.200000003</v>
      </c>
      <c r="Q84" s="164">
        <f t="shared" si="391"/>
        <v>32065586.720000006</v>
      </c>
      <c r="R84" s="91">
        <f t="shared" si="391"/>
        <v>32923820.039999995</v>
      </c>
      <c r="S84" s="91">
        <f t="shared" si="391"/>
        <v>35109191.740000002</v>
      </c>
      <c r="T84" s="91">
        <f t="shared" si="391"/>
        <v>38793096.980000004</v>
      </c>
      <c r="U84" s="91">
        <f t="shared" si="391"/>
        <v>37946727.060000002</v>
      </c>
      <c r="V84" s="91">
        <f t="shared" si="391"/>
        <v>46364937.909999996</v>
      </c>
      <c r="W84" s="91">
        <f t="shared" si="391"/>
        <v>41422886.230000004</v>
      </c>
      <c r="X84" s="92">
        <f t="shared" si="391"/>
        <v>33921519.560000002</v>
      </c>
      <c r="Y84" s="91">
        <f t="shared" si="391"/>
        <v>39448677.369999997</v>
      </c>
      <c r="Z84" s="91">
        <f t="shared" ref="Z84:AA84" si="392">Z98-Z91</f>
        <v>39469016.18</v>
      </c>
      <c r="AA84" s="91">
        <f t="shared" si="392"/>
        <v>41799174.260000005</v>
      </c>
      <c r="AB84" s="91">
        <f t="shared" ref="AB84:AC84" si="393">AB98-AB91</f>
        <v>37956437.289999999</v>
      </c>
      <c r="AC84" s="91">
        <f t="shared" si="393"/>
        <v>34966641.969999999</v>
      </c>
      <c r="AD84" s="91">
        <f t="shared" ref="AD84:AE84" si="394">AD98-AD91</f>
        <v>38225873.209999993</v>
      </c>
      <c r="AE84" s="91">
        <f t="shared" si="394"/>
        <v>39525020.620000005</v>
      </c>
      <c r="AF84" s="91">
        <f t="shared" ref="AF84:AG84" si="395">AF98-AF91</f>
        <v>39619717.730000004</v>
      </c>
      <c r="AG84" s="91">
        <f t="shared" si="395"/>
        <v>42971893.560000002</v>
      </c>
      <c r="AH84" s="192">
        <f t="shared" ref="AH84:AI84" si="396">AH98-AH91</f>
        <v>42600650.93</v>
      </c>
      <c r="AI84" s="192">
        <f t="shared" si="396"/>
        <v>38336612.43</v>
      </c>
      <c r="AJ84" s="179">
        <f t="shared" ref="AJ84:AK84" si="397">AJ98-AJ91</f>
        <v>40702827.380000003</v>
      </c>
      <c r="AK84" s="308">
        <f t="shared" si="397"/>
        <v>44349289.140000001</v>
      </c>
      <c r="AL84" s="308">
        <f t="shared" ref="AL84:AM84" si="398">AL98-AL91</f>
        <v>45299312.989999995</v>
      </c>
      <c r="AM84" s="282">
        <f t="shared" si="398"/>
        <v>46733111.920000002</v>
      </c>
      <c r="AN84" s="282">
        <f t="shared" ref="AN84:AO84" si="399">AN98-AN91</f>
        <v>59144407.57</v>
      </c>
      <c r="AO84" s="282">
        <f t="shared" si="399"/>
        <v>30868935.850000001</v>
      </c>
      <c r="AP84" s="282">
        <f t="shared" ref="AP84:AQ84" si="400">AP98-AP91</f>
        <v>38844543.359999999</v>
      </c>
      <c r="AQ84" s="282">
        <f t="shared" si="400"/>
        <v>37742855.07</v>
      </c>
      <c r="AR84" s="282">
        <f t="shared" ref="AR84:AS84" si="401">AR98-AR91</f>
        <v>50396943.629999995</v>
      </c>
      <c r="AS84" s="282">
        <f t="shared" si="401"/>
        <v>52443212.32</v>
      </c>
      <c r="AT84" s="282">
        <f t="shared" ref="AT84:AU84" si="402">AT98-AT91</f>
        <v>37283767.090000004</v>
      </c>
      <c r="AU84" s="282">
        <f t="shared" si="402"/>
        <v>-17548694.830000002</v>
      </c>
      <c r="AV84" s="300">
        <f t="shared" ref="AV84:AW84" si="403">AV98-AV91</f>
        <v>-13054801.16</v>
      </c>
      <c r="AW84" s="282">
        <f t="shared" si="403"/>
        <v>-12165572.27</v>
      </c>
      <c r="AX84" s="282">
        <f t="shared" ref="AX84:AY84" si="404">AX98-AX91</f>
        <v>-17707919.449999999</v>
      </c>
      <c r="AY84" s="282">
        <f t="shared" si="404"/>
        <v>47379974.219999999</v>
      </c>
      <c r="AZ84" s="282">
        <f t="shared" ref="AZ84:BA84" si="405">AZ98-AZ91</f>
        <v>23125975.220000003</v>
      </c>
      <c r="BA84" s="282">
        <f t="shared" si="405"/>
        <v>40792983.82</v>
      </c>
      <c r="BB84" s="282">
        <f t="shared" ref="BB84:BC84" si="406">BB98-BB91</f>
        <v>38022415.25</v>
      </c>
      <c r="BC84" s="282">
        <f t="shared" si="406"/>
        <v>29156874.699999999</v>
      </c>
      <c r="BD84" s="282">
        <f t="shared" ref="BD84" si="407">BD98-BD91</f>
        <v>42133976.159999996</v>
      </c>
      <c r="BE84" s="282">
        <f t="shared" ref="BE84:BG84" si="408">BE98-BE91</f>
        <v>44950625.039999999</v>
      </c>
      <c r="BF84" s="282">
        <f t="shared" si="408"/>
        <v>39697735.060000002</v>
      </c>
      <c r="BG84" s="282">
        <f t="shared" si="408"/>
        <v>36709373.480000004</v>
      </c>
      <c r="BH84" s="282"/>
      <c r="BI84" s="28">
        <f t="shared" si="333"/>
        <v>-730227.40000000596</v>
      </c>
      <c r="BJ84" s="93">
        <f t="shared" si="333"/>
        <v>-1045668.1999999955</v>
      </c>
      <c r="BK84" s="93">
        <f t="shared" si="333"/>
        <v>573212.51000000909</v>
      </c>
      <c r="BL84" s="93">
        <f t="shared" si="333"/>
        <v>660300.62999999896</v>
      </c>
      <c r="BM84" s="93">
        <f t="shared" si="333"/>
        <v>-477519.38000000268</v>
      </c>
      <c r="BN84" s="93">
        <f t="shared" si="333"/>
        <v>4036476.3200000003</v>
      </c>
      <c r="BO84" s="93">
        <f t="shared" si="333"/>
        <v>2519081.0400000066</v>
      </c>
      <c r="BP84" s="93">
        <f t="shared" si="333"/>
        <v>9663700.8299999982</v>
      </c>
      <c r="BQ84" s="93">
        <f t="shared" si="333"/>
        <v>11982346.050000001</v>
      </c>
      <c r="BR84" s="394">
        <f t="shared" si="333"/>
        <v>-1444464.0799999982</v>
      </c>
      <c r="BS84" s="417">
        <f t="shared" si="334"/>
        <v>-1145288.0300000012</v>
      </c>
      <c r="BT84" s="93">
        <f t="shared" si="334"/>
        <v>4744596.1199999973</v>
      </c>
      <c r="BU84" s="93">
        <f t="shared" si="334"/>
        <v>5658229.1600000113</v>
      </c>
      <c r="BV84" s="93">
        <f t="shared" si="334"/>
        <v>4267002.0899999961</v>
      </c>
      <c r="BW84" s="93">
        <f t="shared" si="334"/>
        <v>2901055.2499999925</v>
      </c>
      <c r="BX84" s="234">
        <f t="shared" si="334"/>
        <v>5302053.1699999981</v>
      </c>
      <c r="BY84" s="234">
        <f t="shared" si="334"/>
        <v>4415828.8800000027</v>
      </c>
      <c r="BZ84" s="234">
        <f t="shared" si="334"/>
        <v>826620.75</v>
      </c>
      <c r="CA84" s="234">
        <f t="shared" si="334"/>
        <v>5025166.5</v>
      </c>
      <c r="CB84" s="247">
        <f t="shared" si="334"/>
        <v>-3764286.9799999967</v>
      </c>
      <c r="CC84" s="247">
        <f t="shared" si="335"/>
        <v>-3086273.8000000045</v>
      </c>
      <c r="CD84" s="374">
        <f t="shared" si="335"/>
        <v>6781307.8200000003</v>
      </c>
      <c r="CE84" s="343">
        <f t="shared" si="335"/>
        <v>4900611.7700000033</v>
      </c>
      <c r="CF84" s="247">
        <f t="shared" si="335"/>
        <v>5830296.8099999949</v>
      </c>
      <c r="CG84" s="247">
        <f t="shared" si="335"/>
        <v>4933937.6599999964</v>
      </c>
      <c r="CH84" s="247">
        <f t="shared" si="335"/>
        <v>21187970.280000001</v>
      </c>
      <c r="CI84" s="247">
        <f t="shared" si="335"/>
        <v>-4097706.1199999973</v>
      </c>
      <c r="CJ84" s="247">
        <f t="shared" si="335"/>
        <v>618670.15000000596</v>
      </c>
      <c r="CK84" s="247">
        <f t="shared" si="335"/>
        <v>-1782165.5500000045</v>
      </c>
      <c r="CL84" s="247">
        <f t="shared" si="335"/>
        <v>10777225.899999991</v>
      </c>
      <c r="CM84" s="247">
        <f t="shared" si="336"/>
        <v>9471318.7599999979</v>
      </c>
      <c r="CN84" s="247">
        <f t="shared" si="336"/>
        <v>-5316883.8399999961</v>
      </c>
      <c r="CO84" s="247">
        <f t="shared" si="336"/>
        <v>-55885307.260000005</v>
      </c>
      <c r="CP84" s="374">
        <f t="shared" si="336"/>
        <v>-53757628.540000007</v>
      </c>
      <c r="CQ84" s="374">
        <f t="shared" si="336"/>
        <v>-56514861.409999996</v>
      </c>
      <c r="CR84" s="374">
        <f t="shared" si="336"/>
        <v>-63007232.439999998</v>
      </c>
      <c r="CS84" s="374">
        <f t="shared" si="336"/>
        <v>646862.29999999702</v>
      </c>
      <c r="CT84" s="374">
        <f t="shared" si="336"/>
        <v>-36018432.349999994</v>
      </c>
      <c r="CU84" s="374">
        <f t="shared" si="336"/>
        <v>9924047.9699999988</v>
      </c>
      <c r="CV84" s="374">
        <f t="shared" si="336"/>
        <v>-822128.1099999994</v>
      </c>
      <c r="CW84" s="374">
        <f t="shared" si="336"/>
        <v>-8585980.370000001</v>
      </c>
      <c r="CX84" s="374">
        <f t="shared" si="336"/>
        <v>-8262967.4699999988</v>
      </c>
      <c r="CY84" s="374">
        <f t="shared" si="336"/>
        <v>-7492587.2800000012</v>
      </c>
      <c r="CZ84" s="374">
        <f t="shared" si="336"/>
        <v>2413967.9699999988</v>
      </c>
      <c r="DA84" s="374">
        <f t="shared" si="336"/>
        <v>54258068.310000002</v>
      </c>
      <c r="DB84" s="330"/>
      <c r="DC84" s="149" t="s">
        <v>154</v>
      </c>
    </row>
    <row r="85" spans="1:107" s="123" customFormat="1" x14ac:dyDescent="0.35">
      <c r="A85" s="140"/>
      <c r="B85" s="32" t="s">
        <v>144</v>
      </c>
      <c r="C85" s="124">
        <f>SUM(C80:C84)</f>
        <v>202631036.38</v>
      </c>
      <c r="D85" s="125">
        <f t="shared" ref="D85:P85" si="409">SUM(D80:D84)</f>
        <v>176002486.79999998</v>
      </c>
      <c r="E85" s="125">
        <f t="shared" si="409"/>
        <v>165879265.75</v>
      </c>
      <c r="F85" s="125">
        <f t="shared" si="409"/>
        <v>160323371.69</v>
      </c>
      <c r="G85" s="125">
        <f t="shared" si="409"/>
        <v>204951583.65999997</v>
      </c>
      <c r="H85" s="125">
        <f t="shared" si="409"/>
        <v>214520169.53999999</v>
      </c>
      <c r="I85" s="125">
        <f t="shared" si="409"/>
        <v>190226145.38999999</v>
      </c>
      <c r="J85" s="125">
        <f t="shared" si="409"/>
        <v>177901188.68000001</v>
      </c>
      <c r="K85" s="125">
        <f t="shared" si="409"/>
        <v>157482645.64000002</v>
      </c>
      <c r="L85" s="127">
        <f t="shared" si="409"/>
        <v>207949681.31999999</v>
      </c>
      <c r="M85" s="125">
        <f t="shared" si="409"/>
        <v>248954316.47</v>
      </c>
      <c r="N85" s="165">
        <f t="shared" si="409"/>
        <v>208021035.67000002</v>
      </c>
      <c r="O85" s="165">
        <f t="shared" si="409"/>
        <v>210509261.17999998</v>
      </c>
      <c r="P85" s="165">
        <f t="shared" si="409"/>
        <v>200416887.24000001</v>
      </c>
      <c r="Q85" s="165">
        <f t="shared" ref="Q85:R85" si="410">SUM(Q80:Q84)</f>
        <v>186334133.59999999</v>
      </c>
      <c r="R85" s="125">
        <f t="shared" si="410"/>
        <v>188535634.45999998</v>
      </c>
      <c r="S85" s="125">
        <f t="shared" ref="S85:T85" si="411">SUM(S80:S84)</f>
        <v>248196139.93000001</v>
      </c>
      <c r="T85" s="125">
        <f t="shared" si="411"/>
        <v>275584290.87</v>
      </c>
      <c r="U85" s="125">
        <f t="shared" ref="U85:V85" si="412">SUM(U80:U84)</f>
        <v>225540946.51999998</v>
      </c>
      <c r="V85" s="125">
        <f t="shared" si="412"/>
        <v>199823852.40000001</v>
      </c>
      <c r="W85" s="125">
        <f t="shared" ref="W85:X85" si="413">SUM(W80:W84)</f>
        <v>245159051.56</v>
      </c>
      <c r="X85" s="127">
        <f t="shared" si="413"/>
        <v>213046713.70999998</v>
      </c>
      <c r="Y85" s="125">
        <f t="shared" ref="Y85:Z85" si="414">SUM(Y80:Y84)</f>
        <v>235469190.14000002</v>
      </c>
      <c r="Z85" s="125">
        <f t="shared" si="414"/>
        <v>226188484.75</v>
      </c>
      <c r="AA85" s="125">
        <f t="shared" ref="AA85:AB85" si="415">SUM(AA80:AA84)</f>
        <v>245073292.27000004</v>
      </c>
      <c r="AB85" s="125">
        <f t="shared" si="415"/>
        <v>215718325.79999998</v>
      </c>
      <c r="AC85" s="125">
        <f t="shared" ref="AC85:AD85" si="416">SUM(AC80:AC84)</f>
        <v>190162889.01000002</v>
      </c>
      <c r="AD85" s="125">
        <f t="shared" si="416"/>
        <v>218837133.69999999</v>
      </c>
      <c r="AE85" s="125">
        <f t="shared" ref="AE85:AF85" si="417">SUM(AE80:AE84)</f>
        <v>249313779.62</v>
      </c>
      <c r="AF85" s="125">
        <f t="shared" si="417"/>
        <v>242123367.61000001</v>
      </c>
      <c r="AG85" s="125">
        <f t="shared" ref="AG85:AH85" si="418">SUM(AG80:AG84)</f>
        <v>250273024.96999997</v>
      </c>
      <c r="AH85" s="266">
        <f t="shared" si="418"/>
        <v>201013037.02000001</v>
      </c>
      <c r="AI85" s="266">
        <f t="shared" ref="AI85:AJ85" si="419">SUM(AI80:AI84)</f>
        <v>197672746.53</v>
      </c>
      <c r="AJ85" s="244">
        <f t="shared" si="419"/>
        <v>242338829.65999997</v>
      </c>
      <c r="AK85" s="309">
        <f t="shared" ref="AK85:AL85" si="420">SUM(AK80:AK84)</f>
        <v>257251844.58999997</v>
      </c>
      <c r="AL85" s="309">
        <f t="shared" si="420"/>
        <v>263121563.28999996</v>
      </c>
      <c r="AM85" s="283">
        <f t="shared" ref="AM85:AN85" si="421">SUM(AM80:AM84)</f>
        <v>260068561.42000002</v>
      </c>
      <c r="AN85" s="283">
        <f t="shared" si="421"/>
        <v>285883786.60000002</v>
      </c>
      <c r="AO85" s="283">
        <f t="shared" ref="AO85" si="422">SUM(AO80:AO84)</f>
        <v>180047973.33000001</v>
      </c>
      <c r="AP85" s="283">
        <f t="shared" ref="AP85:AQ85" si="423">SUM(AP80:AP84)</f>
        <v>213757916.45999998</v>
      </c>
      <c r="AQ85" s="283">
        <f t="shared" si="423"/>
        <v>236044420.66</v>
      </c>
      <c r="AR85" s="283">
        <f t="shared" ref="AR85" si="424">SUM(AR80:AR84)</f>
        <v>305062104.39999998</v>
      </c>
      <c r="AS85" s="283">
        <f t="shared" ref="AS85" si="425">SUM(AS80:AS84)</f>
        <v>273544927.67000002</v>
      </c>
      <c r="AT85" s="283">
        <f t="shared" ref="AT85:AU85" si="426">SUM(AT80:AT84)</f>
        <v>190390727.01000002</v>
      </c>
      <c r="AU85" s="283">
        <f t="shared" si="426"/>
        <v>-58554787.650000006</v>
      </c>
      <c r="AV85" s="301">
        <f t="shared" ref="AV85:AW85" si="427">SUM(AV80:AV84)</f>
        <v>-12681602.549999997</v>
      </c>
      <c r="AW85" s="283">
        <f t="shared" si="427"/>
        <v>-35994174.129999995</v>
      </c>
      <c r="AX85" s="283">
        <f t="shared" ref="AX85:AY85" si="428">SUM(AX80:AX84)</f>
        <v>-47600124.449999988</v>
      </c>
      <c r="AY85" s="283">
        <f t="shared" si="428"/>
        <v>327486422.48000002</v>
      </c>
      <c r="AZ85" s="283">
        <f t="shared" ref="AZ85:BA85" si="429">SUM(AZ80:AZ84)</f>
        <v>216196125.48000002</v>
      </c>
      <c r="BA85" s="283">
        <f t="shared" si="429"/>
        <v>235819350.16999999</v>
      </c>
      <c r="BB85" s="283">
        <f t="shared" ref="BB85:BC85" si="430">SUM(BB80:BB84)</f>
        <v>214458572.17999998</v>
      </c>
      <c r="BC85" s="283">
        <f t="shared" si="430"/>
        <v>202325419.40000001</v>
      </c>
      <c r="BD85" s="283">
        <f t="shared" ref="BD85" si="431">SUM(BD80:BD84)</f>
        <v>282053192.00999999</v>
      </c>
      <c r="BE85" s="283">
        <f t="shared" ref="BE85:BG85" si="432">SUM(BE80:BE84)</f>
        <v>67445298.060000002</v>
      </c>
      <c r="BF85" s="283">
        <f t="shared" si="432"/>
        <v>219151971.55000001</v>
      </c>
      <c r="BG85" s="283">
        <f t="shared" si="432"/>
        <v>213728123.98000002</v>
      </c>
      <c r="BH85" s="283"/>
      <c r="BI85" s="126">
        <f t="shared" si="285"/>
        <v>7878224.799999984</v>
      </c>
      <c r="BJ85" s="128">
        <f t="shared" ref="BJ85:BL85" si="433">SUM(BJ80:BJ84)</f>
        <v>24414400.440000016</v>
      </c>
      <c r="BK85" s="128">
        <f t="shared" si="433"/>
        <v>20454867.850000013</v>
      </c>
      <c r="BL85" s="128">
        <f t="shared" si="433"/>
        <v>28212262.769999988</v>
      </c>
      <c r="BM85" s="128">
        <f t="shared" ref="BM85" si="434">SUM(BM80:BM84)</f>
        <v>43244556.270000018</v>
      </c>
      <c r="BN85" s="128">
        <f t="shared" ref="BN85:BV85" si="435">SUM(BN80:BN84)</f>
        <v>61064121.330000006</v>
      </c>
      <c r="BO85" s="128">
        <f t="shared" si="435"/>
        <v>35314801.130000018</v>
      </c>
      <c r="BP85" s="128">
        <f t="shared" si="435"/>
        <v>21922663.720000014</v>
      </c>
      <c r="BQ85" s="128">
        <f t="shared" si="435"/>
        <v>87676405.920000002</v>
      </c>
      <c r="BR85" s="395">
        <f t="shared" si="435"/>
        <v>5097032.3899999978</v>
      </c>
      <c r="BS85" s="418">
        <f t="shared" si="435"/>
        <v>-13485126.32999998</v>
      </c>
      <c r="BT85" s="128">
        <f t="shared" si="435"/>
        <v>18167449.079999983</v>
      </c>
      <c r="BU85" s="128">
        <f t="shared" si="435"/>
        <v>34564031.090000033</v>
      </c>
      <c r="BV85" s="128">
        <f t="shared" si="435"/>
        <v>15301438.560000002</v>
      </c>
      <c r="BW85" s="128">
        <f t="shared" ref="BW85:BX85" si="436">SUM(BW80:BW84)</f>
        <v>3828755.4100000011</v>
      </c>
      <c r="BX85" s="235">
        <f t="shared" si="436"/>
        <v>30301499.240000024</v>
      </c>
      <c r="BY85" s="235">
        <f t="shared" ref="BY85:BZ85" si="437">SUM(BY80:BY84)</f>
        <v>1117639.6899999939</v>
      </c>
      <c r="BZ85" s="235">
        <f t="shared" si="437"/>
        <v>-33460923.260000005</v>
      </c>
      <c r="CA85" s="235">
        <f t="shared" ref="CA85:CB85" si="438">SUM(CA80:CA84)</f>
        <v>24732078.449999996</v>
      </c>
      <c r="CB85" s="260">
        <f t="shared" si="438"/>
        <v>1189184.6200000048</v>
      </c>
      <c r="CC85" s="260">
        <f t="shared" ref="CC85:CE85" si="439">SUM(CC80:CC84)</f>
        <v>-47486305.030000001</v>
      </c>
      <c r="CD85" s="375">
        <f t="shared" si="439"/>
        <v>29292115.949999996</v>
      </c>
      <c r="CE85" s="344">
        <f t="shared" si="439"/>
        <v>21782654.449999988</v>
      </c>
      <c r="CF85" s="260">
        <f t="shared" ref="CF85:CG85" si="440">SUM(CF80:CF84)</f>
        <v>36933078.539999999</v>
      </c>
      <c r="CG85" s="260">
        <f t="shared" si="440"/>
        <v>14995269.149999965</v>
      </c>
      <c r="CH85" s="260">
        <f t="shared" ref="CH85" si="441">SUM(CH80:CH84)</f>
        <v>70165460.800000012</v>
      </c>
      <c r="CI85" s="260">
        <f t="shared" ref="CI85" si="442">SUM(CI80:CI84)</f>
        <v>-10114915.68</v>
      </c>
      <c r="CJ85" s="260">
        <f t="shared" ref="CJ85" si="443">SUM(CJ80:CJ84)</f>
        <v>-5079217.2400000161</v>
      </c>
      <c r="CK85" s="260">
        <f t="shared" ref="CK85" si="444">SUM(CK80:CK84)</f>
        <v>-13269358.960000005</v>
      </c>
      <c r="CL85" s="260">
        <f t="shared" ref="CL85" si="445">SUM(CL80:CL84)</f>
        <v>62938736.790000007</v>
      </c>
      <c r="CM85" s="260">
        <f t="shared" ref="CM85" si="446">SUM(CM80:CM84)</f>
        <v>23271902.70000001</v>
      </c>
      <c r="CN85" s="260">
        <f t="shared" ref="CN85" si="447">SUM(CN80:CN84)</f>
        <v>-10622310.00999999</v>
      </c>
      <c r="CO85" s="260">
        <f t="shared" ref="CO85" si="448">SUM(CO80:CO84)</f>
        <v>-256227534.18000001</v>
      </c>
      <c r="CP85" s="375">
        <f t="shared" ref="CP85" si="449">SUM(CP80:CP84)</f>
        <v>-255020432.21000004</v>
      </c>
      <c r="CQ85" s="375">
        <f t="shared" ref="CQ85" si="450">SUM(CQ80:CQ84)</f>
        <v>-293246018.71999997</v>
      </c>
      <c r="CR85" s="375">
        <f t="shared" ref="CR85" si="451">SUM(CR80:CR84)</f>
        <v>-310721687.74000001</v>
      </c>
      <c r="CS85" s="375">
        <f t="shared" ref="CS85" si="452">SUM(CS80:CS84)</f>
        <v>67417861.060000002</v>
      </c>
      <c r="CT85" s="375">
        <f t="shared" ref="CT85" si="453">SUM(CT80:CT84)</f>
        <v>-69687661.11999999</v>
      </c>
      <c r="CU85" s="375">
        <f t="shared" ref="CU85" si="454">SUM(CU80:CU84)</f>
        <v>55771376.839999981</v>
      </c>
      <c r="CV85" s="375">
        <f t="shared" ref="CV85" si="455">SUM(CV80:CV84)</f>
        <v>700655.72000000905</v>
      </c>
      <c r="CW85" s="375">
        <f t="shared" ref="CW85" si="456">SUM(CW80:CW84)</f>
        <v>-33719001.259999998</v>
      </c>
      <c r="CX85" s="375">
        <f t="shared" ref="CX85" si="457">SUM(CX80:CX84)</f>
        <v>-23008912.390000008</v>
      </c>
      <c r="CY85" s="375">
        <f t="shared" ref="CY85:CZ85" si="458">SUM(CY80:CY84)</f>
        <v>-206099629.60999998</v>
      </c>
      <c r="CZ85" s="375">
        <f t="shared" si="458"/>
        <v>28761244.539999995</v>
      </c>
      <c r="DA85" s="375">
        <f t="shared" ref="DA85" si="459">SUM(DA80:DA84)</f>
        <v>272282911.63</v>
      </c>
      <c r="DB85" s="331"/>
      <c r="DC85" s="126">
        <f t="shared" si="285"/>
        <v>0</v>
      </c>
    </row>
    <row r="86" spans="1:107" s="31" customFormat="1" x14ac:dyDescent="0.3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166"/>
      <c r="O86" s="41"/>
      <c r="P86" s="166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243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58"/>
      <c r="CC86" s="258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72"/>
      <c r="DB86" s="330"/>
      <c r="DC86" s="43"/>
    </row>
    <row r="87" spans="1:107" s="31" customFormat="1" x14ac:dyDescent="0.35">
      <c r="A87" s="139"/>
      <c r="B87" s="32" t="s">
        <v>139</v>
      </c>
      <c r="C87" s="90">
        <v>34960633.659999996</v>
      </c>
      <c r="D87" s="91">
        <v>27856527.370000001</v>
      </c>
      <c r="E87" s="91">
        <v>26382172.050000001</v>
      </c>
      <c r="F87" s="91">
        <v>25714573.359999999</v>
      </c>
      <c r="G87" s="91">
        <v>39873212.829999998</v>
      </c>
      <c r="H87" s="91">
        <v>42435861.300000004</v>
      </c>
      <c r="I87" s="91">
        <v>32351311.100000001</v>
      </c>
      <c r="J87" s="91">
        <v>26521988.09</v>
      </c>
      <c r="K87" s="91">
        <v>24049320.990000002</v>
      </c>
      <c r="L87" s="92">
        <v>33805853.899999999</v>
      </c>
      <c r="M87" s="91">
        <v>41356133.489999995</v>
      </c>
      <c r="N87" s="164">
        <v>32425251.850000001</v>
      </c>
      <c r="O87" s="154">
        <v>34643978.670000002</v>
      </c>
      <c r="P87" s="164">
        <v>33406933.469999999</v>
      </c>
      <c r="Q87" s="154">
        <v>29340155.759999998</v>
      </c>
      <c r="R87" s="164">
        <v>33310336.719999999</v>
      </c>
      <c r="S87" s="154">
        <v>46907761.019999996</v>
      </c>
      <c r="T87" s="218">
        <v>50795808.809999995</v>
      </c>
      <c r="U87" s="217">
        <v>36683729.950000003</v>
      </c>
      <c r="V87" s="217">
        <v>27999139.66</v>
      </c>
      <c r="W87" s="217">
        <v>26495112.609999999</v>
      </c>
      <c r="X87" s="92">
        <v>38908493.890000001</v>
      </c>
      <c r="Y87" s="217">
        <v>44100801</v>
      </c>
      <c r="Z87" s="217">
        <v>39231319.280000001</v>
      </c>
      <c r="AA87" s="217">
        <v>39362787.199999996</v>
      </c>
      <c r="AB87" s="217">
        <v>31320991.52</v>
      </c>
      <c r="AC87" s="217">
        <v>26736504.91</v>
      </c>
      <c r="AD87" s="217">
        <v>37064690.350000001</v>
      </c>
      <c r="AE87" s="217">
        <v>42731284</v>
      </c>
      <c r="AF87" s="217">
        <v>43474607.660000004</v>
      </c>
      <c r="AG87" s="217">
        <v>44108308.920000002</v>
      </c>
      <c r="AH87" s="217">
        <v>27463286.75</v>
      </c>
      <c r="AI87" s="217">
        <v>28945825.120000001</v>
      </c>
      <c r="AJ87" s="179">
        <v>39634170.150000006</v>
      </c>
      <c r="AK87" s="192">
        <v>44948260.020000003</v>
      </c>
      <c r="AL87" s="192">
        <v>43932665.189999998</v>
      </c>
      <c r="AM87" s="192">
        <v>41989387.840000004</v>
      </c>
      <c r="AN87" s="192">
        <v>2035611.63</v>
      </c>
      <c r="AO87" s="192">
        <v>29505940.539999999</v>
      </c>
      <c r="AP87" s="192">
        <v>36918578.770000003</v>
      </c>
      <c r="AQ87" s="149">
        <v>42761657.390000001</v>
      </c>
      <c r="AR87" s="192">
        <v>58547689.700000003</v>
      </c>
      <c r="AS87" s="192">
        <v>45042850.089999996</v>
      </c>
      <c r="AT87" s="192">
        <v>28891579.099999998</v>
      </c>
      <c r="AU87" s="192">
        <v>31007556.119999997</v>
      </c>
      <c r="AV87" s="92">
        <v>46227974.519999996</v>
      </c>
      <c r="AW87" s="282">
        <v>54146002.5</v>
      </c>
      <c r="AX87" s="192">
        <v>52393375.129999995</v>
      </c>
      <c r="AY87" s="192">
        <v>55874851.049999997</v>
      </c>
      <c r="AZ87" s="275">
        <v>55874851.049999997</v>
      </c>
      <c r="BA87" s="192">
        <v>43387206.650000006</v>
      </c>
      <c r="BB87" s="192">
        <v>44206200.730000004</v>
      </c>
      <c r="BC87" s="149">
        <v>56094414.739999995</v>
      </c>
      <c r="BD87" s="192">
        <v>62579477.379999995</v>
      </c>
      <c r="BE87" s="192">
        <v>51669715.670000002</v>
      </c>
      <c r="BF87" s="434">
        <v>39328276.630000003</v>
      </c>
      <c r="BG87" s="192">
        <v>39803595.490000002</v>
      </c>
      <c r="BH87" s="92"/>
      <c r="BI87" s="28">
        <f t="shared" ref="BI87:BR91" si="460">O87-C87</f>
        <v>-316654.98999999464</v>
      </c>
      <c r="BJ87" s="93">
        <f t="shared" si="460"/>
        <v>5550406.0999999978</v>
      </c>
      <c r="BK87" s="93">
        <f t="shared" si="460"/>
        <v>2957983.7099999972</v>
      </c>
      <c r="BL87" s="93">
        <f t="shared" si="460"/>
        <v>7595763.3599999994</v>
      </c>
      <c r="BM87" s="93">
        <f t="shared" si="460"/>
        <v>7034548.1899999976</v>
      </c>
      <c r="BN87" s="93">
        <f t="shared" si="460"/>
        <v>8359947.5099999905</v>
      </c>
      <c r="BO87" s="93">
        <f t="shared" si="460"/>
        <v>4332418.8500000015</v>
      </c>
      <c r="BP87" s="93">
        <f t="shared" si="460"/>
        <v>1477151.5700000003</v>
      </c>
      <c r="BQ87" s="93">
        <f t="shared" si="460"/>
        <v>2445791.6199999973</v>
      </c>
      <c r="BR87" s="394">
        <f t="shared" si="460"/>
        <v>5102639.9900000021</v>
      </c>
      <c r="BS87" s="417">
        <f t="shared" ref="BS87:CB91" si="461">Y87-M87</f>
        <v>2744667.5100000054</v>
      </c>
      <c r="BT87" s="93">
        <f t="shared" si="461"/>
        <v>6806067.4299999997</v>
      </c>
      <c r="BU87" s="93">
        <f t="shared" si="461"/>
        <v>4718808.5299999937</v>
      </c>
      <c r="BV87" s="93">
        <f t="shared" si="461"/>
        <v>-2085941.9499999993</v>
      </c>
      <c r="BW87" s="93">
        <f t="shared" si="461"/>
        <v>-2603650.8499999978</v>
      </c>
      <c r="BX87" s="234">
        <f t="shared" si="461"/>
        <v>3754353.6300000027</v>
      </c>
      <c r="BY87" s="234">
        <f t="shared" si="461"/>
        <v>-4176477.0199999958</v>
      </c>
      <c r="BZ87" s="234">
        <f t="shared" si="461"/>
        <v>-7321201.1499999911</v>
      </c>
      <c r="CA87" s="234">
        <f t="shared" si="461"/>
        <v>7424578.9699999988</v>
      </c>
      <c r="CB87" s="247">
        <f t="shared" si="461"/>
        <v>-535852.91000000015</v>
      </c>
      <c r="CC87" s="247">
        <f t="shared" ref="CC87:CL91" si="462">AI87-W87</f>
        <v>2450712.5100000016</v>
      </c>
      <c r="CD87" s="374">
        <f t="shared" si="462"/>
        <v>725676.26000000536</v>
      </c>
      <c r="CE87" s="343">
        <f t="shared" si="462"/>
        <v>847459.02000000328</v>
      </c>
      <c r="CF87" s="247">
        <f t="shared" si="462"/>
        <v>4701345.9099999964</v>
      </c>
      <c r="CG87" s="247">
        <f t="shared" si="462"/>
        <v>2626600.640000008</v>
      </c>
      <c r="CH87" s="247">
        <f t="shared" si="462"/>
        <v>-29285379.890000001</v>
      </c>
      <c r="CI87" s="247">
        <f t="shared" si="462"/>
        <v>2769435.629999999</v>
      </c>
      <c r="CJ87" s="247">
        <f t="shared" si="462"/>
        <v>-146111.57999999821</v>
      </c>
      <c r="CK87" s="247">
        <f t="shared" si="462"/>
        <v>30373.390000000596</v>
      </c>
      <c r="CL87" s="247">
        <f t="shared" si="462"/>
        <v>15073082.039999999</v>
      </c>
      <c r="CM87" s="247">
        <f t="shared" ref="CM87:DA91" si="463">AS87-AG87</f>
        <v>934541.16999999434</v>
      </c>
      <c r="CN87" s="247">
        <f t="shared" si="463"/>
        <v>1428292.3499999978</v>
      </c>
      <c r="CO87" s="247">
        <f t="shared" si="463"/>
        <v>2061730.9999999963</v>
      </c>
      <c r="CP87" s="374">
        <f t="shared" si="463"/>
        <v>6593804.3699999899</v>
      </c>
      <c r="CQ87" s="374">
        <f t="shared" si="463"/>
        <v>9197742.4799999967</v>
      </c>
      <c r="CR87" s="374">
        <f t="shared" si="463"/>
        <v>8460709.9399999976</v>
      </c>
      <c r="CS87" s="374">
        <f t="shared" si="463"/>
        <v>13885463.209999993</v>
      </c>
      <c r="CT87" s="374">
        <f t="shared" si="463"/>
        <v>53839239.419999994</v>
      </c>
      <c r="CU87" s="374">
        <f t="shared" si="463"/>
        <v>13881266.110000007</v>
      </c>
      <c r="CV87" s="374">
        <f t="shared" si="463"/>
        <v>7287621.9600000009</v>
      </c>
      <c r="CW87" s="374">
        <f t="shared" si="463"/>
        <v>13332757.349999994</v>
      </c>
      <c r="CX87" s="374">
        <f t="shared" si="463"/>
        <v>4031787.6799999923</v>
      </c>
      <c r="CY87" s="374">
        <f t="shared" si="463"/>
        <v>6626865.5800000057</v>
      </c>
      <c r="CZ87" s="374">
        <f t="shared" si="463"/>
        <v>10436697.530000005</v>
      </c>
      <c r="DA87" s="374">
        <f t="shared" si="463"/>
        <v>8796039.3700000048</v>
      </c>
      <c r="DB87" s="330"/>
      <c r="DC87" s="149" t="s">
        <v>154</v>
      </c>
    </row>
    <row r="88" spans="1:107" s="31" customFormat="1" x14ac:dyDescent="0.35">
      <c r="A88" s="139"/>
      <c r="B88" s="32" t="s">
        <v>140</v>
      </c>
      <c r="C88" s="90">
        <v>6057543.54</v>
      </c>
      <c r="D88" s="91">
        <v>4792526.22</v>
      </c>
      <c r="E88" s="91">
        <v>4165623.66</v>
      </c>
      <c r="F88" s="91">
        <v>3789693.62</v>
      </c>
      <c r="G88" s="91">
        <v>5504409.6500000004</v>
      </c>
      <c r="H88" s="91">
        <v>5903938.1799999997</v>
      </c>
      <c r="I88" s="91">
        <v>4539221.32</v>
      </c>
      <c r="J88" s="91">
        <v>3897212.5100000002</v>
      </c>
      <c r="K88" s="91">
        <v>3707103.7</v>
      </c>
      <c r="L88" s="92">
        <v>4922328.99</v>
      </c>
      <c r="M88" s="91">
        <v>5950696.2199999997</v>
      </c>
      <c r="N88" s="164">
        <v>4809956.79</v>
      </c>
      <c r="O88" s="154">
        <v>5138543.0200000005</v>
      </c>
      <c r="P88" s="164">
        <v>4993898.54</v>
      </c>
      <c r="Q88" s="154">
        <v>4376580.88</v>
      </c>
      <c r="R88" s="164">
        <v>4556560.8199999994</v>
      </c>
      <c r="S88" s="154">
        <v>6343540.54</v>
      </c>
      <c r="T88" s="218">
        <v>6976082.4300000006</v>
      </c>
      <c r="U88" s="217">
        <v>5276219.3199999994</v>
      </c>
      <c r="V88" s="217">
        <v>3970842.19</v>
      </c>
      <c r="W88" s="217">
        <v>3866417.54</v>
      </c>
      <c r="X88" s="92">
        <v>5590386.0499999998</v>
      </c>
      <c r="Y88" s="217">
        <v>6345249.25</v>
      </c>
      <c r="Z88" s="217">
        <v>5939656.6399999997</v>
      </c>
      <c r="AA88" s="217">
        <v>6274648.3299999991</v>
      </c>
      <c r="AB88" s="217">
        <v>5063259.9600000009</v>
      </c>
      <c r="AC88" s="217">
        <v>4097665.6199999996</v>
      </c>
      <c r="AD88" s="217">
        <v>5351503.3</v>
      </c>
      <c r="AE88" s="217">
        <v>6308264.25</v>
      </c>
      <c r="AF88" s="217">
        <v>6251136.0300000003</v>
      </c>
      <c r="AG88" s="217">
        <v>6300622.5599999996</v>
      </c>
      <c r="AH88" s="217">
        <v>3989253.9899999998</v>
      </c>
      <c r="AI88" s="217">
        <v>3949136.62</v>
      </c>
      <c r="AJ88" s="179">
        <v>5318067.93</v>
      </c>
      <c r="AK88" s="192">
        <v>6578065.8499999996</v>
      </c>
      <c r="AL88" s="192">
        <v>6427550.3399999999</v>
      </c>
      <c r="AM88" s="192">
        <v>6474845.79</v>
      </c>
      <c r="AN88" s="192">
        <v>334002.57</v>
      </c>
      <c r="AO88" s="192">
        <v>4751060.33</v>
      </c>
      <c r="AP88" s="192">
        <v>5587775.3899999997</v>
      </c>
      <c r="AQ88" s="149">
        <v>6495639.1399999997</v>
      </c>
      <c r="AR88" s="192">
        <v>8623207.9299999997</v>
      </c>
      <c r="AS88" s="192">
        <v>6978565.8499999996</v>
      </c>
      <c r="AT88" s="192">
        <v>4757775.1899999995</v>
      </c>
      <c r="AU88" s="192">
        <v>5448669.25</v>
      </c>
      <c r="AV88" s="92">
        <v>8017903.6800000006</v>
      </c>
      <c r="AW88" s="282">
        <v>8928260.459999999</v>
      </c>
      <c r="AX88" s="192">
        <v>9471305.5599999987</v>
      </c>
      <c r="AY88" s="192">
        <v>9923809.3699999992</v>
      </c>
      <c r="AZ88" s="275">
        <v>9923809.3699999992</v>
      </c>
      <c r="BA88" s="192">
        <v>7331938.1600000001</v>
      </c>
      <c r="BB88" s="192">
        <v>6987527.04</v>
      </c>
      <c r="BC88" s="149">
        <v>8525623.9100000001</v>
      </c>
      <c r="BD88" s="192">
        <v>9180440.1999999993</v>
      </c>
      <c r="BE88" s="192">
        <v>7947213.9000000004</v>
      </c>
      <c r="BF88" s="434">
        <v>6338069.9399999995</v>
      </c>
      <c r="BG88" s="192">
        <v>6648568.04</v>
      </c>
      <c r="BH88" s="92"/>
      <c r="BI88" s="28">
        <f t="shared" si="460"/>
        <v>-919000.51999999955</v>
      </c>
      <c r="BJ88" s="93">
        <f t="shared" si="460"/>
        <v>201372.3200000003</v>
      </c>
      <c r="BK88" s="93">
        <f t="shared" si="460"/>
        <v>210957.21999999974</v>
      </c>
      <c r="BL88" s="93">
        <f t="shared" si="460"/>
        <v>766867.19999999925</v>
      </c>
      <c r="BM88" s="93">
        <f t="shared" si="460"/>
        <v>839130.88999999966</v>
      </c>
      <c r="BN88" s="93">
        <f t="shared" si="460"/>
        <v>1072144.2500000009</v>
      </c>
      <c r="BO88" s="93">
        <f t="shared" si="460"/>
        <v>736997.99999999907</v>
      </c>
      <c r="BP88" s="93">
        <f t="shared" si="460"/>
        <v>73629.679999999702</v>
      </c>
      <c r="BQ88" s="93">
        <f t="shared" si="460"/>
        <v>159313.83999999985</v>
      </c>
      <c r="BR88" s="394">
        <f t="shared" si="460"/>
        <v>668057.05999999959</v>
      </c>
      <c r="BS88" s="417">
        <f t="shared" si="461"/>
        <v>394553.03000000026</v>
      </c>
      <c r="BT88" s="93">
        <f t="shared" si="461"/>
        <v>1129699.8499999996</v>
      </c>
      <c r="BU88" s="93">
        <f t="shared" si="461"/>
        <v>1136105.3099999987</v>
      </c>
      <c r="BV88" s="93">
        <f t="shared" si="461"/>
        <v>69361.420000000857</v>
      </c>
      <c r="BW88" s="93">
        <f t="shared" si="461"/>
        <v>-278915.26000000024</v>
      </c>
      <c r="BX88" s="234">
        <f t="shared" si="461"/>
        <v>794942.48000000045</v>
      </c>
      <c r="BY88" s="234">
        <f t="shared" si="461"/>
        <v>-35276.290000000037</v>
      </c>
      <c r="BZ88" s="234">
        <f t="shared" si="461"/>
        <v>-724946.40000000037</v>
      </c>
      <c r="CA88" s="234">
        <f t="shared" si="461"/>
        <v>1024403.2400000002</v>
      </c>
      <c r="CB88" s="247">
        <f t="shared" si="461"/>
        <v>18411.799999999814</v>
      </c>
      <c r="CC88" s="247">
        <f t="shared" si="462"/>
        <v>82719.080000000075</v>
      </c>
      <c r="CD88" s="374">
        <f t="shared" si="462"/>
        <v>-272318.12000000011</v>
      </c>
      <c r="CE88" s="343">
        <f t="shared" si="462"/>
        <v>232816.59999999963</v>
      </c>
      <c r="CF88" s="247">
        <f t="shared" si="462"/>
        <v>487893.70000000019</v>
      </c>
      <c r="CG88" s="247">
        <f t="shared" si="462"/>
        <v>200197.46000000089</v>
      </c>
      <c r="CH88" s="247">
        <f t="shared" si="462"/>
        <v>-4729257.3900000006</v>
      </c>
      <c r="CI88" s="247">
        <f t="shared" si="462"/>
        <v>653394.71000000043</v>
      </c>
      <c r="CJ88" s="247">
        <f t="shared" si="462"/>
        <v>236272.08999999985</v>
      </c>
      <c r="CK88" s="247">
        <f t="shared" si="462"/>
        <v>187374.88999999966</v>
      </c>
      <c r="CL88" s="247">
        <f t="shared" si="462"/>
        <v>2372071.8999999994</v>
      </c>
      <c r="CM88" s="247">
        <f t="shared" si="463"/>
        <v>677943.29</v>
      </c>
      <c r="CN88" s="247">
        <f t="shared" si="463"/>
        <v>768521.19999999972</v>
      </c>
      <c r="CO88" s="247">
        <f t="shared" si="463"/>
        <v>1499532.63</v>
      </c>
      <c r="CP88" s="374">
        <f t="shared" si="463"/>
        <v>2699835.7500000009</v>
      </c>
      <c r="CQ88" s="374">
        <f t="shared" si="463"/>
        <v>2350194.6099999994</v>
      </c>
      <c r="CR88" s="374">
        <f t="shared" si="463"/>
        <v>3043755.2199999988</v>
      </c>
      <c r="CS88" s="374">
        <f t="shared" si="463"/>
        <v>3448963.5799999991</v>
      </c>
      <c r="CT88" s="374">
        <f t="shared" si="463"/>
        <v>9589806.7999999989</v>
      </c>
      <c r="CU88" s="374">
        <f t="shared" si="463"/>
        <v>2580877.83</v>
      </c>
      <c r="CV88" s="374">
        <f t="shared" si="463"/>
        <v>1399751.6500000004</v>
      </c>
      <c r="CW88" s="374">
        <f t="shared" si="463"/>
        <v>2029984.7700000005</v>
      </c>
      <c r="CX88" s="374">
        <f t="shared" si="463"/>
        <v>557232.26999999955</v>
      </c>
      <c r="CY88" s="374">
        <f t="shared" si="463"/>
        <v>968648.05000000075</v>
      </c>
      <c r="CZ88" s="374">
        <f t="shared" si="463"/>
        <v>1580294.75</v>
      </c>
      <c r="DA88" s="374">
        <f t="shared" si="463"/>
        <v>1199898.79</v>
      </c>
      <c r="DB88" s="330"/>
      <c r="DC88" s="149" t="s">
        <v>154</v>
      </c>
    </row>
    <row r="89" spans="1:107" s="31" customFormat="1" x14ac:dyDescent="0.35">
      <c r="A89" s="139"/>
      <c r="B89" s="32" t="s">
        <v>141</v>
      </c>
      <c r="C89" s="90">
        <v>10492259.229999999</v>
      </c>
      <c r="D89" s="91">
        <v>8833238.3399999999</v>
      </c>
      <c r="E89" s="91">
        <v>8669750.9399999995</v>
      </c>
      <c r="F89" s="91">
        <v>8705150.1400000006</v>
      </c>
      <c r="G89" s="91">
        <v>10948806.93</v>
      </c>
      <c r="H89" s="91">
        <v>11593393.25</v>
      </c>
      <c r="I89" s="91">
        <v>10100849.990000002</v>
      </c>
      <c r="J89" s="91">
        <v>8876743.5299999993</v>
      </c>
      <c r="K89" s="91">
        <v>7592222.0399999982</v>
      </c>
      <c r="L89" s="92">
        <v>9824241.8200000003</v>
      </c>
      <c r="M89" s="91">
        <v>11589841.41</v>
      </c>
      <c r="N89" s="164">
        <v>9699083.3200000003</v>
      </c>
      <c r="O89" s="154">
        <v>10428854.42</v>
      </c>
      <c r="P89" s="164">
        <v>8748658.4399999995</v>
      </c>
      <c r="Q89" s="154">
        <v>7602543.3900000006</v>
      </c>
      <c r="R89" s="164">
        <v>8292310.1699999999</v>
      </c>
      <c r="S89" s="154">
        <v>10957971.68</v>
      </c>
      <c r="T89" s="218">
        <v>11192819.970000001</v>
      </c>
      <c r="U89" s="217">
        <v>9970231.6500000004</v>
      </c>
      <c r="V89" s="217">
        <v>8278014.4199999999</v>
      </c>
      <c r="W89" s="217">
        <v>8447383.5899999999</v>
      </c>
      <c r="X89" s="92">
        <v>9260728.9199999999</v>
      </c>
      <c r="Y89" s="217">
        <v>10802638.33</v>
      </c>
      <c r="Z89" s="217">
        <v>10151365.390000001</v>
      </c>
      <c r="AA89" s="217">
        <v>11045844.039999999</v>
      </c>
      <c r="AB89" s="217">
        <v>9461522.2699999996</v>
      </c>
      <c r="AC89" s="217">
        <v>8318242.8599999994</v>
      </c>
      <c r="AD89" s="217">
        <v>10214733.189999999</v>
      </c>
      <c r="AE89" s="217">
        <v>10937908.57</v>
      </c>
      <c r="AF89" s="217">
        <v>11252365.609999999</v>
      </c>
      <c r="AG89" s="217">
        <v>11517964.709999999</v>
      </c>
      <c r="AH89" s="217">
        <v>8556185.0800000001</v>
      </c>
      <c r="AI89" s="217">
        <v>8493355.2999999989</v>
      </c>
      <c r="AJ89" s="179">
        <v>10411973.949999999</v>
      </c>
      <c r="AK89" s="192">
        <v>11182609.039999999</v>
      </c>
      <c r="AL89" s="192">
        <v>11256684.460000001</v>
      </c>
      <c r="AM89" s="192">
        <v>11830106.17</v>
      </c>
      <c r="AN89" s="192">
        <v>693115.25999999989</v>
      </c>
      <c r="AO89" s="192">
        <v>9092549.3300000001</v>
      </c>
      <c r="AP89" s="192">
        <v>10328872.83</v>
      </c>
      <c r="AQ89" s="149">
        <v>10630875.469999999</v>
      </c>
      <c r="AR89" s="192">
        <v>13558825.379999999</v>
      </c>
      <c r="AS89" s="192">
        <v>11758758</v>
      </c>
      <c r="AT89" s="192">
        <v>8711910.3600000013</v>
      </c>
      <c r="AU89" s="192">
        <v>8986965.6400000006</v>
      </c>
      <c r="AV89" s="92">
        <v>11708707.100000001</v>
      </c>
      <c r="AW89" s="282">
        <v>13266496.779999999</v>
      </c>
      <c r="AX89" s="192">
        <v>13669479.780000001</v>
      </c>
      <c r="AY89" s="192">
        <v>15241933.15</v>
      </c>
      <c r="AZ89" s="275">
        <v>15241933.15</v>
      </c>
      <c r="BA89" s="192">
        <v>13143295.710000001</v>
      </c>
      <c r="BB89" s="192">
        <v>13442477.58</v>
      </c>
      <c r="BC89" s="149">
        <v>14119094.620000001</v>
      </c>
      <c r="BD89" s="192">
        <v>16004934.050000001</v>
      </c>
      <c r="BE89" s="192">
        <v>14116042.75</v>
      </c>
      <c r="BF89" s="434">
        <v>12191245.48</v>
      </c>
      <c r="BG89" s="192">
        <v>11684310.210000001</v>
      </c>
      <c r="BH89" s="92"/>
      <c r="BI89" s="28">
        <f t="shared" si="460"/>
        <v>-63404.809999998659</v>
      </c>
      <c r="BJ89" s="93">
        <f t="shared" si="460"/>
        <v>-84579.900000000373</v>
      </c>
      <c r="BK89" s="93">
        <f t="shared" si="460"/>
        <v>-1067207.5499999989</v>
      </c>
      <c r="BL89" s="93">
        <f t="shared" si="460"/>
        <v>-412839.97000000067</v>
      </c>
      <c r="BM89" s="93">
        <f t="shared" si="460"/>
        <v>9164.75</v>
      </c>
      <c r="BN89" s="93">
        <f t="shared" si="460"/>
        <v>-400573.27999999933</v>
      </c>
      <c r="BO89" s="93">
        <f t="shared" si="460"/>
        <v>-130618.34000000171</v>
      </c>
      <c r="BP89" s="93">
        <f t="shared" si="460"/>
        <v>-598729.1099999994</v>
      </c>
      <c r="BQ89" s="93">
        <f t="shared" si="460"/>
        <v>855161.55000000168</v>
      </c>
      <c r="BR89" s="394">
        <f t="shared" si="460"/>
        <v>-563512.90000000037</v>
      </c>
      <c r="BS89" s="417">
        <f t="shared" si="461"/>
        <v>-787203.08000000007</v>
      </c>
      <c r="BT89" s="93">
        <f t="shared" si="461"/>
        <v>452282.0700000003</v>
      </c>
      <c r="BU89" s="93">
        <f t="shared" si="461"/>
        <v>616989.61999999918</v>
      </c>
      <c r="BV89" s="93">
        <f t="shared" si="461"/>
        <v>712863.83000000007</v>
      </c>
      <c r="BW89" s="93">
        <f t="shared" si="461"/>
        <v>715699.46999999881</v>
      </c>
      <c r="BX89" s="234">
        <f t="shared" si="461"/>
        <v>1922423.0199999996</v>
      </c>
      <c r="BY89" s="234">
        <f t="shared" si="461"/>
        <v>-20063.109999999404</v>
      </c>
      <c r="BZ89" s="234">
        <f t="shared" si="461"/>
        <v>59545.639999998733</v>
      </c>
      <c r="CA89" s="234">
        <f t="shared" si="461"/>
        <v>1547733.0599999987</v>
      </c>
      <c r="CB89" s="247">
        <f t="shared" si="461"/>
        <v>278170.66000000015</v>
      </c>
      <c r="CC89" s="247">
        <f t="shared" si="462"/>
        <v>45971.709999999031</v>
      </c>
      <c r="CD89" s="374">
        <f t="shared" si="462"/>
        <v>1151245.0299999993</v>
      </c>
      <c r="CE89" s="343">
        <f t="shared" si="462"/>
        <v>379970.70999999903</v>
      </c>
      <c r="CF89" s="247">
        <f t="shared" si="462"/>
        <v>1105319.0700000003</v>
      </c>
      <c r="CG89" s="247">
        <f t="shared" si="462"/>
        <v>784262.13000000082</v>
      </c>
      <c r="CH89" s="247">
        <f t="shared" si="462"/>
        <v>-8768407.0099999998</v>
      </c>
      <c r="CI89" s="247">
        <f t="shared" si="462"/>
        <v>774306.47000000067</v>
      </c>
      <c r="CJ89" s="247">
        <f t="shared" si="462"/>
        <v>114139.6400000006</v>
      </c>
      <c r="CK89" s="247">
        <f t="shared" si="462"/>
        <v>-307033.10000000149</v>
      </c>
      <c r="CL89" s="247">
        <f t="shared" si="462"/>
        <v>2306459.7699999996</v>
      </c>
      <c r="CM89" s="247">
        <f t="shared" si="463"/>
        <v>240793.29000000097</v>
      </c>
      <c r="CN89" s="247">
        <f t="shared" si="463"/>
        <v>155725.28000000119</v>
      </c>
      <c r="CO89" s="247">
        <f t="shared" si="463"/>
        <v>493610.34000000171</v>
      </c>
      <c r="CP89" s="374">
        <f t="shared" si="463"/>
        <v>1296733.1500000022</v>
      </c>
      <c r="CQ89" s="374">
        <f t="shared" si="463"/>
        <v>2083887.7400000002</v>
      </c>
      <c r="CR89" s="374">
        <f t="shared" si="463"/>
        <v>2412795.3200000003</v>
      </c>
      <c r="CS89" s="374">
        <f t="shared" si="463"/>
        <v>3411826.9800000004</v>
      </c>
      <c r="CT89" s="374">
        <f t="shared" si="463"/>
        <v>14548817.890000001</v>
      </c>
      <c r="CU89" s="374">
        <f t="shared" si="463"/>
        <v>4050746.3800000008</v>
      </c>
      <c r="CV89" s="374">
        <f t="shared" si="463"/>
        <v>3113604.75</v>
      </c>
      <c r="CW89" s="374">
        <f t="shared" si="463"/>
        <v>3488219.1500000022</v>
      </c>
      <c r="CX89" s="374">
        <f t="shared" si="463"/>
        <v>2446108.6700000018</v>
      </c>
      <c r="CY89" s="374">
        <f t="shared" si="463"/>
        <v>2357284.75</v>
      </c>
      <c r="CZ89" s="374">
        <f t="shared" si="463"/>
        <v>3479335.1199999992</v>
      </c>
      <c r="DA89" s="374">
        <f t="shared" si="463"/>
        <v>2697344.5700000003</v>
      </c>
      <c r="DB89" s="330"/>
      <c r="DC89" s="149" t="s">
        <v>154</v>
      </c>
    </row>
    <row r="90" spans="1:107" s="31" customFormat="1" x14ac:dyDescent="0.35">
      <c r="A90" s="139"/>
      <c r="B90" s="32" t="s">
        <v>142</v>
      </c>
      <c r="C90" s="90">
        <v>12773618.530000001</v>
      </c>
      <c r="D90" s="91">
        <v>11643686.17</v>
      </c>
      <c r="E90" s="91">
        <v>12031809.890000001</v>
      </c>
      <c r="F90" s="91">
        <v>12261175.4</v>
      </c>
      <c r="G90" s="91">
        <v>14666916.9</v>
      </c>
      <c r="H90" s="91">
        <v>15731194.390000001</v>
      </c>
      <c r="I90" s="91">
        <v>13810815.040000001</v>
      </c>
      <c r="J90" s="91">
        <v>12795064.880000001</v>
      </c>
      <c r="K90" s="91">
        <v>10800556.280000001</v>
      </c>
      <c r="L90" s="92">
        <v>13247432.68</v>
      </c>
      <c r="M90" s="91">
        <v>15324999.740000002</v>
      </c>
      <c r="N90" s="164">
        <v>12630855.060000001</v>
      </c>
      <c r="O90" s="154">
        <v>13282705.699999999</v>
      </c>
      <c r="P90" s="164">
        <v>11707394.289999999</v>
      </c>
      <c r="Q90" s="154">
        <v>10643344.120000001</v>
      </c>
      <c r="R90" s="164">
        <v>11334026.42</v>
      </c>
      <c r="S90" s="154">
        <v>14455285.32</v>
      </c>
      <c r="T90" s="218">
        <v>15031157.039999999</v>
      </c>
      <c r="U90" s="217">
        <v>13609695.34</v>
      </c>
      <c r="V90" s="217">
        <v>11934218.24</v>
      </c>
      <c r="W90" s="217">
        <v>10589016.65</v>
      </c>
      <c r="X90" s="92">
        <v>12974231.109999999</v>
      </c>
      <c r="Y90" s="217">
        <v>13531005.649999999</v>
      </c>
      <c r="Z90" s="217">
        <v>13154065.120000001</v>
      </c>
      <c r="AA90" s="217">
        <v>13964277.23</v>
      </c>
      <c r="AB90" s="217">
        <v>12496522.809999999</v>
      </c>
      <c r="AC90" s="217">
        <v>11424584.549999999</v>
      </c>
      <c r="AD90" s="217">
        <v>13712488.560000001</v>
      </c>
      <c r="AE90" s="217">
        <v>14302230.18</v>
      </c>
      <c r="AF90" s="217">
        <v>14555619.029999999</v>
      </c>
      <c r="AG90" s="217">
        <v>15013166.4</v>
      </c>
      <c r="AH90" s="217">
        <v>12458518.09</v>
      </c>
      <c r="AI90" s="217">
        <v>10950671.859999999</v>
      </c>
      <c r="AJ90" s="179">
        <v>13078401.690000001</v>
      </c>
      <c r="AK90" s="192">
        <v>13624821.640000001</v>
      </c>
      <c r="AL90" s="192">
        <v>13491082.709999999</v>
      </c>
      <c r="AM90" s="192">
        <v>14124282.700000001</v>
      </c>
      <c r="AN90" s="192">
        <v>893308.51</v>
      </c>
      <c r="AO90" s="192">
        <v>11934111.32</v>
      </c>
      <c r="AP90" s="192">
        <v>13828022.91</v>
      </c>
      <c r="AQ90" s="149">
        <v>13091836.41</v>
      </c>
      <c r="AR90" s="192">
        <v>16841576.219999999</v>
      </c>
      <c r="AS90" s="192">
        <v>15698258.710000001</v>
      </c>
      <c r="AT90" s="192">
        <v>12031508.43</v>
      </c>
      <c r="AU90" s="192">
        <v>12283672.810000001</v>
      </c>
      <c r="AV90" s="92">
        <v>15204933.09</v>
      </c>
      <c r="AW90" s="282">
        <v>15253084.119999999</v>
      </c>
      <c r="AX90" s="192">
        <v>16042742.529999999</v>
      </c>
      <c r="AY90" s="192">
        <v>17882710.169999998</v>
      </c>
      <c r="AZ90" s="275">
        <v>17882710.169999998</v>
      </c>
      <c r="BA90" s="192">
        <v>15357054.130000001</v>
      </c>
      <c r="BB90" s="192">
        <v>16654347.719999999</v>
      </c>
      <c r="BC90" s="149">
        <v>17197872.030000001</v>
      </c>
      <c r="BD90" s="192">
        <v>19025582.52</v>
      </c>
      <c r="BE90" s="192">
        <v>17541475.66</v>
      </c>
      <c r="BF90" s="434">
        <v>15834848.460000001</v>
      </c>
      <c r="BG90" s="192">
        <v>15045322.76</v>
      </c>
      <c r="BH90" s="92"/>
      <c r="BI90" s="28">
        <f t="shared" si="460"/>
        <v>509087.16999999806</v>
      </c>
      <c r="BJ90" s="93">
        <f t="shared" si="460"/>
        <v>63708.11999999918</v>
      </c>
      <c r="BK90" s="93">
        <f t="shared" si="460"/>
        <v>-1388465.7699999996</v>
      </c>
      <c r="BL90" s="93">
        <f t="shared" si="460"/>
        <v>-927148.98000000045</v>
      </c>
      <c r="BM90" s="93">
        <f t="shared" si="460"/>
        <v>-211631.58000000007</v>
      </c>
      <c r="BN90" s="93">
        <f t="shared" si="460"/>
        <v>-700037.35000000149</v>
      </c>
      <c r="BO90" s="93">
        <f t="shared" si="460"/>
        <v>-201119.70000000112</v>
      </c>
      <c r="BP90" s="93">
        <f t="shared" si="460"/>
        <v>-860846.6400000006</v>
      </c>
      <c r="BQ90" s="93">
        <f t="shared" si="460"/>
        <v>-211539.63000000082</v>
      </c>
      <c r="BR90" s="394">
        <f t="shared" si="460"/>
        <v>-273201.5700000003</v>
      </c>
      <c r="BS90" s="417">
        <f t="shared" si="461"/>
        <v>-1793994.0900000036</v>
      </c>
      <c r="BT90" s="93">
        <f t="shared" si="461"/>
        <v>523210.06000000052</v>
      </c>
      <c r="BU90" s="93">
        <f t="shared" si="461"/>
        <v>681571.53000000119</v>
      </c>
      <c r="BV90" s="93">
        <f t="shared" si="461"/>
        <v>789128.51999999955</v>
      </c>
      <c r="BW90" s="93">
        <f t="shared" si="461"/>
        <v>781240.42999999784</v>
      </c>
      <c r="BX90" s="234">
        <f t="shared" si="461"/>
        <v>2378462.1400000006</v>
      </c>
      <c r="BY90" s="234">
        <f t="shared" si="461"/>
        <v>-153055.1400000006</v>
      </c>
      <c r="BZ90" s="234">
        <f t="shared" si="461"/>
        <v>-475538.00999999978</v>
      </c>
      <c r="CA90" s="234">
        <f t="shared" si="461"/>
        <v>1403471.0600000005</v>
      </c>
      <c r="CB90" s="247">
        <f t="shared" si="461"/>
        <v>524299.84999999963</v>
      </c>
      <c r="CC90" s="247">
        <f t="shared" si="462"/>
        <v>361655.20999999903</v>
      </c>
      <c r="CD90" s="374">
        <f t="shared" si="462"/>
        <v>104170.58000000194</v>
      </c>
      <c r="CE90" s="343">
        <f t="shared" si="462"/>
        <v>93815.990000002086</v>
      </c>
      <c r="CF90" s="247">
        <f t="shared" si="462"/>
        <v>337017.58999999799</v>
      </c>
      <c r="CG90" s="247">
        <f t="shared" si="462"/>
        <v>160005.47000000067</v>
      </c>
      <c r="CH90" s="247">
        <f t="shared" si="462"/>
        <v>-11603214.299999999</v>
      </c>
      <c r="CI90" s="247">
        <f t="shared" si="462"/>
        <v>509526.77000000142</v>
      </c>
      <c r="CJ90" s="247">
        <f t="shared" si="462"/>
        <v>115534.34999999963</v>
      </c>
      <c r="CK90" s="247">
        <f t="shared" si="462"/>
        <v>-1210393.7699999996</v>
      </c>
      <c r="CL90" s="247">
        <f t="shared" si="462"/>
        <v>2285957.1899999995</v>
      </c>
      <c r="CM90" s="247">
        <f t="shared" si="463"/>
        <v>685092.31000000052</v>
      </c>
      <c r="CN90" s="247">
        <f t="shared" si="463"/>
        <v>-427009.66000000015</v>
      </c>
      <c r="CO90" s="247">
        <f t="shared" si="463"/>
        <v>1333000.9500000011</v>
      </c>
      <c r="CP90" s="374">
        <f t="shared" si="463"/>
        <v>2126531.3999999985</v>
      </c>
      <c r="CQ90" s="374">
        <f t="shared" si="463"/>
        <v>1628262.4799999986</v>
      </c>
      <c r="CR90" s="374">
        <f t="shared" si="463"/>
        <v>2551659.8200000003</v>
      </c>
      <c r="CS90" s="374">
        <f t="shared" si="463"/>
        <v>3758427.4699999969</v>
      </c>
      <c r="CT90" s="374">
        <f t="shared" si="463"/>
        <v>16989401.659999996</v>
      </c>
      <c r="CU90" s="374">
        <f t="shared" si="463"/>
        <v>3422942.8100000005</v>
      </c>
      <c r="CV90" s="374">
        <f t="shared" si="463"/>
        <v>2826324.8099999987</v>
      </c>
      <c r="CW90" s="374">
        <f t="shared" si="463"/>
        <v>4106035.620000001</v>
      </c>
      <c r="CX90" s="374">
        <f t="shared" si="463"/>
        <v>2184006.3000000007</v>
      </c>
      <c r="CY90" s="374">
        <f t="shared" si="463"/>
        <v>1843216.9499999993</v>
      </c>
      <c r="CZ90" s="374">
        <f t="shared" si="463"/>
        <v>3803340.0300000012</v>
      </c>
      <c r="DA90" s="374">
        <f t="shared" si="463"/>
        <v>2761649.9499999993</v>
      </c>
      <c r="DB90" s="330"/>
      <c r="DC90" s="149" t="s">
        <v>154</v>
      </c>
    </row>
    <row r="91" spans="1:107" s="31" customFormat="1" x14ac:dyDescent="0.35">
      <c r="A91" s="139"/>
      <c r="B91" s="32" t="s">
        <v>143</v>
      </c>
      <c r="C91" s="90">
        <v>20857286.010000002</v>
      </c>
      <c r="D91" s="91">
        <v>20110145.210000001</v>
      </c>
      <c r="E91" s="91">
        <v>20299340.330000002</v>
      </c>
      <c r="F91" s="91">
        <v>22179095.460000001</v>
      </c>
      <c r="G91" s="91">
        <v>23282353.239999998</v>
      </c>
      <c r="H91" s="91">
        <v>25953974.649999999</v>
      </c>
      <c r="I91" s="91">
        <v>23302965.800000001</v>
      </c>
      <c r="J91" s="91">
        <v>24036473.279999997</v>
      </c>
      <c r="K91" s="91">
        <v>17708933.419999998</v>
      </c>
      <c r="L91" s="92">
        <v>24471420.150000002</v>
      </c>
      <c r="M91" s="91">
        <v>25821195.93</v>
      </c>
      <c r="N91" s="164">
        <v>21394272.43</v>
      </c>
      <c r="O91" s="154">
        <v>21338709.02</v>
      </c>
      <c r="P91" s="164">
        <v>20745934.140000001</v>
      </c>
      <c r="Q91" s="154">
        <v>18693492.979999997</v>
      </c>
      <c r="R91" s="164">
        <v>21107861.690000001</v>
      </c>
      <c r="S91" s="154">
        <v>24576535.469999999</v>
      </c>
      <c r="T91" s="218">
        <v>23427879.23</v>
      </c>
      <c r="U91" s="217">
        <v>22445615.539999999</v>
      </c>
      <c r="V91" s="217">
        <v>21971611.09</v>
      </c>
      <c r="W91" s="217">
        <v>18969456.370000001</v>
      </c>
      <c r="X91" s="92">
        <v>23383173.82</v>
      </c>
      <c r="Y91" s="217">
        <v>22159195.630000003</v>
      </c>
      <c r="Z91" s="217">
        <v>20869782.82</v>
      </c>
      <c r="AA91" s="217">
        <v>24194313.579999998</v>
      </c>
      <c r="AB91" s="217">
        <v>21221635.039999999</v>
      </c>
      <c r="AC91" s="217">
        <v>20164642.259999998</v>
      </c>
      <c r="AD91" s="217">
        <v>23446176.09</v>
      </c>
      <c r="AE91" s="217">
        <v>23618298.379999999</v>
      </c>
      <c r="AF91" s="217">
        <v>23720728.399999999</v>
      </c>
      <c r="AG91" s="217">
        <v>25689859.439999998</v>
      </c>
      <c r="AH91" s="217">
        <v>21028694.07</v>
      </c>
      <c r="AI91" s="217">
        <v>20331728.57</v>
      </c>
      <c r="AJ91" s="179">
        <v>22331603.619999997</v>
      </c>
      <c r="AK91" s="192">
        <v>23372028.859999999</v>
      </c>
      <c r="AL91" s="192">
        <v>22495713.010000002</v>
      </c>
      <c r="AM91" s="192">
        <v>23362677.080000002</v>
      </c>
      <c r="AN91" s="192">
        <v>1168225.43</v>
      </c>
      <c r="AO91" s="192">
        <v>21617941.149999999</v>
      </c>
      <c r="AP91" s="192">
        <v>25297258.640000001</v>
      </c>
      <c r="AQ91" s="149">
        <v>24076630.93</v>
      </c>
      <c r="AR91" s="192">
        <v>26630539.370000001</v>
      </c>
      <c r="AS91" s="192">
        <v>27007524.68</v>
      </c>
      <c r="AT91" s="192">
        <v>20741063.91</v>
      </c>
      <c r="AU91" s="192">
        <v>22803850.830000002</v>
      </c>
      <c r="AV91" s="92">
        <v>26964363.16</v>
      </c>
      <c r="AW91" s="282">
        <v>24411109.27</v>
      </c>
      <c r="AX91" s="192">
        <v>27703059.449999999</v>
      </c>
      <c r="AY91" s="192">
        <v>28876934.779999997</v>
      </c>
      <c r="AZ91" s="275">
        <v>28876934.779999997</v>
      </c>
      <c r="BA91" s="192">
        <v>27490595.18</v>
      </c>
      <c r="BB91" s="192">
        <v>28583552.75</v>
      </c>
      <c r="BC91" s="149">
        <v>31521695.300000001</v>
      </c>
      <c r="BD91" s="192">
        <v>31556254.84</v>
      </c>
      <c r="BE91" s="192">
        <v>31907261.960000001</v>
      </c>
      <c r="BF91" s="434">
        <v>27698203.939999998</v>
      </c>
      <c r="BG91" s="192">
        <v>26831624.52</v>
      </c>
      <c r="BH91" s="92"/>
      <c r="BI91" s="28">
        <f t="shared" si="460"/>
        <v>481423.00999999791</v>
      </c>
      <c r="BJ91" s="93">
        <f t="shared" si="460"/>
        <v>635788.9299999997</v>
      </c>
      <c r="BK91" s="93">
        <f t="shared" si="460"/>
        <v>-1605847.3500000052</v>
      </c>
      <c r="BL91" s="93">
        <f t="shared" si="460"/>
        <v>-1071233.7699999996</v>
      </c>
      <c r="BM91" s="93">
        <f t="shared" si="460"/>
        <v>1294182.2300000004</v>
      </c>
      <c r="BN91" s="93">
        <f t="shared" si="460"/>
        <v>-2526095.4199999981</v>
      </c>
      <c r="BO91" s="93">
        <f t="shared" si="460"/>
        <v>-857350.26000000164</v>
      </c>
      <c r="BP91" s="93">
        <f t="shared" si="460"/>
        <v>-2064862.1899999976</v>
      </c>
      <c r="BQ91" s="93">
        <f t="shared" si="460"/>
        <v>1260522.950000003</v>
      </c>
      <c r="BR91" s="394">
        <f t="shared" si="460"/>
        <v>-1088246.3300000019</v>
      </c>
      <c r="BS91" s="417">
        <f t="shared" si="461"/>
        <v>-3662000.299999997</v>
      </c>
      <c r="BT91" s="93">
        <f t="shared" si="461"/>
        <v>-524489.6099999994</v>
      </c>
      <c r="BU91" s="93">
        <f t="shared" si="461"/>
        <v>2855604.5599999987</v>
      </c>
      <c r="BV91" s="93">
        <f t="shared" si="461"/>
        <v>475700.89999999851</v>
      </c>
      <c r="BW91" s="93">
        <f t="shared" si="461"/>
        <v>1471149.2800000012</v>
      </c>
      <c r="BX91" s="234">
        <f t="shared" si="461"/>
        <v>2338314.3999999985</v>
      </c>
      <c r="BY91" s="234">
        <f t="shared" si="461"/>
        <v>-958237.08999999985</v>
      </c>
      <c r="BZ91" s="234">
        <f t="shared" si="461"/>
        <v>292849.16999999806</v>
      </c>
      <c r="CA91" s="234">
        <f t="shared" si="461"/>
        <v>3244243.8999999985</v>
      </c>
      <c r="CB91" s="247">
        <f t="shared" si="461"/>
        <v>-942917.01999999955</v>
      </c>
      <c r="CC91" s="247">
        <f t="shared" si="462"/>
        <v>1362272.1999999993</v>
      </c>
      <c r="CD91" s="374">
        <f t="shared" si="462"/>
        <v>-1051570.200000003</v>
      </c>
      <c r="CE91" s="343">
        <f t="shared" si="462"/>
        <v>1212833.2299999967</v>
      </c>
      <c r="CF91" s="247">
        <f t="shared" si="462"/>
        <v>1625930.1900000013</v>
      </c>
      <c r="CG91" s="247">
        <f t="shared" si="462"/>
        <v>-831636.49999999627</v>
      </c>
      <c r="CH91" s="247">
        <f t="shared" si="462"/>
        <v>-20053409.609999999</v>
      </c>
      <c r="CI91" s="247">
        <f t="shared" si="462"/>
        <v>1453298.8900000006</v>
      </c>
      <c r="CJ91" s="247">
        <f t="shared" si="462"/>
        <v>1851082.5500000007</v>
      </c>
      <c r="CK91" s="247">
        <f t="shared" si="462"/>
        <v>458332.55000000075</v>
      </c>
      <c r="CL91" s="247">
        <f t="shared" si="462"/>
        <v>2909810.9700000025</v>
      </c>
      <c r="CM91" s="247">
        <f t="shared" si="463"/>
        <v>1317665.2400000021</v>
      </c>
      <c r="CN91" s="247">
        <f t="shared" si="463"/>
        <v>-287630.16000000015</v>
      </c>
      <c r="CO91" s="247">
        <f t="shared" si="463"/>
        <v>2472122.2600000016</v>
      </c>
      <c r="CP91" s="374">
        <f t="shared" si="463"/>
        <v>4632759.5400000028</v>
      </c>
      <c r="CQ91" s="374">
        <f t="shared" si="463"/>
        <v>1039080.4100000001</v>
      </c>
      <c r="CR91" s="374">
        <f t="shared" si="463"/>
        <v>5207346.4399999976</v>
      </c>
      <c r="CS91" s="374">
        <f t="shared" si="463"/>
        <v>5514257.6999999955</v>
      </c>
      <c r="CT91" s="374">
        <f t="shared" si="463"/>
        <v>27708709.349999998</v>
      </c>
      <c r="CU91" s="374">
        <f t="shared" si="463"/>
        <v>5872654.0300000012</v>
      </c>
      <c r="CV91" s="374">
        <f t="shared" si="463"/>
        <v>3286294.1099999994</v>
      </c>
      <c r="CW91" s="374">
        <f t="shared" si="463"/>
        <v>7445064.370000001</v>
      </c>
      <c r="CX91" s="374">
        <f t="shared" si="463"/>
        <v>4925715.4699999988</v>
      </c>
      <c r="CY91" s="374">
        <f t="shared" si="463"/>
        <v>4899737.2800000012</v>
      </c>
      <c r="CZ91" s="374">
        <f t="shared" si="463"/>
        <v>6957140.0299999975</v>
      </c>
      <c r="DA91" s="374">
        <f t="shared" si="463"/>
        <v>4027773.6899999976</v>
      </c>
      <c r="DB91" s="330"/>
      <c r="DC91" s="149" t="s">
        <v>154</v>
      </c>
    </row>
    <row r="92" spans="1:107" s="123" customFormat="1" x14ac:dyDescent="0.35">
      <c r="A92" s="140"/>
      <c r="B92" s="32" t="s">
        <v>144</v>
      </c>
      <c r="C92" s="124">
        <f>SUM(C87:C91)</f>
        <v>85141340.969999999</v>
      </c>
      <c r="D92" s="125">
        <f t="shared" ref="D92:DC106" si="464">SUM(D87:D91)</f>
        <v>73236123.310000002</v>
      </c>
      <c r="E92" s="125">
        <f t="shared" si="464"/>
        <v>71548696.870000005</v>
      </c>
      <c r="F92" s="125">
        <f t="shared" si="464"/>
        <v>72649687.980000004</v>
      </c>
      <c r="G92" s="125">
        <f t="shared" si="464"/>
        <v>94275699.549999997</v>
      </c>
      <c r="H92" s="125">
        <f t="shared" si="464"/>
        <v>101618361.77000001</v>
      </c>
      <c r="I92" s="125">
        <f t="shared" si="464"/>
        <v>84105163.25</v>
      </c>
      <c r="J92" s="125">
        <f t="shared" si="464"/>
        <v>76127482.290000007</v>
      </c>
      <c r="K92" s="125">
        <f t="shared" si="464"/>
        <v>63858136.429999992</v>
      </c>
      <c r="L92" s="127">
        <f t="shared" si="464"/>
        <v>86271277.540000007</v>
      </c>
      <c r="M92" s="125">
        <f t="shared" si="464"/>
        <v>100042866.78999999</v>
      </c>
      <c r="N92" s="165">
        <f t="shared" si="464"/>
        <v>80959419.450000003</v>
      </c>
      <c r="O92" s="165">
        <f t="shared" si="464"/>
        <v>84832790.829999998</v>
      </c>
      <c r="P92" s="165">
        <f t="shared" si="464"/>
        <v>79602818.879999995</v>
      </c>
      <c r="Q92" s="165">
        <f t="shared" si="464"/>
        <v>70656117.129999995</v>
      </c>
      <c r="R92" s="165">
        <f t="shared" si="464"/>
        <v>78601095.820000008</v>
      </c>
      <c r="S92" s="165">
        <f t="shared" si="464"/>
        <v>103241094.03</v>
      </c>
      <c r="T92" s="165">
        <f t="shared" si="464"/>
        <v>107423747.48</v>
      </c>
      <c r="U92" s="165">
        <f t="shared" si="464"/>
        <v>87985491.800000012</v>
      </c>
      <c r="V92" s="165">
        <f t="shared" si="464"/>
        <v>74153825.600000009</v>
      </c>
      <c r="W92" s="165">
        <f t="shared" si="464"/>
        <v>68367386.75999999</v>
      </c>
      <c r="X92" s="127">
        <f t="shared" si="464"/>
        <v>90117013.789999992</v>
      </c>
      <c r="Y92" s="165">
        <f t="shared" si="464"/>
        <v>96938889.859999985</v>
      </c>
      <c r="Z92" s="165">
        <f t="shared" si="464"/>
        <v>89346189.25</v>
      </c>
      <c r="AA92" s="165">
        <f t="shared" si="464"/>
        <v>94841870.379999995</v>
      </c>
      <c r="AB92" s="165">
        <f t="shared" si="464"/>
        <v>79563931.599999994</v>
      </c>
      <c r="AC92" s="165">
        <f t="shared" si="464"/>
        <v>70741640.199999988</v>
      </c>
      <c r="AD92" s="165">
        <f t="shared" si="464"/>
        <v>89789591.489999995</v>
      </c>
      <c r="AE92" s="165">
        <f t="shared" si="464"/>
        <v>97897985.379999995</v>
      </c>
      <c r="AF92" s="165">
        <f t="shared" si="464"/>
        <v>99254456.729999989</v>
      </c>
      <c r="AG92" s="165">
        <f t="shared" si="464"/>
        <v>102629922.03</v>
      </c>
      <c r="AH92" s="165">
        <f t="shared" si="464"/>
        <v>73495937.979999989</v>
      </c>
      <c r="AI92" s="165">
        <f t="shared" si="464"/>
        <v>72670717.469999999</v>
      </c>
      <c r="AJ92" s="306">
        <f t="shared" si="464"/>
        <v>90774217.340000004</v>
      </c>
      <c r="AK92" s="175">
        <f t="shared" si="464"/>
        <v>99705785.410000011</v>
      </c>
      <c r="AL92" s="175">
        <f t="shared" si="464"/>
        <v>97603695.710000008</v>
      </c>
      <c r="AM92" s="175">
        <f t="shared" si="464"/>
        <v>97781299.579999998</v>
      </c>
      <c r="AN92" s="175">
        <f t="shared" si="464"/>
        <v>5124263.3999999994</v>
      </c>
      <c r="AO92" s="175">
        <f t="shared" si="464"/>
        <v>76901602.669999987</v>
      </c>
      <c r="AP92" s="175">
        <f t="shared" si="464"/>
        <v>91960508.540000007</v>
      </c>
      <c r="AQ92" s="175">
        <f t="shared" si="464"/>
        <v>97056639.340000004</v>
      </c>
      <c r="AR92" s="175">
        <f t="shared" si="464"/>
        <v>124201838.59999999</v>
      </c>
      <c r="AS92" s="175">
        <f t="shared" si="464"/>
        <v>106485957.33000001</v>
      </c>
      <c r="AT92" s="175">
        <f t="shared" si="464"/>
        <v>75133836.989999995</v>
      </c>
      <c r="AU92" s="175">
        <f t="shared" si="464"/>
        <v>80530714.650000006</v>
      </c>
      <c r="AV92" s="421">
        <f t="shared" si="464"/>
        <v>108123881.55</v>
      </c>
      <c r="AW92" s="175">
        <f t="shared" ref="AW92:BG92" si="465">SUM(AW87:AW91)</f>
        <v>116004953.13</v>
      </c>
      <c r="AX92" s="175">
        <f t="shared" si="465"/>
        <v>119279962.45</v>
      </c>
      <c r="AY92" s="175">
        <f t="shared" si="465"/>
        <v>127800238.52</v>
      </c>
      <c r="AZ92" s="422">
        <f t="shared" si="465"/>
        <v>127800238.52</v>
      </c>
      <c r="BA92" s="422">
        <f t="shared" si="465"/>
        <v>106710089.83000001</v>
      </c>
      <c r="BB92" s="422">
        <f t="shared" si="465"/>
        <v>109874105.81999999</v>
      </c>
      <c r="BC92" s="422">
        <f t="shared" si="465"/>
        <v>127458700.59999999</v>
      </c>
      <c r="BD92" s="422">
        <f t="shared" si="465"/>
        <v>138346688.98999998</v>
      </c>
      <c r="BE92" s="422">
        <f t="shared" si="465"/>
        <v>123181709.94</v>
      </c>
      <c r="BF92" s="422">
        <f t="shared" si="465"/>
        <v>101390644.44999999</v>
      </c>
      <c r="BG92" s="422">
        <f t="shared" si="465"/>
        <v>100013421.02</v>
      </c>
      <c r="BH92" s="175"/>
      <c r="BI92" s="126">
        <f t="shared" si="464"/>
        <v>-308550.13999999687</v>
      </c>
      <c r="BJ92" s="128">
        <f t="shared" ref="BJ92:BL92" si="466">SUM(BJ87:BJ91)</f>
        <v>6366695.5699999966</v>
      </c>
      <c r="BK92" s="128">
        <f t="shared" si="466"/>
        <v>-892579.74000000674</v>
      </c>
      <c r="BL92" s="128">
        <f t="shared" si="466"/>
        <v>5951407.839999998</v>
      </c>
      <c r="BM92" s="128">
        <f t="shared" ref="BM92" si="467">SUM(BM87:BM91)</f>
        <v>8965394.4799999967</v>
      </c>
      <c r="BN92" s="128">
        <f t="shared" ref="BN92:BV92" si="468">SUM(BN87:BN91)</f>
        <v>5805385.7099999916</v>
      </c>
      <c r="BO92" s="128">
        <f t="shared" si="468"/>
        <v>3880328.5499999961</v>
      </c>
      <c r="BP92" s="128">
        <f t="shared" si="468"/>
        <v>-1973656.6899999976</v>
      </c>
      <c r="BQ92" s="128">
        <f t="shared" si="468"/>
        <v>4509250.330000001</v>
      </c>
      <c r="BR92" s="395">
        <f t="shared" si="468"/>
        <v>3845736.2499999991</v>
      </c>
      <c r="BS92" s="418">
        <f t="shared" si="468"/>
        <v>-3103976.929999995</v>
      </c>
      <c r="BT92" s="128">
        <f t="shared" si="468"/>
        <v>8386769.8000000007</v>
      </c>
      <c r="BU92" s="128">
        <f t="shared" si="468"/>
        <v>10009079.549999991</v>
      </c>
      <c r="BV92" s="128">
        <f t="shared" si="468"/>
        <v>-38887.280000000261</v>
      </c>
      <c r="BW92" s="128">
        <f t="shared" ref="BW92:BX92" si="469">SUM(BW87:BW91)</f>
        <v>85523.069999999832</v>
      </c>
      <c r="BX92" s="235">
        <f t="shared" si="469"/>
        <v>11188495.670000002</v>
      </c>
      <c r="BY92" s="235">
        <f t="shared" ref="BY92:BZ92" si="470">SUM(BY87:BY91)</f>
        <v>-5343108.6499999957</v>
      </c>
      <c r="BZ92" s="235">
        <f t="shared" si="470"/>
        <v>-8169290.7499999944</v>
      </c>
      <c r="CA92" s="235">
        <f t="shared" ref="CA92:CB92" si="471">SUM(CA87:CA91)</f>
        <v>14644430.229999997</v>
      </c>
      <c r="CB92" s="260">
        <f t="shared" si="471"/>
        <v>-657887.62000000011</v>
      </c>
      <c r="CC92" s="260">
        <f t="shared" ref="CC92:CE92" si="472">SUM(CC87:CC91)</f>
        <v>4303330.709999999</v>
      </c>
      <c r="CD92" s="375">
        <f t="shared" si="472"/>
        <v>657203.55000000354</v>
      </c>
      <c r="CE92" s="344">
        <f t="shared" si="472"/>
        <v>2766895.5500000007</v>
      </c>
      <c r="CF92" s="260">
        <f t="shared" ref="CF92:CG92" si="473">SUM(CF87:CF91)</f>
        <v>8257506.4599999962</v>
      </c>
      <c r="CG92" s="260">
        <f t="shared" si="473"/>
        <v>2939429.2000000142</v>
      </c>
      <c r="CH92" s="260">
        <f t="shared" ref="CH92" si="474">SUM(CH87:CH91)</f>
        <v>-74439668.199999988</v>
      </c>
      <c r="CI92" s="260">
        <f t="shared" ref="CI92" si="475">SUM(CI87:CI91)</f>
        <v>6159962.4700000025</v>
      </c>
      <c r="CJ92" s="260">
        <f t="shared" ref="CJ92" si="476">SUM(CJ87:CJ91)</f>
        <v>2170917.0500000026</v>
      </c>
      <c r="CK92" s="260">
        <f t="shared" ref="CK92" si="477">SUM(CK87:CK91)</f>
        <v>-841346.04</v>
      </c>
      <c r="CL92" s="260">
        <f t="shared" ref="CL92" si="478">SUM(CL87:CL91)</f>
        <v>24947381.870000001</v>
      </c>
      <c r="CM92" s="260">
        <f t="shared" ref="CM92" si="479">SUM(CM87:CM91)</f>
        <v>3856035.299999998</v>
      </c>
      <c r="CN92" s="260">
        <f t="shared" ref="CN92" si="480">SUM(CN87:CN91)</f>
        <v>1637899.0099999984</v>
      </c>
      <c r="CO92" s="260">
        <f t="shared" ref="CO92" si="481">SUM(CO87:CO91)</f>
        <v>7859997.1800000006</v>
      </c>
      <c r="CP92" s="375">
        <f t="shared" ref="CP92" si="482">SUM(CP87:CP91)</f>
        <v>17349664.209999993</v>
      </c>
      <c r="CQ92" s="375">
        <f t="shared" ref="CQ92" si="483">SUM(CQ87:CQ91)</f>
        <v>16299167.719999995</v>
      </c>
      <c r="CR92" s="375">
        <f t="shared" ref="CR92" si="484">SUM(CR87:CR91)</f>
        <v>21676266.739999995</v>
      </c>
      <c r="CS92" s="375">
        <f t="shared" ref="CS92" si="485">SUM(CS87:CS91)</f>
        <v>30018938.939999983</v>
      </c>
      <c r="CT92" s="375">
        <f t="shared" ref="CT92" si="486">SUM(CT87:CT91)</f>
        <v>122675975.11999997</v>
      </c>
      <c r="CU92" s="375">
        <f t="shared" ref="CU92" si="487">SUM(CU87:CU91)</f>
        <v>29808487.160000011</v>
      </c>
      <c r="CV92" s="375">
        <f t="shared" ref="CV92" si="488">SUM(CV87:CV91)</f>
        <v>17913597.280000001</v>
      </c>
      <c r="CW92" s="375">
        <f t="shared" ref="CW92" si="489">SUM(CW87:CW91)</f>
        <v>30402061.259999998</v>
      </c>
      <c r="CX92" s="375">
        <f t="shared" ref="CX92" si="490">SUM(CX87:CX91)</f>
        <v>14144850.389999993</v>
      </c>
      <c r="CY92" s="375">
        <f t="shared" ref="CY92:CZ92" si="491">SUM(CY87:CY91)</f>
        <v>16695752.610000007</v>
      </c>
      <c r="CZ92" s="375">
        <f t="shared" si="491"/>
        <v>26256807.460000005</v>
      </c>
      <c r="DA92" s="375">
        <f t="shared" ref="DA92" si="492">SUM(DA87:DA91)</f>
        <v>19482706.370000001</v>
      </c>
      <c r="DB92" s="331"/>
      <c r="DC92" s="126">
        <f t="shared" si="464"/>
        <v>0</v>
      </c>
    </row>
    <row r="93" spans="1:107" s="31" customFormat="1" x14ac:dyDescent="0.3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58"/>
      <c r="CC93" s="258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72"/>
      <c r="DB93" s="330"/>
      <c r="DC93" s="43"/>
    </row>
    <row r="94" spans="1:107" s="31" customFormat="1" x14ac:dyDescent="0.35">
      <c r="A94" s="139"/>
      <c r="B94" s="32" t="s">
        <v>139</v>
      </c>
      <c r="C94" s="90">
        <v>136615277.87</v>
      </c>
      <c r="D94" s="91">
        <v>113522792.25</v>
      </c>
      <c r="E94" s="91">
        <v>107217099.41</v>
      </c>
      <c r="F94" s="91">
        <v>105901055.3</v>
      </c>
      <c r="G94" s="91">
        <v>152905018.88999999</v>
      </c>
      <c r="H94" s="91">
        <v>164748410.83000001</v>
      </c>
      <c r="I94" s="91">
        <v>132912152.45999999</v>
      </c>
      <c r="J94" s="91">
        <v>116238668.70999999</v>
      </c>
      <c r="K94" s="91">
        <v>107835780.77</v>
      </c>
      <c r="L94" s="92">
        <v>149365514.99000001</v>
      </c>
      <c r="M94" s="91">
        <v>179762332.13</v>
      </c>
      <c r="N94" s="91">
        <v>145364619.34</v>
      </c>
      <c r="O94" s="91">
        <v>147424398.63</v>
      </c>
      <c r="P94" s="91">
        <v>145393029.94</v>
      </c>
      <c r="Q94" s="91">
        <v>132043837.84999999</v>
      </c>
      <c r="R94" s="91">
        <v>138780871.22999999</v>
      </c>
      <c r="S94" s="91">
        <v>190291364.81999999</v>
      </c>
      <c r="T94" s="91">
        <v>208163997.15000001</v>
      </c>
      <c r="U94" s="192">
        <v>159484007.78999999</v>
      </c>
      <c r="V94" s="192">
        <v>123615601</v>
      </c>
      <c r="W94" s="192">
        <v>159484007.78999999</v>
      </c>
      <c r="X94" s="92">
        <v>157966689.47</v>
      </c>
      <c r="Y94" s="192">
        <v>176638799</v>
      </c>
      <c r="Z94" s="192">
        <v>160244567</v>
      </c>
      <c r="AA94" s="192">
        <v>170443196.05000001</v>
      </c>
      <c r="AB94" s="192">
        <v>139335858.25</v>
      </c>
      <c r="AC94" s="192">
        <v>123599232.31</v>
      </c>
      <c r="AD94" s="192">
        <v>149167703.37</v>
      </c>
      <c r="AE94" s="192">
        <v>175125648</v>
      </c>
      <c r="AF94" s="192">
        <v>178275492.31</v>
      </c>
      <c r="AG94" s="192">
        <v>183348501</v>
      </c>
      <c r="AH94" s="192">
        <v>126969814</v>
      </c>
      <c r="AI94" s="192">
        <v>130285497</v>
      </c>
      <c r="AJ94" s="92">
        <v>170972268</v>
      </c>
      <c r="AK94" s="282">
        <v>186415812</v>
      </c>
      <c r="AL94" s="282">
        <v>183182183</v>
      </c>
      <c r="AM94" s="282">
        <v>175452696</v>
      </c>
      <c r="AN94" s="282">
        <v>136661549</v>
      </c>
      <c r="AO94" s="282">
        <v>121581809</v>
      </c>
      <c r="AP94" s="282">
        <v>148125574</v>
      </c>
      <c r="AQ94" s="57">
        <v>174599844</v>
      </c>
      <c r="AR94" s="282">
        <v>228483880</v>
      </c>
      <c r="AS94" s="282">
        <v>182321063</v>
      </c>
      <c r="AT94" s="282">
        <v>119069228</v>
      </c>
      <c r="AU94" s="282">
        <v>8892776</v>
      </c>
      <c r="AV94" s="300">
        <v>52154164</v>
      </c>
      <c r="AW94" s="282">
        <v>40431406</v>
      </c>
      <c r="AX94" s="282">
        <v>36310686</v>
      </c>
      <c r="AY94" s="282">
        <v>224247307</v>
      </c>
      <c r="AZ94" s="282">
        <v>175925530</v>
      </c>
      <c r="BA94" s="282">
        <v>164296460</v>
      </c>
      <c r="BB94" s="282">
        <v>153349620</v>
      </c>
      <c r="BC94" s="57">
        <v>168941133</v>
      </c>
      <c r="BD94" s="282">
        <v>222669466</v>
      </c>
      <c r="BE94" s="282">
        <v>17694610</v>
      </c>
      <c r="BF94" s="282">
        <v>149969270</v>
      </c>
      <c r="BG94" s="282">
        <v>150227194</v>
      </c>
      <c r="BH94" s="300"/>
      <c r="BI94" s="28">
        <f t="shared" ref="BI94:BR98" si="493">O94-C94</f>
        <v>10809120.75999999</v>
      </c>
      <c r="BJ94" s="93">
        <f t="shared" si="493"/>
        <v>31870237.689999998</v>
      </c>
      <c r="BK94" s="93">
        <f t="shared" si="493"/>
        <v>24826738.439999998</v>
      </c>
      <c r="BL94" s="93">
        <f t="shared" si="493"/>
        <v>32879815.929999992</v>
      </c>
      <c r="BM94" s="93">
        <f t="shared" si="493"/>
        <v>37386345.930000007</v>
      </c>
      <c r="BN94" s="93">
        <f t="shared" si="493"/>
        <v>43415586.319999993</v>
      </c>
      <c r="BO94" s="93">
        <f t="shared" si="493"/>
        <v>26571855.329999998</v>
      </c>
      <c r="BP94" s="93">
        <f t="shared" si="493"/>
        <v>7376932.2900000066</v>
      </c>
      <c r="BQ94" s="93">
        <f t="shared" si="493"/>
        <v>51648227.019999996</v>
      </c>
      <c r="BR94" s="394">
        <f t="shared" si="493"/>
        <v>8601174.4799999893</v>
      </c>
      <c r="BS94" s="417">
        <f t="shared" ref="BS94:CB98" si="494">Y94-M94</f>
        <v>-3123533.1299999952</v>
      </c>
      <c r="BT94" s="93">
        <f t="shared" si="494"/>
        <v>14879947.659999996</v>
      </c>
      <c r="BU94" s="93">
        <f t="shared" si="494"/>
        <v>23018797.420000017</v>
      </c>
      <c r="BV94" s="93">
        <f t="shared" si="494"/>
        <v>-6057171.6899999976</v>
      </c>
      <c r="BW94" s="93">
        <f t="shared" si="494"/>
        <v>-8444605.5399999917</v>
      </c>
      <c r="BX94" s="234">
        <f t="shared" si="494"/>
        <v>10386832.140000015</v>
      </c>
      <c r="BY94" s="234">
        <f t="shared" si="494"/>
        <v>-15165716.819999993</v>
      </c>
      <c r="BZ94" s="234">
        <f t="shared" si="494"/>
        <v>-29888504.840000004</v>
      </c>
      <c r="CA94" s="234">
        <f t="shared" si="494"/>
        <v>23864493.210000008</v>
      </c>
      <c r="CB94" s="247">
        <f t="shared" si="494"/>
        <v>3354213</v>
      </c>
      <c r="CC94" s="247">
        <f t="shared" ref="CC94:CL98" si="495">AI94-W94</f>
        <v>-29198510.789999992</v>
      </c>
      <c r="CD94" s="374">
        <f t="shared" si="495"/>
        <v>13005578.530000001</v>
      </c>
      <c r="CE94" s="343">
        <f t="shared" si="495"/>
        <v>9777013</v>
      </c>
      <c r="CF94" s="247">
        <f t="shared" si="495"/>
        <v>22937616</v>
      </c>
      <c r="CG94" s="247">
        <f t="shared" si="495"/>
        <v>5009499.9499999881</v>
      </c>
      <c r="CH94" s="247">
        <f t="shared" si="495"/>
        <v>-2674309.25</v>
      </c>
      <c r="CI94" s="247">
        <f t="shared" si="495"/>
        <v>-2017423.3100000024</v>
      </c>
      <c r="CJ94" s="247">
        <f t="shared" si="495"/>
        <v>-1042129.3700000048</v>
      </c>
      <c r="CK94" s="247">
        <f t="shared" si="495"/>
        <v>-525804</v>
      </c>
      <c r="CL94" s="247">
        <f t="shared" si="495"/>
        <v>50208387.689999998</v>
      </c>
      <c r="CM94" s="247">
        <f t="shared" ref="CM94:DA98" si="496">AS94-AG94</f>
        <v>-1027438</v>
      </c>
      <c r="CN94" s="247">
        <f t="shared" si="496"/>
        <v>-7900586</v>
      </c>
      <c r="CO94" s="247">
        <f t="shared" si="496"/>
        <v>-121392721</v>
      </c>
      <c r="CP94" s="374">
        <f t="shared" si="496"/>
        <v>-118818104</v>
      </c>
      <c r="CQ94" s="374">
        <f t="shared" si="496"/>
        <v>-145984406</v>
      </c>
      <c r="CR94" s="374">
        <f t="shared" si="496"/>
        <v>-146871497</v>
      </c>
      <c r="CS94" s="374">
        <f t="shared" si="496"/>
        <v>48794611</v>
      </c>
      <c r="CT94" s="374">
        <f t="shared" si="496"/>
        <v>39263981</v>
      </c>
      <c r="CU94" s="374">
        <f t="shared" si="496"/>
        <v>42714651</v>
      </c>
      <c r="CV94" s="374">
        <f t="shared" si="496"/>
        <v>5224046</v>
      </c>
      <c r="CW94" s="374">
        <f t="shared" si="496"/>
        <v>-5658711</v>
      </c>
      <c r="CX94" s="374">
        <f t="shared" si="496"/>
        <v>-5814414</v>
      </c>
      <c r="CY94" s="374" t="e">
        <f>#REF!-AS94</f>
        <v>#REF!</v>
      </c>
      <c r="CZ94" s="374">
        <f t="shared" si="496"/>
        <v>30900042</v>
      </c>
      <c r="DA94" s="374">
        <f t="shared" si="496"/>
        <v>141334418</v>
      </c>
      <c r="DB94" s="330"/>
      <c r="DC94" s="57">
        <f>IF(ISERROR(GETPIVOTDATA("VALUE",'CSS WK pvt'!$I$2,"DT_FILE",DC$8,"CD_CO",DC$6,"TRIM_CAT",TRIM(B94),"TRIM_LINE",A93))=TRUE,0,GETPIVOTDATA("VALUE",'CSS WK pvt'!$I$2,"DT_FILE",DC$8,"CD_CO",DC$6,"TRIM_CAT",TRIM(B94),"TRIM_LINE",A93))</f>
        <v>150227194</v>
      </c>
    </row>
    <row r="95" spans="1:107" s="31" customFormat="1" x14ac:dyDescent="0.35">
      <c r="A95" s="139"/>
      <c r="B95" s="32" t="s">
        <v>140</v>
      </c>
      <c r="C95" s="90">
        <v>13658329.609999999</v>
      </c>
      <c r="D95" s="91">
        <v>11423048.16</v>
      </c>
      <c r="E95" s="91">
        <v>10110542</v>
      </c>
      <c r="F95" s="91">
        <v>9835170.1400000006</v>
      </c>
      <c r="G95" s="91">
        <v>12789822.609999999</v>
      </c>
      <c r="H95" s="91">
        <v>13828299.42</v>
      </c>
      <c r="I95" s="91">
        <v>11569959.48</v>
      </c>
      <c r="J95" s="91">
        <v>10767793.119999999</v>
      </c>
      <c r="K95" s="91">
        <v>10142563.34</v>
      </c>
      <c r="L95" s="92">
        <v>13541160.380000001</v>
      </c>
      <c r="M95" s="91">
        <v>16179858.140000001</v>
      </c>
      <c r="N95" s="91">
        <v>12961985.449999999</v>
      </c>
      <c r="O95" s="91">
        <v>12612806.470000001</v>
      </c>
      <c r="P95" s="91">
        <v>12838308.789999999</v>
      </c>
      <c r="Q95" s="91">
        <v>11551379.26</v>
      </c>
      <c r="R95" s="91">
        <v>11638475.42</v>
      </c>
      <c r="S95" s="91">
        <v>15718009.130000001</v>
      </c>
      <c r="T95" s="91">
        <v>16175504.869999999</v>
      </c>
      <c r="U95" s="192">
        <v>12629663.130000001</v>
      </c>
      <c r="V95" s="192">
        <v>9731471</v>
      </c>
      <c r="W95" s="192">
        <v>12629663.130000001</v>
      </c>
      <c r="X95" s="92">
        <v>13660342.5</v>
      </c>
      <c r="Y95" s="192">
        <v>15505496</v>
      </c>
      <c r="Z95" s="192">
        <v>15108007</v>
      </c>
      <c r="AA95" s="192">
        <v>16843468.82</v>
      </c>
      <c r="AB95" s="192">
        <v>13673156.83</v>
      </c>
      <c r="AC95" s="192">
        <v>12473724.859999999</v>
      </c>
      <c r="AD95" s="192">
        <v>14167114.85</v>
      </c>
      <c r="AE95" s="192">
        <v>15704200</v>
      </c>
      <c r="AF95" s="192">
        <v>14919140.460000001</v>
      </c>
      <c r="AG95" s="192">
        <v>14795665</v>
      </c>
      <c r="AH95" s="192">
        <v>10476864</v>
      </c>
      <c r="AI95" s="192">
        <v>9037155</v>
      </c>
      <c r="AJ95" s="92">
        <v>13080739</v>
      </c>
      <c r="AK95" s="282">
        <v>12800335</v>
      </c>
      <c r="AL95" s="282">
        <v>13691908</v>
      </c>
      <c r="AM95" s="282">
        <v>14342367</v>
      </c>
      <c r="AN95" s="282">
        <v>12216942</v>
      </c>
      <c r="AO95" s="282">
        <v>11217952</v>
      </c>
      <c r="AP95" s="282">
        <v>12424379</v>
      </c>
      <c r="AQ95" s="57">
        <v>14512435</v>
      </c>
      <c r="AR95" s="282">
        <v>18735629</v>
      </c>
      <c r="AS95" s="282">
        <v>15319359</v>
      </c>
      <c r="AT95" s="282">
        <v>10656659</v>
      </c>
      <c r="AU95" s="282">
        <v>788462</v>
      </c>
      <c r="AV95" s="300">
        <v>5019926</v>
      </c>
      <c r="AW95" s="282">
        <v>4737625</v>
      </c>
      <c r="AX95" s="282">
        <v>4514816</v>
      </c>
      <c r="AY95" s="282">
        <v>25771422</v>
      </c>
      <c r="AZ95" s="282">
        <v>19509071</v>
      </c>
      <c r="BA95" s="282">
        <v>18502113</v>
      </c>
      <c r="BB95" s="282">
        <v>15636955</v>
      </c>
      <c r="BC95" s="57">
        <v>17013705</v>
      </c>
      <c r="BD95" s="282">
        <v>20903297</v>
      </c>
      <c r="BF95" s="282">
        <v>15000430</v>
      </c>
      <c r="BG95" s="282">
        <v>15287178</v>
      </c>
      <c r="BH95" s="300"/>
      <c r="BI95" s="28">
        <f t="shared" si="493"/>
        <v>-1045523.1399999987</v>
      </c>
      <c r="BJ95" s="93">
        <f t="shared" si="493"/>
        <v>1415260.629999999</v>
      </c>
      <c r="BK95" s="93">
        <f t="shared" si="493"/>
        <v>1440837.2599999998</v>
      </c>
      <c r="BL95" s="93">
        <f t="shared" si="493"/>
        <v>1803305.2799999993</v>
      </c>
      <c r="BM95" s="93">
        <f t="shared" si="493"/>
        <v>2928186.5200000014</v>
      </c>
      <c r="BN95" s="93">
        <f t="shared" si="493"/>
        <v>2347205.4499999993</v>
      </c>
      <c r="BO95" s="93">
        <f t="shared" si="493"/>
        <v>1059703.6500000004</v>
      </c>
      <c r="BP95" s="93">
        <f t="shared" si="493"/>
        <v>-1036322.1199999992</v>
      </c>
      <c r="BQ95" s="93">
        <f t="shared" si="493"/>
        <v>2487099.790000001</v>
      </c>
      <c r="BR95" s="394">
        <f t="shared" si="493"/>
        <v>119182.11999999918</v>
      </c>
      <c r="BS95" s="417">
        <f t="shared" si="494"/>
        <v>-674362.1400000006</v>
      </c>
      <c r="BT95" s="93">
        <f t="shared" si="494"/>
        <v>2146021.5500000007</v>
      </c>
      <c r="BU95" s="93">
        <f t="shared" si="494"/>
        <v>4230662.3499999996</v>
      </c>
      <c r="BV95" s="93">
        <f t="shared" si="494"/>
        <v>834848.04000000097</v>
      </c>
      <c r="BW95" s="93">
        <f t="shared" si="494"/>
        <v>922345.59999999963</v>
      </c>
      <c r="BX95" s="234">
        <f t="shared" si="494"/>
        <v>2528639.4299999997</v>
      </c>
      <c r="BY95" s="234">
        <f t="shared" si="494"/>
        <v>-13809.13000000082</v>
      </c>
      <c r="BZ95" s="234">
        <f t="shared" si="494"/>
        <v>-1256364.4099999983</v>
      </c>
      <c r="CA95" s="234">
        <f t="shared" si="494"/>
        <v>2166001.8699999992</v>
      </c>
      <c r="CB95" s="247">
        <f t="shared" si="494"/>
        <v>745393</v>
      </c>
      <c r="CC95" s="247">
        <f t="shared" si="495"/>
        <v>-3592508.1300000008</v>
      </c>
      <c r="CD95" s="374">
        <f t="shared" si="495"/>
        <v>-579603.5</v>
      </c>
      <c r="CE95" s="343">
        <f t="shared" si="495"/>
        <v>-2705161</v>
      </c>
      <c r="CF95" s="247">
        <f t="shared" si="495"/>
        <v>-1416099</v>
      </c>
      <c r="CG95" s="247">
        <f t="shared" si="495"/>
        <v>-2501101.8200000003</v>
      </c>
      <c r="CH95" s="247">
        <f t="shared" si="495"/>
        <v>-1456214.83</v>
      </c>
      <c r="CI95" s="247">
        <f t="shared" si="495"/>
        <v>-1255772.8599999994</v>
      </c>
      <c r="CJ95" s="247">
        <f t="shared" si="495"/>
        <v>-1742735.8499999996</v>
      </c>
      <c r="CK95" s="247">
        <f t="shared" si="495"/>
        <v>-1191765</v>
      </c>
      <c r="CL95" s="247">
        <f t="shared" si="495"/>
        <v>3816488.5399999991</v>
      </c>
      <c r="CM95" s="247">
        <f t="shared" si="496"/>
        <v>523694</v>
      </c>
      <c r="CN95" s="247">
        <f t="shared" si="496"/>
        <v>179795</v>
      </c>
      <c r="CO95" s="247">
        <f t="shared" si="496"/>
        <v>-8248693</v>
      </c>
      <c r="CP95" s="374">
        <f t="shared" si="496"/>
        <v>-8060813</v>
      </c>
      <c r="CQ95" s="374">
        <f t="shared" si="496"/>
        <v>-8062710</v>
      </c>
      <c r="CR95" s="374">
        <f t="shared" si="496"/>
        <v>-9177092</v>
      </c>
      <c r="CS95" s="374">
        <f t="shared" si="496"/>
        <v>11429055</v>
      </c>
      <c r="CT95" s="374">
        <f t="shared" si="496"/>
        <v>7292129</v>
      </c>
      <c r="CU95" s="374">
        <f t="shared" si="496"/>
        <v>7284161</v>
      </c>
      <c r="CV95" s="374">
        <f t="shared" si="496"/>
        <v>3212576</v>
      </c>
      <c r="CW95" s="374">
        <f t="shared" si="496"/>
        <v>2501270</v>
      </c>
      <c r="CX95" s="374">
        <f t="shared" si="496"/>
        <v>2167668</v>
      </c>
      <c r="CY95" s="374">
        <f>BE94-AS95</f>
        <v>2375251</v>
      </c>
      <c r="CZ95" s="374">
        <f t="shared" si="496"/>
        <v>4343771</v>
      </c>
      <c r="DA95" s="374">
        <f t="shared" si="496"/>
        <v>14498716</v>
      </c>
      <c r="DB95" s="330"/>
      <c r="DC95" s="57">
        <f>IF(ISERROR(GETPIVOTDATA("VALUE",'CSS WK pvt'!$I$2,"DT_FILE",DC$8,"CD_CO",DC$6,"TRIM_CAT",TRIM(B95),"TRIM_LINE",A93))=TRUE,0,GETPIVOTDATA("VALUE",'CSS WK pvt'!$I$2,"DT_FILE",DC$8,"CD_CO",DC$6,"TRIM_CAT",TRIM(B95),"TRIM_LINE",A93))</f>
        <v>15287178</v>
      </c>
    </row>
    <row r="96" spans="1:107" s="31" customFormat="1" x14ac:dyDescent="0.35">
      <c r="A96" s="139"/>
      <c r="B96" s="32" t="s">
        <v>141</v>
      </c>
      <c r="C96" s="90">
        <v>41097003.299999997</v>
      </c>
      <c r="D96" s="91">
        <v>35245857.399999999</v>
      </c>
      <c r="E96" s="91">
        <v>35585183.369999997</v>
      </c>
      <c r="F96" s="91">
        <v>30717335.629999999</v>
      </c>
      <c r="G96" s="91">
        <v>37496593.030000001</v>
      </c>
      <c r="H96" s="91">
        <v>39054148.93</v>
      </c>
      <c r="I96" s="91">
        <v>34798742.509999998</v>
      </c>
      <c r="J96" s="91">
        <v>32592884.93</v>
      </c>
      <c r="K96" s="91">
        <v>28433955.329999998</v>
      </c>
      <c r="L96" s="92">
        <v>36682988.649999999</v>
      </c>
      <c r="M96" s="91">
        <v>43998950.659999996</v>
      </c>
      <c r="N96" s="91">
        <v>37758246.630000003</v>
      </c>
      <c r="O96" s="91">
        <v>38983895.770000003</v>
      </c>
      <c r="P96" s="91">
        <v>34533408.539999999</v>
      </c>
      <c r="Q96" s="91">
        <v>31171971.760000002</v>
      </c>
      <c r="R96" s="91">
        <v>31730545.109999999</v>
      </c>
      <c r="S96" s="91">
        <v>39200972.979999997</v>
      </c>
      <c r="T96" s="91">
        <v>41137089.600000001</v>
      </c>
      <c r="U96" s="192">
        <v>37260168.329999998</v>
      </c>
      <c r="V96" s="192">
        <v>34155886</v>
      </c>
      <c r="W96" s="192">
        <v>37260168.329999998</v>
      </c>
      <c r="X96" s="92">
        <v>37032468.030000001</v>
      </c>
      <c r="Y96" s="192">
        <v>39897153</v>
      </c>
      <c r="Z96" s="192">
        <v>39331516</v>
      </c>
      <c r="AA96" s="192">
        <v>44708680.659999996</v>
      </c>
      <c r="AB96" s="192">
        <v>40156455.390000001</v>
      </c>
      <c r="AC96" s="192">
        <v>34575545.359999999</v>
      </c>
      <c r="AD96" s="192">
        <v>40632685.109999999</v>
      </c>
      <c r="AE96" s="192">
        <v>51503410</v>
      </c>
      <c r="AF96" s="192">
        <v>42816201.939999998</v>
      </c>
      <c r="AG96" s="192">
        <v>43954279</v>
      </c>
      <c r="AH96" s="192">
        <v>35158518</v>
      </c>
      <c r="AI96" s="192">
        <v>34900641</v>
      </c>
      <c r="AJ96" s="92">
        <v>47186542</v>
      </c>
      <c r="AK96" s="282">
        <v>46290542</v>
      </c>
      <c r="AL96" s="282">
        <v>49270555</v>
      </c>
      <c r="AM96" s="282">
        <v>49287560</v>
      </c>
      <c r="AN96" s="282">
        <v>40150993</v>
      </c>
      <c r="AO96" s="282">
        <v>35171913</v>
      </c>
      <c r="AP96" s="282">
        <v>39258735</v>
      </c>
      <c r="AQ96" s="57">
        <v>42030956</v>
      </c>
      <c r="AR96" s="282">
        <v>52885827</v>
      </c>
      <c r="AS96" s="282">
        <v>48864839</v>
      </c>
      <c r="AT96" s="282">
        <v>35159433</v>
      </c>
      <c r="AU96" s="282">
        <v>2908779</v>
      </c>
      <c r="AV96" s="300">
        <v>13759112</v>
      </c>
      <c r="AW96" s="282">
        <v>13166028</v>
      </c>
      <c r="AX96" s="282">
        <v>11226998</v>
      </c>
      <c r="AY96" s="282">
        <v>71686336</v>
      </c>
      <c r="AZ96" s="282">
        <v>48505425</v>
      </c>
      <c r="BA96" s="282">
        <v>48914373</v>
      </c>
      <c r="BB96" s="282">
        <v>44818739</v>
      </c>
      <c r="BC96" s="57">
        <v>42714501</v>
      </c>
      <c r="BD96" s="282">
        <v>54242456</v>
      </c>
      <c r="BE96" s="282">
        <v>48700007</v>
      </c>
      <c r="BF96" s="282">
        <v>45384289</v>
      </c>
      <c r="BG96" s="282">
        <v>43621394</v>
      </c>
      <c r="BH96" s="300"/>
      <c r="BI96" s="28">
        <f t="shared" si="493"/>
        <v>-2113107.5299999937</v>
      </c>
      <c r="BJ96" s="93">
        <f t="shared" si="493"/>
        <v>-712448.8599999994</v>
      </c>
      <c r="BK96" s="93">
        <f t="shared" si="493"/>
        <v>-4413211.6099999957</v>
      </c>
      <c r="BL96" s="93">
        <f t="shared" si="493"/>
        <v>1013209.4800000004</v>
      </c>
      <c r="BM96" s="93">
        <f t="shared" si="493"/>
        <v>1704379.9499999955</v>
      </c>
      <c r="BN96" s="93">
        <f t="shared" si="493"/>
        <v>2082940.6700000018</v>
      </c>
      <c r="BO96" s="93">
        <f t="shared" si="493"/>
        <v>2461425.8200000003</v>
      </c>
      <c r="BP96" s="93">
        <f t="shared" si="493"/>
        <v>1563001.0700000003</v>
      </c>
      <c r="BQ96" s="93">
        <f t="shared" si="493"/>
        <v>8826213</v>
      </c>
      <c r="BR96" s="394">
        <f t="shared" si="493"/>
        <v>349479.38000000268</v>
      </c>
      <c r="BS96" s="417">
        <f t="shared" si="494"/>
        <v>-4101797.6599999964</v>
      </c>
      <c r="BT96" s="93">
        <f t="shared" si="494"/>
        <v>1573269.3699999973</v>
      </c>
      <c r="BU96" s="93">
        <f t="shared" si="494"/>
        <v>5724784.8899999931</v>
      </c>
      <c r="BV96" s="93">
        <f t="shared" si="494"/>
        <v>5623046.8500000015</v>
      </c>
      <c r="BW96" s="93">
        <f t="shared" si="494"/>
        <v>3403573.5999999978</v>
      </c>
      <c r="BX96" s="234">
        <f t="shared" si="494"/>
        <v>8902140</v>
      </c>
      <c r="BY96" s="234">
        <f t="shared" si="494"/>
        <v>12302437.020000003</v>
      </c>
      <c r="BZ96" s="234">
        <f t="shared" si="494"/>
        <v>1679112.3399999961</v>
      </c>
      <c r="CA96" s="234">
        <f t="shared" si="494"/>
        <v>6694110.6700000018</v>
      </c>
      <c r="CB96" s="247">
        <f t="shared" si="494"/>
        <v>1002632</v>
      </c>
      <c r="CC96" s="247">
        <f t="shared" si="495"/>
        <v>-2359527.3299999982</v>
      </c>
      <c r="CD96" s="374">
        <f t="shared" si="495"/>
        <v>10154073.969999999</v>
      </c>
      <c r="CE96" s="343">
        <f t="shared" si="495"/>
        <v>6393389</v>
      </c>
      <c r="CF96" s="247">
        <f t="shared" si="495"/>
        <v>9939039</v>
      </c>
      <c r="CG96" s="247">
        <f t="shared" si="495"/>
        <v>4578879.3400000036</v>
      </c>
      <c r="CH96" s="247">
        <f t="shared" si="495"/>
        <v>-5462.390000000596</v>
      </c>
      <c r="CI96" s="247">
        <f t="shared" si="495"/>
        <v>596367.6400000006</v>
      </c>
      <c r="CJ96" s="247">
        <f t="shared" si="495"/>
        <v>-1373950.1099999994</v>
      </c>
      <c r="CK96" s="247">
        <f t="shared" si="495"/>
        <v>-9472454</v>
      </c>
      <c r="CL96" s="247">
        <f t="shared" si="495"/>
        <v>10069625.060000002</v>
      </c>
      <c r="CM96" s="247">
        <f t="shared" si="496"/>
        <v>4910560</v>
      </c>
      <c r="CN96" s="247">
        <f t="shared" si="496"/>
        <v>915</v>
      </c>
      <c r="CO96" s="247">
        <f t="shared" si="496"/>
        <v>-31991862</v>
      </c>
      <c r="CP96" s="374">
        <f t="shared" si="496"/>
        <v>-33427430</v>
      </c>
      <c r="CQ96" s="374">
        <f t="shared" si="496"/>
        <v>-33124514</v>
      </c>
      <c r="CR96" s="374">
        <f t="shared" si="496"/>
        <v>-38043557</v>
      </c>
      <c r="CS96" s="374">
        <f t="shared" si="496"/>
        <v>22398776</v>
      </c>
      <c r="CT96" s="374">
        <f t="shared" si="496"/>
        <v>8354432</v>
      </c>
      <c r="CU96" s="374">
        <f t="shared" si="496"/>
        <v>13742460</v>
      </c>
      <c r="CV96" s="374">
        <f t="shared" si="496"/>
        <v>5560004</v>
      </c>
      <c r="CW96" s="374">
        <f t="shared" si="496"/>
        <v>683545</v>
      </c>
      <c r="CX96" s="374">
        <f t="shared" si="496"/>
        <v>1356629</v>
      </c>
      <c r="CY96" s="374">
        <f t="shared" si="496"/>
        <v>-164832</v>
      </c>
      <c r="CZ96" s="374">
        <f t="shared" si="496"/>
        <v>10224856</v>
      </c>
      <c r="DA96" s="374">
        <f t="shared" si="496"/>
        <v>40712615</v>
      </c>
      <c r="DB96" s="330"/>
      <c r="DC96" s="57">
        <f>IF(ISERROR(GETPIVOTDATA("VALUE",'CSS WK pvt'!$I$2,"DT_FILE",DC$8,"CD_CO",DC$6,"TRIM_CAT",TRIM(B96),"TRIM_LINE",A93))=TRUE,0,GETPIVOTDATA("VALUE",'CSS WK pvt'!$I$2,"DT_FILE",DC$8,"CD_CO",DC$6,"TRIM_CAT",TRIM(B96),"TRIM_LINE",A93))</f>
        <v>43621394</v>
      </c>
    </row>
    <row r="97" spans="1:107" s="31" customFormat="1" x14ac:dyDescent="0.35">
      <c r="A97" s="139"/>
      <c r="B97" s="32" t="s">
        <v>142</v>
      </c>
      <c r="C97" s="90">
        <v>38673308.060000002</v>
      </c>
      <c r="D97" s="91">
        <v>34201663.689999998</v>
      </c>
      <c r="E97" s="91">
        <v>32723423.300000001</v>
      </c>
      <c r="F97" s="91">
        <v>32076883.73</v>
      </c>
      <c r="G97" s="91">
        <v>37166784.32</v>
      </c>
      <c r="H97" s="91">
        <v>37797076.82</v>
      </c>
      <c r="I97" s="91">
        <v>36319842.369999997</v>
      </c>
      <c r="J97" s="91">
        <v>33691613.850000001</v>
      </c>
      <c r="K97" s="91">
        <v>27779009.030000001</v>
      </c>
      <c r="L97" s="92">
        <v>34793891.049999997</v>
      </c>
      <c r="M97" s="91">
        <v>42640881</v>
      </c>
      <c r="N97" s="91">
        <v>36776911.210000001</v>
      </c>
      <c r="O97" s="91">
        <v>38841297.020000003</v>
      </c>
      <c r="P97" s="91">
        <v>32819589.510000002</v>
      </c>
      <c r="Q97" s="91">
        <v>31463982.16</v>
      </c>
      <c r="R97" s="91">
        <v>30955156.789999999</v>
      </c>
      <c r="S97" s="91">
        <v>46541159.82</v>
      </c>
      <c r="T97" s="91">
        <v>55310470.520000003</v>
      </c>
      <c r="U97" s="192">
        <v>43760256.469999999</v>
      </c>
      <c r="V97" s="192">
        <v>38138171</v>
      </c>
      <c r="W97" s="192">
        <v>43760256.469999999</v>
      </c>
      <c r="X97" s="92">
        <v>37199534.119999997</v>
      </c>
      <c r="Y97" s="192">
        <v>38758759</v>
      </c>
      <c r="Z97" s="192">
        <v>40511785</v>
      </c>
      <c r="AA97" s="192">
        <v>41926329.280000001</v>
      </c>
      <c r="AB97" s="192">
        <v>42938714.600000001</v>
      </c>
      <c r="AC97" s="192">
        <v>35124742.450000003</v>
      </c>
      <c r="AD97" s="192">
        <v>42987172.560000002</v>
      </c>
      <c r="AE97" s="192">
        <v>41735188</v>
      </c>
      <c r="AF97" s="192">
        <v>42026543.5</v>
      </c>
      <c r="AG97" s="192">
        <v>42142749</v>
      </c>
      <c r="AH97" s="192">
        <v>38274434</v>
      </c>
      <c r="AI97" s="192">
        <v>37451830</v>
      </c>
      <c r="AJ97" s="92">
        <v>38839067</v>
      </c>
      <c r="AK97" s="282">
        <v>43729623</v>
      </c>
      <c r="AL97" s="282">
        <v>46785587</v>
      </c>
      <c r="AM97" s="282">
        <v>48671449</v>
      </c>
      <c r="AN97" s="282">
        <v>41665933</v>
      </c>
      <c r="AO97" s="282">
        <v>36491025</v>
      </c>
      <c r="AP97" s="282">
        <v>41767935</v>
      </c>
      <c r="AQ97" s="57">
        <v>40138339</v>
      </c>
      <c r="AR97" s="282">
        <v>52131124</v>
      </c>
      <c r="AS97" s="282">
        <v>54074887</v>
      </c>
      <c r="AT97" s="282">
        <v>42614413</v>
      </c>
      <c r="AU97" s="282">
        <v>4130754</v>
      </c>
      <c r="AV97" s="300">
        <v>10599515</v>
      </c>
      <c r="AW97" s="282">
        <v>9430183</v>
      </c>
      <c r="AX97" s="282">
        <v>9632198</v>
      </c>
      <c r="AY97" s="282">
        <v>57324687</v>
      </c>
      <c r="AZ97" s="282">
        <v>48053428</v>
      </c>
      <c r="BA97" s="282">
        <v>42532915</v>
      </c>
      <c r="BB97" s="282">
        <v>43921396</v>
      </c>
      <c r="BC97" s="57">
        <v>40436211</v>
      </c>
      <c r="BD97" s="282">
        <v>48894431</v>
      </c>
      <c r="BE97" s="282">
        <v>47374504</v>
      </c>
      <c r="BF97" s="282">
        <v>42792688</v>
      </c>
      <c r="BG97" s="282">
        <v>41064781</v>
      </c>
      <c r="BH97" s="300"/>
      <c r="BI97" s="28">
        <f t="shared" si="493"/>
        <v>167988.96000000089</v>
      </c>
      <c r="BJ97" s="93">
        <f t="shared" si="493"/>
        <v>-1382074.179999996</v>
      </c>
      <c r="BK97" s="93">
        <f t="shared" si="493"/>
        <v>-1259441.1400000006</v>
      </c>
      <c r="BL97" s="93">
        <f t="shared" si="493"/>
        <v>-1121726.9400000013</v>
      </c>
      <c r="BM97" s="93">
        <f t="shared" si="493"/>
        <v>9374375.5</v>
      </c>
      <c r="BN97" s="93">
        <f t="shared" si="493"/>
        <v>17513393.700000003</v>
      </c>
      <c r="BO97" s="93">
        <f t="shared" si="493"/>
        <v>7440414.1000000015</v>
      </c>
      <c r="BP97" s="93">
        <f t="shared" si="493"/>
        <v>4446557.1499999985</v>
      </c>
      <c r="BQ97" s="93">
        <f t="shared" si="493"/>
        <v>15981247.439999998</v>
      </c>
      <c r="BR97" s="394">
        <f t="shared" si="493"/>
        <v>2405643.0700000003</v>
      </c>
      <c r="BS97" s="417">
        <f t="shared" si="494"/>
        <v>-3882122</v>
      </c>
      <c r="BT97" s="93">
        <f t="shared" si="494"/>
        <v>3734873.7899999991</v>
      </c>
      <c r="BU97" s="93">
        <f t="shared" si="494"/>
        <v>3085032.2599999979</v>
      </c>
      <c r="BV97" s="93">
        <f t="shared" si="494"/>
        <v>10119125.09</v>
      </c>
      <c r="BW97" s="93">
        <f t="shared" si="494"/>
        <v>3660760.2900000028</v>
      </c>
      <c r="BX97" s="234">
        <f t="shared" si="494"/>
        <v>12032015.770000003</v>
      </c>
      <c r="BY97" s="234">
        <f t="shared" si="494"/>
        <v>-4805971.82</v>
      </c>
      <c r="BZ97" s="234">
        <f t="shared" si="494"/>
        <v>-13283927.020000003</v>
      </c>
      <c r="CA97" s="234">
        <f t="shared" si="494"/>
        <v>-1617507.4699999988</v>
      </c>
      <c r="CB97" s="247">
        <f t="shared" si="494"/>
        <v>136263</v>
      </c>
      <c r="CC97" s="247">
        <f t="shared" si="495"/>
        <v>-6308426.4699999988</v>
      </c>
      <c r="CD97" s="374">
        <f t="shared" si="495"/>
        <v>1639532.8800000027</v>
      </c>
      <c r="CE97" s="343">
        <f t="shared" si="495"/>
        <v>4970864</v>
      </c>
      <c r="CF97" s="247">
        <f t="shared" si="495"/>
        <v>6273802</v>
      </c>
      <c r="CG97" s="247">
        <f t="shared" si="495"/>
        <v>6745119.7199999988</v>
      </c>
      <c r="CH97" s="247">
        <f t="shared" si="495"/>
        <v>-1272781.6000000015</v>
      </c>
      <c r="CI97" s="247">
        <f t="shared" si="495"/>
        <v>1366282.549999997</v>
      </c>
      <c r="CJ97" s="247">
        <f t="shared" si="495"/>
        <v>-1219237.5600000024</v>
      </c>
      <c r="CK97" s="247">
        <f t="shared" si="495"/>
        <v>-1596849</v>
      </c>
      <c r="CL97" s="247">
        <f t="shared" si="495"/>
        <v>10104580.5</v>
      </c>
      <c r="CM97" s="247">
        <f t="shared" si="496"/>
        <v>11932138</v>
      </c>
      <c r="CN97" s="247">
        <f t="shared" si="496"/>
        <v>4339979</v>
      </c>
      <c r="CO97" s="247">
        <f t="shared" si="496"/>
        <v>-33321076</v>
      </c>
      <c r="CP97" s="374">
        <f t="shared" si="496"/>
        <v>-28239552</v>
      </c>
      <c r="CQ97" s="374">
        <f t="shared" si="496"/>
        <v>-34299440</v>
      </c>
      <c r="CR97" s="374">
        <f t="shared" si="496"/>
        <v>-37153389</v>
      </c>
      <c r="CS97" s="374">
        <f t="shared" si="496"/>
        <v>8653238</v>
      </c>
      <c r="CT97" s="374">
        <f t="shared" si="496"/>
        <v>6387495</v>
      </c>
      <c r="CU97" s="374">
        <f t="shared" si="496"/>
        <v>6041890</v>
      </c>
      <c r="CV97" s="374">
        <f t="shared" si="496"/>
        <v>2153461</v>
      </c>
      <c r="CW97" s="374">
        <f t="shared" si="496"/>
        <v>297872</v>
      </c>
      <c r="CX97" s="374">
        <f t="shared" si="496"/>
        <v>-3236693</v>
      </c>
      <c r="CY97" s="374">
        <f t="shared" si="496"/>
        <v>-6700383</v>
      </c>
      <c r="CZ97" s="374">
        <f t="shared" si="496"/>
        <v>178275</v>
      </c>
      <c r="DA97" s="374">
        <f t="shared" si="496"/>
        <v>36934027</v>
      </c>
      <c r="DB97" s="330"/>
      <c r="DC97" s="57">
        <f>IF(ISERROR(GETPIVOTDATA("VALUE",'CSS WK pvt'!$I$2,"DT_FILE",DC$8,"CD_CO",DC$6,"TRIM_CAT",TRIM(B97),"TRIM_LINE",A93))=TRUE,0,GETPIVOTDATA("VALUE",'CSS WK pvt'!$I$2,"DT_FILE",DC$8,"CD_CO",DC$6,"TRIM_CAT",TRIM(B97),"TRIM_LINE",A93))</f>
        <v>41064781</v>
      </c>
    </row>
    <row r="98" spans="1:107" s="31" customFormat="1" x14ac:dyDescent="0.35">
      <c r="A98" s="139"/>
      <c r="B98" s="32" t="s">
        <v>143</v>
      </c>
      <c r="C98" s="90">
        <v>57728458.509999998</v>
      </c>
      <c r="D98" s="91">
        <v>54845248.609999999</v>
      </c>
      <c r="E98" s="91">
        <v>51791714.539999999</v>
      </c>
      <c r="F98" s="91">
        <v>54442614.869999997</v>
      </c>
      <c r="G98" s="91">
        <v>58869064.359999999</v>
      </c>
      <c r="H98" s="91">
        <v>60710595.310000002</v>
      </c>
      <c r="I98" s="91">
        <v>58730611.82</v>
      </c>
      <c r="J98" s="91">
        <v>60737710.359999999</v>
      </c>
      <c r="K98" s="91">
        <v>47149473.600000001</v>
      </c>
      <c r="L98" s="92">
        <v>59837403.789999999</v>
      </c>
      <c r="M98" s="91">
        <v>66415161.329999998</v>
      </c>
      <c r="N98" s="91">
        <v>56118692.490000002</v>
      </c>
      <c r="O98" s="91">
        <v>57479654.119999997</v>
      </c>
      <c r="P98" s="91">
        <v>54435369.340000004</v>
      </c>
      <c r="Q98" s="91">
        <v>50759079.700000003</v>
      </c>
      <c r="R98" s="91">
        <v>54031681.729999997</v>
      </c>
      <c r="S98" s="91">
        <v>59685727.210000001</v>
      </c>
      <c r="T98" s="91">
        <v>62220976.210000001</v>
      </c>
      <c r="U98" s="192">
        <v>60392342.600000001</v>
      </c>
      <c r="V98" s="192">
        <v>68336549</v>
      </c>
      <c r="W98" s="192">
        <v>60392342.600000001</v>
      </c>
      <c r="X98" s="92">
        <v>57304693.380000003</v>
      </c>
      <c r="Y98" s="192">
        <v>61607873</v>
      </c>
      <c r="Z98" s="192">
        <v>60338799</v>
      </c>
      <c r="AA98" s="192">
        <v>65993487.840000004</v>
      </c>
      <c r="AB98" s="192">
        <v>59178072.329999998</v>
      </c>
      <c r="AC98" s="192">
        <v>55131284.229999997</v>
      </c>
      <c r="AD98" s="192">
        <v>61672049.299999997</v>
      </c>
      <c r="AE98" s="192">
        <v>63143319</v>
      </c>
      <c r="AF98" s="192">
        <v>63340446.130000003</v>
      </c>
      <c r="AG98" s="192">
        <v>68661753</v>
      </c>
      <c r="AH98" s="192">
        <v>63629345</v>
      </c>
      <c r="AI98" s="192">
        <v>58668341</v>
      </c>
      <c r="AJ98" s="92">
        <v>63034431</v>
      </c>
      <c r="AK98" s="282">
        <v>67721318</v>
      </c>
      <c r="AL98" s="282">
        <v>67795026</v>
      </c>
      <c r="AM98" s="282">
        <v>70095789</v>
      </c>
      <c r="AN98" s="282">
        <v>60312633</v>
      </c>
      <c r="AO98" s="282">
        <v>52486877</v>
      </c>
      <c r="AP98" s="282">
        <v>64141802</v>
      </c>
      <c r="AQ98" s="57">
        <v>61819486</v>
      </c>
      <c r="AR98" s="282">
        <v>77027483</v>
      </c>
      <c r="AS98" s="282">
        <v>79450737</v>
      </c>
      <c r="AT98" s="282">
        <v>58024831</v>
      </c>
      <c r="AU98" s="282">
        <v>5255156</v>
      </c>
      <c r="AV98" s="300">
        <v>13909562</v>
      </c>
      <c r="AW98" s="282">
        <v>12245537</v>
      </c>
      <c r="AX98" s="282">
        <v>9995140</v>
      </c>
      <c r="AY98" s="282">
        <v>76256909</v>
      </c>
      <c r="AZ98" s="282">
        <v>52002910</v>
      </c>
      <c r="BA98" s="282">
        <v>68283579</v>
      </c>
      <c r="BB98" s="282">
        <v>66605968</v>
      </c>
      <c r="BC98" s="57">
        <v>60678570</v>
      </c>
      <c r="BD98" s="282">
        <v>73690231</v>
      </c>
      <c r="BE98" s="282">
        <v>76857887</v>
      </c>
      <c r="BF98" s="282">
        <v>67395939</v>
      </c>
      <c r="BG98" s="282">
        <v>63540998</v>
      </c>
      <c r="BH98" s="300"/>
      <c r="BI98" s="28">
        <f t="shared" si="493"/>
        <v>-248804.3900000006</v>
      </c>
      <c r="BJ98" s="93">
        <f t="shared" si="493"/>
        <v>-409879.26999999583</v>
      </c>
      <c r="BK98" s="93">
        <f t="shared" si="493"/>
        <v>-1032634.8399999961</v>
      </c>
      <c r="BL98" s="93">
        <f t="shared" si="493"/>
        <v>-410933.1400000006</v>
      </c>
      <c r="BM98" s="93">
        <f t="shared" si="493"/>
        <v>816662.85000000149</v>
      </c>
      <c r="BN98" s="93">
        <f t="shared" si="493"/>
        <v>1510380.8999999985</v>
      </c>
      <c r="BO98" s="93">
        <f t="shared" si="493"/>
        <v>1661730.7800000012</v>
      </c>
      <c r="BP98" s="93">
        <f t="shared" si="493"/>
        <v>7598838.6400000006</v>
      </c>
      <c r="BQ98" s="93">
        <f t="shared" si="493"/>
        <v>13242869</v>
      </c>
      <c r="BR98" s="394">
        <f t="shared" si="493"/>
        <v>-2532710.4099999964</v>
      </c>
      <c r="BS98" s="417">
        <f t="shared" si="494"/>
        <v>-4807288.3299999982</v>
      </c>
      <c r="BT98" s="93">
        <f t="shared" si="494"/>
        <v>4220106.5099999979</v>
      </c>
      <c r="BU98" s="93">
        <f t="shared" si="494"/>
        <v>8513833.7200000063</v>
      </c>
      <c r="BV98" s="93">
        <f t="shared" si="494"/>
        <v>4742702.9899999946</v>
      </c>
      <c r="BW98" s="93">
        <f t="shared" si="494"/>
        <v>4372204.5299999937</v>
      </c>
      <c r="BX98" s="234">
        <f t="shared" si="494"/>
        <v>7640367.5700000003</v>
      </c>
      <c r="BY98" s="234">
        <f t="shared" si="494"/>
        <v>3457591.7899999991</v>
      </c>
      <c r="BZ98" s="234">
        <f t="shared" si="494"/>
        <v>1119469.9200000018</v>
      </c>
      <c r="CA98" s="234">
        <f t="shared" si="494"/>
        <v>8269410.3999999985</v>
      </c>
      <c r="CB98" s="247">
        <f t="shared" si="494"/>
        <v>-4707204</v>
      </c>
      <c r="CC98" s="247">
        <f t="shared" si="495"/>
        <v>-1724001.6000000015</v>
      </c>
      <c r="CD98" s="374">
        <f t="shared" si="495"/>
        <v>5729737.6199999973</v>
      </c>
      <c r="CE98" s="343">
        <f t="shared" si="495"/>
        <v>6113445</v>
      </c>
      <c r="CF98" s="247">
        <f t="shared" si="495"/>
        <v>7456227</v>
      </c>
      <c r="CG98" s="247">
        <f t="shared" si="495"/>
        <v>4102301.1599999964</v>
      </c>
      <c r="CH98" s="247">
        <f t="shared" si="495"/>
        <v>1134560.6700000018</v>
      </c>
      <c r="CI98" s="247">
        <f t="shared" si="495"/>
        <v>-2644407.2299999967</v>
      </c>
      <c r="CJ98" s="247">
        <f t="shared" si="495"/>
        <v>2469752.700000003</v>
      </c>
      <c r="CK98" s="247">
        <f t="shared" si="495"/>
        <v>-1323833</v>
      </c>
      <c r="CL98" s="247">
        <f t="shared" si="495"/>
        <v>13687036.869999997</v>
      </c>
      <c r="CM98" s="247">
        <f t="shared" si="496"/>
        <v>10788984</v>
      </c>
      <c r="CN98" s="247">
        <f t="shared" si="496"/>
        <v>-5604514</v>
      </c>
      <c r="CO98" s="247">
        <f t="shared" si="496"/>
        <v>-53413185</v>
      </c>
      <c r="CP98" s="374">
        <f t="shared" si="496"/>
        <v>-49124869</v>
      </c>
      <c r="CQ98" s="374">
        <f t="shared" si="496"/>
        <v>-55475781</v>
      </c>
      <c r="CR98" s="374">
        <f t="shared" si="496"/>
        <v>-57799886</v>
      </c>
      <c r="CS98" s="374">
        <f t="shared" si="496"/>
        <v>6161120</v>
      </c>
      <c r="CT98" s="374">
        <f t="shared" si="496"/>
        <v>-8309723</v>
      </c>
      <c r="CU98" s="374">
        <f t="shared" si="496"/>
        <v>15796702</v>
      </c>
      <c r="CV98" s="374">
        <f t="shared" si="496"/>
        <v>2464166</v>
      </c>
      <c r="CW98" s="374">
        <f t="shared" si="496"/>
        <v>-1140916</v>
      </c>
      <c r="CX98" s="374">
        <f t="shared" si="496"/>
        <v>-3337252</v>
      </c>
      <c r="CY98" s="374">
        <f t="shared" si="496"/>
        <v>-2592850</v>
      </c>
      <c r="CZ98" s="374">
        <f t="shared" si="496"/>
        <v>9371108</v>
      </c>
      <c r="DA98" s="374">
        <f t="shared" si="496"/>
        <v>58285842</v>
      </c>
      <c r="DB98" s="330"/>
      <c r="DC98" s="57">
        <f>IF(ISERROR(GETPIVOTDATA("VALUE",'CSS WK pvt'!$I$2,"DT_FILE",DC$8,"CD_CO",DC$6,"TRIM_CAT",TRIM(B98),"TRIM_LINE",A93))=TRUE,0,GETPIVOTDATA("VALUE",'CSS WK pvt'!$I$2,"DT_FILE",DC$8,"CD_CO",DC$6,"TRIM_CAT",TRIM(B98),"TRIM_LINE",A93))</f>
        <v>63540998</v>
      </c>
    </row>
    <row r="99" spans="1:107" s="123" customFormat="1" ht="15" thickBot="1" x14ac:dyDescent="0.4">
      <c r="A99" s="140"/>
      <c r="B99" s="45" t="s">
        <v>144</v>
      </c>
      <c r="C99" s="119">
        <f t="shared" ref="C99:V99" si="497">SUM(C94:C98)</f>
        <v>287772377.35000002</v>
      </c>
      <c r="D99" s="120">
        <f t="shared" si="497"/>
        <v>249238610.11000001</v>
      </c>
      <c r="E99" s="120">
        <f t="shared" si="497"/>
        <v>237427962.62</v>
      </c>
      <c r="F99" s="120">
        <f t="shared" si="497"/>
        <v>232973059.66999999</v>
      </c>
      <c r="G99" s="120">
        <f t="shared" si="497"/>
        <v>299227283.20999998</v>
      </c>
      <c r="H99" s="120">
        <f t="shared" si="497"/>
        <v>316138531.31</v>
      </c>
      <c r="I99" s="120">
        <f t="shared" si="497"/>
        <v>274331308.63999999</v>
      </c>
      <c r="J99" s="120">
        <f t="shared" si="497"/>
        <v>254028670.96999997</v>
      </c>
      <c r="K99" s="120">
        <f t="shared" si="497"/>
        <v>221340782.06999999</v>
      </c>
      <c r="L99" s="121">
        <f t="shared" si="497"/>
        <v>294220958.86000001</v>
      </c>
      <c r="M99" s="120">
        <f t="shared" si="497"/>
        <v>348997183.25999993</v>
      </c>
      <c r="N99" s="120">
        <f t="shared" si="497"/>
        <v>288980455.12</v>
      </c>
      <c r="O99" s="120">
        <f t="shared" si="497"/>
        <v>295342052.00999999</v>
      </c>
      <c r="P99" s="120">
        <f t="shared" si="497"/>
        <v>280019706.12</v>
      </c>
      <c r="Q99" s="120">
        <f t="shared" si="497"/>
        <v>256990250.72999996</v>
      </c>
      <c r="R99" s="120">
        <f t="shared" si="497"/>
        <v>267136730.27999997</v>
      </c>
      <c r="S99" s="120">
        <f t="shared" si="497"/>
        <v>351437233.95999998</v>
      </c>
      <c r="T99" s="120">
        <f t="shared" si="497"/>
        <v>383008038.34999996</v>
      </c>
      <c r="U99" s="120">
        <f t="shared" si="497"/>
        <v>313526438.31999999</v>
      </c>
      <c r="V99" s="120">
        <f t="shared" si="497"/>
        <v>273977678</v>
      </c>
      <c r="W99" s="120">
        <f>SUM(W94+W95+W96+W97+W98)</f>
        <v>313526438.31999999</v>
      </c>
      <c r="X99" s="121">
        <f>SUM(X94+X95+X96+X97+X98)</f>
        <v>303163727.5</v>
      </c>
      <c r="Y99" s="120">
        <f t="shared" ref="Y99:AF99" si="498">SUM(Y94+Y95+Y96+Y97+Y98)</f>
        <v>332408080</v>
      </c>
      <c r="Z99" s="120">
        <f t="shared" si="498"/>
        <v>315534674</v>
      </c>
      <c r="AA99" s="120">
        <f t="shared" si="498"/>
        <v>339915162.64999998</v>
      </c>
      <c r="AB99" s="120">
        <f t="shared" si="498"/>
        <v>295282257.40000004</v>
      </c>
      <c r="AC99" s="120">
        <f t="shared" si="498"/>
        <v>260904529.21000001</v>
      </c>
      <c r="AD99" s="120">
        <f t="shared" si="498"/>
        <v>308626725.19</v>
      </c>
      <c r="AE99" s="120">
        <f t="shared" si="498"/>
        <v>347211765</v>
      </c>
      <c r="AF99" s="120">
        <f t="shared" si="498"/>
        <v>341377824.34000003</v>
      </c>
      <c r="AG99" s="191">
        <v>352902947</v>
      </c>
      <c r="AH99" s="191">
        <v>274508975</v>
      </c>
      <c r="AI99" s="191">
        <v>270343464</v>
      </c>
      <c r="AJ99" s="121">
        <v>333113047</v>
      </c>
      <c r="AK99" s="202">
        <v>356957630</v>
      </c>
      <c r="AL99" s="202">
        <v>360725259</v>
      </c>
      <c r="AM99" s="202">
        <v>357849861</v>
      </c>
      <c r="AN99" s="202">
        <v>291008050</v>
      </c>
      <c r="AO99" s="202">
        <v>256949576</v>
      </c>
      <c r="AP99" s="202">
        <v>305718425</v>
      </c>
      <c r="AQ99" s="29">
        <v>333101060</v>
      </c>
      <c r="AR99" s="202">
        <v>429263943</v>
      </c>
      <c r="AS99" s="202">
        <v>380030885</v>
      </c>
      <c r="AT99" s="202">
        <v>265524564</v>
      </c>
      <c r="AU99" s="202">
        <v>21975927</v>
      </c>
      <c r="AV99" s="299">
        <v>95442279</v>
      </c>
      <c r="AW99" s="202">
        <v>80010779</v>
      </c>
      <c r="AX99" s="202">
        <v>71679838</v>
      </c>
      <c r="AY99" s="202">
        <v>455286661</v>
      </c>
      <c r="AZ99" s="202">
        <v>343996364</v>
      </c>
      <c r="BA99" s="202">
        <v>342529440</v>
      </c>
      <c r="BB99" s="202">
        <v>324332678</v>
      </c>
      <c r="BC99" s="29">
        <v>329784120</v>
      </c>
      <c r="BD99" s="202">
        <v>420399881</v>
      </c>
      <c r="BE99" s="202">
        <v>378823390</v>
      </c>
      <c r="BF99" s="202">
        <v>320542616</v>
      </c>
      <c r="BG99" s="202">
        <v>313741545</v>
      </c>
      <c r="BH99" s="299"/>
      <c r="BI99" s="29">
        <f t="shared" ref="BI99:BM99" si="499">SUM(BI94:BI98)</f>
        <v>7569674.6599999983</v>
      </c>
      <c r="BJ99" s="122">
        <f t="shared" si="499"/>
        <v>30781096.010000005</v>
      </c>
      <c r="BK99" s="122">
        <f t="shared" si="499"/>
        <v>19562288.110000003</v>
      </c>
      <c r="BL99" s="122">
        <f t="shared" si="499"/>
        <v>34163670.609999999</v>
      </c>
      <c r="BM99" s="122">
        <f t="shared" si="499"/>
        <v>52209950.750000007</v>
      </c>
      <c r="BN99" s="122">
        <f t="shared" ref="BN99:BV99" si="500">SUM(BN94:BN98)</f>
        <v>66869507.039999999</v>
      </c>
      <c r="BO99" s="122">
        <f t="shared" si="500"/>
        <v>39195129.68</v>
      </c>
      <c r="BP99" s="122">
        <f t="shared" si="500"/>
        <v>19949007.030000009</v>
      </c>
      <c r="BQ99" s="122">
        <f t="shared" si="500"/>
        <v>92185656.25</v>
      </c>
      <c r="BR99" s="393">
        <f t="shared" si="500"/>
        <v>8942768.639999995</v>
      </c>
      <c r="BS99" s="416">
        <f t="shared" si="500"/>
        <v>-16589103.25999999</v>
      </c>
      <c r="BT99" s="122">
        <f t="shared" si="500"/>
        <v>26554218.879999992</v>
      </c>
      <c r="BU99" s="122">
        <f t="shared" si="500"/>
        <v>44573110.640000015</v>
      </c>
      <c r="BV99" s="122">
        <f t="shared" si="500"/>
        <v>15262551.279999999</v>
      </c>
      <c r="BW99" s="122">
        <f t="shared" ref="BW99:BX99" si="501">SUM(BW94:BW98)</f>
        <v>3914278.4800000023</v>
      </c>
      <c r="BX99" s="233">
        <f t="shared" si="501"/>
        <v>41489994.910000019</v>
      </c>
      <c r="BY99" s="233">
        <f t="shared" ref="BY99:BZ99" si="502">SUM(BY94:BY98)</f>
        <v>-4225468.9599999916</v>
      </c>
      <c r="BZ99" s="233">
        <f t="shared" si="502"/>
        <v>-41630214.010000005</v>
      </c>
      <c r="CA99" s="233">
        <f t="shared" ref="CA99:CB99" si="503">SUM(CA94:CA98)</f>
        <v>39376508.680000007</v>
      </c>
      <c r="CB99" s="259">
        <f t="shared" si="503"/>
        <v>531297</v>
      </c>
      <c r="CC99" s="259">
        <f t="shared" ref="CC99:CE99" si="504">SUM(CC94:CC98)</f>
        <v>-43182974.319999993</v>
      </c>
      <c r="CD99" s="373">
        <f t="shared" si="504"/>
        <v>29949319.5</v>
      </c>
      <c r="CE99" s="342">
        <f t="shared" si="504"/>
        <v>24549550</v>
      </c>
      <c r="CF99" s="259">
        <f t="shared" ref="CF99:CG99" si="505">SUM(CF94:CF98)</f>
        <v>45190585</v>
      </c>
      <c r="CG99" s="259">
        <f t="shared" si="505"/>
        <v>17934698.349999987</v>
      </c>
      <c r="CH99" s="259">
        <f t="shared" ref="CH99" si="506">SUM(CH94:CH98)</f>
        <v>-4274207.4000000004</v>
      </c>
      <c r="CI99" s="259">
        <f t="shared" ref="CI99" si="507">SUM(CI94:CI98)</f>
        <v>-3954953.2100000009</v>
      </c>
      <c r="CJ99" s="259">
        <f t="shared" ref="CJ99" si="508">SUM(CJ94:CJ98)</f>
        <v>-2908300.1900000032</v>
      </c>
      <c r="CK99" s="259">
        <f t="shared" ref="CK99" si="509">SUM(CK94:CK98)</f>
        <v>-14110705</v>
      </c>
      <c r="CL99" s="259">
        <f t="shared" ref="CL99" si="510">SUM(CL94:CL98)</f>
        <v>87886118.659999996</v>
      </c>
      <c r="CM99" s="259">
        <f t="shared" ref="CM99" si="511">SUM(CM94:CM98)</f>
        <v>27127938</v>
      </c>
      <c r="CN99" s="259">
        <f t="shared" ref="CN99" si="512">SUM(CN94:CN98)</f>
        <v>-8984411</v>
      </c>
      <c r="CO99" s="259">
        <f t="shared" ref="CO99" si="513">SUM(CO94:CO98)</f>
        <v>-248367537</v>
      </c>
      <c r="CP99" s="373">
        <f t="shared" ref="CP99" si="514">SUM(CP94:CP98)</f>
        <v>-237670768</v>
      </c>
      <c r="CQ99" s="373">
        <f t="shared" ref="CQ99" si="515">SUM(CQ94:CQ98)</f>
        <v>-276946851</v>
      </c>
      <c r="CR99" s="373">
        <f t="shared" ref="CR99" si="516">SUM(CR94:CR98)</f>
        <v>-289045421</v>
      </c>
      <c r="CS99" s="373">
        <f t="shared" ref="CS99" si="517">SUM(CS94:CS98)</f>
        <v>97436800</v>
      </c>
      <c r="CT99" s="373">
        <f t="shared" ref="CT99" si="518">SUM(CT94:CT98)</f>
        <v>52988314</v>
      </c>
      <c r="CU99" s="373">
        <f t="shared" ref="CU99" si="519">SUM(CU94:CU98)</f>
        <v>85579864</v>
      </c>
      <c r="CV99" s="373">
        <f t="shared" ref="CV99" si="520">SUM(CV94:CV98)</f>
        <v>18614253</v>
      </c>
      <c r="CW99" s="373">
        <f t="shared" ref="CW99" si="521">SUM(CW94:CW98)</f>
        <v>-3316940</v>
      </c>
      <c r="CX99" s="373">
        <f t="shared" ref="CX99" si="522">SUM(CX94:CX98)</f>
        <v>-8864062</v>
      </c>
      <c r="CY99" s="373" t="e">
        <f t="shared" ref="CY99:CZ99" si="523">SUM(CY94:CY98)</f>
        <v>#REF!</v>
      </c>
      <c r="CZ99" s="373">
        <f t="shared" si="523"/>
        <v>55018052</v>
      </c>
      <c r="DA99" s="373">
        <f t="shared" ref="DA99" si="524">SUM(DA94:DA98)</f>
        <v>291765618</v>
      </c>
      <c r="DB99" s="331"/>
      <c r="DC99" s="29">
        <f>SUM(DC94:DC98)</f>
        <v>313741545</v>
      </c>
    </row>
    <row r="100" spans="1:107" s="31" customFormat="1" x14ac:dyDescent="0.3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55"/>
      <c r="CC100" s="255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69"/>
      <c r="DB100" s="330"/>
      <c r="DC100" s="88"/>
    </row>
    <row r="101" spans="1:107" s="31" customFormat="1" x14ac:dyDescent="0.35">
      <c r="A101" s="139"/>
      <c r="B101" s="32" t="s">
        <v>139</v>
      </c>
      <c r="C101" s="90">
        <v>135743509.41999999</v>
      </c>
      <c r="D101" s="91">
        <v>130879713.16</v>
      </c>
      <c r="E101" s="91">
        <v>119871791.08</v>
      </c>
      <c r="F101" s="28">
        <v>99902837.030000001</v>
      </c>
      <c r="G101" s="91">
        <v>122330318.61</v>
      </c>
      <c r="H101" s="91">
        <v>156366239.02000001</v>
      </c>
      <c r="I101" s="91">
        <v>148163309.06</v>
      </c>
      <c r="J101" s="91">
        <v>130556414.23</v>
      </c>
      <c r="K101" s="91">
        <v>100450505.52</v>
      </c>
      <c r="L101" s="92">
        <v>130548195.3</v>
      </c>
      <c r="M101" s="91">
        <v>152211452.83000001</v>
      </c>
      <c r="N101" s="91">
        <v>143575215.86000001</v>
      </c>
      <c r="O101" s="91">
        <v>143048294.99000001</v>
      </c>
      <c r="P101" s="91">
        <v>129616727.95999999</v>
      </c>
      <c r="Q101" s="91">
        <v>133263861.13</v>
      </c>
      <c r="R101" s="91">
        <v>125484968.91</v>
      </c>
      <c r="S101" s="91">
        <v>150072378.03</v>
      </c>
      <c r="T101" s="91">
        <v>177270912.18000001</v>
      </c>
      <c r="U101" s="192">
        <v>169099771.41999999</v>
      </c>
      <c r="V101" s="192">
        <v>136480534</v>
      </c>
      <c r="W101" s="192">
        <v>169099771.41999999</v>
      </c>
      <c r="X101" s="92">
        <v>127284579.87</v>
      </c>
      <c r="Y101" s="192">
        <v>143948889</v>
      </c>
      <c r="Z101" s="192">
        <v>144038504</v>
      </c>
      <c r="AA101" s="192">
        <v>175816693.99000001</v>
      </c>
      <c r="AB101" s="192">
        <v>137384280.91999999</v>
      </c>
      <c r="AC101" s="192">
        <v>132549259.68000001</v>
      </c>
      <c r="AD101" s="192">
        <v>130420677.19</v>
      </c>
      <c r="AE101" s="192">
        <v>157688044</v>
      </c>
      <c r="AF101" s="192">
        <v>172585360.18000001</v>
      </c>
      <c r="AG101" s="192">
        <v>172307550</v>
      </c>
      <c r="AH101" s="192">
        <v>154450915</v>
      </c>
      <c r="AI101" s="192">
        <v>131061801</v>
      </c>
      <c r="AJ101" s="92">
        <v>132029332</v>
      </c>
      <c r="AK101" s="282">
        <v>162094622</v>
      </c>
      <c r="AL101" s="282">
        <v>171911891</v>
      </c>
      <c r="AM101" s="282">
        <v>185515445</v>
      </c>
      <c r="AN101" s="282">
        <v>145561172</v>
      </c>
      <c r="AO101" s="282">
        <v>129298884</v>
      </c>
      <c r="AP101" s="282">
        <v>133448132</v>
      </c>
      <c r="AQ101" s="57">
        <v>144898783</v>
      </c>
      <c r="AR101" s="282">
        <v>196717362</v>
      </c>
      <c r="AS101" s="282">
        <v>194416233</v>
      </c>
      <c r="AT101" s="282">
        <v>152800518</v>
      </c>
      <c r="AU101" s="282">
        <v>13746205</v>
      </c>
      <c r="AV101" s="300">
        <v>49359205</v>
      </c>
      <c r="AW101" s="282">
        <v>30622721</v>
      </c>
      <c r="AX101" s="282">
        <v>28625708</v>
      </c>
      <c r="AY101" s="282">
        <v>213809127</v>
      </c>
      <c r="AZ101" s="282">
        <v>177305520</v>
      </c>
      <c r="BA101" s="282">
        <v>183597666</v>
      </c>
      <c r="BB101" s="282">
        <v>150763898</v>
      </c>
      <c r="BC101" s="57">
        <v>138620177</v>
      </c>
      <c r="BD101" s="282">
        <v>208668334</v>
      </c>
      <c r="BE101" s="282">
        <v>185196348</v>
      </c>
      <c r="BF101" s="282">
        <v>183821815</v>
      </c>
      <c r="BG101" s="282">
        <v>148748784</v>
      </c>
      <c r="BH101" s="300"/>
      <c r="BI101" s="28">
        <f t="shared" ref="BI101:BR105" si="525">O101-C101</f>
        <v>7304785.5700000226</v>
      </c>
      <c r="BJ101" s="93">
        <f t="shared" si="525"/>
        <v>-1262985.200000003</v>
      </c>
      <c r="BK101" s="93">
        <f t="shared" si="525"/>
        <v>13392070.049999997</v>
      </c>
      <c r="BL101" s="93">
        <f t="shared" si="525"/>
        <v>25582131.879999995</v>
      </c>
      <c r="BM101" s="93">
        <f t="shared" si="525"/>
        <v>27742059.420000002</v>
      </c>
      <c r="BN101" s="93">
        <f t="shared" si="525"/>
        <v>20904673.159999996</v>
      </c>
      <c r="BO101" s="93">
        <f t="shared" si="525"/>
        <v>20936462.359999985</v>
      </c>
      <c r="BP101" s="93">
        <f t="shared" si="525"/>
        <v>5924119.7699999958</v>
      </c>
      <c r="BQ101" s="93">
        <f t="shared" si="525"/>
        <v>68649265.899999991</v>
      </c>
      <c r="BR101" s="394">
        <f t="shared" si="525"/>
        <v>-3263615.4299999923</v>
      </c>
      <c r="BS101" s="417">
        <f t="shared" ref="BS101:CB105" si="526">Y101-M101</f>
        <v>-8262563.8300000131</v>
      </c>
      <c r="BT101" s="93">
        <f t="shared" si="526"/>
        <v>463288.13999998569</v>
      </c>
      <c r="BU101" s="93">
        <f t="shared" si="526"/>
        <v>32768399</v>
      </c>
      <c r="BV101" s="93">
        <f t="shared" si="526"/>
        <v>7767552.9599999934</v>
      </c>
      <c r="BW101" s="93">
        <f t="shared" si="526"/>
        <v>-714601.44999998808</v>
      </c>
      <c r="BX101" s="234">
        <f t="shared" si="526"/>
        <v>4935708.2800000012</v>
      </c>
      <c r="BY101" s="234">
        <f t="shared" si="526"/>
        <v>7615665.9699999988</v>
      </c>
      <c r="BZ101" s="234">
        <f t="shared" si="526"/>
        <v>-4685552</v>
      </c>
      <c r="CA101" s="234">
        <f t="shared" si="526"/>
        <v>3207778.5800000131</v>
      </c>
      <c r="CB101" s="247">
        <f t="shared" si="526"/>
        <v>17970381</v>
      </c>
      <c r="CC101" s="247">
        <f t="shared" ref="CC101:CL105" si="527">AI101-W101</f>
        <v>-38037970.419999987</v>
      </c>
      <c r="CD101" s="374">
        <f t="shared" si="527"/>
        <v>4744752.1299999952</v>
      </c>
      <c r="CE101" s="343">
        <f t="shared" si="527"/>
        <v>18145733</v>
      </c>
      <c r="CF101" s="247">
        <f t="shared" si="527"/>
        <v>27873387</v>
      </c>
      <c r="CG101" s="247">
        <f t="shared" si="527"/>
        <v>9698751.0099999905</v>
      </c>
      <c r="CH101" s="247">
        <f t="shared" si="527"/>
        <v>8176891.0800000131</v>
      </c>
      <c r="CI101" s="247">
        <f t="shared" si="527"/>
        <v>-3250375.6800000072</v>
      </c>
      <c r="CJ101" s="247">
        <f t="shared" si="527"/>
        <v>3027454.8100000024</v>
      </c>
      <c r="CK101" s="247">
        <f t="shared" si="527"/>
        <v>-12789261</v>
      </c>
      <c r="CL101" s="247">
        <f t="shared" si="527"/>
        <v>24132001.819999993</v>
      </c>
      <c r="CM101" s="247">
        <f t="shared" ref="CM101:DA105" si="528">AS101-AG101</f>
        <v>22108683</v>
      </c>
      <c r="CN101" s="247">
        <f t="shared" si="528"/>
        <v>-1650397</v>
      </c>
      <c r="CO101" s="247">
        <f t="shared" si="528"/>
        <v>-117315596</v>
      </c>
      <c r="CP101" s="374">
        <f t="shared" si="528"/>
        <v>-82670127</v>
      </c>
      <c r="CQ101" s="374">
        <f t="shared" si="528"/>
        <v>-131471901</v>
      </c>
      <c r="CR101" s="374">
        <f t="shared" si="528"/>
        <v>-143286183</v>
      </c>
      <c r="CS101" s="374">
        <f t="shared" si="528"/>
        <v>28293682</v>
      </c>
      <c r="CT101" s="374">
        <f t="shared" si="528"/>
        <v>31744348</v>
      </c>
      <c r="CU101" s="374">
        <f t="shared" si="528"/>
        <v>54298782</v>
      </c>
      <c r="CV101" s="374">
        <f t="shared" si="528"/>
        <v>17315766</v>
      </c>
      <c r="CW101" s="374">
        <f t="shared" si="528"/>
        <v>-6278606</v>
      </c>
      <c r="CX101" s="374">
        <f t="shared" si="528"/>
        <v>11950972</v>
      </c>
      <c r="CY101" s="374">
        <f t="shared" si="528"/>
        <v>-9219885</v>
      </c>
      <c r="CZ101" s="374">
        <f t="shared" si="528"/>
        <v>31021297</v>
      </c>
      <c r="DA101" s="374">
        <f t="shared" si="528"/>
        <v>135002579</v>
      </c>
      <c r="DB101" s="330"/>
      <c r="DC101" s="57">
        <f>IF(ISERROR(GETPIVOTDATA("VALUE",'CSS WK pvt'!$I$2,"DT_FILE",DC$8,"CD_CO",DC$6,"TRIM_CAT",TRIM(B101),"TRIM_LINE",A100))=TRUE,0,GETPIVOTDATA("VALUE",'CSS WK pvt'!$I$2,"DT_FILE",DC$8,"CD_CO",DC$6,"TRIM_CAT",TRIM(B101),"TRIM_LINE",A100))</f>
        <v>148748784</v>
      </c>
    </row>
    <row r="102" spans="1:107" s="31" customFormat="1" x14ac:dyDescent="0.35">
      <c r="A102" s="139"/>
      <c r="B102" s="32" t="s">
        <v>140</v>
      </c>
      <c r="C102" s="90">
        <v>11230582.41</v>
      </c>
      <c r="D102" s="91">
        <v>11258929.449999999</v>
      </c>
      <c r="E102" s="91">
        <v>11078342</v>
      </c>
      <c r="F102" s="28">
        <v>9155754.8300000001</v>
      </c>
      <c r="G102" s="91">
        <v>10080339.789999999</v>
      </c>
      <c r="H102" s="91">
        <v>10946282.960000001</v>
      </c>
      <c r="I102" s="91">
        <v>10717433.07</v>
      </c>
      <c r="J102" s="91">
        <v>10201478</v>
      </c>
      <c r="K102" s="91">
        <v>7906288.9500000002</v>
      </c>
      <c r="L102" s="92">
        <v>9008794.3000000007</v>
      </c>
      <c r="M102" s="91">
        <v>11274876.17</v>
      </c>
      <c r="N102" s="91">
        <v>10717257.789999999</v>
      </c>
      <c r="O102" s="91">
        <v>10731391.25</v>
      </c>
      <c r="P102" s="91">
        <v>10671414.720000001</v>
      </c>
      <c r="Q102" s="91">
        <v>10911505.869999999</v>
      </c>
      <c r="R102" s="91">
        <v>10417992.32</v>
      </c>
      <c r="S102" s="91">
        <v>12170409.59</v>
      </c>
      <c r="T102" s="91">
        <v>13806631.25</v>
      </c>
      <c r="U102" s="192">
        <v>12402172.289999999</v>
      </c>
      <c r="V102" s="192">
        <v>8809430</v>
      </c>
      <c r="W102" s="192">
        <v>12402172.289999999</v>
      </c>
      <c r="X102" s="92">
        <v>8858479.4700000007</v>
      </c>
      <c r="Y102" s="192">
        <v>10783107</v>
      </c>
      <c r="Z102" s="192">
        <v>10846121</v>
      </c>
      <c r="AA102" s="192">
        <v>14560940.08</v>
      </c>
      <c r="AB102" s="192">
        <v>12010727.27</v>
      </c>
      <c r="AC102" s="192">
        <v>11685321.99</v>
      </c>
      <c r="AD102" s="192">
        <v>11719840.220000001</v>
      </c>
      <c r="AE102" s="192">
        <v>13664885</v>
      </c>
      <c r="AF102" s="192">
        <v>15307352</v>
      </c>
      <c r="AG102" s="192">
        <v>13688808</v>
      </c>
      <c r="AH102" s="192">
        <v>10534396</v>
      </c>
      <c r="AI102" s="192">
        <v>33525320</v>
      </c>
      <c r="AJ102" s="92">
        <v>11118205</v>
      </c>
      <c r="AK102" s="282">
        <v>11205940</v>
      </c>
      <c r="AL102" s="282">
        <v>8890737</v>
      </c>
      <c r="AM102" s="282">
        <v>11179768</v>
      </c>
      <c r="AN102" s="282">
        <v>10898374</v>
      </c>
      <c r="AO102" s="282">
        <v>11208067</v>
      </c>
      <c r="AP102" s="282">
        <v>11669917</v>
      </c>
      <c r="AQ102" s="57">
        <v>10875937</v>
      </c>
      <c r="AR102" s="282">
        <v>19495318</v>
      </c>
      <c r="AS102" s="282">
        <v>15286736</v>
      </c>
      <c r="AT102" s="282">
        <v>12756793</v>
      </c>
      <c r="AU102" s="282">
        <v>910271</v>
      </c>
      <c r="AV102" s="300">
        <v>3445290</v>
      </c>
      <c r="AW102" s="282">
        <v>2210584</v>
      </c>
      <c r="AX102" s="282">
        <v>2316411</v>
      </c>
      <c r="AY102" s="282">
        <v>18066402</v>
      </c>
      <c r="AZ102" s="282">
        <v>15395084</v>
      </c>
      <c r="BA102" s="282">
        <v>19789820</v>
      </c>
      <c r="BB102" s="282">
        <v>16141461</v>
      </c>
      <c r="BC102" s="57">
        <v>14011742</v>
      </c>
      <c r="BD102" s="282">
        <v>24309449</v>
      </c>
      <c r="BE102" s="282">
        <v>19366178</v>
      </c>
      <c r="BF102" s="282">
        <v>17320485</v>
      </c>
      <c r="BG102" s="282">
        <v>13046607</v>
      </c>
      <c r="BH102" s="300"/>
      <c r="BI102" s="28">
        <f t="shared" si="525"/>
        <v>-499191.16000000015</v>
      </c>
      <c r="BJ102" s="93">
        <f t="shared" si="525"/>
        <v>-587514.72999999858</v>
      </c>
      <c r="BK102" s="93">
        <f t="shared" si="525"/>
        <v>-166836.13000000082</v>
      </c>
      <c r="BL102" s="93">
        <f t="shared" si="525"/>
        <v>1262237.4900000002</v>
      </c>
      <c r="BM102" s="93">
        <f t="shared" si="525"/>
        <v>2090069.8000000007</v>
      </c>
      <c r="BN102" s="93">
        <f t="shared" si="525"/>
        <v>2860348.2899999991</v>
      </c>
      <c r="BO102" s="93">
        <f t="shared" si="525"/>
        <v>1684739.2199999988</v>
      </c>
      <c r="BP102" s="93">
        <f t="shared" si="525"/>
        <v>-1392048</v>
      </c>
      <c r="BQ102" s="93">
        <f t="shared" si="525"/>
        <v>4495883.3399999989</v>
      </c>
      <c r="BR102" s="394">
        <f t="shared" si="525"/>
        <v>-150314.83000000007</v>
      </c>
      <c r="BS102" s="417">
        <f t="shared" si="526"/>
        <v>-491769.16999999993</v>
      </c>
      <c r="BT102" s="93">
        <f t="shared" si="526"/>
        <v>128863.21000000089</v>
      </c>
      <c r="BU102" s="93">
        <f t="shared" si="526"/>
        <v>3829548.83</v>
      </c>
      <c r="BV102" s="93">
        <f t="shared" si="526"/>
        <v>1339312.5499999989</v>
      </c>
      <c r="BW102" s="93">
        <f t="shared" si="526"/>
        <v>773816.12000000104</v>
      </c>
      <c r="BX102" s="234">
        <f t="shared" si="526"/>
        <v>1301847.9000000004</v>
      </c>
      <c r="BY102" s="234">
        <f t="shared" si="526"/>
        <v>1494475.4100000001</v>
      </c>
      <c r="BZ102" s="234">
        <f t="shared" si="526"/>
        <v>1500720.75</v>
      </c>
      <c r="CA102" s="234">
        <f t="shared" si="526"/>
        <v>1286635.7100000009</v>
      </c>
      <c r="CB102" s="247">
        <f t="shared" si="526"/>
        <v>1724966</v>
      </c>
      <c r="CC102" s="247">
        <f t="shared" si="527"/>
        <v>21123147.710000001</v>
      </c>
      <c r="CD102" s="374">
        <f t="shared" si="527"/>
        <v>2259725.5299999993</v>
      </c>
      <c r="CE102" s="343">
        <f t="shared" si="527"/>
        <v>422833</v>
      </c>
      <c r="CF102" s="247">
        <f t="shared" si="527"/>
        <v>-1955384</v>
      </c>
      <c r="CG102" s="247">
        <f t="shared" si="527"/>
        <v>-3381172.08</v>
      </c>
      <c r="CH102" s="247">
        <f t="shared" si="527"/>
        <v>-1112353.2699999996</v>
      </c>
      <c r="CI102" s="247">
        <f t="shared" si="527"/>
        <v>-477254.99000000022</v>
      </c>
      <c r="CJ102" s="247">
        <f t="shared" si="527"/>
        <v>-49923.220000000671</v>
      </c>
      <c r="CK102" s="247">
        <f t="shared" si="527"/>
        <v>-2788948</v>
      </c>
      <c r="CL102" s="247">
        <f t="shared" si="527"/>
        <v>4187966</v>
      </c>
      <c r="CM102" s="247">
        <f t="shared" si="528"/>
        <v>1597928</v>
      </c>
      <c r="CN102" s="247">
        <f t="shared" si="528"/>
        <v>2222397</v>
      </c>
      <c r="CO102" s="247">
        <f t="shared" si="528"/>
        <v>-32615049</v>
      </c>
      <c r="CP102" s="374">
        <f t="shared" si="528"/>
        <v>-7672915</v>
      </c>
      <c r="CQ102" s="374">
        <f t="shared" si="528"/>
        <v>-8995356</v>
      </c>
      <c r="CR102" s="374">
        <f t="shared" si="528"/>
        <v>-6574326</v>
      </c>
      <c r="CS102" s="374">
        <f t="shared" si="528"/>
        <v>6886634</v>
      </c>
      <c r="CT102" s="374">
        <f t="shared" si="528"/>
        <v>4496710</v>
      </c>
      <c r="CU102" s="374">
        <f t="shared" si="528"/>
        <v>8581753</v>
      </c>
      <c r="CV102" s="374">
        <f t="shared" si="528"/>
        <v>4471544</v>
      </c>
      <c r="CW102" s="374">
        <f t="shared" si="528"/>
        <v>3135805</v>
      </c>
      <c r="CX102" s="374">
        <f t="shared" si="528"/>
        <v>4814131</v>
      </c>
      <c r="CY102" s="374">
        <f t="shared" si="528"/>
        <v>4079442</v>
      </c>
      <c r="CZ102" s="374">
        <f t="shared" si="528"/>
        <v>4563692</v>
      </c>
      <c r="DA102" s="374">
        <f t="shared" si="528"/>
        <v>12136336</v>
      </c>
      <c r="DB102" s="330"/>
      <c r="DC102" s="57">
        <f>IF(ISERROR(GETPIVOTDATA("VALUE",'CSS WK pvt'!$I$2,"DT_FILE",DC$8,"CD_CO",DC$6,"TRIM_CAT",TRIM(B102),"TRIM_LINE",A100))=TRUE,0,GETPIVOTDATA("VALUE",'CSS WK pvt'!$I$2,"DT_FILE",DC$8,"CD_CO",DC$6,"TRIM_CAT",TRIM(B102),"TRIM_LINE",A100))</f>
        <v>13046607</v>
      </c>
    </row>
    <row r="103" spans="1:107" s="31" customFormat="1" x14ac:dyDescent="0.35">
      <c r="A103" s="139"/>
      <c r="B103" s="32" t="s">
        <v>141</v>
      </c>
      <c r="C103" s="90">
        <v>35663721.990000002</v>
      </c>
      <c r="D103" s="91">
        <v>35162478.68</v>
      </c>
      <c r="E103" s="91">
        <v>37114444.579999998</v>
      </c>
      <c r="F103" s="28">
        <v>27056013.02</v>
      </c>
      <c r="G103" s="91">
        <v>32052083.280000001</v>
      </c>
      <c r="H103" s="91">
        <v>37120997.43</v>
      </c>
      <c r="I103" s="91">
        <v>34913530.409999996</v>
      </c>
      <c r="J103" s="91">
        <v>34040546.780000001</v>
      </c>
      <c r="K103" s="91">
        <v>25756203.23</v>
      </c>
      <c r="L103" s="92">
        <v>31646496.25</v>
      </c>
      <c r="M103" s="91">
        <v>39207091.530000001</v>
      </c>
      <c r="N103" s="91">
        <v>34952873.710000001</v>
      </c>
      <c r="O103" s="91">
        <v>36861450.770000003</v>
      </c>
      <c r="P103" s="91">
        <v>28960118.969999999</v>
      </c>
      <c r="Q103" s="91">
        <v>31688797.940000001</v>
      </c>
      <c r="R103" s="91">
        <v>28152300.989999998</v>
      </c>
      <c r="S103" s="91">
        <v>32858120.129999999</v>
      </c>
      <c r="T103" s="91">
        <v>35282112.030000001</v>
      </c>
      <c r="U103" s="192">
        <v>36951300.609999999</v>
      </c>
      <c r="V103" s="192">
        <v>31274724</v>
      </c>
      <c r="W103" s="192">
        <v>36951300.609999999</v>
      </c>
      <c r="X103" s="92">
        <v>29243800.309999999</v>
      </c>
      <c r="Y103" s="192">
        <v>31490348</v>
      </c>
      <c r="Z103" s="192">
        <v>33234207</v>
      </c>
      <c r="AA103" s="192">
        <v>44017847.439999998</v>
      </c>
      <c r="AB103" s="192">
        <v>35321044.670000002</v>
      </c>
      <c r="AC103" s="192">
        <v>33781900.049999997</v>
      </c>
      <c r="AD103" s="192">
        <v>31453573.609999999</v>
      </c>
      <c r="AE103" s="192">
        <v>36113635</v>
      </c>
      <c r="AF103" s="192">
        <v>41598344.490000002</v>
      </c>
      <c r="AG103" s="192">
        <v>38529194</v>
      </c>
      <c r="AH103" s="192">
        <v>35465835</v>
      </c>
      <c r="AI103" s="192">
        <v>34552780</v>
      </c>
      <c r="AJ103" s="92">
        <v>34091578</v>
      </c>
      <c r="AK103" s="282">
        <v>37115309</v>
      </c>
      <c r="AL103" s="282">
        <v>43355027</v>
      </c>
      <c r="AM103" s="282">
        <v>48958486</v>
      </c>
      <c r="AN103" s="282">
        <v>40507748</v>
      </c>
      <c r="AO103" s="282">
        <v>35977002</v>
      </c>
      <c r="AP103" s="282">
        <v>34968634</v>
      </c>
      <c r="AQ103" s="57">
        <v>36841239</v>
      </c>
      <c r="AR103" s="282">
        <v>46031100</v>
      </c>
      <c r="AS103" s="282">
        <v>43850783</v>
      </c>
      <c r="AT103" s="282">
        <v>39756827</v>
      </c>
      <c r="AU103" s="282">
        <v>3809523</v>
      </c>
      <c r="AV103" s="300">
        <v>11856299</v>
      </c>
      <c r="AW103" s="282">
        <v>7803044</v>
      </c>
      <c r="AX103" s="282">
        <v>7359181</v>
      </c>
      <c r="AY103" s="282">
        <v>58648829</v>
      </c>
      <c r="AZ103" s="282">
        <v>48306687</v>
      </c>
      <c r="BA103" s="282">
        <v>50260760</v>
      </c>
      <c r="BB103" s="282">
        <v>42295644</v>
      </c>
      <c r="BC103" s="57">
        <v>36696029</v>
      </c>
      <c r="BD103" s="282">
        <v>48608478</v>
      </c>
      <c r="BE103" s="282">
        <v>45676033</v>
      </c>
      <c r="BF103" s="282">
        <v>46113782</v>
      </c>
      <c r="BG103" s="282">
        <v>39818849</v>
      </c>
      <c r="BH103" s="300"/>
      <c r="BI103" s="28">
        <f t="shared" si="525"/>
        <v>1197728.7800000012</v>
      </c>
      <c r="BJ103" s="93">
        <f t="shared" si="525"/>
        <v>-6202359.7100000009</v>
      </c>
      <c r="BK103" s="93">
        <f t="shared" si="525"/>
        <v>-5425646.6399999969</v>
      </c>
      <c r="BL103" s="93">
        <f t="shared" si="525"/>
        <v>1096287.9699999988</v>
      </c>
      <c r="BM103" s="93">
        <f t="shared" si="525"/>
        <v>806036.84999999776</v>
      </c>
      <c r="BN103" s="93">
        <f t="shared" si="525"/>
        <v>-1838885.3999999985</v>
      </c>
      <c r="BO103" s="93">
        <f t="shared" si="525"/>
        <v>2037770.200000003</v>
      </c>
      <c r="BP103" s="93">
        <f t="shared" si="525"/>
        <v>-2765822.7800000012</v>
      </c>
      <c r="BQ103" s="93">
        <f t="shared" si="525"/>
        <v>11195097.379999999</v>
      </c>
      <c r="BR103" s="394">
        <f t="shared" si="525"/>
        <v>-2402695.9400000013</v>
      </c>
      <c r="BS103" s="417">
        <f t="shared" si="526"/>
        <v>-7716743.5300000012</v>
      </c>
      <c r="BT103" s="93">
        <f t="shared" si="526"/>
        <v>-1718666.7100000009</v>
      </c>
      <c r="BU103" s="93">
        <f t="shared" si="526"/>
        <v>7156396.6699999943</v>
      </c>
      <c r="BV103" s="93">
        <f t="shared" si="526"/>
        <v>6360925.700000003</v>
      </c>
      <c r="BW103" s="93">
        <f t="shared" si="526"/>
        <v>2093102.1099999957</v>
      </c>
      <c r="BX103" s="234">
        <f t="shared" si="526"/>
        <v>3301272.620000001</v>
      </c>
      <c r="BY103" s="234">
        <f t="shared" si="526"/>
        <v>3255514.870000001</v>
      </c>
      <c r="BZ103" s="234">
        <f t="shared" si="526"/>
        <v>6316232.4600000009</v>
      </c>
      <c r="CA103" s="234">
        <f t="shared" si="526"/>
        <v>1577893.3900000006</v>
      </c>
      <c r="CB103" s="247">
        <f t="shared" si="526"/>
        <v>4191111</v>
      </c>
      <c r="CC103" s="247">
        <f t="shared" si="527"/>
        <v>-2398520.6099999994</v>
      </c>
      <c r="CD103" s="374">
        <f t="shared" si="527"/>
        <v>4847777.6900000013</v>
      </c>
      <c r="CE103" s="343">
        <f t="shared" si="527"/>
        <v>5624961</v>
      </c>
      <c r="CF103" s="247">
        <f t="shared" si="527"/>
        <v>10120820</v>
      </c>
      <c r="CG103" s="247">
        <f t="shared" si="527"/>
        <v>4940638.5600000024</v>
      </c>
      <c r="CH103" s="247">
        <f t="shared" si="527"/>
        <v>5186703.3299999982</v>
      </c>
      <c r="CI103" s="247">
        <f t="shared" si="527"/>
        <v>2195101.950000003</v>
      </c>
      <c r="CJ103" s="247">
        <f t="shared" si="527"/>
        <v>3515060.3900000006</v>
      </c>
      <c r="CK103" s="247">
        <f t="shared" si="527"/>
        <v>727604</v>
      </c>
      <c r="CL103" s="247">
        <f t="shared" si="527"/>
        <v>4432755.5099999979</v>
      </c>
      <c r="CM103" s="247">
        <f t="shared" si="528"/>
        <v>5321589</v>
      </c>
      <c r="CN103" s="247">
        <f t="shared" si="528"/>
        <v>4290992</v>
      </c>
      <c r="CO103" s="247">
        <f t="shared" si="528"/>
        <v>-30743257</v>
      </c>
      <c r="CP103" s="374">
        <f t="shared" si="528"/>
        <v>-22235279</v>
      </c>
      <c r="CQ103" s="374">
        <f t="shared" si="528"/>
        <v>-29312265</v>
      </c>
      <c r="CR103" s="374">
        <f t="shared" si="528"/>
        <v>-35995846</v>
      </c>
      <c r="CS103" s="374">
        <f t="shared" si="528"/>
        <v>9690343</v>
      </c>
      <c r="CT103" s="374">
        <f t="shared" si="528"/>
        <v>7798939</v>
      </c>
      <c r="CU103" s="374">
        <f t="shared" si="528"/>
        <v>14283758</v>
      </c>
      <c r="CV103" s="374">
        <f t="shared" si="528"/>
        <v>7327010</v>
      </c>
      <c r="CW103" s="374">
        <f t="shared" si="528"/>
        <v>-145210</v>
      </c>
      <c r="CX103" s="374">
        <f t="shared" si="528"/>
        <v>2577378</v>
      </c>
      <c r="CY103" s="374">
        <f t="shared" si="528"/>
        <v>1825250</v>
      </c>
      <c r="CZ103" s="374">
        <f t="shared" si="528"/>
        <v>6356955</v>
      </c>
      <c r="DA103" s="374">
        <f t="shared" si="528"/>
        <v>36009326</v>
      </c>
      <c r="DB103" s="330"/>
      <c r="DC103" s="57">
        <f>IF(ISERROR(GETPIVOTDATA("VALUE",'CSS WK pvt'!$I$2,"DT_FILE",DC$8,"CD_CO",DC$6,"TRIM_CAT",TRIM(B103),"TRIM_LINE",A100))=TRUE,0,GETPIVOTDATA("VALUE",'CSS WK pvt'!$I$2,"DT_FILE",DC$8,"CD_CO",DC$6,"TRIM_CAT",TRIM(B103),"TRIM_LINE",A100))</f>
        <v>39818849</v>
      </c>
    </row>
    <row r="104" spans="1:107" s="31" customFormat="1" x14ac:dyDescent="0.35">
      <c r="A104" s="139"/>
      <c r="B104" s="32" t="s">
        <v>142</v>
      </c>
      <c r="C104" s="90">
        <v>33276171.23</v>
      </c>
      <c r="D104" s="91">
        <v>32432596.920000002</v>
      </c>
      <c r="E104" s="91">
        <v>34026878.259999998</v>
      </c>
      <c r="F104" s="28">
        <v>25686825.329999998</v>
      </c>
      <c r="G104" s="91">
        <v>32149563.449999999</v>
      </c>
      <c r="H104" s="91">
        <v>34411800.200000003</v>
      </c>
      <c r="I104" s="91">
        <v>32659998.629999999</v>
      </c>
      <c r="J104" s="91">
        <v>33732331.5</v>
      </c>
      <c r="K104" s="91">
        <v>25089093.809999999</v>
      </c>
      <c r="L104" s="92">
        <v>29039983.699999999</v>
      </c>
      <c r="M104" s="91">
        <v>36138603.299999997</v>
      </c>
      <c r="N104" s="91">
        <v>32115275.57</v>
      </c>
      <c r="O104" s="91">
        <v>34908563.619999997</v>
      </c>
      <c r="P104" s="91">
        <v>25305588.309999999</v>
      </c>
      <c r="Q104" s="91">
        <v>29281335.16</v>
      </c>
      <c r="R104" s="91">
        <v>27183072.829999998</v>
      </c>
      <c r="S104" s="91">
        <v>31822829.600000001</v>
      </c>
      <c r="T104" s="91">
        <v>33140874.43</v>
      </c>
      <c r="U104" s="192">
        <v>36578792.799999997</v>
      </c>
      <c r="V104" s="192">
        <v>30891429</v>
      </c>
      <c r="W104" s="192">
        <v>36578792.799999997</v>
      </c>
      <c r="X104" s="92">
        <v>27289618.609999999</v>
      </c>
      <c r="Y104" s="192">
        <v>27820255</v>
      </c>
      <c r="Z104" s="192">
        <v>29934780</v>
      </c>
      <c r="AA104" s="192">
        <v>41171109.829999998</v>
      </c>
      <c r="AB104" s="192">
        <v>31857986.789999999</v>
      </c>
      <c r="AC104" s="192">
        <v>31841942.300000001</v>
      </c>
      <c r="AD104" s="192">
        <v>30317933.989999998</v>
      </c>
      <c r="AE104" s="192">
        <v>34689229</v>
      </c>
      <c r="AF104" s="192">
        <v>40237908.780000001</v>
      </c>
      <c r="AG104" s="192">
        <v>35432728</v>
      </c>
      <c r="AH104" s="192">
        <v>30887876</v>
      </c>
      <c r="AI104" s="192">
        <v>33987411</v>
      </c>
      <c r="AJ104" s="92">
        <v>31897904</v>
      </c>
      <c r="AK104" s="282">
        <v>31958957</v>
      </c>
      <c r="AL104" s="282">
        <v>39000887</v>
      </c>
      <c r="AM104" s="282">
        <v>44629569</v>
      </c>
      <c r="AN104" s="282">
        <v>35594543</v>
      </c>
      <c r="AO104" s="282">
        <v>31462484</v>
      </c>
      <c r="AP104" s="282">
        <v>30777330</v>
      </c>
      <c r="AQ104" s="57">
        <v>33936898</v>
      </c>
      <c r="AR104" s="282">
        <v>39947082</v>
      </c>
      <c r="AS104" s="282">
        <v>40377627</v>
      </c>
      <c r="AT104" s="282">
        <v>40602717</v>
      </c>
      <c r="AU104" s="282">
        <v>4805361</v>
      </c>
      <c r="AV104" s="300">
        <v>9138429</v>
      </c>
      <c r="AW104" s="282">
        <v>6249916</v>
      </c>
      <c r="AX104" s="282">
        <v>6299401</v>
      </c>
      <c r="AY104" s="282">
        <v>46325350</v>
      </c>
      <c r="AZ104" s="282">
        <v>36766258</v>
      </c>
      <c r="BA104" s="282">
        <v>39121352</v>
      </c>
      <c r="BB104" s="282">
        <v>34914507</v>
      </c>
      <c r="BC104" s="57">
        <v>32128236</v>
      </c>
      <c r="BD104" s="282">
        <v>42355247</v>
      </c>
      <c r="BE104" s="282">
        <v>40647899</v>
      </c>
      <c r="BF104" s="282">
        <v>39894091</v>
      </c>
      <c r="BG104" s="282">
        <v>35542054</v>
      </c>
      <c r="BH104" s="300"/>
      <c r="BI104" s="28">
        <f t="shared" si="525"/>
        <v>1632392.3899999969</v>
      </c>
      <c r="BJ104" s="93">
        <f t="shared" si="525"/>
        <v>-7127008.6100000031</v>
      </c>
      <c r="BK104" s="93">
        <f t="shared" si="525"/>
        <v>-4745543.0999999978</v>
      </c>
      <c r="BL104" s="93">
        <f t="shared" si="525"/>
        <v>1496247.5</v>
      </c>
      <c r="BM104" s="93">
        <f t="shared" si="525"/>
        <v>-326733.84999999776</v>
      </c>
      <c r="BN104" s="93">
        <f t="shared" si="525"/>
        <v>-1270925.7700000033</v>
      </c>
      <c r="BO104" s="93">
        <f t="shared" si="525"/>
        <v>3918794.1699999981</v>
      </c>
      <c r="BP104" s="93">
        <f t="shared" si="525"/>
        <v>-2840902.5</v>
      </c>
      <c r="BQ104" s="93">
        <f t="shared" si="525"/>
        <v>11489698.989999998</v>
      </c>
      <c r="BR104" s="394">
        <f t="shared" si="525"/>
        <v>-1750365.0899999999</v>
      </c>
      <c r="BS104" s="417">
        <f t="shared" si="526"/>
        <v>-8318348.299999997</v>
      </c>
      <c r="BT104" s="93">
        <f t="shared" si="526"/>
        <v>-2180495.5700000003</v>
      </c>
      <c r="BU104" s="93">
        <f t="shared" si="526"/>
        <v>6262546.2100000009</v>
      </c>
      <c r="BV104" s="93">
        <f t="shared" si="526"/>
        <v>6552398.4800000004</v>
      </c>
      <c r="BW104" s="93">
        <f t="shared" si="526"/>
        <v>2560607.1400000006</v>
      </c>
      <c r="BX104" s="234">
        <f t="shared" si="526"/>
        <v>3134861.16</v>
      </c>
      <c r="BY104" s="234">
        <f t="shared" si="526"/>
        <v>2866399.3999999985</v>
      </c>
      <c r="BZ104" s="234">
        <f t="shared" si="526"/>
        <v>7097034.3500000015</v>
      </c>
      <c r="CA104" s="234">
        <f t="shared" si="526"/>
        <v>-1146064.799999997</v>
      </c>
      <c r="CB104" s="247">
        <f t="shared" si="526"/>
        <v>-3553</v>
      </c>
      <c r="CC104" s="247">
        <f t="shared" si="527"/>
        <v>-2591381.799999997</v>
      </c>
      <c r="CD104" s="374">
        <f t="shared" si="527"/>
        <v>4608285.3900000006</v>
      </c>
      <c r="CE104" s="343">
        <f t="shared" si="527"/>
        <v>4138702</v>
      </c>
      <c r="CF104" s="247">
        <f t="shared" si="527"/>
        <v>9066107</v>
      </c>
      <c r="CG104" s="247">
        <f t="shared" si="527"/>
        <v>3458459.1700000018</v>
      </c>
      <c r="CH104" s="247">
        <f t="shared" si="527"/>
        <v>3736556.2100000009</v>
      </c>
      <c r="CI104" s="247">
        <f t="shared" si="527"/>
        <v>-379458.30000000075</v>
      </c>
      <c r="CJ104" s="247">
        <f t="shared" si="527"/>
        <v>459396.01000000164</v>
      </c>
      <c r="CK104" s="247">
        <f t="shared" si="527"/>
        <v>-752331</v>
      </c>
      <c r="CL104" s="247">
        <f t="shared" si="527"/>
        <v>-290826.78000000119</v>
      </c>
      <c r="CM104" s="247">
        <f t="shared" si="528"/>
        <v>4944899</v>
      </c>
      <c r="CN104" s="247">
        <f t="shared" si="528"/>
        <v>9714841</v>
      </c>
      <c r="CO104" s="247">
        <f t="shared" si="528"/>
        <v>-29182050</v>
      </c>
      <c r="CP104" s="374">
        <f t="shared" si="528"/>
        <v>-22759475</v>
      </c>
      <c r="CQ104" s="374">
        <f t="shared" si="528"/>
        <v>-25709041</v>
      </c>
      <c r="CR104" s="374">
        <f t="shared" si="528"/>
        <v>-32701486</v>
      </c>
      <c r="CS104" s="374">
        <f t="shared" si="528"/>
        <v>1695781</v>
      </c>
      <c r="CT104" s="374">
        <f t="shared" si="528"/>
        <v>1171715</v>
      </c>
      <c r="CU104" s="374">
        <f t="shared" si="528"/>
        <v>7658868</v>
      </c>
      <c r="CV104" s="374">
        <f t="shared" si="528"/>
        <v>4137177</v>
      </c>
      <c r="CW104" s="374">
        <f t="shared" si="528"/>
        <v>-1808662</v>
      </c>
      <c r="CX104" s="374">
        <f t="shared" si="528"/>
        <v>2408165</v>
      </c>
      <c r="CY104" s="374">
        <f t="shared" si="528"/>
        <v>270272</v>
      </c>
      <c r="CZ104" s="374">
        <f t="shared" si="528"/>
        <v>-708626</v>
      </c>
      <c r="DA104" s="374">
        <f t="shared" si="528"/>
        <v>30736693</v>
      </c>
      <c r="DB104" s="330"/>
      <c r="DC104" s="57">
        <f>IF(ISERROR(GETPIVOTDATA("VALUE",'CSS WK pvt'!$I$2,"DT_FILE",DC$8,"CD_CO",DC$6,"TRIM_CAT",TRIM(B104),"TRIM_LINE",A100))=TRUE,0,GETPIVOTDATA("VALUE",'CSS WK pvt'!$I$2,"DT_FILE",DC$8,"CD_CO",DC$6,"TRIM_CAT",TRIM(B104),"TRIM_LINE",A100))</f>
        <v>35542054</v>
      </c>
    </row>
    <row r="105" spans="1:107" s="31" customFormat="1" x14ac:dyDescent="0.35">
      <c r="A105" s="139"/>
      <c r="B105" s="32" t="s">
        <v>143</v>
      </c>
      <c r="C105" s="90">
        <v>47902288.700000003</v>
      </c>
      <c r="D105" s="91">
        <v>46814914.359999999</v>
      </c>
      <c r="E105" s="91">
        <v>55483943.700000003</v>
      </c>
      <c r="F105" s="28">
        <v>41021953.090000004</v>
      </c>
      <c r="G105" s="91">
        <v>52617703.710000001</v>
      </c>
      <c r="H105" s="91">
        <v>53507342.07</v>
      </c>
      <c r="I105" s="91">
        <v>51000174.969999999</v>
      </c>
      <c r="J105" s="91">
        <v>55884043.859999999</v>
      </c>
      <c r="K105" s="91">
        <v>42567522.659999996</v>
      </c>
      <c r="L105" s="92">
        <v>45950532.770000003</v>
      </c>
      <c r="M105" s="91">
        <v>54943152.829999998</v>
      </c>
      <c r="N105" s="91">
        <v>49887950.890000001</v>
      </c>
      <c r="O105" s="91">
        <v>52925879.159999996</v>
      </c>
      <c r="P105" s="91">
        <v>40719420.149999999</v>
      </c>
      <c r="Q105" s="91">
        <v>46752883.939999998</v>
      </c>
      <c r="R105" s="91">
        <v>43523540.490000002</v>
      </c>
      <c r="S105" s="91">
        <v>53146114.420000002</v>
      </c>
      <c r="T105" s="91">
        <v>52054913.609999999</v>
      </c>
      <c r="U105" s="192">
        <v>56185330.210000001</v>
      </c>
      <c r="V105" s="192">
        <v>49918330</v>
      </c>
      <c r="W105" s="192">
        <v>56185330.210000001</v>
      </c>
      <c r="X105" s="92">
        <v>46082046.560000002</v>
      </c>
      <c r="Y105" s="192">
        <v>44493220</v>
      </c>
      <c r="Z105" s="192">
        <v>49035178</v>
      </c>
      <c r="AA105" s="192">
        <v>64651009.600000001</v>
      </c>
      <c r="AB105" s="192">
        <v>50419812.079999998</v>
      </c>
      <c r="AC105" s="192">
        <v>50794039.450000003</v>
      </c>
      <c r="AD105" s="192">
        <v>49419355.670000002</v>
      </c>
      <c r="AE105" s="192">
        <v>52760004</v>
      </c>
      <c r="AF105" s="192">
        <v>61559748.380000003</v>
      </c>
      <c r="AG105" s="192">
        <v>54408827</v>
      </c>
      <c r="AH105" s="192">
        <v>47980105</v>
      </c>
      <c r="AI105" s="192">
        <v>58700214</v>
      </c>
      <c r="AJ105" s="92">
        <v>50738916</v>
      </c>
      <c r="AK105" s="282">
        <v>47926946</v>
      </c>
      <c r="AL105" s="282">
        <v>60416197</v>
      </c>
      <c r="AM105" s="282">
        <v>66103024</v>
      </c>
      <c r="AN105" s="282">
        <v>56311002</v>
      </c>
      <c r="AO105" s="282">
        <v>50184864</v>
      </c>
      <c r="AP105" s="282">
        <v>49572606</v>
      </c>
      <c r="AQ105" s="57">
        <v>52158152</v>
      </c>
      <c r="AR105" s="282">
        <v>62455715</v>
      </c>
      <c r="AS105" s="282">
        <v>55893145</v>
      </c>
      <c r="AT105" s="282">
        <v>64622576</v>
      </c>
      <c r="AU105" s="282">
        <v>4456958</v>
      </c>
      <c r="AV105" s="300">
        <v>11895298</v>
      </c>
      <c r="AW105" s="282">
        <v>6408341</v>
      </c>
      <c r="AX105" s="282">
        <v>8246489</v>
      </c>
      <c r="AY105" s="282">
        <v>68510376</v>
      </c>
      <c r="AZ105" s="282">
        <v>53549169</v>
      </c>
      <c r="BA105" s="282">
        <v>53356916</v>
      </c>
      <c r="BB105" s="282">
        <v>54823820</v>
      </c>
      <c r="BC105" s="57">
        <v>49597193</v>
      </c>
      <c r="BD105" s="282">
        <v>65918022</v>
      </c>
      <c r="BE105" s="282">
        <v>60202188</v>
      </c>
      <c r="BF105" s="282">
        <v>68071559</v>
      </c>
      <c r="BG105" s="282">
        <v>57090478</v>
      </c>
      <c r="BH105" s="300"/>
      <c r="BI105" s="28">
        <f t="shared" si="525"/>
        <v>5023590.4599999934</v>
      </c>
      <c r="BJ105" s="93">
        <f t="shared" si="525"/>
        <v>-6095494.2100000009</v>
      </c>
      <c r="BK105" s="93">
        <f t="shared" si="525"/>
        <v>-8731059.7600000054</v>
      </c>
      <c r="BL105" s="93">
        <f t="shared" si="525"/>
        <v>2501587.3999999985</v>
      </c>
      <c r="BM105" s="93">
        <f t="shared" si="525"/>
        <v>528410.71000000089</v>
      </c>
      <c r="BN105" s="93">
        <f t="shared" si="525"/>
        <v>-1452428.4600000009</v>
      </c>
      <c r="BO105" s="93">
        <f t="shared" si="525"/>
        <v>5185155.2400000021</v>
      </c>
      <c r="BP105" s="93">
        <f t="shared" si="525"/>
        <v>-5965713.8599999994</v>
      </c>
      <c r="BQ105" s="93">
        <f t="shared" si="525"/>
        <v>13617807.550000004</v>
      </c>
      <c r="BR105" s="394">
        <f t="shared" si="525"/>
        <v>131513.78999999911</v>
      </c>
      <c r="BS105" s="417">
        <f t="shared" si="526"/>
        <v>-10449932.829999998</v>
      </c>
      <c r="BT105" s="93">
        <f t="shared" si="526"/>
        <v>-852772.8900000006</v>
      </c>
      <c r="BU105" s="93">
        <f t="shared" si="526"/>
        <v>11725130.440000005</v>
      </c>
      <c r="BV105" s="93">
        <f t="shared" si="526"/>
        <v>9700391.9299999997</v>
      </c>
      <c r="BW105" s="93">
        <f t="shared" si="526"/>
        <v>4041155.5100000054</v>
      </c>
      <c r="BX105" s="234">
        <f t="shared" si="526"/>
        <v>5895815.1799999997</v>
      </c>
      <c r="BY105" s="234">
        <f t="shared" si="526"/>
        <v>-386110.42000000179</v>
      </c>
      <c r="BZ105" s="234">
        <f t="shared" si="526"/>
        <v>9504834.7700000033</v>
      </c>
      <c r="CA105" s="234">
        <f t="shared" si="526"/>
        <v>-1776503.2100000009</v>
      </c>
      <c r="CB105" s="247">
        <f t="shared" si="526"/>
        <v>-1938225</v>
      </c>
      <c r="CC105" s="247">
        <f t="shared" si="527"/>
        <v>2514883.7899999991</v>
      </c>
      <c r="CD105" s="374">
        <f t="shared" si="527"/>
        <v>4656869.4399999976</v>
      </c>
      <c r="CE105" s="343">
        <f t="shared" si="527"/>
        <v>3433726</v>
      </c>
      <c r="CF105" s="247">
        <f t="shared" si="527"/>
        <v>11381019</v>
      </c>
      <c r="CG105" s="247">
        <f t="shared" si="527"/>
        <v>1452014.3999999985</v>
      </c>
      <c r="CH105" s="247">
        <f t="shared" si="527"/>
        <v>5891189.9200000018</v>
      </c>
      <c r="CI105" s="247">
        <f t="shared" si="527"/>
        <v>-609175.45000000298</v>
      </c>
      <c r="CJ105" s="247">
        <f t="shared" si="527"/>
        <v>153250.32999999821</v>
      </c>
      <c r="CK105" s="247">
        <f t="shared" si="527"/>
        <v>-601852</v>
      </c>
      <c r="CL105" s="247">
        <f t="shared" si="527"/>
        <v>895966.61999999732</v>
      </c>
      <c r="CM105" s="247">
        <f t="shared" si="528"/>
        <v>1484318</v>
      </c>
      <c r="CN105" s="247">
        <f t="shared" si="528"/>
        <v>16642471</v>
      </c>
      <c r="CO105" s="247">
        <f t="shared" si="528"/>
        <v>-54243256</v>
      </c>
      <c r="CP105" s="374">
        <f t="shared" si="528"/>
        <v>-38843618</v>
      </c>
      <c r="CQ105" s="374">
        <f t="shared" si="528"/>
        <v>-41518605</v>
      </c>
      <c r="CR105" s="374">
        <f t="shared" si="528"/>
        <v>-52169708</v>
      </c>
      <c r="CS105" s="374">
        <f t="shared" si="528"/>
        <v>2407352</v>
      </c>
      <c r="CT105" s="374">
        <f t="shared" si="528"/>
        <v>-2761833</v>
      </c>
      <c r="CU105" s="374">
        <f t="shared" si="528"/>
        <v>3172052</v>
      </c>
      <c r="CV105" s="374">
        <f t="shared" si="528"/>
        <v>5251214</v>
      </c>
      <c r="CW105" s="374">
        <f t="shared" si="528"/>
        <v>-2560959</v>
      </c>
      <c r="CX105" s="374">
        <f t="shared" si="528"/>
        <v>3462307</v>
      </c>
      <c r="CY105" s="374">
        <f t="shared" si="528"/>
        <v>4309043</v>
      </c>
      <c r="CZ105" s="374">
        <f t="shared" si="528"/>
        <v>3448983</v>
      </c>
      <c r="DA105" s="374">
        <f t="shared" si="528"/>
        <v>52633520</v>
      </c>
      <c r="DB105" s="330"/>
      <c r="DC105" s="57">
        <f>IF(ISERROR(GETPIVOTDATA("VALUE",'CSS WK pvt'!$I$2,"DT_FILE",DC$8,"CD_CO",DC$6,"TRIM_CAT",TRIM(B105),"TRIM_LINE",A100))=TRUE,0,GETPIVOTDATA("VALUE",'CSS WK pvt'!$I$2,"DT_FILE",DC$8,"CD_CO",DC$6,"TRIM_CAT",TRIM(B105),"TRIM_LINE",A100))</f>
        <v>57090478</v>
      </c>
    </row>
    <row r="106" spans="1:107" s="123" customFormat="1" x14ac:dyDescent="0.35">
      <c r="A106" s="140"/>
      <c r="B106" s="32" t="s">
        <v>144</v>
      </c>
      <c r="C106" s="124">
        <f>SUM(C101:C105)</f>
        <v>263816273.75</v>
      </c>
      <c r="D106" s="125">
        <f t="shared" ref="D106:AF106" si="529">SUM(D101:D105)</f>
        <v>256548632.56999999</v>
      </c>
      <c r="E106" s="125">
        <f t="shared" si="529"/>
        <v>257575399.62</v>
      </c>
      <c r="F106" s="126">
        <f t="shared" si="529"/>
        <v>202823383.29999998</v>
      </c>
      <c r="G106" s="125">
        <f t="shared" si="529"/>
        <v>249230008.84</v>
      </c>
      <c r="H106" s="125">
        <f t="shared" si="529"/>
        <v>292352661.68000001</v>
      </c>
      <c r="I106" s="125">
        <f t="shared" si="529"/>
        <v>277454446.13999999</v>
      </c>
      <c r="J106" s="125">
        <f t="shared" si="529"/>
        <v>264414814.37</v>
      </c>
      <c r="K106" s="125">
        <f t="shared" si="529"/>
        <v>201769614.16999999</v>
      </c>
      <c r="L106" s="127">
        <f t="shared" si="529"/>
        <v>246194002.31999999</v>
      </c>
      <c r="M106" s="125">
        <f t="shared" si="529"/>
        <v>293775176.65999997</v>
      </c>
      <c r="N106" s="125">
        <f t="shared" si="529"/>
        <v>271248573.81999999</v>
      </c>
      <c r="O106" s="125">
        <f t="shared" si="529"/>
        <v>278475579.79000002</v>
      </c>
      <c r="P106" s="125">
        <f t="shared" si="529"/>
        <v>235273270.11000001</v>
      </c>
      <c r="Q106" s="125">
        <f t="shared" si="529"/>
        <v>251898384.03999999</v>
      </c>
      <c r="R106" s="125">
        <f t="shared" si="529"/>
        <v>234761875.54000002</v>
      </c>
      <c r="S106" s="125">
        <f t="shared" si="529"/>
        <v>280069851.76999998</v>
      </c>
      <c r="T106" s="125">
        <f t="shared" si="529"/>
        <v>311555443.5</v>
      </c>
      <c r="U106" s="125">
        <f t="shared" si="529"/>
        <v>311217367.32999998</v>
      </c>
      <c r="V106" s="125">
        <f t="shared" si="529"/>
        <v>257374447</v>
      </c>
      <c r="W106" s="125">
        <f t="shared" si="529"/>
        <v>311217367.32999998</v>
      </c>
      <c r="X106" s="127">
        <f t="shared" si="529"/>
        <v>238758524.81999999</v>
      </c>
      <c r="Y106" s="125">
        <f t="shared" si="529"/>
        <v>258535819</v>
      </c>
      <c r="Z106" s="125">
        <f t="shared" si="529"/>
        <v>267088790</v>
      </c>
      <c r="AA106" s="125">
        <f t="shared" si="529"/>
        <v>340217600.94000006</v>
      </c>
      <c r="AB106" s="125">
        <f t="shared" si="529"/>
        <v>266993851.73000002</v>
      </c>
      <c r="AC106" s="125">
        <f t="shared" si="529"/>
        <v>260652463.47000003</v>
      </c>
      <c r="AD106" s="125">
        <f t="shared" si="529"/>
        <v>253331380.68000001</v>
      </c>
      <c r="AE106" s="125">
        <f t="shared" si="529"/>
        <v>294915797</v>
      </c>
      <c r="AF106" s="125">
        <f t="shared" si="529"/>
        <v>331288713.83000004</v>
      </c>
      <c r="AG106" s="266">
        <v>314367107</v>
      </c>
      <c r="AH106" s="266">
        <v>279319127</v>
      </c>
      <c r="AI106" s="266">
        <v>291827526</v>
      </c>
      <c r="AJ106" s="127">
        <v>259875935</v>
      </c>
      <c r="AK106" s="283">
        <v>290301774</v>
      </c>
      <c r="AL106" s="283">
        <v>323574739</v>
      </c>
      <c r="AM106" s="283">
        <v>356386292</v>
      </c>
      <c r="AN106" s="283">
        <v>288872839</v>
      </c>
      <c r="AO106" s="283">
        <v>258131301</v>
      </c>
      <c r="AP106" s="283">
        <v>260436619</v>
      </c>
      <c r="AQ106" s="38">
        <v>278711009</v>
      </c>
      <c r="AR106" s="283">
        <v>364646577</v>
      </c>
      <c r="AS106" s="283">
        <v>349824524</v>
      </c>
      <c r="AT106" s="283">
        <v>310539431</v>
      </c>
      <c r="AU106" s="283">
        <v>27728318</v>
      </c>
      <c r="AV106" s="301">
        <v>85694521</v>
      </c>
      <c r="AW106" s="283">
        <v>53294606</v>
      </c>
      <c r="AX106" s="283">
        <v>52847190</v>
      </c>
      <c r="AY106" s="283">
        <v>405360084</v>
      </c>
      <c r="AZ106" s="283">
        <v>331322718</v>
      </c>
      <c r="BA106" s="283">
        <v>346126514</v>
      </c>
      <c r="BB106" s="283">
        <v>298939330</v>
      </c>
      <c r="BC106" s="38">
        <v>271053377</v>
      </c>
      <c r="BD106" s="283">
        <v>389859530</v>
      </c>
      <c r="BE106" s="283">
        <v>351088646</v>
      </c>
      <c r="BF106" s="283">
        <v>355221732</v>
      </c>
      <c r="BG106" s="283">
        <v>294246772</v>
      </c>
      <c r="BH106" s="301"/>
      <c r="BI106" s="126">
        <f t="shared" si="464"/>
        <v>14659306.040000014</v>
      </c>
      <c r="BJ106" s="128">
        <f t="shared" ref="BJ106:BL106" si="530">SUM(BJ101:BJ105)</f>
        <v>-21275362.460000008</v>
      </c>
      <c r="BK106" s="128">
        <f t="shared" si="530"/>
        <v>-5677015.5800000038</v>
      </c>
      <c r="BL106" s="128">
        <f t="shared" si="530"/>
        <v>31938492.239999995</v>
      </c>
      <c r="BM106" s="128">
        <f t="shared" ref="BM106" si="531">SUM(BM101:BM105)</f>
        <v>30839842.930000003</v>
      </c>
      <c r="BN106" s="128">
        <f t="shared" ref="BN106:BV106" si="532">SUM(BN101:BN105)</f>
        <v>19202781.819999993</v>
      </c>
      <c r="BO106" s="128">
        <f t="shared" si="532"/>
        <v>33762921.189999983</v>
      </c>
      <c r="BP106" s="128">
        <f t="shared" si="532"/>
        <v>-7040367.3700000048</v>
      </c>
      <c r="BQ106" s="128">
        <f t="shared" si="532"/>
        <v>109447753.16</v>
      </c>
      <c r="BR106" s="395">
        <f t="shared" si="532"/>
        <v>-7435477.4999999944</v>
      </c>
      <c r="BS106" s="418">
        <f t="shared" si="532"/>
        <v>-35239357.660000011</v>
      </c>
      <c r="BT106" s="128">
        <f t="shared" si="532"/>
        <v>-4159783.8200000152</v>
      </c>
      <c r="BU106" s="128">
        <f t="shared" si="532"/>
        <v>61742021.149999999</v>
      </c>
      <c r="BV106" s="128">
        <f t="shared" si="532"/>
        <v>31720581.619999997</v>
      </c>
      <c r="BW106" s="128">
        <f t="shared" ref="BW106:BX106" si="533">SUM(BW101:BW105)</f>
        <v>8754079.4300000146</v>
      </c>
      <c r="BX106" s="235">
        <f t="shared" si="533"/>
        <v>18569505.140000001</v>
      </c>
      <c r="BY106" s="235">
        <f t="shared" ref="BY106:BZ106" si="534">SUM(BY101:BY105)</f>
        <v>14845945.229999997</v>
      </c>
      <c r="BZ106" s="235">
        <f t="shared" si="534"/>
        <v>19733270.330000006</v>
      </c>
      <c r="CA106" s="235">
        <f t="shared" ref="CA106:CB106" si="535">SUM(CA101:CA105)</f>
        <v>3149739.6700000167</v>
      </c>
      <c r="CB106" s="260">
        <f t="shared" si="535"/>
        <v>21944680</v>
      </c>
      <c r="CC106" s="260">
        <f t="shared" ref="CC106:CE106" si="536">SUM(CC101:CC105)</f>
        <v>-19389841.329999983</v>
      </c>
      <c r="CD106" s="375">
        <f t="shared" si="536"/>
        <v>21117410.179999992</v>
      </c>
      <c r="CE106" s="344">
        <f t="shared" si="536"/>
        <v>31765955</v>
      </c>
      <c r="CF106" s="260">
        <f t="shared" ref="CF106:CG106" si="537">SUM(CF101:CF105)</f>
        <v>56485949</v>
      </c>
      <c r="CG106" s="260">
        <f t="shared" si="537"/>
        <v>16168691.059999993</v>
      </c>
      <c r="CH106" s="260">
        <f t="shared" ref="CH106" si="538">SUM(CH101:CH105)</f>
        <v>21878987.270000014</v>
      </c>
      <c r="CI106" s="260">
        <f t="shared" ref="CI106" si="539">SUM(CI101:CI105)</f>
        <v>-2521162.4700000081</v>
      </c>
      <c r="CJ106" s="260">
        <f t="shared" ref="CJ106" si="540">SUM(CJ101:CJ105)</f>
        <v>7105238.3200000022</v>
      </c>
      <c r="CK106" s="260">
        <f t="shared" ref="CK106" si="541">SUM(CK101:CK105)</f>
        <v>-16204788</v>
      </c>
      <c r="CL106" s="260">
        <f t="shared" ref="CL106" si="542">SUM(CL101:CL105)</f>
        <v>33357863.169999987</v>
      </c>
      <c r="CM106" s="260">
        <f t="shared" ref="CM106" si="543">SUM(CM101:CM105)</f>
        <v>35457417</v>
      </c>
      <c r="CN106" s="260">
        <f t="shared" ref="CN106" si="544">SUM(CN101:CN105)</f>
        <v>31220304</v>
      </c>
      <c r="CO106" s="260">
        <f t="shared" ref="CO106" si="545">SUM(CO101:CO105)</f>
        <v>-264099208</v>
      </c>
      <c r="CP106" s="375">
        <f t="shared" ref="CP106" si="546">SUM(CP101:CP105)</f>
        <v>-174181414</v>
      </c>
      <c r="CQ106" s="375">
        <f t="shared" ref="CQ106" si="547">SUM(CQ101:CQ105)</f>
        <v>-237007168</v>
      </c>
      <c r="CR106" s="375">
        <f t="shared" ref="CR106" si="548">SUM(CR101:CR105)</f>
        <v>-270727549</v>
      </c>
      <c r="CS106" s="375">
        <f t="shared" ref="CS106" si="549">SUM(CS101:CS105)</f>
        <v>48973792</v>
      </c>
      <c r="CT106" s="375">
        <f t="shared" ref="CT106" si="550">SUM(CT101:CT105)</f>
        <v>42449879</v>
      </c>
      <c r="CU106" s="375">
        <f t="shared" ref="CU106" si="551">SUM(CU101:CU105)</f>
        <v>87995213</v>
      </c>
      <c r="CV106" s="375">
        <f t="shared" ref="CV106" si="552">SUM(CV101:CV105)</f>
        <v>38502711</v>
      </c>
      <c r="CW106" s="375">
        <f t="shared" ref="CW106" si="553">SUM(CW101:CW105)</f>
        <v>-7657632</v>
      </c>
      <c r="CX106" s="375">
        <f t="shared" ref="CX106" si="554">SUM(CX101:CX105)</f>
        <v>25212953</v>
      </c>
      <c r="CY106" s="375">
        <f t="shared" ref="CY106:CZ106" si="555">SUM(CY101:CY105)</f>
        <v>1264122</v>
      </c>
      <c r="CZ106" s="375">
        <f t="shared" si="555"/>
        <v>44682301</v>
      </c>
      <c r="DA106" s="375">
        <f t="shared" ref="DA106" si="556">SUM(DA101:DA105)</f>
        <v>266518454</v>
      </c>
      <c r="DB106" s="331"/>
      <c r="DC106" s="38">
        <f t="shared" si="464"/>
        <v>294246772</v>
      </c>
    </row>
    <row r="107" spans="1:107" s="52" customFormat="1" x14ac:dyDescent="0.3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54"/>
      <c r="CC107" s="254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264"/>
      <c r="DC107" s="83"/>
    </row>
    <row r="108" spans="1:107" s="52" customFormat="1" x14ac:dyDescent="0.35">
      <c r="A108" s="139"/>
      <c r="B108" s="53" t="s">
        <v>139</v>
      </c>
      <c r="C108" s="95">
        <v>872197</v>
      </c>
      <c r="D108" s="96">
        <v>895520</v>
      </c>
      <c r="E108" s="96">
        <v>915677</v>
      </c>
      <c r="F108" s="27">
        <v>819407</v>
      </c>
      <c r="G108" s="96">
        <v>955952</v>
      </c>
      <c r="H108" s="96">
        <v>932360</v>
      </c>
      <c r="I108" s="96">
        <v>903380</v>
      </c>
      <c r="J108" s="96">
        <v>999596</v>
      </c>
      <c r="K108" s="96">
        <v>876094</v>
      </c>
      <c r="L108" s="97">
        <v>1019172</v>
      </c>
      <c r="M108" s="96">
        <v>1008881</v>
      </c>
      <c r="N108" s="96">
        <v>925340</v>
      </c>
      <c r="O108" s="96">
        <v>1000268</v>
      </c>
      <c r="P108" s="96">
        <v>924601</v>
      </c>
      <c r="Q108" s="96">
        <v>948103</v>
      </c>
      <c r="R108" s="96">
        <v>973400</v>
      </c>
      <c r="S108" s="96">
        <v>986631</v>
      </c>
      <c r="T108" s="96">
        <v>952697</v>
      </c>
      <c r="U108" s="193">
        <v>952359</v>
      </c>
      <c r="V108" s="193">
        <v>970098</v>
      </c>
      <c r="W108" s="193">
        <v>952359</v>
      </c>
      <c r="X108" s="97">
        <v>968270</v>
      </c>
      <c r="Y108" s="193">
        <v>911097</v>
      </c>
      <c r="Z108" s="193">
        <v>888106</v>
      </c>
      <c r="AA108" s="193">
        <v>1068827</v>
      </c>
      <c r="AB108" s="193">
        <v>922410</v>
      </c>
      <c r="AC108" s="193">
        <v>930755</v>
      </c>
      <c r="AD108" s="193">
        <v>996081</v>
      </c>
      <c r="AE108" s="193">
        <v>980368</v>
      </c>
      <c r="AF108" s="193">
        <v>993975</v>
      </c>
      <c r="AG108" s="193">
        <v>955379</v>
      </c>
      <c r="AH108" s="193">
        <v>959090</v>
      </c>
      <c r="AI108" s="193">
        <v>1007332</v>
      </c>
      <c r="AJ108" s="97">
        <v>965836</v>
      </c>
      <c r="AK108" s="284">
        <v>1008920</v>
      </c>
      <c r="AL108" s="284">
        <v>978212</v>
      </c>
      <c r="AM108" s="284">
        <v>1089655</v>
      </c>
      <c r="AN108" s="284">
        <v>944085</v>
      </c>
      <c r="AO108" s="284">
        <v>927935</v>
      </c>
      <c r="AP108" s="284">
        <v>994415</v>
      </c>
      <c r="AQ108" s="57">
        <v>967800</v>
      </c>
      <c r="AR108" s="284">
        <v>1047465</v>
      </c>
      <c r="AS108" s="284">
        <v>970593</v>
      </c>
      <c r="AT108" s="284">
        <v>941841</v>
      </c>
      <c r="AU108" s="284">
        <v>90346</v>
      </c>
      <c r="AV108" s="302">
        <v>250887</v>
      </c>
      <c r="AW108" s="284">
        <v>145640</v>
      </c>
      <c r="AX108" s="284">
        <v>137621</v>
      </c>
      <c r="AY108" s="284">
        <v>1037385</v>
      </c>
      <c r="AZ108" s="284">
        <v>906299</v>
      </c>
      <c r="BA108" s="284">
        <v>1031679</v>
      </c>
      <c r="BB108" s="284">
        <v>986124</v>
      </c>
      <c r="BC108" s="57">
        <v>877055</v>
      </c>
      <c r="BD108" s="284">
        <v>1024531</v>
      </c>
      <c r="BE108" s="284">
        <v>937172</v>
      </c>
      <c r="BF108" s="284">
        <v>1017233</v>
      </c>
      <c r="BG108" s="284">
        <v>985234</v>
      </c>
      <c r="BH108" s="302"/>
      <c r="BI108" s="27">
        <f t="shared" ref="BI108:BR112" si="557">O108-C108</f>
        <v>128071</v>
      </c>
      <c r="BJ108" s="98">
        <f t="shared" si="557"/>
        <v>29081</v>
      </c>
      <c r="BK108" s="98">
        <f t="shared" si="557"/>
        <v>32426</v>
      </c>
      <c r="BL108" s="98">
        <f t="shared" si="557"/>
        <v>153993</v>
      </c>
      <c r="BM108" s="98">
        <f t="shared" si="557"/>
        <v>30679</v>
      </c>
      <c r="BN108" s="98">
        <f t="shared" si="557"/>
        <v>20337</v>
      </c>
      <c r="BO108" s="98">
        <f t="shared" si="557"/>
        <v>48979</v>
      </c>
      <c r="BP108" s="98">
        <f t="shared" si="557"/>
        <v>-29498</v>
      </c>
      <c r="BQ108" s="98">
        <f t="shared" si="557"/>
        <v>76265</v>
      </c>
      <c r="BR108" s="396">
        <f t="shared" si="557"/>
        <v>-50902</v>
      </c>
      <c r="BS108" s="419">
        <f t="shared" ref="BS108:CB112" si="558">Y108-M108</f>
        <v>-97784</v>
      </c>
      <c r="BT108" s="98">
        <f t="shared" si="558"/>
        <v>-37234</v>
      </c>
      <c r="BU108" s="98">
        <f t="shared" si="558"/>
        <v>68559</v>
      </c>
      <c r="BV108" s="98">
        <f t="shared" si="558"/>
        <v>-2191</v>
      </c>
      <c r="BW108" s="98">
        <f t="shared" si="558"/>
        <v>-17348</v>
      </c>
      <c r="BX108" s="236">
        <f t="shared" si="558"/>
        <v>22681</v>
      </c>
      <c r="BY108" s="236">
        <f t="shared" si="558"/>
        <v>-6263</v>
      </c>
      <c r="BZ108" s="236">
        <f t="shared" si="558"/>
        <v>41278</v>
      </c>
      <c r="CA108" s="236">
        <f t="shared" si="558"/>
        <v>3020</v>
      </c>
      <c r="CB108" s="261">
        <f t="shared" si="558"/>
        <v>-11008</v>
      </c>
      <c r="CC108" s="261">
        <f t="shared" ref="CC108:CL112" si="559">AI108-W108</f>
        <v>54973</v>
      </c>
      <c r="CD108" s="376">
        <f t="shared" si="559"/>
        <v>-2434</v>
      </c>
      <c r="CE108" s="345">
        <f t="shared" si="559"/>
        <v>97823</v>
      </c>
      <c r="CF108" s="261">
        <f t="shared" si="559"/>
        <v>90106</v>
      </c>
      <c r="CG108" s="261">
        <f t="shared" si="559"/>
        <v>20828</v>
      </c>
      <c r="CH108" s="261">
        <f t="shared" si="559"/>
        <v>21675</v>
      </c>
      <c r="CI108" s="261">
        <f t="shared" si="559"/>
        <v>-2820</v>
      </c>
      <c r="CJ108" s="261">
        <f t="shared" si="559"/>
        <v>-1666</v>
      </c>
      <c r="CK108" s="261">
        <f t="shared" si="559"/>
        <v>-12568</v>
      </c>
      <c r="CL108" s="261">
        <f t="shared" si="559"/>
        <v>53490</v>
      </c>
      <c r="CM108" s="261">
        <f t="shared" ref="CM108:DA112" si="560">AS108-AG108</f>
        <v>15214</v>
      </c>
      <c r="CN108" s="261">
        <f t="shared" si="560"/>
        <v>-17249</v>
      </c>
      <c r="CO108" s="261">
        <f t="shared" si="560"/>
        <v>-916986</v>
      </c>
      <c r="CP108" s="376">
        <f t="shared" si="560"/>
        <v>-714949</v>
      </c>
      <c r="CQ108" s="376">
        <f t="shared" si="560"/>
        <v>-863280</v>
      </c>
      <c r="CR108" s="376">
        <f t="shared" si="560"/>
        <v>-840591</v>
      </c>
      <c r="CS108" s="376">
        <f t="shared" si="560"/>
        <v>-52270</v>
      </c>
      <c r="CT108" s="376">
        <f t="shared" si="560"/>
        <v>-37786</v>
      </c>
      <c r="CU108" s="376">
        <f t="shared" si="560"/>
        <v>103744</v>
      </c>
      <c r="CV108" s="376">
        <f t="shared" si="560"/>
        <v>-8291</v>
      </c>
      <c r="CW108" s="376">
        <f t="shared" si="560"/>
        <v>-90745</v>
      </c>
      <c r="CX108" s="376">
        <f t="shared" si="560"/>
        <v>-22934</v>
      </c>
      <c r="CY108" s="376">
        <f t="shared" si="560"/>
        <v>-33421</v>
      </c>
      <c r="CZ108" s="376">
        <f t="shared" si="560"/>
        <v>75392</v>
      </c>
      <c r="DA108" s="376">
        <f t="shared" si="560"/>
        <v>894888</v>
      </c>
      <c r="DB108" s="264"/>
      <c r="DC108" s="57">
        <f>IF(ISERROR(GETPIVOTDATA("VALUE",'CSS WK pvt'!$I$2,"DT_FILE",DC$8,"CD_CO",DC$6,"TRIM_CAT",TRIM(B108),"TRIM_LINE",A107))=TRUE,0,GETPIVOTDATA("VALUE",'CSS WK pvt'!$I$2,"DT_FILE",DC$8,"CD_CO",DC$6,"TRIM_CAT",TRIM(B108),"TRIM_LINE",A107))</f>
        <v>985234</v>
      </c>
    </row>
    <row r="109" spans="1:107" s="52" customFormat="1" x14ac:dyDescent="0.35">
      <c r="A109" s="139"/>
      <c r="B109" s="53" t="s">
        <v>140</v>
      </c>
      <c r="C109" s="95">
        <v>99747</v>
      </c>
      <c r="D109" s="96">
        <v>103975</v>
      </c>
      <c r="E109" s="96">
        <v>108127</v>
      </c>
      <c r="F109" s="27">
        <v>102568</v>
      </c>
      <c r="G109" s="96">
        <v>112559</v>
      </c>
      <c r="H109" s="96">
        <v>107634</v>
      </c>
      <c r="I109" s="96">
        <v>105656</v>
      </c>
      <c r="J109" s="96">
        <v>113556</v>
      </c>
      <c r="K109" s="96">
        <v>98292</v>
      </c>
      <c r="L109" s="97">
        <v>107433</v>
      </c>
      <c r="M109" s="96">
        <v>111039</v>
      </c>
      <c r="N109" s="96">
        <v>104453</v>
      </c>
      <c r="O109" s="96">
        <v>110019</v>
      </c>
      <c r="P109" s="96">
        <v>108618</v>
      </c>
      <c r="Q109" s="96">
        <v>111556</v>
      </c>
      <c r="R109" s="96">
        <v>118220</v>
      </c>
      <c r="S109" s="96">
        <v>123715</v>
      </c>
      <c r="T109" s="96">
        <v>131036</v>
      </c>
      <c r="U109" s="193">
        <v>126183</v>
      </c>
      <c r="V109" s="193">
        <v>111997</v>
      </c>
      <c r="W109" s="193">
        <v>126183</v>
      </c>
      <c r="X109" s="97">
        <v>114151</v>
      </c>
      <c r="Y109" s="193">
        <v>115306</v>
      </c>
      <c r="Z109" s="193">
        <v>113350</v>
      </c>
      <c r="AA109" s="193">
        <v>138643</v>
      </c>
      <c r="AB109" s="193">
        <v>123176</v>
      </c>
      <c r="AC109" s="193">
        <v>131398</v>
      </c>
      <c r="AD109" s="193">
        <v>143786</v>
      </c>
      <c r="AE109" s="193">
        <v>140962</v>
      </c>
      <c r="AF109" s="193">
        <v>158097</v>
      </c>
      <c r="AG109" s="193">
        <v>149029</v>
      </c>
      <c r="AH109" s="193">
        <v>126656</v>
      </c>
      <c r="AI109" s="193">
        <v>184668</v>
      </c>
      <c r="AJ109" s="97">
        <v>153718</v>
      </c>
      <c r="AK109" s="284">
        <v>141393</v>
      </c>
      <c r="AL109" s="284">
        <v>133979</v>
      </c>
      <c r="AM109" s="284">
        <v>147793</v>
      </c>
      <c r="AN109" s="284">
        <v>133951</v>
      </c>
      <c r="AO109" s="284">
        <v>134415</v>
      </c>
      <c r="AP109" s="284">
        <v>167025</v>
      </c>
      <c r="AQ109" s="57">
        <v>133679</v>
      </c>
      <c r="AR109" s="284">
        <v>169449</v>
      </c>
      <c r="AS109" s="284">
        <v>152040</v>
      </c>
      <c r="AT109" s="284">
        <v>140378</v>
      </c>
      <c r="AU109" s="284">
        <v>10230</v>
      </c>
      <c r="AV109" s="302">
        <v>36543</v>
      </c>
      <c r="AW109" s="284">
        <v>25593</v>
      </c>
      <c r="AX109" s="284">
        <v>23007</v>
      </c>
      <c r="AY109" s="284">
        <v>166266</v>
      </c>
      <c r="AZ109" s="284">
        <v>140049</v>
      </c>
      <c r="BA109" s="284">
        <v>169042</v>
      </c>
      <c r="BB109" s="284">
        <v>153264</v>
      </c>
      <c r="BC109" s="57">
        <v>134476</v>
      </c>
      <c r="BD109" s="284">
        <v>178095</v>
      </c>
      <c r="BE109" s="284">
        <v>160263</v>
      </c>
      <c r="BF109" s="284">
        <v>162185</v>
      </c>
      <c r="BG109" s="284">
        <v>146195</v>
      </c>
      <c r="BH109" s="302"/>
      <c r="BI109" s="27">
        <f t="shared" si="557"/>
        <v>10272</v>
      </c>
      <c r="BJ109" s="98">
        <f t="shared" si="557"/>
        <v>4643</v>
      </c>
      <c r="BK109" s="98">
        <f t="shared" si="557"/>
        <v>3429</v>
      </c>
      <c r="BL109" s="98">
        <f t="shared" si="557"/>
        <v>15652</v>
      </c>
      <c r="BM109" s="98">
        <f t="shared" si="557"/>
        <v>11156</v>
      </c>
      <c r="BN109" s="98">
        <f t="shared" si="557"/>
        <v>23402</v>
      </c>
      <c r="BO109" s="98">
        <f t="shared" si="557"/>
        <v>20527</v>
      </c>
      <c r="BP109" s="98">
        <f t="shared" si="557"/>
        <v>-1559</v>
      </c>
      <c r="BQ109" s="98">
        <f t="shared" si="557"/>
        <v>27891</v>
      </c>
      <c r="BR109" s="396">
        <f t="shared" si="557"/>
        <v>6718</v>
      </c>
      <c r="BS109" s="419">
        <f t="shared" si="558"/>
        <v>4267</v>
      </c>
      <c r="BT109" s="98">
        <f t="shared" si="558"/>
        <v>8897</v>
      </c>
      <c r="BU109" s="98">
        <f t="shared" si="558"/>
        <v>28624</v>
      </c>
      <c r="BV109" s="98">
        <f t="shared" si="558"/>
        <v>14558</v>
      </c>
      <c r="BW109" s="98">
        <f t="shared" si="558"/>
        <v>19842</v>
      </c>
      <c r="BX109" s="236">
        <f t="shared" si="558"/>
        <v>25566</v>
      </c>
      <c r="BY109" s="236">
        <f t="shared" si="558"/>
        <v>17247</v>
      </c>
      <c r="BZ109" s="236">
        <f t="shared" si="558"/>
        <v>27061</v>
      </c>
      <c r="CA109" s="236">
        <f t="shared" si="558"/>
        <v>22846</v>
      </c>
      <c r="CB109" s="261">
        <f t="shared" si="558"/>
        <v>14659</v>
      </c>
      <c r="CC109" s="261">
        <f t="shared" si="559"/>
        <v>58485</v>
      </c>
      <c r="CD109" s="376">
        <f t="shared" si="559"/>
        <v>39567</v>
      </c>
      <c r="CE109" s="345">
        <f t="shared" si="559"/>
        <v>26087</v>
      </c>
      <c r="CF109" s="261">
        <f t="shared" si="559"/>
        <v>20629</v>
      </c>
      <c r="CG109" s="261">
        <f t="shared" si="559"/>
        <v>9150</v>
      </c>
      <c r="CH109" s="261">
        <f t="shared" si="559"/>
        <v>10775</v>
      </c>
      <c r="CI109" s="261">
        <f t="shared" si="559"/>
        <v>3017</v>
      </c>
      <c r="CJ109" s="261">
        <f t="shared" si="559"/>
        <v>23239</v>
      </c>
      <c r="CK109" s="261">
        <f t="shared" si="559"/>
        <v>-7283</v>
      </c>
      <c r="CL109" s="261">
        <f t="shared" si="559"/>
        <v>11352</v>
      </c>
      <c r="CM109" s="261">
        <f t="shared" si="560"/>
        <v>3011</v>
      </c>
      <c r="CN109" s="261">
        <f t="shared" si="560"/>
        <v>13722</v>
      </c>
      <c r="CO109" s="261">
        <f t="shared" si="560"/>
        <v>-174438</v>
      </c>
      <c r="CP109" s="376">
        <f t="shared" si="560"/>
        <v>-117175</v>
      </c>
      <c r="CQ109" s="376">
        <f t="shared" si="560"/>
        <v>-115800</v>
      </c>
      <c r="CR109" s="376">
        <f t="shared" si="560"/>
        <v>-110972</v>
      </c>
      <c r="CS109" s="376">
        <f t="shared" si="560"/>
        <v>18473</v>
      </c>
      <c r="CT109" s="376">
        <f t="shared" si="560"/>
        <v>6098</v>
      </c>
      <c r="CU109" s="376">
        <f t="shared" si="560"/>
        <v>34627</v>
      </c>
      <c r="CV109" s="376">
        <f t="shared" si="560"/>
        <v>-13761</v>
      </c>
      <c r="CW109" s="376">
        <f t="shared" si="560"/>
        <v>797</v>
      </c>
      <c r="CX109" s="376">
        <f t="shared" si="560"/>
        <v>8646</v>
      </c>
      <c r="CY109" s="376">
        <f t="shared" si="560"/>
        <v>8223</v>
      </c>
      <c r="CZ109" s="376">
        <f t="shared" si="560"/>
        <v>21807</v>
      </c>
      <c r="DA109" s="376">
        <f t="shared" si="560"/>
        <v>135965</v>
      </c>
      <c r="DB109" s="264"/>
      <c r="DC109" s="57">
        <f>IF(ISERROR(GETPIVOTDATA("VALUE",'CSS WK pvt'!$I$2,"DT_FILE",DC$8,"CD_CO",DC$6,"TRIM_CAT",TRIM(B109),"TRIM_LINE",A107))=TRUE,0,GETPIVOTDATA("VALUE",'CSS WK pvt'!$I$2,"DT_FILE",DC$8,"CD_CO",DC$6,"TRIM_CAT",TRIM(B109),"TRIM_LINE",A107))</f>
        <v>146195</v>
      </c>
    </row>
    <row r="110" spans="1:107" s="52" customFormat="1" x14ac:dyDescent="0.35">
      <c r="A110" s="139"/>
      <c r="B110" s="53" t="s">
        <v>141</v>
      </c>
      <c r="C110" s="95">
        <v>143829</v>
      </c>
      <c r="D110" s="96">
        <v>151989</v>
      </c>
      <c r="E110" s="96">
        <v>175787</v>
      </c>
      <c r="F110" s="27">
        <v>141813</v>
      </c>
      <c r="G110" s="96">
        <v>161243</v>
      </c>
      <c r="H110" s="96">
        <v>158825</v>
      </c>
      <c r="I110" s="96">
        <v>151042</v>
      </c>
      <c r="J110" s="96">
        <v>171224</v>
      </c>
      <c r="K110" s="96">
        <v>149493</v>
      </c>
      <c r="L110" s="97">
        <v>163026</v>
      </c>
      <c r="M110" s="96">
        <v>222351</v>
      </c>
      <c r="N110" s="96">
        <v>163900</v>
      </c>
      <c r="O110" s="96">
        <v>162102</v>
      </c>
      <c r="P110" s="96">
        <v>146212</v>
      </c>
      <c r="Q110" s="96">
        <v>160570</v>
      </c>
      <c r="R110" s="96">
        <v>163282</v>
      </c>
      <c r="S110" s="96">
        <v>172231</v>
      </c>
      <c r="T110" s="96">
        <v>164239</v>
      </c>
      <c r="U110" s="193">
        <v>195715</v>
      </c>
      <c r="V110" s="193">
        <v>170940</v>
      </c>
      <c r="W110" s="193">
        <v>195715</v>
      </c>
      <c r="X110" s="97">
        <v>170707</v>
      </c>
      <c r="Y110" s="193">
        <v>181082</v>
      </c>
      <c r="Z110" s="193">
        <v>158906</v>
      </c>
      <c r="AA110" s="193">
        <v>194280</v>
      </c>
      <c r="AB110" s="193">
        <v>165983</v>
      </c>
      <c r="AC110" s="193">
        <v>161133</v>
      </c>
      <c r="AD110" s="193">
        <v>170182</v>
      </c>
      <c r="AE110" s="193">
        <v>168491</v>
      </c>
      <c r="AF110" s="193">
        <v>176788</v>
      </c>
      <c r="AG110" s="193">
        <v>159341</v>
      </c>
      <c r="AH110" s="193">
        <v>155747</v>
      </c>
      <c r="AI110" s="193">
        <v>171068</v>
      </c>
      <c r="AJ110" s="97">
        <v>163303</v>
      </c>
      <c r="AK110" s="284">
        <v>198029</v>
      </c>
      <c r="AL110" s="284">
        <v>173030</v>
      </c>
      <c r="AM110" s="284">
        <v>187056</v>
      </c>
      <c r="AN110" s="284">
        <v>164747</v>
      </c>
      <c r="AO110" s="284">
        <v>163645</v>
      </c>
      <c r="AP110" s="284">
        <v>172396</v>
      </c>
      <c r="AQ110" s="57">
        <v>164426</v>
      </c>
      <c r="AR110" s="284">
        <v>182156</v>
      </c>
      <c r="AS110" s="284">
        <v>162442</v>
      </c>
      <c r="AT110" s="284">
        <v>166473</v>
      </c>
      <c r="AU110" s="284">
        <v>17046</v>
      </c>
      <c r="AV110" s="302">
        <v>41965</v>
      </c>
      <c r="AW110" s="284">
        <v>26673</v>
      </c>
      <c r="AX110" s="284">
        <v>25034</v>
      </c>
      <c r="AY110" s="284">
        <v>187173</v>
      </c>
      <c r="AZ110" s="284">
        <v>151271</v>
      </c>
      <c r="BA110" s="284">
        <v>175146</v>
      </c>
      <c r="BB110" s="284">
        <v>176630</v>
      </c>
      <c r="BC110" s="57">
        <v>155196</v>
      </c>
      <c r="BD110" s="284">
        <v>178039</v>
      </c>
      <c r="BE110" s="284">
        <v>171455</v>
      </c>
      <c r="BF110" s="284">
        <v>182191</v>
      </c>
      <c r="BG110" s="284">
        <v>180015</v>
      </c>
      <c r="BH110" s="302"/>
      <c r="BI110" s="27">
        <f t="shared" si="557"/>
        <v>18273</v>
      </c>
      <c r="BJ110" s="98">
        <f t="shared" si="557"/>
        <v>-5777</v>
      </c>
      <c r="BK110" s="98">
        <f t="shared" si="557"/>
        <v>-15217</v>
      </c>
      <c r="BL110" s="98">
        <f t="shared" si="557"/>
        <v>21469</v>
      </c>
      <c r="BM110" s="98">
        <f t="shared" si="557"/>
        <v>10988</v>
      </c>
      <c r="BN110" s="98">
        <f t="shared" si="557"/>
        <v>5414</v>
      </c>
      <c r="BO110" s="98">
        <f t="shared" si="557"/>
        <v>44673</v>
      </c>
      <c r="BP110" s="98">
        <f t="shared" si="557"/>
        <v>-284</v>
      </c>
      <c r="BQ110" s="98">
        <f t="shared" si="557"/>
        <v>46222</v>
      </c>
      <c r="BR110" s="396">
        <f t="shared" si="557"/>
        <v>7681</v>
      </c>
      <c r="BS110" s="419">
        <f t="shared" si="558"/>
        <v>-41269</v>
      </c>
      <c r="BT110" s="98">
        <f t="shared" si="558"/>
        <v>-4994</v>
      </c>
      <c r="BU110" s="98">
        <f t="shared" si="558"/>
        <v>32178</v>
      </c>
      <c r="BV110" s="98">
        <f t="shared" si="558"/>
        <v>19771</v>
      </c>
      <c r="BW110" s="98">
        <f t="shared" si="558"/>
        <v>563</v>
      </c>
      <c r="BX110" s="236">
        <f t="shared" si="558"/>
        <v>6900</v>
      </c>
      <c r="BY110" s="236">
        <f t="shared" si="558"/>
        <v>-3740</v>
      </c>
      <c r="BZ110" s="236">
        <f t="shared" si="558"/>
        <v>12549</v>
      </c>
      <c r="CA110" s="236">
        <f t="shared" si="558"/>
        <v>-36374</v>
      </c>
      <c r="CB110" s="261">
        <f t="shared" si="558"/>
        <v>-15193</v>
      </c>
      <c r="CC110" s="261">
        <f t="shared" si="559"/>
        <v>-24647</v>
      </c>
      <c r="CD110" s="376">
        <f t="shared" si="559"/>
        <v>-7404</v>
      </c>
      <c r="CE110" s="345">
        <f t="shared" si="559"/>
        <v>16947</v>
      </c>
      <c r="CF110" s="261">
        <f t="shared" si="559"/>
        <v>14124</v>
      </c>
      <c r="CG110" s="261">
        <f t="shared" si="559"/>
        <v>-7224</v>
      </c>
      <c r="CH110" s="261">
        <f t="shared" si="559"/>
        <v>-1236</v>
      </c>
      <c r="CI110" s="261">
        <f t="shared" si="559"/>
        <v>2512</v>
      </c>
      <c r="CJ110" s="261">
        <f t="shared" si="559"/>
        <v>2214</v>
      </c>
      <c r="CK110" s="261">
        <f t="shared" si="559"/>
        <v>-4065</v>
      </c>
      <c r="CL110" s="261">
        <f t="shared" si="559"/>
        <v>5368</v>
      </c>
      <c r="CM110" s="261">
        <f t="shared" si="560"/>
        <v>3101</v>
      </c>
      <c r="CN110" s="261">
        <f t="shared" si="560"/>
        <v>10726</v>
      </c>
      <c r="CO110" s="261">
        <f t="shared" si="560"/>
        <v>-154022</v>
      </c>
      <c r="CP110" s="376">
        <f t="shared" si="560"/>
        <v>-121338</v>
      </c>
      <c r="CQ110" s="376">
        <f t="shared" si="560"/>
        <v>-171356</v>
      </c>
      <c r="CR110" s="376">
        <f t="shared" si="560"/>
        <v>-147996</v>
      </c>
      <c r="CS110" s="376">
        <f t="shared" si="560"/>
        <v>117</v>
      </c>
      <c r="CT110" s="376">
        <f t="shared" si="560"/>
        <v>-13476</v>
      </c>
      <c r="CU110" s="376">
        <f t="shared" si="560"/>
        <v>11501</v>
      </c>
      <c r="CV110" s="376">
        <f t="shared" si="560"/>
        <v>4234</v>
      </c>
      <c r="CW110" s="376">
        <f t="shared" si="560"/>
        <v>-9230</v>
      </c>
      <c r="CX110" s="376">
        <f t="shared" si="560"/>
        <v>-4117</v>
      </c>
      <c r="CY110" s="376">
        <f t="shared" si="560"/>
        <v>9013</v>
      </c>
      <c r="CZ110" s="376">
        <f t="shared" si="560"/>
        <v>15718</v>
      </c>
      <c r="DA110" s="376">
        <f t="shared" si="560"/>
        <v>162969</v>
      </c>
      <c r="DB110" s="264"/>
      <c r="DC110" s="57">
        <f>IF(ISERROR(GETPIVOTDATA("VALUE",'CSS WK pvt'!$I$2,"DT_FILE",DC$8,"CD_CO",DC$6,"TRIM_CAT",TRIM(B110),"TRIM_LINE",A107))=TRUE,0,GETPIVOTDATA("VALUE",'CSS WK pvt'!$I$2,"DT_FILE",DC$8,"CD_CO",DC$6,"TRIM_CAT",TRIM(B110),"TRIM_LINE",A107))</f>
        <v>180015</v>
      </c>
    </row>
    <row r="111" spans="1:107" s="52" customFormat="1" x14ac:dyDescent="0.35">
      <c r="A111" s="139"/>
      <c r="B111" s="53" t="s">
        <v>142</v>
      </c>
      <c r="C111" s="95">
        <v>15281</v>
      </c>
      <c r="D111" s="96">
        <v>16191</v>
      </c>
      <c r="E111" s="96">
        <v>18577</v>
      </c>
      <c r="F111" s="27">
        <v>15231</v>
      </c>
      <c r="G111" s="96">
        <v>17427</v>
      </c>
      <c r="H111" s="96">
        <v>16687</v>
      </c>
      <c r="I111" s="96">
        <v>15793</v>
      </c>
      <c r="J111" s="96">
        <v>18273</v>
      </c>
      <c r="K111" s="96">
        <v>15096</v>
      </c>
      <c r="L111" s="97">
        <v>16567</v>
      </c>
      <c r="M111" s="96">
        <v>22185</v>
      </c>
      <c r="N111" s="96">
        <v>15936</v>
      </c>
      <c r="O111" s="96">
        <v>17042</v>
      </c>
      <c r="P111" s="96">
        <v>14215</v>
      </c>
      <c r="Q111" s="96">
        <v>17184</v>
      </c>
      <c r="R111" s="96">
        <v>16938</v>
      </c>
      <c r="S111" s="96">
        <v>18234</v>
      </c>
      <c r="T111" s="96">
        <v>16898</v>
      </c>
      <c r="U111" s="193">
        <v>19584</v>
      </c>
      <c r="V111" s="193">
        <v>17299</v>
      </c>
      <c r="W111" s="193">
        <v>19584</v>
      </c>
      <c r="X111" s="97">
        <v>17630</v>
      </c>
      <c r="Y111" s="193">
        <v>18202</v>
      </c>
      <c r="Z111" s="193">
        <v>16013</v>
      </c>
      <c r="AA111" s="193">
        <v>19315</v>
      </c>
      <c r="AB111" s="193">
        <v>17517</v>
      </c>
      <c r="AC111" s="193">
        <v>17564</v>
      </c>
      <c r="AD111" s="193">
        <v>18634</v>
      </c>
      <c r="AE111" s="193">
        <v>18842</v>
      </c>
      <c r="AF111" s="193">
        <v>19381</v>
      </c>
      <c r="AG111" s="193">
        <v>18120</v>
      </c>
      <c r="AH111" s="193">
        <v>16869</v>
      </c>
      <c r="AI111" s="193">
        <v>17815</v>
      </c>
      <c r="AJ111" s="97">
        <v>19236</v>
      </c>
      <c r="AK111" s="284">
        <v>20647</v>
      </c>
      <c r="AL111" s="284">
        <v>19012</v>
      </c>
      <c r="AM111" s="284">
        <v>20848</v>
      </c>
      <c r="AN111" s="284">
        <v>19636</v>
      </c>
      <c r="AO111" s="284">
        <v>18417</v>
      </c>
      <c r="AP111" s="284">
        <v>21332</v>
      </c>
      <c r="AQ111" s="57">
        <v>19024</v>
      </c>
      <c r="AR111" s="284">
        <v>19732</v>
      </c>
      <c r="AS111" s="284">
        <v>19991</v>
      </c>
      <c r="AT111" s="284">
        <v>18531</v>
      </c>
      <c r="AU111" s="284">
        <v>2224</v>
      </c>
      <c r="AV111" s="302">
        <v>4624</v>
      </c>
      <c r="AW111" s="284">
        <v>3530</v>
      </c>
      <c r="AX111" s="284">
        <v>4664</v>
      </c>
      <c r="AY111" s="284">
        <v>24260</v>
      </c>
      <c r="AZ111" s="284">
        <v>19435</v>
      </c>
      <c r="BA111" s="284">
        <v>22136</v>
      </c>
      <c r="BB111" s="284">
        <v>21950</v>
      </c>
      <c r="BC111" s="57">
        <v>18257</v>
      </c>
      <c r="BD111" s="284">
        <v>22408</v>
      </c>
      <c r="BE111" s="284">
        <v>20595</v>
      </c>
      <c r="BF111" s="284">
        <v>21033</v>
      </c>
      <c r="BG111" s="284">
        <v>20042</v>
      </c>
      <c r="BH111" s="302"/>
      <c r="BI111" s="27">
        <f t="shared" si="557"/>
        <v>1761</v>
      </c>
      <c r="BJ111" s="98">
        <f t="shared" si="557"/>
        <v>-1976</v>
      </c>
      <c r="BK111" s="98">
        <f t="shared" si="557"/>
        <v>-1393</v>
      </c>
      <c r="BL111" s="98">
        <f t="shared" si="557"/>
        <v>1707</v>
      </c>
      <c r="BM111" s="98">
        <f t="shared" si="557"/>
        <v>807</v>
      </c>
      <c r="BN111" s="98">
        <f t="shared" si="557"/>
        <v>211</v>
      </c>
      <c r="BO111" s="98">
        <f t="shared" si="557"/>
        <v>3791</v>
      </c>
      <c r="BP111" s="98">
        <f t="shared" si="557"/>
        <v>-974</v>
      </c>
      <c r="BQ111" s="98">
        <f t="shared" si="557"/>
        <v>4488</v>
      </c>
      <c r="BR111" s="396">
        <f t="shared" si="557"/>
        <v>1063</v>
      </c>
      <c r="BS111" s="419">
        <f t="shared" si="558"/>
        <v>-3983</v>
      </c>
      <c r="BT111" s="98">
        <f t="shared" si="558"/>
        <v>77</v>
      </c>
      <c r="BU111" s="98">
        <f t="shared" si="558"/>
        <v>2273</v>
      </c>
      <c r="BV111" s="98">
        <f t="shared" si="558"/>
        <v>3302</v>
      </c>
      <c r="BW111" s="98">
        <f t="shared" si="558"/>
        <v>380</v>
      </c>
      <c r="BX111" s="236">
        <f t="shared" si="558"/>
        <v>1696</v>
      </c>
      <c r="BY111" s="236">
        <f t="shared" si="558"/>
        <v>608</v>
      </c>
      <c r="BZ111" s="236">
        <f t="shared" si="558"/>
        <v>2483</v>
      </c>
      <c r="CA111" s="236">
        <f t="shared" si="558"/>
        <v>-1464</v>
      </c>
      <c r="CB111" s="261">
        <f t="shared" si="558"/>
        <v>-430</v>
      </c>
      <c r="CC111" s="261">
        <f t="shared" si="559"/>
        <v>-1769</v>
      </c>
      <c r="CD111" s="376">
        <f t="shared" si="559"/>
        <v>1606</v>
      </c>
      <c r="CE111" s="345">
        <f t="shared" si="559"/>
        <v>2445</v>
      </c>
      <c r="CF111" s="261">
        <f t="shared" si="559"/>
        <v>2999</v>
      </c>
      <c r="CG111" s="261">
        <f t="shared" si="559"/>
        <v>1533</v>
      </c>
      <c r="CH111" s="261">
        <f t="shared" si="559"/>
        <v>2119</v>
      </c>
      <c r="CI111" s="261">
        <f t="shared" si="559"/>
        <v>853</v>
      </c>
      <c r="CJ111" s="261">
        <f t="shared" si="559"/>
        <v>2698</v>
      </c>
      <c r="CK111" s="261">
        <f t="shared" si="559"/>
        <v>182</v>
      </c>
      <c r="CL111" s="261">
        <f t="shared" si="559"/>
        <v>351</v>
      </c>
      <c r="CM111" s="261">
        <f t="shared" si="560"/>
        <v>1871</v>
      </c>
      <c r="CN111" s="261">
        <f t="shared" si="560"/>
        <v>1662</v>
      </c>
      <c r="CO111" s="261">
        <f t="shared" si="560"/>
        <v>-15591</v>
      </c>
      <c r="CP111" s="376">
        <f t="shared" si="560"/>
        <v>-14612</v>
      </c>
      <c r="CQ111" s="376">
        <f t="shared" si="560"/>
        <v>-17117</v>
      </c>
      <c r="CR111" s="376">
        <f t="shared" si="560"/>
        <v>-14348</v>
      </c>
      <c r="CS111" s="376">
        <f t="shared" si="560"/>
        <v>3412</v>
      </c>
      <c r="CT111" s="376">
        <f t="shared" si="560"/>
        <v>-201</v>
      </c>
      <c r="CU111" s="376">
        <f t="shared" si="560"/>
        <v>3719</v>
      </c>
      <c r="CV111" s="376">
        <f t="shared" si="560"/>
        <v>618</v>
      </c>
      <c r="CW111" s="376">
        <f t="shared" si="560"/>
        <v>-767</v>
      </c>
      <c r="CX111" s="376">
        <f t="shared" si="560"/>
        <v>2676</v>
      </c>
      <c r="CY111" s="376">
        <f t="shared" si="560"/>
        <v>604</v>
      </c>
      <c r="CZ111" s="376">
        <f t="shared" si="560"/>
        <v>2502</v>
      </c>
      <c r="DA111" s="376">
        <f t="shared" si="560"/>
        <v>17818</v>
      </c>
      <c r="DB111" s="264"/>
      <c r="DC111" s="57">
        <f>IF(ISERROR(GETPIVOTDATA("VALUE",'CSS WK pvt'!$I$2,"DT_FILE",DC$8,"CD_CO",DC$6,"TRIM_CAT",TRIM(B111),"TRIM_LINE",A107))=TRUE,0,GETPIVOTDATA("VALUE",'CSS WK pvt'!$I$2,"DT_FILE",DC$8,"CD_CO",DC$6,"TRIM_CAT",TRIM(B111),"TRIM_LINE",A107))</f>
        <v>20042</v>
      </c>
    </row>
    <row r="112" spans="1:107" s="52" customFormat="1" x14ac:dyDescent="0.35">
      <c r="A112" s="139"/>
      <c r="B112" s="53" t="s">
        <v>143</v>
      </c>
      <c r="C112" s="95">
        <v>5020</v>
      </c>
      <c r="D112" s="96">
        <v>5291</v>
      </c>
      <c r="E112" s="96">
        <v>5878</v>
      </c>
      <c r="F112" s="27">
        <v>5042</v>
      </c>
      <c r="G112" s="96">
        <v>5620</v>
      </c>
      <c r="H112" s="96">
        <v>5504</v>
      </c>
      <c r="I112" s="96">
        <v>5253</v>
      </c>
      <c r="J112" s="96">
        <v>6149</v>
      </c>
      <c r="K112" s="96">
        <v>5072</v>
      </c>
      <c r="L112" s="97">
        <v>5738</v>
      </c>
      <c r="M112" s="96">
        <v>6580</v>
      </c>
      <c r="N112" s="96">
        <v>5088</v>
      </c>
      <c r="O112" s="96">
        <v>5423</v>
      </c>
      <c r="P112" s="96">
        <v>4885</v>
      </c>
      <c r="Q112" s="96">
        <v>5534</v>
      </c>
      <c r="R112" s="96">
        <v>5717</v>
      </c>
      <c r="S112" s="96">
        <v>5937</v>
      </c>
      <c r="T112" s="96">
        <v>5795</v>
      </c>
      <c r="U112" s="193">
        <v>6347</v>
      </c>
      <c r="V112" s="193">
        <v>6133</v>
      </c>
      <c r="W112" s="193">
        <v>6347</v>
      </c>
      <c r="X112" s="97">
        <v>5946</v>
      </c>
      <c r="Y112" s="193">
        <v>5675</v>
      </c>
      <c r="Z112" s="193">
        <v>5222</v>
      </c>
      <c r="AA112" s="193">
        <v>6214</v>
      </c>
      <c r="AB112" s="193">
        <v>6021</v>
      </c>
      <c r="AC112" s="193">
        <v>6127</v>
      </c>
      <c r="AD112" s="193">
        <v>6697</v>
      </c>
      <c r="AE112" s="193">
        <v>6626</v>
      </c>
      <c r="AF112" s="193">
        <v>6770</v>
      </c>
      <c r="AG112" s="193">
        <v>6774</v>
      </c>
      <c r="AH112" s="193">
        <v>5852</v>
      </c>
      <c r="AI112" s="193">
        <v>6440</v>
      </c>
      <c r="AJ112" s="97">
        <v>6613</v>
      </c>
      <c r="AK112" s="284">
        <v>7079</v>
      </c>
      <c r="AL112" s="284">
        <v>6922</v>
      </c>
      <c r="AM112" s="284">
        <v>7681</v>
      </c>
      <c r="AN112" s="284">
        <v>7184</v>
      </c>
      <c r="AO112" s="284">
        <v>6774</v>
      </c>
      <c r="AP112" s="284">
        <v>7847</v>
      </c>
      <c r="AQ112" s="57">
        <v>7078</v>
      </c>
      <c r="AR112" s="284">
        <v>7552</v>
      </c>
      <c r="AS112" s="284">
        <v>7860</v>
      </c>
      <c r="AT112" s="284">
        <v>6998</v>
      </c>
      <c r="AU112" s="284">
        <v>831</v>
      </c>
      <c r="AV112" s="302">
        <v>1566</v>
      </c>
      <c r="AW112" s="284">
        <v>1429</v>
      </c>
      <c r="AX112" s="284">
        <v>2073</v>
      </c>
      <c r="AY112" s="284">
        <v>9208</v>
      </c>
      <c r="AZ112" s="284">
        <v>6641</v>
      </c>
      <c r="BA112" s="284">
        <v>7952</v>
      </c>
      <c r="BB112" s="284">
        <v>8012</v>
      </c>
      <c r="BC112" s="57">
        <v>6593</v>
      </c>
      <c r="BD112" s="284">
        <v>8651</v>
      </c>
      <c r="BE112" s="284">
        <v>7720</v>
      </c>
      <c r="BF112" s="284">
        <v>8263</v>
      </c>
      <c r="BG112" s="284">
        <v>7286</v>
      </c>
      <c r="BH112" s="302"/>
      <c r="BI112" s="27">
        <f t="shared" si="557"/>
        <v>403</v>
      </c>
      <c r="BJ112" s="98">
        <f t="shared" si="557"/>
        <v>-406</v>
      </c>
      <c r="BK112" s="98">
        <f t="shared" si="557"/>
        <v>-344</v>
      </c>
      <c r="BL112" s="98">
        <f t="shared" si="557"/>
        <v>675</v>
      </c>
      <c r="BM112" s="98">
        <f t="shared" si="557"/>
        <v>317</v>
      </c>
      <c r="BN112" s="98">
        <f t="shared" si="557"/>
        <v>291</v>
      </c>
      <c r="BO112" s="98">
        <f t="shared" si="557"/>
        <v>1094</v>
      </c>
      <c r="BP112" s="98">
        <f t="shared" si="557"/>
        <v>-16</v>
      </c>
      <c r="BQ112" s="98">
        <f t="shared" si="557"/>
        <v>1275</v>
      </c>
      <c r="BR112" s="396">
        <f t="shared" si="557"/>
        <v>208</v>
      </c>
      <c r="BS112" s="419">
        <f t="shared" si="558"/>
        <v>-905</v>
      </c>
      <c r="BT112" s="98">
        <f t="shared" si="558"/>
        <v>134</v>
      </c>
      <c r="BU112" s="98">
        <f t="shared" si="558"/>
        <v>791</v>
      </c>
      <c r="BV112" s="98">
        <f t="shared" si="558"/>
        <v>1136</v>
      </c>
      <c r="BW112" s="98">
        <f t="shared" si="558"/>
        <v>593</v>
      </c>
      <c r="BX112" s="236">
        <f t="shared" si="558"/>
        <v>980</v>
      </c>
      <c r="BY112" s="236">
        <f t="shared" si="558"/>
        <v>689</v>
      </c>
      <c r="BZ112" s="236">
        <f t="shared" si="558"/>
        <v>975</v>
      </c>
      <c r="CA112" s="236">
        <f t="shared" si="558"/>
        <v>427</v>
      </c>
      <c r="CB112" s="261">
        <f t="shared" si="558"/>
        <v>-281</v>
      </c>
      <c r="CC112" s="261">
        <f t="shared" si="559"/>
        <v>93</v>
      </c>
      <c r="CD112" s="376">
        <f t="shared" si="559"/>
        <v>667</v>
      </c>
      <c r="CE112" s="345">
        <f t="shared" si="559"/>
        <v>1404</v>
      </c>
      <c r="CF112" s="261">
        <f t="shared" si="559"/>
        <v>1700</v>
      </c>
      <c r="CG112" s="261">
        <f t="shared" si="559"/>
        <v>1467</v>
      </c>
      <c r="CH112" s="261">
        <f t="shared" si="559"/>
        <v>1163</v>
      </c>
      <c r="CI112" s="261">
        <f t="shared" si="559"/>
        <v>647</v>
      </c>
      <c r="CJ112" s="261">
        <f t="shared" si="559"/>
        <v>1150</v>
      </c>
      <c r="CK112" s="261">
        <f t="shared" si="559"/>
        <v>452</v>
      </c>
      <c r="CL112" s="261">
        <f t="shared" si="559"/>
        <v>782</v>
      </c>
      <c r="CM112" s="261">
        <f t="shared" si="560"/>
        <v>1086</v>
      </c>
      <c r="CN112" s="261">
        <f t="shared" si="560"/>
        <v>1146</v>
      </c>
      <c r="CO112" s="261">
        <f t="shared" si="560"/>
        <v>-5609</v>
      </c>
      <c r="CP112" s="376">
        <f t="shared" si="560"/>
        <v>-5047</v>
      </c>
      <c r="CQ112" s="376">
        <f t="shared" si="560"/>
        <v>-5650</v>
      </c>
      <c r="CR112" s="376">
        <f t="shared" si="560"/>
        <v>-4849</v>
      </c>
      <c r="CS112" s="376">
        <f t="shared" si="560"/>
        <v>1527</v>
      </c>
      <c r="CT112" s="376">
        <f t="shared" si="560"/>
        <v>-543</v>
      </c>
      <c r="CU112" s="376">
        <f t="shared" si="560"/>
        <v>1178</v>
      </c>
      <c r="CV112" s="376">
        <f t="shared" si="560"/>
        <v>165</v>
      </c>
      <c r="CW112" s="376">
        <f t="shared" si="560"/>
        <v>-485</v>
      </c>
      <c r="CX112" s="376">
        <f t="shared" si="560"/>
        <v>1099</v>
      </c>
      <c r="CY112" s="376">
        <f t="shared" si="560"/>
        <v>-140</v>
      </c>
      <c r="CZ112" s="376">
        <f t="shared" si="560"/>
        <v>1265</v>
      </c>
      <c r="DA112" s="376">
        <f t="shared" si="560"/>
        <v>6455</v>
      </c>
      <c r="DB112" s="264"/>
      <c r="DC112" s="57">
        <f>IF(ISERROR(GETPIVOTDATA("VALUE",'CSS WK pvt'!$I$2,"DT_FILE",DC$8,"CD_CO",DC$6,"TRIM_CAT",TRIM(B112),"TRIM_LINE",A107))=TRUE,0,GETPIVOTDATA("VALUE",'CSS WK pvt'!$I$2,"DT_FILE",DC$8,"CD_CO",DC$6,"TRIM_CAT",TRIM(B112),"TRIM_LINE",A107))</f>
        <v>7286</v>
      </c>
    </row>
    <row r="113" spans="1:107" s="66" customFormat="1" ht="15" thickBot="1" x14ac:dyDescent="0.4">
      <c r="A113" s="140"/>
      <c r="B113" s="60" t="s">
        <v>144</v>
      </c>
      <c r="C113" s="61">
        <f>SUM(C108:C112)</f>
        <v>1136074</v>
      </c>
      <c r="D113" s="62">
        <f t="shared" ref="D113:DC120" si="561">SUM(D108:D112)</f>
        <v>1172966</v>
      </c>
      <c r="E113" s="62">
        <f t="shared" si="561"/>
        <v>1224046</v>
      </c>
      <c r="F113" s="64">
        <f t="shared" si="561"/>
        <v>1084061</v>
      </c>
      <c r="G113" s="62">
        <f t="shared" si="561"/>
        <v>1252801</v>
      </c>
      <c r="H113" s="62">
        <f t="shared" si="561"/>
        <v>1221010</v>
      </c>
      <c r="I113" s="62">
        <f t="shared" si="561"/>
        <v>1181124</v>
      </c>
      <c r="J113" s="62">
        <f t="shared" si="561"/>
        <v>1308798</v>
      </c>
      <c r="K113" s="62">
        <f t="shared" si="561"/>
        <v>1144047</v>
      </c>
      <c r="L113" s="63">
        <f t="shared" si="561"/>
        <v>1311936</v>
      </c>
      <c r="M113" s="62">
        <f t="shared" si="561"/>
        <v>1371036</v>
      </c>
      <c r="N113" s="62">
        <f t="shared" si="561"/>
        <v>1214717</v>
      </c>
      <c r="O113" s="62">
        <f t="shared" si="561"/>
        <v>1294854</v>
      </c>
      <c r="P113" s="62">
        <f t="shared" si="561"/>
        <v>1198531</v>
      </c>
      <c r="Q113" s="62">
        <f t="shared" si="561"/>
        <v>1242947</v>
      </c>
      <c r="R113" s="62">
        <f t="shared" si="561"/>
        <v>1277557</v>
      </c>
      <c r="S113" s="62">
        <f t="shared" si="561"/>
        <v>1306748</v>
      </c>
      <c r="T113" s="62">
        <f t="shared" si="561"/>
        <v>1270665</v>
      </c>
      <c r="U113" s="62">
        <f t="shared" si="561"/>
        <v>1300188</v>
      </c>
      <c r="V113" s="62">
        <f t="shared" si="561"/>
        <v>1276467</v>
      </c>
      <c r="W113" s="62">
        <f t="shared" si="561"/>
        <v>1300188</v>
      </c>
      <c r="X113" s="63">
        <f t="shared" si="561"/>
        <v>1276704</v>
      </c>
      <c r="Y113" s="62">
        <f t="shared" si="561"/>
        <v>1231362</v>
      </c>
      <c r="Z113" s="62">
        <f t="shared" si="561"/>
        <v>1181597</v>
      </c>
      <c r="AA113" s="62">
        <f t="shared" si="561"/>
        <v>1427279</v>
      </c>
      <c r="AB113" s="62">
        <f t="shared" si="561"/>
        <v>1235107</v>
      </c>
      <c r="AC113" s="62">
        <f t="shared" si="561"/>
        <v>1246977</v>
      </c>
      <c r="AD113" s="62">
        <f t="shared" si="561"/>
        <v>1335380</v>
      </c>
      <c r="AE113" s="62">
        <f t="shared" si="561"/>
        <v>1315289</v>
      </c>
      <c r="AF113" s="62">
        <f t="shared" si="561"/>
        <v>1355011</v>
      </c>
      <c r="AG113" s="182">
        <v>1288643</v>
      </c>
      <c r="AH113" s="182">
        <v>1264214</v>
      </c>
      <c r="AI113" s="182">
        <v>1387323</v>
      </c>
      <c r="AJ113" s="63">
        <v>1308706</v>
      </c>
      <c r="AK113" s="273">
        <v>1376068</v>
      </c>
      <c r="AL113" s="273">
        <v>1311155</v>
      </c>
      <c r="AM113" s="273">
        <v>1453033</v>
      </c>
      <c r="AN113" s="273">
        <v>1269603</v>
      </c>
      <c r="AO113" s="273">
        <v>1251186</v>
      </c>
      <c r="AP113" s="273">
        <v>1363015</v>
      </c>
      <c r="AQ113" s="64">
        <v>1292007</v>
      </c>
      <c r="AR113" s="273">
        <v>1426354</v>
      </c>
      <c r="AS113" s="273">
        <v>1312926</v>
      </c>
      <c r="AT113" s="273">
        <v>1274221</v>
      </c>
      <c r="AU113" s="273">
        <v>120677</v>
      </c>
      <c r="AV113" s="290">
        <v>335585</v>
      </c>
      <c r="AW113" s="273">
        <v>202865</v>
      </c>
      <c r="AX113" s="273">
        <v>192399</v>
      </c>
      <c r="AY113" s="273">
        <v>1424292</v>
      </c>
      <c r="AZ113" s="273">
        <v>1223695</v>
      </c>
      <c r="BA113" s="273">
        <v>1405955</v>
      </c>
      <c r="BB113" s="273">
        <v>1345980</v>
      </c>
      <c r="BC113" s="64">
        <v>1191577</v>
      </c>
      <c r="BD113" s="273">
        <v>1411724</v>
      </c>
      <c r="BE113" s="273">
        <v>1297205</v>
      </c>
      <c r="BF113" s="273">
        <v>1390905</v>
      </c>
      <c r="BG113" s="273">
        <v>1338772</v>
      </c>
      <c r="BH113" s="290"/>
      <c r="BI113" s="64">
        <f t="shared" si="561"/>
        <v>158780</v>
      </c>
      <c r="BJ113" s="65">
        <f t="shared" ref="BJ113:BL113" si="562">SUM(BJ108:BJ112)</f>
        <v>25565</v>
      </c>
      <c r="BK113" s="65">
        <f t="shared" si="562"/>
        <v>18901</v>
      </c>
      <c r="BL113" s="65">
        <f t="shared" si="562"/>
        <v>193496</v>
      </c>
      <c r="BM113" s="65">
        <f t="shared" ref="BM113" si="563">SUM(BM108:BM112)</f>
        <v>53947</v>
      </c>
      <c r="BN113" s="65">
        <f t="shared" ref="BN113:BV113" si="564">SUM(BN108:BN112)</f>
        <v>49655</v>
      </c>
      <c r="BO113" s="65">
        <f t="shared" si="564"/>
        <v>119064</v>
      </c>
      <c r="BP113" s="65">
        <f t="shared" si="564"/>
        <v>-32331</v>
      </c>
      <c r="BQ113" s="65">
        <f t="shared" si="564"/>
        <v>156141</v>
      </c>
      <c r="BR113" s="384">
        <f t="shared" si="564"/>
        <v>-35232</v>
      </c>
      <c r="BS113" s="407">
        <f t="shared" si="564"/>
        <v>-139674</v>
      </c>
      <c r="BT113" s="65">
        <f t="shared" si="564"/>
        <v>-33120</v>
      </c>
      <c r="BU113" s="65">
        <f t="shared" si="564"/>
        <v>132425</v>
      </c>
      <c r="BV113" s="65">
        <f t="shared" si="564"/>
        <v>36576</v>
      </c>
      <c r="BW113" s="65">
        <f t="shared" ref="BW113:BX113" si="565">SUM(BW108:BW112)</f>
        <v>4030</v>
      </c>
      <c r="BX113" s="224">
        <f t="shared" si="565"/>
        <v>57823</v>
      </c>
      <c r="BY113" s="224">
        <f t="shared" ref="BY113:BZ113" si="566">SUM(BY108:BY112)</f>
        <v>8541</v>
      </c>
      <c r="BZ113" s="224">
        <f t="shared" si="566"/>
        <v>84346</v>
      </c>
      <c r="CA113" s="224">
        <f t="shared" ref="CA113:CB113" si="567">SUM(CA108:CA112)</f>
        <v>-11545</v>
      </c>
      <c r="CB113" s="250">
        <f t="shared" si="567"/>
        <v>-12253</v>
      </c>
      <c r="CC113" s="250">
        <f t="shared" ref="CC113:CE113" si="568">SUM(CC108:CC112)</f>
        <v>87135</v>
      </c>
      <c r="CD113" s="364">
        <f t="shared" si="568"/>
        <v>32002</v>
      </c>
      <c r="CE113" s="333">
        <f t="shared" si="568"/>
        <v>144706</v>
      </c>
      <c r="CF113" s="250">
        <f t="shared" ref="CF113:CG113" si="569">SUM(CF108:CF112)</f>
        <v>129558</v>
      </c>
      <c r="CG113" s="250">
        <f t="shared" si="569"/>
        <v>25754</v>
      </c>
      <c r="CH113" s="250">
        <f t="shared" ref="CH113" si="570">SUM(CH108:CH112)</f>
        <v>34496</v>
      </c>
      <c r="CI113" s="250">
        <f t="shared" ref="CI113" si="571">SUM(CI108:CI112)</f>
        <v>4209</v>
      </c>
      <c r="CJ113" s="250">
        <f t="shared" ref="CJ113" si="572">SUM(CJ108:CJ112)</f>
        <v>27635</v>
      </c>
      <c r="CK113" s="250">
        <f t="shared" ref="CK113" si="573">SUM(CK108:CK112)</f>
        <v>-23282</v>
      </c>
      <c r="CL113" s="250">
        <f t="shared" ref="CL113" si="574">SUM(CL108:CL112)</f>
        <v>71343</v>
      </c>
      <c r="CM113" s="250">
        <f t="shared" ref="CM113" si="575">SUM(CM108:CM112)</f>
        <v>24283</v>
      </c>
      <c r="CN113" s="250">
        <f t="shared" ref="CN113" si="576">SUM(CN108:CN112)</f>
        <v>10007</v>
      </c>
      <c r="CO113" s="250">
        <f t="shared" ref="CO113" si="577">SUM(CO108:CO112)</f>
        <v>-1266646</v>
      </c>
      <c r="CP113" s="364">
        <f t="shared" ref="CP113" si="578">SUM(CP108:CP112)</f>
        <v>-973121</v>
      </c>
      <c r="CQ113" s="364">
        <f t="shared" ref="CQ113" si="579">SUM(CQ108:CQ112)</f>
        <v>-1173203</v>
      </c>
      <c r="CR113" s="364">
        <f t="shared" ref="CR113" si="580">SUM(CR108:CR112)</f>
        <v>-1118756</v>
      </c>
      <c r="CS113" s="364">
        <f t="shared" ref="CS113" si="581">SUM(CS108:CS112)</f>
        <v>-28741</v>
      </c>
      <c r="CT113" s="364">
        <f t="shared" ref="CT113" si="582">SUM(CT108:CT112)</f>
        <v>-45908</v>
      </c>
      <c r="CU113" s="364">
        <f t="shared" ref="CU113" si="583">SUM(CU108:CU112)</f>
        <v>154769</v>
      </c>
      <c r="CV113" s="364">
        <f t="shared" ref="CV113" si="584">SUM(CV108:CV112)</f>
        <v>-17035</v>
      </c>
      <c r="CW113" s="364">
        <f t="shared" ref="CW113" si="585">SUM(CW108:CW112)</f>
        <v>-100430</v>
      </c>
      <c r="CX113" s="364">
        <f t="shared" ref="CX113" si="586">SUM(CX108:CX112)</f>
        <v>-14630</v>
      </c>
      <c r="CY113" s="364">
        <f t="shared" ref="CY113:CZ113" si="587">SUM(CY108:CY112)</f>
        <v>-15721</v>
      </c>
      <c r="CZ113" s="364">
        <f t="shared" si="587"/>
        <v>116684</v>
      </c>
      <c r="DA113" s="364">
        <f t="shared" ref="DA113" si="588">SUM(DA108:DA112)</f>
        <v>1218095</v>
      </c>
      <c r="DB113" s="265"/>
      <c r="DC113" s="64">
        <f t="shared" si="561"/>
        <v>1338772</v>
      </c>
    </row>
    <row r="114" spans="1:107" s="31" customFormat="1" x14ac:dyDescent="0.3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55"/>
      <c r="CC114" s="255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69"/>
      <c r="DB114" s="330"/>
      <c r="DC114" s="88"/>
    </row>
    <row r="115" spans="1:107" s="31" customFormat="1" x14ac:dyDescent="0.35">
      <c r="A115" s="139"/>
      <c r="B115" s="32" t="s">
        <v>139</v>
      </c>
      <c r="C115" s="90">
        <f t="shared" ref="C115" si="589">+C94-C101</f>
        <v>871768.45000001788</v>
      </c>
      <c r="D115" s="91">
        <f t="shared" ref="D115:AA115" si="590">+D94-D101</f>
        <v>-17356920.909999996</v>
      </c>
      <c r="E115" s="91">
        <f t="shared" si="590"/>
        <v>-12654691.670000002</v>
      </c>
      <c r="F115" s="91">
        <f t="shared" si="590"/>
        <v>5998218.2699999958</v>
      </c>
      <c r="G115" s="91">
        <f t="shared" si="590"/>
        <v>30574700.279999986</v>
      </c>
      <c r="H115" s="91">
        <f t="shared" si="590"/>
        <v>8382171.8100000024</v>
      </c>
      <c r="I115" s="91">
        <f t="shared" si="590"/>
        <v>-15251156.600000009</v>
      </c>
      <c r="J115" s="91">
        <f t="shared" si="590"/>
        <v>-14317745.520000011</v>
      </c>
      <c r="K115" s="91">
        <f t="shared" si="590"/>
        <v>7385275.25</v>
      </c>
      <c r="L115" s="92">
        <f t="shared" si="590"/>
        <v>18817319.690000013</v>
      </c>
      <c r="M115" s="91">
        <f t="shared" si="590"/>
        <v>27550879.299999982</v>
      </c>
      <c r="N115" s="91">
        <f t="shared" si="590"/>
        <v>1789403.4799999893</v>
      </c>
      <c r="O115" s="91">
        <f t="shared" si="590"/>
        <v>4376103.6399999857</v>
      </c>
      <c r="P115" s="91">
        <f t="shared" si="590"/>
        <v>15776301.980000004</v>
      </c>
      <c r="Q115" s="91">
        <f t="shared" si="590"/>
        <v>-1220023.2800000012</v>
      </c>
      <c r="R115" s="91">
        <f t="shared" si="590"/>
        <v>13295902.319999993</v>
      </c>
      <c r="S115" s="91">
        <f t="shared" si="590"/>
        <v>40218986.789999992</v>
      </c>
      <c r="T115" s="91">
        <f t="shared" si="590"/>
        <v>30893084.969999999</v>
      </c>
      <c r="U115" s="91">
        <f t="shared" si="590"/>
        <v>-9615763.6299999952</v>
      </c>
      <c r="V115" s="91">
        <f t="shared" si="590"/>
        <v>-12864933</v>
      </c>
      <c r="W115" s="91">
        <f t="shared" si="590"/>
        <v>-9615763.6299999952</v>
      </c>
      <c r="X115" s="92">
        <f t="shared" si="590"/>
        <v>30682109.599999994</v>
      </c>
      <c r="Y115" s="192">
        <f t="shared" si="590"/>
        <v>32689910</v>
      </c>
      <c r="Z115" s="192">
        <f t="shared" si="590"/>
        <v>16206063</v>
      </c>
      <c r="AA115" s="192">
        <f t="shared" si="590"/>
        <v>-5373497.9399999976</v>
      </c>
      <c r="AB115" s="192">
        <f t="shared" ref="AB115:AC115" si="591">+AB94-AB101</f>
        <v>1951577.3300000131</v>
      </c>
      <c r="AC115" s="192">
        <f t="shared" si="591"/>
        <v>-8950027.3700000048</v>
      </c>
      <c r="AD115" s="192">
        <f t="shared" ref="AD115:AF115" si="592">+AD94-AD101</f>
        <v>18747026.180000007</v>
      </c>
      <c r="AE115" s="192">
        <f t="shared" si="592"/>
        <v>17437604</v>
      </c>
      <c r="AF115" s="192">
        <f t="shared" si="592"/>
        <v>5690132.1299999952</v>
      </c>
      <c r="AG115" s="192">
        <v>11040951</v>
      </c>
      <c r="AH115" s="192">
        <v>-27481101</v>
      </c>
      <c r="AI115" s="192">
        <v>-776304</v>
      </c>
      <c r="AJ115" s="92">
        <v>38942936</v>
      </c>
      <c r="AK115" s="282">
        <v>24321190</v>
      </c>
      <c r="AL115" s="282">
        <v>11270292</v>
      </c>
      <c r="AM115" s="282">
        <v>-10062749</v>
      </c>
      <c r="AN115" s="282">
        <v>-8899623</v>
      </c>
      <c r="AO115" s="282">
        <v>-7717075</v>
      </c>
      <c r="AP115" s="282">
        <v>14677442</v>
      </c>
      <c r="AQ115" s="28">
        <v>29701061</v>
      </c>
      <c r="AR115" s="282">
        <v>31766518</v>
      </c>
      <c r="AS115" s="282">
        <v>-12095170</v>
      </c>
      <c r="AT115" s="282">
        <v>-33731290</v>
      </c>
      <c r="AU115" s="282">
        <v>-4853429</v>
      </c>
      <c r="AV115" s="300">
        <v>2794959</v>
      </c>
      <c r="AW115" s="282">
        <v>9808685</v>
      </c>
      <c r="AX115" s="282">
        <v>7684978</v>
      </c>
      <c r="AY115" s="282">
        <v>10438180</v>
      </c>
      <c r="AZ115" s="282">
        <v>-1379990</v>
      </c>
      <c r="BA115" s="282">
        <v>-19301206</v>
      </c>
      <c r="BB115" s="282">
        <v>2585722</v>
      </c>
      <c r="BC115" s="28">
        <v>30320956</v>
      </c>
      <c r="BD115" s="282">
        <v>14001132</v>
      </c>
      <c r="BE115" s="282">
        <v>3000034</v>
      </c>
      <c r="BF115" s="282">
        <v>-33852545</v>
      </c>
      <c r="BG115" s="282">
        <v>1478410</v>
      </c>
      <c r="BH115" s="300"/>
      <c r="BI115" s="28">
        <f t="shared" ref="BI115:BR119" si="593">O115-C115</f>
        <v>3504335.1899999678</v>
      </c>
      <c r="BJ115" s="93">
        <f t="shared" si="593"/>
        <v>33133222.890000001</v>
      </c>
      <c r="BK115" s="93">
        <f t="shared" si="593"/>
        <v>11434668.390000001</v>
      </c>
      <c r="BL115" s="93">
        <f t="shared" si="593"/>
        <v>7297684.049999997</v>
      </c>
      <c r="BM115" s="93">
        <f t="shared" si="593"/>
        <v>9644286.5100000054</v>
      </c>
      <c r="BN115" s="93">
        <f t="shared" si="593"/>
        <v>22510913.159999996</v>
      </c>
      <c r="BO115" s="93">
        <f t="shared" si="593"/>
        <v>5635392.9700000137</v>
      </c>
      <c r="BP115" s="93">
        <f t="shared" si="593"/>
        <v>1452812.5200000107</v>
      </c>
      <c r="BQ115" s="93">
        <f t="shared" si="593"/>
        <v>-17001038.879999995</v>
      </c>
      <c r="BR115" s="394">
        <f t="shared" si="593"/>
        <v>11864789.909999982</v>
      </c>
      <c r="BS115" s="417">
        <f t="shared" ref="BS115:CB119" si="594">Y115-M115</f>
        <v>5139030.7000000179</v>
      </c>
      <c r="BT115" s="93">
        <f t="shared" si="594"/>
        <v>14416659.520000011</v>
      </c>
      <c r="BU115" s="93">
        <f t="shared" si="594"/>
        <v>-9749601.5799999833</v>
      </c>
      <c r="BV115" s="93">
        <f t="shared" si="594"/>
        <v>-13824724.649999991</v>
      </c>
      <c r="BW115" s="93">
        <f t="shared" si="594"/>
        <v>-7730004.0900000036</v>
      </c>
      <c r="BX115" s="234">
        <f t="shared" si="594"/>
        <v>5451123.8600000143</v>
      </c>
      <c r="BY115" s="234">
        <f t="shared" si="594"/>
        <v>-22781382.789999992</v>
      </c>
      <c r="BZ115" s="234">
        <f t="shared" si="594"/>
        <v>-25202952.840000004</v>
      </c>
      <c r="CA115" s="234">
        <f t="shared" si="594"/>
        <v>20656714.629999995</v>
      </c>
      <c r="CB115" s="247">
        <f t="shared" si="594"/>
        <v>-14616168</v>
      </c>
      <c r="CC115" s="247">
        <f t="shared" ref="CC115:CL119" si="595">AI115-W115</f>
        <v>8839459.6299999952</v>
      </c>
      <c r="CD115" s="374">
        <f t="shared" si="595"/>
        <v>8260826.400000006</v>
      </c>
      <c r="CE115" s="343">
        <f t="shared" si="595"/>
        <v>-8368720</v>
      </c>
      <c r="CF115" s="247">
        <f t="shared" si="595"/>
        <v>-4935771</v>
      </c>
      <c r="CG115" s="247">
        <f t="shared" si="595"/>
        <v>-4689251.0600000024</v>
      </c>
      <c r="CH115" s="247">
        <f t="shared" si="595"/>
        <v>-10851200.330000013</v>
      </c>
      <c r="CI115" s="247">
        <f t="shared" si="595"/>
        <v>1232952.3700000048</v>
      </c>
      <c r="CJ115" s="247">
        <f t="shared" si="595"/>
        <v>-4069584.1800000072</v>
      </c>
      <c r="CK115" s="247">
        <f t="shared" si="595"/>
        <v>12263457</v>
      </c>
      <c r="CL115" s="247">
        <f t="shared" si="595"/>
        <v>26076385.870000005</v>
      </c>
      <c r="CM115" s="247">
        <f t="shared" ref="CM115:DA119" si="596">AS115-AG115</f>
        <v>-23136121</v>
      </c>
      <c r="CN115" s="247">
        <f t="shared" si="596"/>
        <v>-6250189</v>
      </c>
      <c r="CO115" s="247">
        <f t="shared" si="596"/>
        <v>-4077125</v>
      </c>
      <c r="CP115" s="374">
        <f t="shared" si="596"/>
        <v>-36147977</v>
      </c>
      <c r="CQ115" s="374">
        <f t="shared" si="596"/>
        <v>-14512505</v>
      </c>
      <c r="CR115" s="374">
        <f t="shared" si="596"/>
        <v>-3585314</v>
      </c>
      <c r="CS115" s="374">
        <f t="shared" si="596"/>
        <v>20500929</v>
      </c>
      <c r="CT115" s="374">
        <f t="shared" si="596"/>
        <v>7519633</v>
      </c>
      <c r="CU115" s="374">
        <f t="shared" si="596"/>
        <v>-11584131</v>
      </c>
      <c r="CV115" s="374">
        <f t="shared" si="596"/>
        <v>-12091720</v>
      </c>
      <c r="CW115" s="374">
        <f t="shared" si="596"/>
        <v>619895</v>
      </c>
      <c r="CX115" s="374">
        <f t="shared" si="596"/>
        <v>-17765386</v>
      </c>
      <c r="CY115" s="374">
        <f t="shared" si="596"/>
        <v>15095204</v>
      </c>
      <c r="CZ115" s="374">
        <f t="shared" si="596"/>
        <v>-121255</v>
      </c>
      <c r="DA115" s="374">
        <f t="shared" si="596"/>
        <v>6331839</v>
      </c>
      <c r="DB115" s="330"/>
      <c r="DC115" s="28">
        <f>DC94-DC101</f>
        <v>1478410</v>
      </c>
    </row>
    <row r="116" spans="1:107" s="31" customFormat="1" x14ac:dyDescent="0.35">
      <c r="A116" s="139"/>
      <c r="B116" s="32" t="s">
        <v>140</v>
      </c>
      <c r="C116" s="90">
        <f t="shared" ref="C116" si="597">+C95-C102</f>
        <v>2427747.1999999993</v>
      </c>
      <c r="D116" s="91">
        <f t="shared" ref="D116:AA116" si="598">+D95-D102</f>
        <v>164118.71000000089</v>
      </c>
      <c r="E116" s="91">
        <f t="shared" si="598"/>
        <v>-967800</v>
      </c>
      <c r="F116" s="91">
        <f t="shared" si="598"/>
        <v>679415.31000000052</v>
      </c>
      <c r="G116" s="91">
        <f t="shared" si="598"/>
        <v>2709482.8200000003</v>
      </c>
      <c r="H116" s="91">
        <f t="shared" si="598"/>
        <v>2882016.459999999</v>
      </c>
      <c r="I116" s="91">
        <f t="shared" si="598"/>
        <v>852526.41000000015</v>
      </c>
      <c r="J116" s="91">
        <f t="shared" si="598"/>
        <v>566315.11999999918</v>
      </c>
      <c r="K116" s="91">
        <f t="shared" si="598"/>
        <v>2236274.3899999997</v>
      </c>
      <c r="L116" s="92">
        <f t="shared" si="598"/>
        <v>4532366.08</v>
      </c>
      <c r="M116" s="91">
        <f t="shared" si="598"/>
        <v>4904981.9700000007</v>
      </c>
      <c r="N116" s="91">
        <f t="shared" si="598"/>
        <v>2244727.66</v>
      </c>
      <c r="O116" s="91">
        <f t="shared" si="598"/>
        <v>1881415.2200000007</v>
      </c>
      <c r="P116" s="91">
        <f t="shared" si="598"/>
        <v>2166894.0699999984</v>
      </c>
      <c r="Q116" s="91">
        <f t="shared" si="598"/>
        <v>639873.3900000006</v>
      </c>
      <c r="R116" s="91">
        <f t="shared" si="598"/>
        <v>1220483.0999999996</v>
      </c>
      <c r="S116" s="91">
        <f t="shared" si="598"/>
        <v>3547599.540000001</v>
      </c>
      <c r="T116" s="91">
        <f t="shared" si="598"/>
        <v>2368873.6199999992</v>
      </c>
      <c r="U116" s="91">
        <f t="shared" si="598"/>
        <v>227490.84000000171</v>
      </c>
      <c r="V116" s="91">
        <f t="shared" si="598"/>
        <v>922041</v>
      </c>
      <c r="W116" s="91">
        <f t="shared" si="598"/>
        <v>227490.84000000171</v>
      </c>
      <c r="X116" s="92">
        <f t="shared" si="598"/>
        <v>4801863.0299999993</v>
      </c>
      <c r="Y116" s="192">
        <f t="shared" si="598"/>
        <v>4722389</v>
      </c>
      <c r="Z116" s="192">
        <f t="shared" si="598"/>
        <v>4261886</v>
      </c>
      <c r="AA116" s="192">
        <f t="shared" si="598"/>
        <v>2282528.7400000002</v>
      </c>
      <c r="AB116" s="192">
        <f t="shared" ref="AB116:AC116" si="599">+AB95-AB102</f>
        <v>1662429.5600000005</v>
      </c>
      <c r="AC116" s="192">
        <f t="shared" si="599"/>
        <v>788402.86999999918</v>
      </c>
      <c r="AD116" s="192">
        <f t="shared" ref="AD116:AF116" si="600">+AD95-AD102</f>
        <v>2447274.629999999</v>
      </c>
      <c r="AE116" s="192">
        <f t="shared" si="600"/>
        <v>2039315</v>
      </c>
      <c r="AF116" s="192">
        <f t="shared" si="600"/>
        <v>-388211.53999999911</v>
      </c>
      <c r="AG116" s="192">
        <v>1106857</v>
      </c>
      <c r="AH116" s="192">
        <v>-57532</v>
      </c>
      <c r="AI116" s="192">
        <v>-24488165</v>
      </c>
      <c r="AJ116" s="92">
        <v>1962534</v>
      </c>
      <c r="AK116" s="282">
        <v>1594395</v>
      </c>
      <c r="AL116" s="282">
        <v>4801171</v>
      </c>
      <c r="AM116" s="282">
        <v>3162599</v>
      </c>
      <c r="AN116" s="282">
        <v>1318568</v>
      </c>
      <c r="AO116" s="282">
        <v>9885</v>
      </c>
      <c r="AP116" s="282">
        <v>754462</v>
      </c>
      <c r="AQ116" s="28">
        <v>3636498</v>
      </c>
      <c r="AR116" s="282">
        <v>-759689</v>
      </c>
      <c r="AS116" s="282">
        <v>32623</v>
      </c>
      <c r="AT116" s="282">
        <v>-2100134</v>
      </c>
      <c r="AU116" s="282">
        <v>-121809</v>
      </c>
      <c r="AV116" s="300">
        <v>1574636</v>
      </c>
      <c r="AW116" s="282">
        <v>2527041</v>
      </c>
      <c r="AX116" s="282">
        <v>2198405</v>
      </c>
      <c r="AY116" s="282">
        <v>7705020</v>
      </c>
      <c r="AZ116" s="282">
        <v>4113987</v>
      </c>
      <c r="BA116" s="282">
        <v>-1287707</v>
      </c>
      <c r="BB116" s="282">
        <v>-504506</v>
      </c>
      <c r="BC116" s="28">
        <v>3001963</v>
      </c>
      <c r="BD116" s="282">
        <v>-3406152</v>
      </c>
      <c r="BE116" s="282">
        <v>-1671568</v>
      </c>
      <c r="BF116" s="282">
        <v>-2320055</v>
      </c>
      <c r="BG116" s="282">
        <v>2240571</v>
      </c>
      <c r="BH116" s="300"/>
      <c r="BI116" s="28">
        <f t="shared" si="593"/>
        <v>-546331.97999999858</v>
      </c>
      <c r="BJ116" s="93">
        <f t="shared" si="593"/>
        <v>2002775.3599999975</v>
      </c>
      <c r="BK116" s="93">
        <f t="shared" si="593"/>
        <v>1607673.3900000006</v>
      </c>
      <c r="BL116" s="93">
        <f t="shared" si="593"/>
        <v>541067.78999999911</v>
      </c>
      <c r="BM116" s="93">
        <f t="shared" si="593"/>
        <v>838116.72000000067</v>
      </c>
      <c r="BN116" s="93">
        <f t="shared" si="593"/>
        <v>-513142.83999999985</v>
      </c>
      <c r="BO116" s="93">
        <f t="shared" si="593"/>
        <v>-625035.56999999844</v>
      </c>
      <c r="BP116" s="93">
        <f t="shared" si="593"/>
        <v>355725.88000000082</v>
      </c>
      <c r="BQ116" s="93">
        <f t="shared" si="593"/>
        <v>-2008783.549999998</v>
      </c>
      <c r="BR116" s="394">
        <f t="shared" si="593"/>
        <v>269496.94999999925</v>
      </c>
      <c r="BS116" s="417">
        <f t="shared" si="594"/>
        <v>-182592.97000000067</v>
      </c>
      <c r="BT116" s="93">
        <f t="shared" si="594"/>
        <v>2017158.3399999999</v>
      </c>
      <c r="BU116" s="93">
        <f t="shared" si="594"/>
        <v>401113.51999999955</v>
      </c>
      <c r="BV116" s="93">
        <f t="shared" si="594"/>
        <v>-504464.50999999791</v>
      </c>
      <c r="BW116" s="93">
        <f t="shared" si="594"/>
        <v>148529.47999999858</v>
      </c>
      <c r="BX116" s="234">
        <f t="shared" si="594"/>
        <v>1226791.5299999993</v>
      </c>
      <c r="BY116" s="234">
        <f t="shared" si="594"/>
        <v>-1508284.540000001</v>
      </c>
      <c r="BZ116" s="234">
        <f t="shared" si="594"/>
        <v>-2757085.1599999983</v>
      </c>
      <c r="CA116" s="234">
        <f t="shared" si="594"/>
        <v>879366.15999999829</v>
      </c>
      <c r="CB116" s="247">
        <f t="shared" si="594"/>
        <v>-979573</v>
      </c>
      <c r="CC116" s="247">
        <f t="shared" si="595"/>
        <v>-24715655.840000004</v>
      </c>
      <c r="CD116" s="374">
        <f t="shared" si="595"/>
        <v>-2839329.0299999993</v>
      </c>
      <c r="CE116" s="343">
        <f t="shared" si="595"/>
        <v>-3127994</v>
      </c>
      <c r="CF116" s="247">
        <f t="shared" si="595"/>
        <v>539285</v>
      </c>
      <c r="CG116" s="247">
        <f t="shared" si="595"/>
        <v>880070.25999999978</v>
      </c>
      <c r="CH116" s="247">
        <f t="shared" si="595"/>
        <v>-343861.56000000052</v>
      </c>
      <c r="CI116" s="247">
        <f t="shared" si="595"/>
        <v>-778517.86999999918</v>
      </c>
      <c r="CJ116" s="247">
        <f t="shared" si="595"/>
        <v>-1692812.629999999</v>
      </c>
      <c r="CK116" s="247">
        <f t="shared" si="595"/>
        <v>1597183</v>
      </c>
      <c r="CL116" s="247">
        <f t="shared" si="595"/>
        <v>-371477.46000000089</v>
      </c>
      <c r="CM116" s="247">
        <f t="shared" si="596"/>
        <v>-1074234</v>
      </c>
      <c r="CN116" s="247">
        <f t="shared" si="596"/>
        <v>-2042602</v>
      </c>
      <c r="CO116" s="247">
        <f t="shared" si="596"/>
        <v>24366356</v>
      </c>
      <c r="CP116" s="374">
        <f t="shared" si="596"/>
        <v>-387898</v>
      </c>
      <c r="CQ116" s="374">
        <f t="shared" si="596"/>
        <v>932646</v>
      </c>
      <c r="CR116" s="374">
        <f t="shared" si="596"/>
        <v>-2602766</v>
      </c>
      <c r="CS116" s="374">
        <f t="shared" si="596"/>
        <v>4542421</v>
      </c>
      <c r="CT116" s="374">
        <f t="shared" si="596"/>
        <v>2795419</v>
      </c>
      <c r="CU116" s="374">
        <f t="shared" si="596"/>
        <v>-1297592</v>
      </c>
      <c r="CV116" s="374">
        <f t="shared" si="596"/>
        <v>-1258968</v>
      </c>
      <c r="CW116" s="374">
        <f t="shared" si="596"/>
        <v>-634535</v>
      </c>
      <c r="CX116" s="374">
        <f t="shared" si="596"/>
        <v>-2646463</v>
      </c>
      <c r="CY116" s="374">
        <f t="shared" si="596"/>
        <v>-1704191</v>
      </c>
      <c r="CZ116" s="374">
        <f t="shared" si="596"/>
        <v>-219921</v>
      </c>
      <c r="DA116" s="374">
        <f t="shared" si="596"/>
        <v>2362380</v>
      </c>
      <c r="DB116" s="330"/>
      <c r="DC116" s="28">
        <f>DC95-DC102</f>
        <v>2240571</v>
      </c>
    </row>
    <row r="117" spans="1:107" s="31" customFormat="1" x14ac:dyDescent="0.35">
      <c r="A117" s="139"/>
      <c r="B117" s="32" t="s">
        <v>141</v>
      </c>
      <c r="C117" s="90">
        <f t="shared" ref="C117" si="601">+C96-C103</f>
        <v>5433281.3099999949</v>
      </c>
      <c r="D117" s="91">
        <f t="shared" ref="D117:AA117" si="602">+D96-D103</f>
        <v>83378.719999998808</v>
      </c>
      <c r="E117" s="91">
        <f t="shared" si="602"/>
        <v>-1529261.2100000009</v>
      </c>
      <c r="F117" s="91">
        <f t="shared" si="602"/>
        <v>3661322.6099999994</v>
      </c>
      <c r="G117" s="91">
        <f t="shared" si="602"/>
        <v>5444509.75</v>
      </c>
      <c r="H117" s="91">
        <f t="shared" si="602"/>
        <v>1933151.5</v>
      </c>
      <c r="I117" s="91">
        <f t="shared" si="602"/>
        <v>-114787.89999999851</v>
      </c>
      <c r="J117" s="91">
        <f t="shared" si="602"/>
        <v>-1447661.8500000015</v>
      </c>
      <c r="K117" s="91">
        <f t="shared" si="602"/>
        <v>2677752.0999999978</v>
      </c>
      <c r="L117" s="92">
        <f t="shared" si="602"/>
        <v>5036492.3999999985</v>
      </c>
      <c r="M117" s="91">
        <f t="shared" si="602"/>
        <v>4791859.1299999952</v>
      </c>
      <c r="N117" s="91">
        <f t="shared" si="602"/>
        <v>2805372.9200000018</v>
      </c>
      <c r="O117" s="91">
        <f t="shared" si="602"/>
        <v>2122445</v>
      </c>
      <c r="P117" s="91">
        <f t="shared" si="602"/>
        <v>5573289.5700000003</v>
      </c>
      <c r="Q117" s="91">
        <f t="shared" si="602"/>
        <v>-516826.1799999997</v>
      </c>
      <c r="R117" s="91">
        <f t="shared" si="602"/>
        <v>3578244.120000001</v>
      </c>
      <c r="S117" s="91">
        <f t="shared" si="602"/>
        <v>6342852.8499999978</v>
      </c>
      <c r="T117" s="91">
        <f t="shared" si="602"/>
        <v>5854977.5700000003</v>
      </c>
      <c r="U117" s="91">
        <f t="shared" si="602"/>
        <v>308867.71999999881</v>
      </c>
      <c r="V117" s="91">
        <f t="shared" si="602"/>
        <v>2881162</v>
      </c>
      <c r="W117" s="91">
        <f t="shared" si="602"/>
        <v>308867.71999999881</v>
      </c>
      <c r="X117" s="92">
        <f t="shared" si="602"/>
        <v>7788667.7200000025</v>
      </c>
      <c r="Y117" s="192">
        <f t="shared" si="602"/>
        <v>8406805</v>
      </c>
      <c r="Z117" s="192">
        <f t="shared" si="602"/>
        <v>6097309</v>
      </c>
      <c r="AA117" s="192">
        <f t="shared" si="602"/>
        <v>690833.21999999881</v>
      </c>
      <c r="AB117" s="192">
        <f t="shared" ref="AB117:AC117" si="603">+AB96-AB103</f>
        <v>4835410.7199999988</v>
      </c>
      <c r="AC117" s="192">
        <f t="shared" si="603"/>
        <v>793645.31000000238</v>
      </c>
      <c r="AD117" s="192">
        <f t="shared" ref="AD117:AF117" si="604">+AD96-AD103</f>
        <v>9179111.5</v>
      </c>
      <c r="AE117" s="192">
        <f t="shared" si="604"/>
        <v>15389775</v>
      </c>
      <c r="AF117" s="192">
        <f t="shared" si="604"/>
        <v>1217857.4499999955</v>
      </c>
      <c r="AG117" s="192">
        <v>5425085</v>
      </c>
      <c r="AH117" s="192">
        <v>-307317</v>
      </c>
      <c r="AI117" s="192">
        <v>347861</v>
      </c>
      <c r="AJ117" s="92">
        <v>13094964</v>
      </c>
      <c r="AK117" s="282">
        <v>9175233</v>
      </c>
      <c r="AL117" s="282">
        <v>5915528</v>
      </c>
      <c r="AM117" s="282">
        <v>329074</v>
      </c>
      <c r="AN117" s="282">
        <v>-356755</v>
      </c>
      <c r="AO117" s="282">
        <v>-805089</v>
      </c>
      <c r="AP117" s="282">
        <v>4290101</v>
      </c>
      <c r="AQ117" s="28">
        <v>5189717</v>
      </c>
      <c r="AR117" s="282">
        <v>6854727</v>
      </c>
      <c r="AS117" s="282">
        <v>5014056</v>
      </c>
      <c r="AT117" s="282">
        <v>-4597394</v>
      </c>
      <c r="AU117" s="282">
        <v>-900744</v>
      </c>
      <c r="AV117" s="300">
        <v>1902813</v>
      </c>
      <c r="AW117" s="282">
        <v>5362984</v>
      </c>
      <c r="AX117" s="282">
        <v>3867817</v>
      </c>
      <c r="AY117" s="282">
        <v>13037507</v>
      </c>
      <c r="AZ117" s="282">
        <v>198738</v>
      </c>
      <c r="BA117" s="282">
        <v>-1346387</v>
      </c>
      <c r="BB117" s="282">
        <v>2523095</v>
      </c>
      <c r="BC117" s="28">
        <v>6018472</v>
      </c>
      <c r="BD117" s="282">
        <v>5633978</v>
      </c>
      <c r="BE117" s="282">
        <v>3023974</v>
      </c>
      <c r="BF117" s="282">
        <v>-729493</v>
      </c>
      <c r="BG117" s="282">
        <v>3802545</v>
      </c>
      <c r="BH117" s="300"/>
      <c r="BI117" s="28">
        <f t="shared" si="593"/>
        <v>-3310836.3099999949</v>
      </c>
      <c r="BJ117" s="93">
        <f t="shared" si="593"/>
        <v>5489910.8500000015</v>
      </c>
      <c r="BK117" s="93">
        <f t="shared" si="593"/>
        <v>1012435.0300000012</v>
      </c>
      <c r="BL117" s="93">
        <f t="shared" si="593"/>
        <v>-83078.489999998361</v>
      </c>
      <c r="BM117" s="93">
        <f t="shared" si="593"/>
        <v>898343.09999999776</v>
      </c>
      <c r="BN117" s="93">
        <f t="shared" si="593"/>
        <v>3921826.0700000003</v>
      </c>
      <c r="BO117" s="93">
        <f t="shared" si="593"/>
        <v>423655.61999999732</v>
      </c>
      <c r="BP117" s="93">
        <f t="shared" si="593"/>
        <v>4328823.8500000015</v>
      </c>
      <c r="BQ117" s="93">
        <f t="shared" si="593"/>
        <v>-2368884.379999999</v>
      </c>
      <c r="BR117" s="394">
        <f t="shared" si="593"/>
        <v>2752175.320000004</v>
      </c>
      <c r="BS117" s="417">
        <f t="shared" si="594"/>
        <v>3614945.8700000048</v>
      </c>
      <c r="BT117" s="93">
        <f t="shared" si="594"/>
        <v>3291936.0799999982</v>
      </c>
      <c r="BU117" s="93">
        <f t="shared" si="594"/>
        <v>-1431611.7800000012</v>
      </c>
      <c r="BV117" s="93">
        <f t="shared" si="594"/>
        <v>-737878.85000000149</v>
      </c>
      <c r="BW117" s="93">
        <f t="shared" si="594"/>
        <v>1310471.4900000021</v>
      </c>
      <c r="BX117" s="234">
        <f t="shared" si="594"/>
        <v>5600867.379999999</v>
      </c>
      <c r="BY117" s="234">
        <f t="shared" si="594"/>
        <v>9046922.1500000022</v>
      </c>
      <c r="BZ117" s="234">
        <f t="shared" si="594"/>
        <v>-4637120.1200000048</v>
      </c>
      <c r="CA117" s="234">
        <f t="shared" si="594"/>
        <v>5116217.2800000012</v>
      </c>
      <c r="CB117" s="247">
        <f t="shared" si="594"/>
        <v>-3188479</v>
      </c>
      <c r="CC117" s="247">
        <f t="shared" si="595"/>
        <v>38993.280000001192</v>
      </c>
      <c r="CD117" s="374">
        <f t="shared" si="595"/>
        <v>5306296.2799999975</v>
      </c>
      <c r="CE117" s="343">
        <f t="shared" si="595"/>
        <v>768428</v>
      </c>
      <c r="CF117" s="247">
        <f t="shared" si="595"/>
        <v>-181781</v>
      </c>
      <c r="CG117" s="247">
        <f t="shared" si="595"/>
        <v>-361759.21999999881</v>
      </c>
      <c r="CH117" s="247">
        <f t="shared" si="595"/>
        <v>-5192165.7199999988</v>
      </c>
      <c r="CI117" s="247">
        <f t="shared" si="595"/>
        <v>-1598734.3100000024</v>
      </c>
      <c r="CJ117" s="247">
        <f t="shared" si="595"/>
        <v>-4889010.5</v>
      </c>
      <c r="CK117" s="247">
        <f t="shared" si="595"/>
        <v>-10200058</v>
      </c>
      <c r="CL117" s="247">
        <f t="shared" si="595"/>
        <v>5636869.5500000045</v>
      </c>
      <c r="CM117" s="247">
        <f t="shared" si="596"/>
        <v>-411029</v>
      </c>
      <c r="CN117" s="247">
        <f t="shared" si="596"/>
        <v>-4290077</v>
      </c>
      <c r="CO117" s="247">
        <f t="shared" si="596"/>
        <v>-1248605</v>
      </c>
      <c r="CP117" s="374">
        <f t="shared" si="596"/>
        <v>-11192151</v>
      </c>
      <c r="CQ117" s="374">
        <f t="shared" si="596"/>
        <v>-3812249</v>
      </c>
      <c r="CR117" s="374">
        <f t="shared" si="596"/>
        <v>-2047711</v>
      </c>
      <c r="CS117" s="374">
        <f t="shared" si="596"/>
        <v>12708433</v>
      </c>
      <c r="CT117" s="374">
        <f t="shared" si="596"/>
        <v>555493</v>
      </c>
      <c r="CU117" s="374">
        <f t="shared" si="596"/>
        <v>-541298</v>
      </c>
      <c r="CV117" s="374">
        <f t="shared" si="596"/>
        <v>-1767006</v>
      </c>
      <c r="CW117" s="374">
        <f t="shared" si="596"/>
        <v>828755</v>
      </c>
      <c r="CX117" s="374">
        <f t="shared" si="596"/>
        <v>-1220749</v>
      </c>
      <c r="CY117" s="374">
        <f t="shared" si="596"/>
        <v>-1990082</v>
      </c>
      <c r="CZ117" s="374">
        <f t="shared" si="596"/>
        <v>3867901</v>
      </c>
      <c r="DA117" s="374">
        <f t="shared" si="596"/>
        <v>4703289</v>
      </c>
      <c r="DB117" s="330"/>
      <c r="DC117" s="28">
        <f t="shared" ref="DC117:DC119" si="605">DC96-DC103</f>
        <v>3802545</v>
      </c>
    </row>
    <row r="118" spans="1:107" s="31" customFormat="1" x14ac:dyDescent="0.35">
      <c r="A118" s="139"/>
      <c r="B118" s="32" t="s">
        <v>142</v>
      </c>
      <c r="C118" s="90">
        <f t="shared" ref="C118" si="606">+C97-C104</f>
        <v>5397136.8300000019</v>
      </c>
      <c r="D118" s="91">
        <f t="shared" ref="D118:AA118" si="607">+D97-D104</f>
        <v>1769066.7699999958</v>
      </c>
      <c r="E118" s="91">
        <f t="shared" si="607"/>
        <v>-1303454.9599999972</v>
      </c>
      <c r="F118" s="91">
        <f t="shared" si="607"/>
        <v>6390058.4000000022</v>
      </c>
      <c r="G118" s="91">
        <f t="shared" si="607"/>
        <v>5017220.870000001</v>
      </c>
      <c r="H118" s="91">
        <f t="shared" si="607"/>
        <v>3385276.6199999973</v>
      </c>
      <c r="I118" s="91">
        <f t="shared" si="607"/>
        <v>3659843.7399999984</v>
      </c>
      <c r="J118" s="91">
        <f t="shared" si="607"/>
        <v>-40717.64999999851</v>
      </c>
      <c r="K118" s="91">
        <f t="shared" si="607"/>
        <v>2689915.2200000025</v>
      </c>
      <c r="L118" s="92">
        <f t="shared" si="607"/>
        <v>5753907.3499999978</v>
      </c>
      <c r="M118" s="91">
        <f t="shared" si="607"/>
        <v>6502277.700000003</v>
      </c>
      <c r="N118" s="91">
        <f t="shared" si="607"/>
        <v>4661635.6400000006</v>
      </c>
      <c r="O118" s="91">
        <f t="shared" si="607"/>
        <v>3932733.400000006</v>
      </c>
      <c r="P118" s="91">
        <f t="shared" si="607"/>
        <v>7514001.200000003</v>
      </c>
      <c r="Q118" s="91">
        <f t="shared" si="607"/>
        <v>2182647</v>
      </c>
      <c r="R118" s="91">
        <f t="shared" si="607"/>
        <v>3772083.9600000009</v>
      </c>
      <c r="S118" s="91">
        <f t="shared" si="607"/>
        <v>14718330.219999999</v>
      </c>
      <c r="T118" s="91">
        <f t="shared" si="607"/>
        <v>22169596.090000004</v>
      </c>
      <c r="U118" s="91">
        <f t="shared" si="607"/>
        <v>7181463.6700000018</v>
      </c>
      <c r="V118" s="91">
        <f t="shared" si="607"/>
        <v>7246742</v>
      </c>
      <c r="W118" s="91">
        <f t="shared" si="607"/>
        <v>7181463.6700000018</v>
      </c>
      <c r="X118" s="92">
        <f t="shared" si="607"/>
        <v>9909915.5099999979</v>
      </c>
      <c r="Y118" s="192">
        <f t="shared" si="607"/>
        <v>10938504</v>
      </c>
      <c r="Z118" s="192">
        <f t="shared" si="607"/>
        <v>10577005</v>
      </c>
      <c r="AA118" s="192">
        <f t="shared" si="607"/>
        <v>755219.45000000298</v>
      </c>
      <c r="AB118" s="192">
        <f t="shared" ref="AB118:AC118" si="608">+AB97-AB104</f>
        <v>11080727.810000002</v>
      </c>
      <c r="AC118" s="192">
        <f t="shared" si="608"/>
        <v>3282800.1500000022</v>
      </c>
      <c r="AD118" s="192">
        <f t="shared" ref="AD118:AF118" si="609">+AD97-AD104</f>
        <v>12669238.570000004</v>
      </c>
      <c r="AE118" s="192">
        <f t="shared" si="609"/>
        <v>7045959</v>
      </c>
      <c r="AF118" s="192">
        <f t="shared" si="609"/>
        <v>1788634.7199999988</v>
      </c>
      <c r="AG118" s="192">
        <v>6710021</v>
      </c>
      <c r="AH118" s="192">
        <v>7386558</v>
      </c>
      <c r="AI118" s="192">
        <v>3464419</v>
      </c>
      <c r="AJ118" s="92">
        <v>6941163</v>
      </c>
      <c r="AK118" s="282">
        <v>11770666</v>
      </c>
      <c r="AL118" s="282">
        <v>7784700</v>
      </c>
      <c r="AM118" s="282">
        <v>4041880</v>
      </c>
      <c r="AN118" s="282">
        <v>6071390</v>
      </c>
      <c r="AO118" s="282">
        <v>5028541</v>
      </c>
      <c r="AP118" s="282">
        <v>10990605</v>
      </c>
      <c r="AQ118" s="28">
        <v>6201441</v>
      </c>
      <c r="AR118" s="282">
        <v>12184042</v>
      </c>
      <c r="AS118" s="282">
        <v>13697260</v>
      </c>
      <c r="AT118" s="282">
        <v>2011696</v>
      </c>
      <c r="AU118" s="282">
        <v>-674607</v>
      </c>
      <c r="AV118" s="300">
        <v>1461086</v>
      </c>
      <c r="AW118" s="282">
        <v>3180267</v>
      </c>
      <c r="AX118" s="282">
        <v>3332797</v>
      </c>
      <c r="AY118" s="282">
        <v>10999337</v>
      </c>
      <c r="AZ118" s="282">
        <v>11287170</v>
      </c>
      <c r="BA118" s="282">
        <v>3411563</v>
      </c>
      <c r="BB118" s="282">
        <v>9006889</v>
      </c>
      <c r="BC118" s="28">
        <v>8307975</v>
      </c>
      <c r="BD118" s="282">
        <v>6539184</v>
      </c>
      <c r="BE118" s="282">
        <v>6726605</v>
      </c>
      <c r="BF118" s="282">
        <v>2898597</v>
      </c>
      <c r="BG118" s="282">
        <v>5522727</v>
      </c>
      <c r="BH118" s="300"/>
      <c r="BI118" s="28">
        <f t="shared" si="593"/>
        <v>-1464403.429999996</v>
      </c>
      <c r="BJ118" s="93">
        <f t="shared" si="593"/>
        <v>5744934.4300000072</v>
      </c>
      <c r="BK118" s="93">
        <f t="shared" si="593"/>
        <v>3486101.9599999972</v>
      </c>
      <c r="BL118" s="93">
        <f t="shared" si="593"/>
        <v>-2617974.4400000013</v>
      </c>
      <c r="BM118" s="93">
        <f t="shared" si="593"/>
        <v>9701109.3499999978</v>
      </c>
      <c r="BN118" s="93">
        <f t="shared" si="593"/>
        <v>18784319.470000006</v>
      </c>
      <c r="BO118" s="93">
        <f t="shared" si="593"/>
        <v>3521619.9300000034</v>
      </c>
      <c r="BP118" s="93">
        <f t="shared" si="593"/>
        <v>7287459.6499999985</v>
      </c>
      <c r="BQ118" s="93">
        <f t="shared" si="593"/>
        <v>4491548.4499999993</v>
      </c>
      <c r="BR118" s="394">
        <f t="shared" si="593"/>
        <v>4156008.16</v>
      </c>
      <c r="BS118" s="417">
        <f t="shared" si="594"/>
        <v>4436226.299999997</v>
      </c>
      <c r="BT118" s="93">
        <f t="shared" si="594"/>
        <v>5915369.3599999994</v>
      </c>
      <c r="BU118" s="93">
        <f t="shared" si="594"/>
        <v>-3177513.950000003</v>
      </c>
      <c r="BV118" s="93">
        <f t="shared" si="594"/>
        <v>3566726.6099999994</v>
      </c>
      <c r="BW118" s="93">
        <f t="shared" si="594"/>
        <v>1100153.1500000022</v>
      </c>
      <c r="BX118" s="234">
        <f t="shared" si="594"/>
        <v>8897154.6100000031</v>
      </c>
      <c r="BY118" s="234">
        <f t="shared" si="594"/>
        <v>-7672371.2199999988</v>
      </c>
      <c r="BZ118" s="234">
        <f t="shared" si="594"/>
        <v>-20380961.370000005</v>
      </c>
      <c r="CA118" s="234">
        <f t="shared" si="594"/>
        <v>-471442.67000000179</v>
      </c>
      <c r="CB118" s="247">
        <f t="shared" si="594"/>
        <v>139816</v>
      </c>
      <c r="CC118" s="247">
        <f t="shared" si="595"/>
        <v>-3717044.6700000018</v>
      </c>
      <c r="CD118" s="374">
        <f t="shared" si="595"/>
        <v>-2968752.5099999979</v>
      </c>
      <c r="CE118" s="343">
        <f t="shared" si="595"/>
        <v>832162</v>
      </c>
      <c r="CF118" s="247">
        <f t="shared" si="595"/>
        <v>-2792305</v>
      </c>
      <c r="CG118" s="247">
        <f t="shared" si="595"/>
        <v>3286660.549999997</v>
      </c>
      <c r="CH118" s="247">
        <f t="shared" si="595"/>
        <v>-5009337.8100000024</v>
      </c>
      <c r="CI118" s="247">
        <f t="shared" si="595"/>
        <v>1745740.8499999978</v>
      </c>
      <c r="CJ118" s="247">
        <f t="shared" si="595"/>
        <v>-1678633.570000004</v>
      </c>
      <c r="CK118" s="247">
        <f t="shared" si="595"/>
        <v>-844518</v>
      </c>
      <c r="CL118" s="247">
        <f t="shared" si="595"/>
        <v>10395407.280000001</v>
      </c>
      <c r="CM118" s="247">
        <f t="shared" si="596"/>
        <v>6987239</v>
      </c>
      <c r="CN118" s="247">
        <f t="shared" si="596"/>
        <v>-5374862</v>
      </c>
      <c r="CO118" s="247">
        <f t="shared" si="596"/>
        <v>-4139026</v>
      </c>
      <c r="CP118" s="374">
        <f t="shared" si="596"/>
        <v>-5480077</v>
      </c>
      <c r="CQ118" s="374">
        <f t="shared" si="596"/>
        <v>-8590399</v>
      </c>
      <c r="CR118" s="374">
        <f t="shared" si="596"/>
        <v>-4451903</v>
      </c>
      <c r="CS118" s="374">
        <f t="shared" si="596"/>
        <v>6957457</v>
      </c>
      <c r="CT118" s="374">
        <f t="shared" si="596"/>
        <v>5215780</v>
      </c>
      <c r="CU118" s="374">
        <f t="shared" si="596"/>
        <v>-1616978</v>
      </c>
      <c r="CV118" s="374">
        <f t="shared" si="596"/>
        <v>-1983716</v>
      </c>
      <c r="CW118" s="374">
        <f t="shared" si="596"/>
        <v>2106534</v>
      </c>
      <c r="CX118" s="374">
        <f t="shared" si="596"/>
        <v>-5644858</v>
      </c>
      <c r="CY118" s="374">
        <f t="shared" si="596"/>
        <v>-6970655</v>
      </c>
      <c r="CZ118" s="374">
        <f t="shared" si="596"/>
        <v>886901</v>
      </c>
      <c r="DA118" s="374">
        <f t="shared" si="596"/>
        <v>6197334</v>
      </c>
      <c r="DB118" s="330"/>
      <c r="DC118" s="28">
        <f t="shared" si="605"/>
        <v>5522727</v>
      </c>
    </row>
    <row r="119" spans="1:107" s="31" customFormat="1" x14ac:dyDescent="0.35">
      <c r="A119" s="139"/>
      <c r="B119" s="32" t="s">
        <v>143</v>
      </c>
      <c r="C119" s="90">
        <f t="shared" ref="C119" si="610">+C98-C105</f>
        <v>9826169.8099999949</v>
      </c>
      <c r="D119" s="91">
        <f t="shared" ref="D119:AA119" si="611">+D98-D105</f>
        <v>8030334.25</v>
      </c>
      <c r="E119" s="91">
        <f t="shared" si="611"/>
        <v>-3692229.1600000039</v>
      </c>
      <c r="F119" s="91">
        <f t="shared" si="611"/>
        <v>13420661.779999994</v>
      </c>
      <c r="G119" s="91">
        <f t="shared" si="611"/>
        <v>6251360.6499999985</v>
      </c>
      <c r="H119" s="91">
        <f t="shared" si="611"/>
        <v>7203253.2400000021</v>
      </c>
      <c r="I119" s="91">
        <f t="shared" si="611"/>
        <v>7730436.8500000015</v>
      </c>
      <c r="J119" s="91">
        <f t="shared" si="611"/>
        <v>4853666.5</v>
      </c>
      <c r="K119" s="91">
        <f t="shared" si="611"/>
        <v>4581950.9400000051</v>
      </c>
      <c r="L119" s="92">
        <f t="shared" si="611"/>
        <v>13886871.019999996</v>
      </c>
      <c r="M119" s="91">
        <f t="shared" si="611"/>
        <v>11472008.5</v>
      </c>
      <c r="N119" s="91">
        <f t="shared" si="611"/>
        <v>6230741.6000000015</v>
      </c>
      <c r="O119" s="91">
        <f t="shared" si="611"/>
        <v>4553774.9600000009</v>
      </c>
      <c r="P119" s="91">
        <f t="shared" si="611"/>
        <v>13715949.190000005</v>
      </c>
      <c r="Q119" s="91">
        <f t="shared" si="611"/>
        <v>4006195.7600000054</v>
      </c>
      <c r="R119" s="91">
        <f t="shared" si="611"/>
        <v>10508141.239999995</v>
      </c>
      <c r="S119" s="91">
        <f t="shared" si="611"/>
        <v>6539612.7899999991</v>
      </c>
      <c r="T119" s="91">
        <f t="shared" si="611"/>
        <v>10166062.600000001</v>
      </c>
      <c r="U119" s="91">
        <f t="shared" si="611"/>
        <v>4207012.3900000006</v>
      </c>
      <c r="V119" s="91">
        <f t="shared" si="611"/>
        <v>18418219</v>
      </c>
      <c r="W119" s="91">
        <f t="shared" si="611"/>
        <v>4207012.3900000006</v>
      </c>
      <c r="X119" s="92">
        <f t="shared" si="611"/>
        <v>11222646.82</v>
      </c>
      <c r="Y119" s="192">
        <f t="shared" si="611"/>
        <v>17114653</v>
      </c>
      <c r="Z119" s="192">
        <f t="shared" si="611"/>
        <v>11303621</v>
      </c>
      <c r="AA119" s="192">
        <f t="shared" si="611"/>
        <v>1342478.2400000021</v>
      </c>
      <c r="AB119" s="192">
        <f t="shared" ref="AB119:AC119" si="612">+AB98-AB105</f>
        <v>8758260.25</v>
      </c>
      <c r="AC119" s="192">
        <f t="shared" si="612"/>
        <v>4337244.7799999937</v>
      </c>
      <c r="AD119" s="192">
        <f t="shared" ref="AD119:AF119" si="613">+AD98-AD105</f>
        <v>12252693.629999995</v>
      </c>
      <c r="AE119" s="192">
        <f t="shared" si="613"/>
        <v>10383315</v>
      </c>
      <c r="AF119" s="192">
        <f t="shared" si="613"/>
        <v>1780697.75</v>
      </c>
      <c r="AG119" s="192">
        <v>14252926</v>
      </c>
      <c r="AH119" s="192">
        <v>15649240</v>
      </c>
      <c r="AI119" s="192">
        <v>-31873</v>
      </c>
      <c r="AJ119" s="92">
        <v>12295515</v>
      </c>
      <c r="AK119" s="282">
        <v>19794372</v>
      </c>
      <c r="AL119" s="282">
        <v>7378829</v>
      </c>
      <c r="AM119" s="282">
        <v>3992765</v>
      </c>
      <c r="AN119" s="282">
        <v>4001631</v>
      </c>
      <c r="AO119" s="282">
        <v>2302013</v>
      </c>
      <c r="AP119" s="282">
        <v>14569196</v>
      </c>
      <c r="AQ119" s="28">
        <v>9661334</v>
      </c>
      <c r="AR119" s="282">
        <v>14571768</v>
      </c>
      <c r="AS119" s="282">
        <v>23557592</v>
      </c>
      <c r="AT119" s="282">
        <v>-6597745</v>
      </c>
      <c r="AU119" s="282">
        <v>798198</v>
      </c>
      <c r="AV119" s="300">
        <v>2014264</v>
      </c>
      <c r="AW119" s="282">
        <v>5837196</v>
      </c>
      <c r="AX119" s="282">
        <v>1748651</v>
      </c>
      <c r="AY119" s="282">
        <v>7746533</v>
      </c>
      <c r="AZ119" s="282">
        <v>-1546259</v>
      </c>
      <c r="BA119" s="282">
        <v>14926663</v>
      </c>
      <c r="BB119" s="282">
        <v>11782148</v>
      </c>
      <c r="BC119" s="28">
        <v>11081377</v>
      </c>
      <c r="BD119" s="282">
        <v>7772209</v>
      </c>
      <c r="BE119" s="282">
        <v>16655699</v>
      </c>
      <c r="BF119" s="282">
        <v>-675620</v>
      </c>
      <c r="BG119" s="282">
        <v>6450520</v>
      </c>
      <c r="BH119" s="300"/>
      <c r="BI119" s="28">
        <f t="shared" si="593"/>
        <v>-5272394.849999994</v>
      </c>
      <c r="BJ119" s="93">
        <f t="shared" si="593"/>
        <v>5685614.9400000051</v>
      </c>
      <c r="BK119" s="93">
        <f t="shared" si="593"/>
        <v>7698424.9200000092</v>
      </c>
      <c r="BL119" s="93">
        <f t="shared" si="593"/>
        <v>-2912520.5399999991</v>
      </c>
      <c r="BM119" s="93">
        <f t="shared" si="593"/>
        <v>288252.1400000006</v>
      </c>
      <c r="BN119" s="93">
        <f t="shared" si="593"/>
        <v>2962809.3599999994</v>
      </c>
      <c r="BO119" s="93">
        <f t="shared" si="593"/>
        <v>-3523424.4600000009</v>
      </c>
      <c r="BP119" s="93">
        <f t="shared" si="593"/>
        <v>13564552.5</v>
      </c>
      <c r="BQ119" s="93">
        <f t="shared" si="593"/>
        <v>-374938.55000000447</v>
      </c>
      <c r="BR119" s="394">
        <f t="shared" si="593"/>
        <v>-2664224.1999999955</v>
      </c>
      <c r="BS119" s="417">
        <f t="shared" si="594"/>
        <v>5642644.5</v>
      </c>
      <c r="BT119" s="93">
        <f t="shared" si="594"/>
        <v>5072879.3999999985</v>
      </c>
      <c r="BU119" s="93">
        <f t="shared" si="594"/>
        <v>-3211296.7199999988</v>
      </c>
      <c r="BV119" s="93">
        <f t="shared" si="594"/>
        <v>-4957688.9400000051</v>
      </c>
      <c r="BW119" s="93">
        <f t="shared" si="594"/>
        <v>331049.01999998838</v>
      </c>
      <c r="BX119" s="234">
        <f t="shared" si="594"/>
        <v>1744552.3900000006</v>
      </c>
      <c r="BY119" s="234">
        <f t="shared" si="594"/>
        <v>3843702.2100000009</v>
      </c>
      <c r="BZ119" s="234">
        <f t="shared" si="594"/>
        <v>-8385364.8500000015</v>
      </c>
      <c r="CA119" s="234">
        <f t="shared" si="594"/>
        <v>10045913.609999999</v>
      </c>
      <c r="CB119" s="247">
        <f t="shared" si="594"/>
        <v>-2768979</v>
      </c>
      <c r="CC119" s="247">
        <f t="shared" si="595"/>
        <v>-4238885.3900000006</v>
      </c>
      <c r="CD119" s="374">
        <f t="shared" si="595"/>
        <v>1072868.1799999997</v>
      </c>
      <c r="CE119" s="343">
        <f t="shared" si="595"/>
        <v>2679719</v>
      </c>
      <c r="CF119" s="247">
        <f t="shared" si="595"/>
        <v>-3924792</v>
      </c>
      <c r="CG119" s="247">
        <f t="shared" si="595"/>
        <v>2650286.7599999979</v>
      </c>
      <c r="CH119" s="247">
        <f t="shared" si="595"/>
        <v>-4756629.25</v>
      </c>
      <c r="CI119" s="247">
        <f t="shared" si="595"/>
        <v>-2035231.7799999937</v>
      </c>
      <c r="CJ119" s="247">
        <f t="shared" si="595"/>
        <v>2316502.3700000048</v>
      </c>
      <c r="CK119" s="247">
        <f t="shared" si="595"/>
        <v>-721981</v>
      </c>
      <c r="CL119" s="247">
        <f t="shared" si="595"/>
        <v>12791070.25</v>
      </c>
      <c r="CM119" s="247">
        <f t="shared" si="596"/>
        <v>9304666</v>
      </c>
      <c r="CN119" s="247">
        <f t="shared" si="596"/>
        <v>-22246985</v>
      </c>
      <c r="CO119" s="247">
        <f t="shared" si="596"/>
        <v>830071</v>
      </c>
      <c r="CP119" s="374">
        <f t="shared" si="596"/>
        <v>-10281251</v>
      </c>
      <c r="CQ119" s="374">
        <f t="shared" si="596"/>
        <v>-13957176</v>
      </c>
      <c r="CR119" s="374">
        <f t="shared" si="596"/>
        <v>-5630178</v>
      </c>
      <c r="CS119" s="374">
        <f t="shared" si="596"/>
        <v>3753768</v>
      </c>
      <c r="CT119" s="374">
        <f t="shared" si="596"/>
        <v>-5547890</v>
      </c>
      <c r="CU119" s="374">
        <f t="shared" si="596"/>
        <v>12624650</v>
      </c>
      <c r="CV119" s="374">
        <f t="shared" si="596"/>
        <v>-2787048</v>
      </c>
      <c r="CW119" s="374">
        <f t="shared" si="596"/>
        <v>1420043</v>
      </c>
      <c r="CX119" s="374">
        <f t="shared" si="596"/>
        <v>-6799559</v>
      </c>
      <c r="CY119" s="374">
        <f t="shared" si="596"/>
        <v>-6901893</v>
      </c>
      <c r="CZ119" s="374">
        <f t="shared" si="596"/>
        <v>5922125</v>
      </c>
      <c r="DA119" s="374">
        <f t="shared" si="596"/>
        <v>5652322</v>
      </c>
      <c r="DB119" s="330"/>
      <c r="DC119" s="28">
        <f t="shared" si="605"/>
        <v>6450520</v>
      </c>
    </row>
    <row r="120" spans="1:107" s="123" customFormat="1" ht="15" thickBot="1" x14ac:dyDescent="0.4">
      <c r="A120" s="140"/>
      <c r="B120" s="45" t="s">
        <v>144</v>
      </c>
      <c r="C120" s="119">
        <f>SUM(C115:C119)</f>
        <v>23956103.600000009</v>
      </c>
      <c r="D120" s="120">
        <f t="shared" ref="D120:AA120" si="614">SUM(D115:D119)</f>
        <v>-7310022.4600000009</v>
      </c>
      <c r="E120" s="120">
        <f t="shared" si="614"/>
        <v>-20147437.000000004</v>
      </c>
      <c r="F120" s="29">
        <f t="shared" si="614"/>
        <v>30149676.36999999</v>
      </c>
      <c r="G120" s="120">
        <f t="shared" si="614"/>
        <v>49997274.369999982</v>
      </c>
      <c r="H120" s="120">
        <f t="shared" si="614"/>
        <v>23785869.630000003</v>
      </c>
      <c r="I120" s="120">
        <f t="shared" si="614"/>
        <v>-3123137.5000000075</v>
      </c>
      <c r="J120" s="120">
        <f t="shared" si="614"/>
        <v>-10386143.400000012</v>
      </c>
      <c r="K120" s="120">
        <f t="shared" si="614"/>
        <v>19571167.900000006</v>
      </c>
      <c r="L120" s="121">
        <f t="shared" si="614"/>
        <v>48026956.540000007</v>
      </c>
      <c r="M120" s="120">
        <f t="shared" si="614"/>
        <v>55222006.599999979</v>
      </c>
      <c r="N120" s="29">
        <f t="shared" si="614"/>
        <v>17731881.299999993</v>
      </c>
      <c r="O120" s="29">
        <f t="shared" si="614"/>
        <v>16866472.219999991</v>
      </c>
      <c r="P120" s="29">
        <f t="shared" si="614"/>
        <v>44746436.010000013</v>
      </c>
      <c r="Q120" s="29">
        <f t="shared" si="614"/>
        <v>5091866.6900000051</v>
      </c>
      <c r="R120" s="29">
        <f t="shared" si="614"/>
        <v>32374854.739999987</v>
      </c>
      <c r="S120" s="29">
        <f t="shared" si="614"/>
        <v>71367382.189999998</v>
      </c>
      <c r="T120" s="29">
        <f t="shared" si="614"/>
        <v>71452594.849999994</v>
      </c>
      <c r="U120" s="29">
        <f t="shared" si="614"/>
        <v>2309070.9900000077</v>
      </c>
      <c r="V120" s="29">
        <f t="shared" si="614"/>
        <v>16603231</v>
      </c>
      <c r="W120" s="29">
        <f t="shared" si="614"/>
        <v>2309070.9900000077</v>
      </c>
      <c r="X120" s="121">
        <f t="shared" si="614"/>
        <v>64405202.679999992</v>
      </c>
      <c r="Y120" s="202">
        <f t="shared" si="614"/>
        <v>73872261</v>
      </c>
      <c r="Z120" s="202">
        <f t="shared" si="614"/>
        <v>48445884</v>
      </c>
      <c r="AA120" s="202">
        <f t="shared" si="614"/>
        <v>-302438.28999999352</v>
      </c>
      <c r="AB120" s="202">
        <f t="shared" ref="AB120:AC120" si="615">SUM(AB115:AB119)</f>
        <v>28288405.670000017</v>
      </c>
      <c r="AC120" s="202">
        <f t="shared" si="615"/>
        <v>252065.73999999277</v>
      </c>
      <c r="AD120" s="202">
        <f t="shared" ref="AD120:AF120" si="616">SUM(AD115:AD119)</f>
        <v>55295344.510000005</v>
      </c>
      <c r="AE120" s="202">
        <f t="shared" si="616"/>
        <v>52295968</v>
      </c>
      <c r="AF120" s="202">
        <f t="shared" si="616"/>
        <v>10089110.50999999</v>
      </c>
      <c r="AG120" s="202">
        <v>38535840</v>
      </c>
      <c r="AH120" s="202">
        <v>-4810152</v>
      </c>
      <c r="AI120" s="202">
        <v>-21484062</v>
      </c>
      <c r="AJ120" s="121">
        <v>73237112</v>
      </c>
      <c r="AK120" s="202">
        <v>66655856</v>
      </c>
      <c r="AL120" s="202">
        <v>37150520</v>
      </c>
      <c r="AM120" s="202">
        <v>1463569</v>
      </c>
      <c r="AN120" s="202">
        <v>2135211</v>
      </c>
      <c r="AO120" s="202">
        <v>-1181725</v>
      </c>
      <c r="AP120" s="202">
        <v>45281806</v>
      </c>
      <c r="AQ120" s="29">
        <v>54390051</v>
      </c>
      <c r="AR120" s="202">
        <v>64617366</v>
      </c>
      <c r="AS120" s="202">
        <v>30206361</v>
      </c>
      <c r="AT120" s="202">
        <v>-45014867</v>
      </c>
      <c r="AU120" s="202">
        <v>-5752391</v>
      </c>
      <c r="AV120" s="299">
        <v>9747758</v>
      </c>
      <c r="AW120" s="202">
        <v>26716173</v>
      </c>
      <c r="AX120" s="202">
        <v>18832648</v>
      </c>
      <c r="AY120" s="202">
        <v>49926577</v>
      </c>
      <c r="AZ120" s="202">
        <v>12673646</v>
      </c>
      <c r="BA120" s="202">
        <v>-3597074</v>
      </c>
      <c r="BB120" s="202">
        <v>25393348</v>
      </c>
      <c r="BC120" s="29">
        <v>58730743</v>
      </c>
      <c r="BD120" s="202">
        <v>30540351</v>
      </c>
      <c r="BE120" s="202">
        <v>27734744</v>
      </c>
      <c r="BF120" s="202">
        <v>-34679116</v>
      </c>
      <c r="BG120" s="202">
        <v>19494773</v>
      </c>
      <c r="BH120" s="299"/>
      <c r="BI120" s="29">
        <f t="shared" si="561"/>
        <v>-7089631.3800000157</v>
      </c>
      <c r="BJ120" s="122">
        <f t="shared" ref="BJ120:BL120" si="617">SUM(BJ115:BJ119)</f>
        <v>52056458.470000014</v>
      </c>
      <c r="BK120" s="122">
        <f t="shared" si="617"/>
        <v>25239303.690000009</v>
      </c>
      <c r="BL120" s="122">
        <f t="shared" si="617"/>
        <v>2225178.3699999973</v>
      </c>
      <c r="BM120" s="122">
        <f t="shared" ref="BM120" si="618">SUM(BM115:BM119)</f>
        <v>21370107.82</v>
      </c>
      <c r="BN120" s="122">
        <f t="shared" ref="BN120:BV120" si="619">SUM(BN115:BN119)</f>
        <v>47666725.219999999</v>
      </c>
      <c r="BO120" s="122">
        <f t="shared" si="619"/>
        <v>5432208.4900000151</v>
      </c>
      <c r="BP120" s="122">
        <f t="shared" si="619"/>
        <v>26989374.400000013</v>
      </c>
      <c r="BQ120" s="122">
        <f t="shared" si="619"/>
        <v>-17262096.909999996</v>
      </c>
      <c r="BR120" s="393">
        <f t="shared" si="619"/>
        <v>16378246.139999989</v>
      </c>
      <c r="BS120" s="416">
        <f t="shared" si="619"/>
        <v>18650254.400000021</v>
      </c>
      <c r="BT120" s="122">
        <f t="shared" si="619"/>
        <v>30714002.700000007</v>
      </c>
      <c r="BU120" s="122">
        <f t="shared" si="619"/>
        <v>-17168910.509999987</v>
      </c>
      <c r="BV120" s="122">
        <f t="shared" si="619"/>
        <v>-16458030.339999996</v>
      </c>
      <c r="BW120" s="122">
        <f t="shared" ref="BW120:BX120" si="620">SUM(BW115:BW119)</f>
        <v>-4839800.9500000123</v>
      </c>
      <c r="BX120" s="233">
        <f t="shared" si="620"/>
        <v>22920489.770000018</v>
      </c>
      <c r="BY120" s="233">
        <f t="shared" ref="BY120:BZ120" si="621">SUM(BY115:BY119)</f>
        <v>-19071414.189999986</v>
      </c>
      <c r="BZ120" s="233">
        <f t="shared" si="621"/>
        <v>-61363484.340000011</v>
      </c>
      <c r="CA120" s="233">
        <f t="shared" ref="CA120:CB120" si="622">SUM(CA115:CA119)</f>
        <v>36226769.00999999</v>
      </c>
      <c r="CB120" s="259">
        <f t="shared" si="622"/>
        <v>-21413383</v>
      </c>
      <c r="CC120" s="259">
        <f t="shared" ref="CC120:CE120" si="623">SUM(CC115:CC119)</f>
        <v>-23793132.99000001</v>
      </c>
      <c r="CD120" s="373">
        <f t="shared" si="623"/>
        <v>8831909.3200000059</v>
      </c>
      <c r="CE120" s="342">
        <f t="shared" si="623"/>
        <v>-7216405</v>
      </c>
      <c r="CF120" s="259">
        <f t="shared" ref="CF120:CG120" si="624">SUM(CF115:CF119)</f>
        <v>-11295364</v>
      </c>
      <c r="CG120" s="259">
        <f t="shared" si="624"/>
        <v>1766007.2899999935</v>
      </c>
      <c r="CH120" s="259">
        <f t="shared" ref="CH120" si="625">SUM(CH115:CH119)</f>
        <v>-26153194.670000017</v>
      </c>
      <c r="CI120" s="259">
        <f t="shared" ref="CI120" si="626">SUM(CI115:CI119)</f>
        <v>-1433790.7399999928</v>
      </c>
      <c r="CJ120" s="259">
        <f t="shared" ref="CJ120" si="627">SUM(CJ115:CJ119)</f>
        <v>-10013538.510000005</v>
      </c>
      <c r="CK120" s="259">
        <f t="shared" ref="CK120" si="628">SUM(CK115:CK119)</f>
        <v>2094083</v>
      </c>
      <c r="CL120" s="259">
        <f t="shared" ref="CL120" si="629">SUM(CL115:CL119)</f>
        <v>54528255.49000001</v>
      </c>
      <c r="CM120" s="259">
        <f t="shared" ref="CM120" si="630">SUM(CM115:CM119)</f>
        <v>-8329479</v>
      </c>
      <c r="CN120" s="259">
        <f t="shared" ref="CN120" si="631">SUM(CN115:CN119)</f>
        <v>-40204715</v>
      </c>
      <c r="CO120" s="259">
        <f t="shared" ref="CO120" si="632">SUM(CO115:CO119)</f>
        <v>15731671</v>
      </c>
      <c r="CP120" s="373">
        <f t="shared" ref="CP120" si="633">SUM(CP115:CP119)</f>
        <v>-63489354</v>
      </c>
      <c r="CQ120" s="373">
        <f t="shared" ref="CQ120" si="634">SUM(CQ115:CQ119)</f>
        <v>-39939683</v>
      </c>
      <c r="CR120" s="373">
        <f t="shared" ref="CR120" si="635">SUM(CR115:CR119)</f>
        <v>-18317872</v>
      </c>
      <c r="CS120" s="373">
        <f t="shared" ref="CS120" si="636">SUM(CS115:CS119)</f>
        <v>48463008</v>
      </c>
      <c r="CT120" s="373">
        <f t="shared" ref="CT120" si="637">SUM(CT115:CT119)</f>
        <v>10538435</v>
      </c>
      <c r="CU120" s="373">
        <f t="shared" ref="CU120" si="638">SUM(CU115:CU119)</f>
        <v>-2415349</v>
      </c>
      <c r="CV120" s="373">
        <f t="shared" ref="CV120" si="639">SUM(CV115:CV119)</f>
        <v>-19888458</v>
      </c>
      <c r="CW120" s="373">
        <f t="shared" ref="CW120" si="640">SUM(CW115:CW119)</f>
        <v>4340692</v>
      </c>
      <c r="CX120" s="373">
        <f t="shared" ref="CX120" si="641">SUM(CX115:CX119)</f>
        <v>-34077015</v>
      </c>
      <c r="CY120" s="373">
        <f t="shared" ref="CY120:CZ120" si="642">SUM(CY115:CY119)</f>
        <v>-2471617</v>
      </c>
      <c r="CZ120" s="373">
        <f t="shared" si="642"/>
        <v>10335751</v>
      </c>
      <c r="DA120" s="373">
        <f t="shared" ref="DA120" si="643">SUM(DA115:DA119)</f>
        <v>25247164</v>
      </c>
      <c r="DB120" s="331"/>
      <c r="DC120" s="29">
        <f t="shared" si="561"/>
        <v>19494773</v>
      </c>
    </row>
    <row r="121" spans="1:107" s="52" customFormat="1" x14ac:dyDescent="0.3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51"/>
      <c r="CC121" s="251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264"/>
      <c r="DC121" s="71"/>
    </row>
    <row r="122" spans="1:107" s="52" customFormat="1" x14ac:dyDescent="0.35">
      <c r="A122" s="139"/>
      <c r="B122" s="53" t="s">
        <v>139</v>
      </c>
      <c r="C122" s="54">
        <v>1882</v>
      </c>
      <c r="D122" s="55">
        <v>2008</v>
      </c>
      <c r="E122" s="55">
        <v>2205</v>
      </c>
      <c r="F122" s="57">
        <v>2273</v>
      </c>
      <c r="G122" s="55">
        <v>2281</v>
      </c>
      <c r="H122" s="57">
        <v>2249</v>
      </c>
      <c r="I122" s="55">
        <v>2194</v>
      </c>
      <c r="J122" s="57">
        <v>2071</v>
      </c>
      <c r="K122" s="55">
        <v>1901</v>
      </c>
      <c r="L122" s="100">
        <v>1783</v>
      </c>
      <c r="M122" s="57">
        <v>1557</v>
      </c>
      <c r="N122" s="57">
        <v>1396</v>
      </c>
      <c r="O122" s="55">
        <v>1329</v>
      </c>
      <c r="P122" s="57">
        <v>1222</v>
      </c>
      <c r="Q122" s="55">
        <v>932</v>
      </c>
      <c r="R122" s="57">
        <v>835</v>
      </c>
      <c r="S122" s="55">
        <v>784</v>
      </c>
      <c r="T122" s="57">
        <v>789</v>
      </c>
      <c r="U122" s="194">
        <v>835</v>
      </c>
      <c r="V122" s="194">
        <v>1181</v>
      </c>
      <c r="W122" s="194">
        <v>943</v>
      </c>
      <c r="X122" s="100">
        <v>899</v>
      </c>
      <c r="Y122" s="194">
        <v>1106</v>
      </c>
      <c r="Z122" s="194">
        <v>892</v>
      </c>
      <c r="AA122" s="194">
        <v>848</v>
      </c>
      <c r="AB122" s="194">
        <v>2005</v>
      </c>
      <c r="AC122" s="194">
        <v>1846</v>
      </c>
      <c r="AD122" s="194">
        <v>1850</v>
      </c>
      <c r="AE122" s="194">
        <v>2161</v>
      </c>
      <c r="AF122" s="194">
        <v>2119</v>
      </c>
      <c r="AG122" s="194">
        <v>2649</v>
      </c>
      <c r="AH122" s="194">
        <v>3905</v>
      </c>
      <c r="AI122" s="194">
        <v>5119</v>
      </c>
      <c r="AJ122" s="100">
        <v>3431</v>
      </c>
      <c r="AK122" s="194">
        <v>4214</v>
      </c>
      <c r="AL122" s="194">
        <v>4588</v>
      </c>
      <c r="AM122" s="194">
        <v>4377</v>
      </c>
      <c r="AN122" s="194">
        <v>2725</v>
      </c>
      <c r="AO122" s="194">
        <v>2387</v>
      </c>
      <c r="AP122" s="194">
        <v>2088</v>
      </c>
      <c r="AQ122" s="57">
        <v>2418</v>
      </c>
      <c r="AR122" s="194">
        <v>2444</v>
      </c>
      <c r="AS122" s="194">
        <v>2097</v>
      </c>
      <c r="AT122" s="194">
        <v>1799</v>
      </c>
      <c r="AU122" s="194">
        <v>1715</v>
      </c>
      <c r="AV122" s="100">
        <v>2654</v>
      </c>
      <c r="AW122" s="194">
        <v>1648</v>
      </c>
      <c r="AX122" s="194">
        <v>1689</v>
      </c>
      <c r="AY122" s="194">
        <v>1640</v>
      </c>
      <c r="AZ122" s="194">
        <v>2033</v>
      </c>
      <c r="BA122" s="194">
        <v>1601</v>
      </c>
      <c r="BB122" s="194">
        <v>1579</v>
      </c>
      <c r="BC122" s="57">
        <v>1416</v>
      </c>
      <c r="BD122" s="194">
        <v>1754</v>
      </c>
      <c r="BE122" s="194">
        <v>1583</v>
      </c>
      <c r="BF122" s="194">
        <v>1674</v>
      </c>
      <c r="BG122" s="194">
        <v>1619</v>
      </c>
      <c r="BH122" s="100"/>
      <c r="BI122" s="57">
        <f t="shared" ref="BI122:BR126" si="644">O122-C122</f>
        <v>-553</v>
      </c>
      <c r="BJ122" s="101">
        <f t="shared" si="644"/>
        <v>-786</v>
      </c>
      <c r="BK122" s="101">
        <f t="shared" si="644"/>
        <v>-1273</v>
      </c>
      <c r="BL122" s="101">
        <f t="shared" si="644"/>
        <v>-1438</v>
      </c>
      <c r="BM122" s="101">
        <f t="shared" si="644"/>
        <v>-1497</v>
      </c>
      <c r="BN122" s="101">
        <f t="shared" si="644"/>
        <v>-1460</v>
      </c>
      <c r="BO122" s="101">
        <f t="shared" si="644"/>
        <v>-1359</v>
      </c>
      <c r="BP122" s="101">
        <f t="shared" si="644"/>
        <v>-890</v>
      </c>
      <c r="BQ122" s="101">
        <f t="shared" si="644"/>
        <v>-958</v>
      </c>
      <c r="BR122" s="397">
        <f t="shared" si="644"/>
        <v>-884</v>
      </c>
      <c r="BS122" s="101">
        <f t="shared" ref="BS122:CB126" si="645">Y122-M122</f>
        <v>-451</v>
      </c>
      <c r="BT122" s="101">
        <f t="shared" si="645"/>
        <v>-504</v>
      </c>
      <c r="BU122" s="101">
        <f t="shared" si="645"/>
        <v>-481</v>
      </c>
      <c r="BV122" s="101">
        <f t="shared" si="645"/>
        <v>783</v>
      </c>
      <c r="BW122" s="101">
        <f t="shared" si="645"/>
        <v>914</v>
      </c>
      <c r="BX122" s="237">
        <f t="shared" si="645"/>
        <v>1015</v>
      </c>
      <c r="BY122" s="237">
        <f t="shared" si="645"/>
        <v>1377</v>
      </c>
      <c r="BZ122" s="237">
        <f t="shared" si="645"/>
        <v>1330</v>
      </c>
      <c r="CA122" s="237">
        <f t="shared" si="645"/>
        <v>1814</v>
      </c>
      <c r="CB122" s="196">
        <f t="shared" si="645"/>
        <v>2724</v>
      </c>
      <c r="CC122" s="196">
        <f t="shared" ref="CC122:CL126" si="646">AI122-W122</f>
        <v>4176</v>
      </c>
      <c r="CD122" s="377">
        <f t="shared" si="646"/>
        <v>2532</v>
      </c>
      <c r="CE122" s="196">
        <f t="shared" si="646"/>
        <v>3108</v>
      </c>
      <c r="CF122" s="196">
        <f t="shared" si="646"/>
        <v>3696</v>
      </c>
      <c r="CG122" s="196">
        <f t="shared" si="646"/>
        <v>3529</v>
      </c>
      <c r="CH122" s="196">
        <f t="shared" si="646"/>
        <v>720</v>
      </c>
      <c r="CI122" s="196">
        <f t="shared" si="646"/>
        <v>541</v>
      </c>
      <c r="CJ122" s="196">
        <f t="shared" si="646"/>
        <v>238</v>
      </c>
      <c r="CK122" s="196">
        <f t="shared" si="646"/>
        <v>257</v>
      </c>
      <c r="CL122" s="196">
        <f t="shared" si="646"/>
        <v>325</v>
      </c>
      <c r="CM122" s="196">
        <f t="shared" ref="CM122:DA126" si="647">AS122-AG122</f>
        <v>-552</v>
      </c>
      <c r="CN122" s="196">
        <f t="shared" si="647"/>
        <v>-2106</v>
      </c>
      <c r="CO122" s="196">
        <f t="shared" si="647"/>
        <v>-3404</v>
      </c>
      <c r="CP122" s="377">
        <f t="shared" si="647"/>
        <v>-777</v>
      </c>
      <c r="CQ122" s="377">
        <f t="shared" si="647"/>
        <v>-2566</v>
      </c>
      <c r="CR122" s="377">
        <f t="shared" si="647"/>
        <v>-2899</v>
      </c>
      <c r="CS122" s="377">
        <f t="shared" si="647"/>
        <v>-2737</v>
      </c>
      <c r="CT122" s="377">
        <f t="shared" si="647"/>
        <v>-692</v>
      </c>
      <c r="CU122" s="377">
        <f t="shared" si="647"/>
        <v>-786</v>
      </c>
      <c r="CV122" s="377">
        <f t="shared" si="647"/>
        <v>-509</v>
      </c>
      <c r="CW122" s="377">
        <f t="shared" si="647"/>
        <v>-1002</v>
      </c>
      <c r="CX122" s="377">
        <f t="shared" si="647"/>
        <v>-690</v>
      </c>
      <c r="CY122" s="377">
        <f t="shared" si="647"/>
        <v>-514</v>
      </c>
      <c r="CZ122" s="377">
        <f t="shared" si="647"/>
        <v>-125</v>
      </c>
      <c r="DA122" s="377">
        <f t="shared" si="647"/>
        <v>-96</v>
      </c>
      <c r="DB122" s="264"/>
      <c r="DC122" s="57">
        <f>IF(ISERROR(GETPIVOTDATA("VALUE",'CSS WK pvt'!$I$2,"DT_FILE",DC$8,"CD_CO",DC$6,"TRIM_CAT",TRIM(B122),"TRIM_LINE",A121))=TRUE,0,GETPIVOTDATA("VALUE",'CSS WK pvt'!$I$2,"DT_FILE",DC$8,"CD_CO",DC$6,"TRIM_CAT",TRIM(B122),"TRIM_LINE",A121))</f>
        <v>1619</v>
      </c>
    </row>
    <row r="123" spans="1:107" s="52" customFormat="1" x14ac:dyDescent="0.35">
      <c r="A123" s="139"/>
      <c r="B123" s="53" t="s">
        <v>140</v>
      </c>
      <c r="C123" s="54">
        <v>4763</v>
      </c>
      <c r="D123" s="55">
        <v>5349</v>
      </c>
      <c r="E123" s="55">
        <v>6297</v>
      </c>
      <c r="F123" s="57">
        <v>6784</v>
      </c>
      <c r="G123" s="55">
        <v>7083</v>
      </c>
      <c r="H123" s="57">
        <v>7403</v>
      </c>
      <c r="I123" s="55">
        <v>7592</v>
      </c>
      <c r="J123" s="57">
        <v>7651</v>
      </c>
      <c r="K123" s="55">
        <v>7439</v>
      </c>
      <c r="L123" s="100">
        <v>7143</v>
      </c>
      <c r="M123" s="57">
        <v>6790</v>
      </c>
      <c r="N123" s="57">
        <v>6575</v>
      </c>
      <c r="O123" s="55">
        <v>6537</v>
      </c>
      <c r="P123" s="57">
        <v>6160</v>
      </c>
      <c r="Q123" s="55">
        <v>5366</v>
      </c>
      <c r="R123" s="57">
        <v>5051</v>
      </c>
      <c r="S123" s="55">
        <v>5246</v>
      </c>
      <c r="T123" s="57">
        <v>5219</v>
      </c>
      <c r="U123" s="194">
        <v>5185</v>
      </c>
      <c r="V123" s="194">
        <v>6062</v>
      </c>
      <c r="W123" s="194">
        <v>7012</v>
      </c>
      <c r="X123" s="100">
        <v>7615</v>
      </c>
      <c r="Y123" s="194">
        <v>8012</v>
      </c>
      <c r="Z123" s="194">
        <v>9060</v>
      </c>
      <c r="AA123" s="194">
        <v>9767</v>
      </c>
      <c r="AB123" s="194">
        <v>25160</v>
      </c>
      <c r="AC123" s="194">
        <v>27102</v>
      </c>
      <c r="AD123" s="194">
        <v>28388</v>
      </c>
      <c r="AE123" s="194">
        <v>23772</v>
      </c>
      <c r="AF123" s="194">
        <v>24304</v>
      </c>
      <c r="AG123" s="194">
        <v>24584</v>
      </c>
      <c r="AH123" s="194">
        <v>23612</v>
      </c>
      <c r="AI123" s="194">
        <v>21707</v>
      </c>
      <c r="AJ123" s="100">
        <v>21853</v>
      </c>
      <c r="AK123" s="194">
        <v>20042</v>
      </c>
      <c r="AL123" s="194">
        <v>19098</v>
      </c>
      <c r="AM123" s="194">
        <v>18735</v>
      </c>
      <c r="AN123" s="194">
        <v>17420</v>
      </c>
      <c r="AO123" s="194">
        <v>18322</v>
      </c>
      <c r="AP123" s="194">
        <v>18104</v>
      </c>
      <c r="AQ123" s="57">
        <v>16747</v>
      </c>
      <c r="AR123" s="194">
        <v>15836</v>
      </c>
      <c r="AS123" s="194">
        <v>14846</v>
      </c>
      <c r="AT123" s="194">
        <v>15340</v>
      </c>
      <c r="AU123" s="194">
        <v>14815</v>
      </c>
      <c r="AV123" s="100">
        <v>13329</v>
      </c>
      <c r="AW123" s="194">
        <v>14364</v>
      </c>
      <c r="AX123" s="194">
        <v>14702</v>
      </c>
      <c r="AY123" s="194">
        <v>15937</v>
      </c>
      <c r="AZ123" s="194">
        <v>16588</v>
      </c>
      <c r="BA123" s="194">
        <v>18283</v>
      </c>
      <c r="BB123" s="194">
        <v>18441</v>
      </c>
      <c r="BC123" s="57">
        <v>19425</v>
      </c>
      <c r="BD123" s="194">
        <v>19074</v>
      </c>
      <c r="BE123" s="194">
        <v>18851</v>
      </c>
      <c r="BF123" s="194">
        <v>18235</v>
      </c>
      <c r="BG123" s="194">
        <v>17252</v>
      </c>
      <c r="BH123" s="100"/>
      <c r="BI123" s="57">
        <f t="shared" si="644"/>
        <v>1774</v>
      </c>
      <c r="BJ123" s="101">
        <f t="shared" si="644"/>
        <v>811</v>
      </c>
      <c r="BK123" s="101">
        <f t="shared" si="644"/>
        <v>-931</v>
      </c>
      <c r="BL123" s="101">
        <f t="shared" si="644"/>
        <v>-1733</v>
      </c>
      <c r="BM123" s="101">
        <f t="shared" si="644"/>
        <v>-1837</v>
      </c>
      <c r="BN123" s="101">
        <f t="shared" si="644"/>
        <v>-2184</v>
      </c>
      <c r="BO123" s="101">
        <f t="shared" si="644"/>
        <v>-2407</v>
      </c>
      <c r="BP123" s="101">
        <f t="shared" si="644"/>
        <v>-1589</v>
      </c>
      <c r="BQ123" s="101">
        <f t="shared" si="644"/>
        <v>-427</v>
      </c>
      <c r="BR123" s="397">
        <f t="shared" si="644"/>
        <v>472</v>
      </c>
      <c r="BS123" s="101">
        <f t="shared" si="645"/>
        <v>1222</v>
      </c>
      <c r="BT123" s="101">
        <f t="shared" si="645"/>
        <v>2485</v>
      </c>
      <c r="BU123" s="101">
        <f t="shared" si="645"/>
        <v>3230</v>
      </c>
      <c r="BV123" s="101">
        <f t="shared" si="645"/>
        <v>19000</v>
      </c>
      <c r="BW123" s="101">
        <f t="shared" si="645"/>
        <v>21736</v>
      </c>
      <c r="BX123" s="237">
        <f t="shared" si="645"/>
        <v>23337</v>
      </c>
      <c r="BY123" s="237">
        <f t="shared" si="645"/>
        <v>18526</v>
      </c>
      <c r="BZ123" s="237">
        <f t="shared" si="645"/>
        <v>19085</v>
      </c>
      <c r="CA123" s="237">
        <f t="shared" si="645"/>
        <v>19399</v>
      </c>
      <c r="CB123" s="196">
        <f t="shared" si="645"/>
        <v>17550</v>
      </c>
      <c r="CC123" s="196">
        <f t="shared" si="646"/>
        <v>14695</v>
      </c>
      <c r="CD123" s="377">
        <f t="shared" si="646"/>
        <v>14238</v>
      </c>
      <c r="CE123" s="196">
        <f t="shared" si="646"/>
        <v>12030</v>
      </c>
      <c r="CF123" s="196">
        <f t="shared" si="646"/>
        <v>10038</v>
      </c>
      <c r="CG123" s="196">
        <f t="shared" si="646"/>
        <v>8968</v>
      </c>
      <c r="CH123" s="196">
        <f t="shared" si="646"/>
        <v>-7740</v>
      </c>
      <c r="CI123" s="196">
        <f t="shared" si="646"/>
        <v>-8780</v>
      </c>
      <c r="CJ123" s="196">
        <f t="shared" si="646"/>
        <v>-10284</v>
      </c>
      <c r="CK123" s="196">
        <f t="shared" si="646"/>
        <v>-7025</v>
      </c>
      <c r="CL123" s="196">
        <f t="shared" si="646"/>
        <v>-8468</v>
      </c>
      <c r="CM123" s="196">
        <f t="shared" si="647"/>
        <v>-9738</v>
      </c>
      <c r="CN123" s="196">
        <f t="shared" si="647"/>
        <v>-8272</v>
      </c>
      <c r="CO123" s="196">
        <f t="shared" si="647"/>
        <v>-6892</v>
      </c>
      <c r="CP123" s="377">
        <f t="shared" si="647"/>
        <v>-8524</v>
      </c>
      <c r="CQ123" s="377">
        <f t="shared" si="647"/>
        <v>-5678</v>
      </c>
      <c r="CR123" s="377">
        <f t="shared" si="647"/>
        <v>-4396</v>
      </c>
      <c r="CS123" s="377">
        <f t="shared" si="647"/>
        <v>-2798</v>
      </c>
      <c r="CT123" s="377">
        <f t="shared" si="647"/>
        <v>-832</v>
      </c>
      <c r="CU123" s="377">
        <f t="shared" si="647"/>
        <v>-39</v>
      </c>
      <c r="CV123" s="377">
        <f t="shared" si="647"/>
        <v>337</v>
      </c>
      <c r="CW123" s="377">
        <f t="shared" si="647"/>
        <v>2678</v>
      </c>
      <c r="CX123" s="377">
        <f t="shared" si="647"/>
        <v>3238</v>
      </c>
      <c r="CY123" s="377">
        <f t="shared" si="647"/>
        <v>4005</v>
      </c>
      <c r="CZ123" s="377">
        <f t="shared" si="647"/>
        <v>2895</v>
      </c>
      <c r="DA123" s="377">
        <f t="shared" si="647"/>
        <v>2437</v>
      </c>
      <c r="DB123" s="264"/>
      <c r="DC123" s="57">
        <f>IF(ISERROR(GETPIVOTDATA("VALUE",'CSS WK pvt'!$I$2,"DT_FILE",DC$8,"CD_CO",DC$6,"TRIM_CAT",TRIM(B123),"TRIM_LINE",A121))=TRUE,0,GETPIVOTDATA("VALUE",'CSS WK pvt'!$I$2,"DT_FILE",DC$8,"CD_CO",DC$6,"TRIM_CAT",TRIM(B123),"TRIM_LINE",A121))</f>
        <v>17252</v>
      </c>
    </row>
    <row r="124" spans="1:107" s="52" customFormat="1" x14ac:dyDescent="0.3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1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1</v>
      </c>
      <c r="AT124" s="194">
        <v>2</v>
      </c>
      <c r="AU124" s="194">
        <v>2</v>
      </c>
      <c r="AV124" s="100">
        <v>2</v>
      </c>
      <c r="AW124" s="194">
        <v>2</v>
      </c>
      <c r="AX124" s="194">
        <v>1</v>
      </c>
      <c r="AY124" s="194">
        <v>1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/>
      <c r="BI124" s="57">
        <f t="shared" si="644"/>
        <v>0</v>
      </c>
      <c r="BJ124" s="101">
        <f t="shared" si="644"/>
        <v>0</v>
      </c>
      <c r="BK124" s="101">
        <f t="shared" si="644"/>
        <v>0</v>
      </c>
      <c r="BL124" s="101">
        <f t="shared" si="644"/>
        <v>0</v>
      </c>
      <c r="BM124" s="101">
        <f t="shared" si="644"/>
        <v>0</v>
      </c>
      <c r="BN124" s="101">
        <f t="shared" si="644"/>
        <v>0</v>
      </c>
      <c r="BO124" s="101">
        <f t="shared" si="644"/>
        <v>0</v>
      </c>
      <c r="BP124" s="101">
        <f t="shared" si="644"/>
        <v>0</v>
      </c>
      <c r="BQ124" s="101">
        <f t="shared" si="644"/>
        <v>0</v>
      </c>
      <c r="BR124" s="397">
        <f t="shared" si="644"/>
        <v>0</v>
      </c>
      <c r="BS124" s="101">
        <f t="shared" si="645"/>
        <v>0</v>
      </c>
      <c r="BT124" s="101">
        <f t="shared" si="645"/>
        <v>0</v>
      </c>
      <c r="BU124" s="101">
        <f t="shared" si="645"/>
        <v>0</v>
      </c>
      <c r="BV124" s="101">
        <f t="shared" si="645"/>
        <v>0</v>
      </c>
      <c r="BW124" s="101">
        <f t="shared" si="645"/>
        <v>0</v>
      </c>
      <c r="BX124" s="237">
        <f t="shared" si="645"/>
        <v>1</v>
      </c>
      <c r="BY124" s="237">
        <f t="shared" si="645"/>
        <v>0</v>
      </c>
      <c r="BZ124" s="237">
        <f t="shared" si="645"/>
        <v>0</v>
      </c>
      <c r="CA124" s="237">
        <f t="shared" si="645"/>
        <v>0</v>
      </c>
      <c r="CB124" s="196">
        <f t="shared" si="645"/>
        <v>0</v>
      </c>
      <c r="CC124" s="196">
        <f t="shared" si="646"/>
        <v>0</v>
      </c>
      <c r="CD124" s="377">
        <f t="shared" si="646"/>
        <v>0</v>
      </c>
      <c r="CE124" s="196">
        <f t="shared" si="646"/>
        <v>0</v>
      </c>
      <c r="CF124" s="196">
        <f t="shared" si="646"/>
        <v>0</v>
      </c>
      <c r="CG124" s="196">
        <f t="shared" si="646"/>
        <v>0</v>
      </c>
      <c r="CH124" s="196">
        <f t="shared" si="646"/>
        <v>0</v>
      </c>
      <c r="CI124" s="196">
        <f t="shared" si="646"/>
        <v>0</v>
      </c>
      <c r="CJ124" s="196">
        <f t="shared" si="646"/>
        <v>-1</v>
      </c>
      <c r="CK124" s="196">
        <f t="shared" si="646"/>
        <v>0</v>
      </c>
      <c r="CL124" s="196">
        <f t="shared" si="646"/>
        <v>0</v>
      </c>
      <c r="CM124" s="196">
        <f t="shared" si="647"/>
        <v>1</v>
      </c>
      <c r="CN124" s="196">
        <f t="shared" si="647"/>
        <v>2</v>
      </c>
      <c r="CO124" s="196">
        <f t="shared" si="647"/>
        <v>2</v>
      </c>
      <c r="CP124" s="377">
        <f t="shared" si="647"/>
        <v>2</v>
      </c>
      <c r="CQ124" s="377">
        <f t="shared" si="647"/>
        <v>2</v>
      </c>
      <c r="CR124" s="377">
        <f t="shared" si="647"/>
        <v>1</v>
      </c>
      <c r="CS124" s="377">
        <f t="shared" si="647"/>
        <v>1</v>
      </c>
      <c r="CT124" s="377">
        <f t="shared" si="647"/>
        <v>0</v>
      </c>
      <c r="CU124" s="377">
        <f t="shared" si="647"/>
        <v>0</v>
      </c>
      <c r="CV124" s="377">
        <f t="shared" si="647"/>
        <v>0</v>
      </c>
      <c r="CW124" s="377">
        <f t="shared" si="647"/>
        <v>0</v>
      </c>
      <c r="CX124" s="377">
        <f t="shared" si="647"/>
        <v>0</v>
      </c>
      <c r="CY124" s="377">
        <f t="shared" si="647"/>
        <v>-1</v>
      </c>
      <c r="CZ124" s="377">
        <f t="shared" si="647"/>
        <v>-2</v>
      </c>
      <c r="DA124" s="377">
        <f t="shared" si="647"/>
        <v>-2</v>
      </c>
      <c r="DB124" s="264"/>
      <c r="DC124" s="57">
        <f>IF(ISERROR(GETPIVOTDATA("VALUE",'CSS WK pvt'!$I$2,"DT_FILE",DC$8,"CD_CO",DC$6,"TRIM_CAT",TRIM(B124),"TRIM_LINE",A121))=TRUE,0,GETPIVOTDATA("VALUE",'CSS WK pvt'!$I$2,"DT_FILE",DC$8,"CD_CO",DC$6,"TRIM_CAT",TRIM(B124),"TRIM_LINE",A121))</f>
        <v>0</v>
      </c>
    </row>
    <row r="125" spans="1:107" s="52" customFormat="1" x14ac:dyDescent="0.3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/>
      <c r="BI125" s="57">
        <f t="shared" si="644"/>
        <v>0</v>
      </c>
      <c r="BJ125" s="101">
        <f t="shared" si="644"/>
        <v>0</v>
      </c>
      <c r="BK125" s="101">
        <f t="shared" si="644"/>
        <v>0</v>
      </c>
      <c r="BL125" s="101">
        <f t="shared" si="644"/>
        <v>0</v>
      </c>
      <c r="BM125" s="101">
        <f t="shared" si="644"/>
        <v>0</v>
      </c>
      <c r="BN125" s="101">
        <f t="shared" si="644"/>
        <v>0</v>
      </c>
      <c r="BO125" s="101">
        <f t="shared" si="644"/>
        <v>0</v>
      </c>
      <c r="BP125" s="101">
        <f t="shared" si="644"/>
        <v>0</v>
      </c>
      <c r="BQ125" s="101">
        <f t="shared" si="644"/>
        <v>0</v>
      </c>
      <c r="BR125" s="397">
        <f t="shared" si="644"/>
        <v>0</v>
      </c>
      <c r="BS125" s="101">
        <f t="shared" si="645"/>
        <v>0</v>
      </c>
      <c r="BT125" s="101">
        <f t="shared" si="645"/>
        <v>0</v>
      </c>
      <c r="BU125" s="101">
        <f t="shared" si="645"/>
        <v>0</v>
      </c>
      <c r="BV125" s="101">
        <f t="shared" si="645"/>
        <v>0</v>
      </c>
      <c r="BW125" s="101">
        <f t="shared" si="645"/>
        <v>0</v>
      </c>
      <c r="BX125" s="237">
        <f t="shared" si="645"/>
        <v>0</v>
      </c>
      <c r="BY125" s="237">
        <f t="shared" si="645"/>
        <v>0</v>
      </c>
      <c r="BZ125" s="237">
        <f t="shared" si="645"/>
        <v>0</v>
      </c>
      <c r="CA125" s="237">
        <f t="shared" si="645"/>
        <v>0</v>
      </c>
      <c r="CB125" s="196">
        <f t="shared" si="645"/>
        <v>0</v>
      </c>
      <c r="CC125" s="196">
        <f t="shared" si="646"/>
        <v>0</v>
      </c>
      <c r="CD125" s="377">
        <f t="shared" si="646"/>
        <v>0</v>
      </c>
      <c r="CE125" s="196">
        <f t="shared" si="646"/>
        <v>0</v>
      </c>
      <c r="CF125" s="196">
        <f t="shared" si="646"/>
        <v>0</v>
      </c>
      <c r="CG125" s="196">
        <f t="shared" si="646"/>
        <v>0</v>
      </c>
      <c r="CH125" s="196">
        <f t="shared" si="646"/>
        <v>0</v>
      </c>
      <c r="CI125" s="196">
        <f t="shared" si="646"/>
        <v>0</v>
      </c>
      <c r="CJ125" s="196">
        <f t="shared" si="646"/>
        <v>0</v>
      </c>
      <c r="CK125" s="196">
        <f t="shared" si="646"/>
        <v>0</v>
      </c>
      <c r="CL125" s="196">
        <f t="shared" si="646"/>
        <v>0</v>
      </c>
      <c r="CM125" s="196">
        <f t="shared" si="647"/>
        <v>0</v>
      </c>
      <c r="CN125" s="196">
        <f t="shared" si="647"/>
        <v>0</v>
      </c>
      <c r="CO125" s="196">
        <f t="shared" si="647"/>
        <v>0</v>
      </c>
      <c r="CP125" s="377">
        <f t="shared" si="647"/>
        <v>0</v>
      </c>
      <c r="CQ125" s="377">
        <f t="shared" si="647"/>
        <v>0</v>
      </c>
      <c r="CR125" s="377">
        <f t="shared" si="647"/>
        <v>0</v>
      </c>
      <c r="CS125" s="377">
        <f t="shared" si="647"/>
        <v>0</v>
      </c>
      <c r="CT125" s="377">
        <f t="shared" si="647"/>
        <v>0</v>
      </c>
      <c r="CU125" s="377">
        <f t="shared" si="647"/>
        <v>0</v>
      </c>
      <c r="CV125" s="377">
        <f t="shared" si="647"/>
        <v>0</v>
      </c>
      <c r="CW125" s="377">
        <f t="shared" si="647"/>
        <v>0</v>
      </c>
      <c r="CX125" s="377">
        <f t="shared" si="647"/>
        <v>0</v>
      </c>
      <c r="CY125" s="377">
        <f t="shared" si="647"/>
        <v>0</v>
      </c>
      <c r="CZ125" s="377">
        <f t="shared" si="647"/>
        <v>0</v>
      </c>
      <c r="DA125" s="377">
        <f t="shared" si="647"/>
        <v>0</v>
      </c>
      <c r="DB125" s="264"/>
      <c r="DC125" s="57">
        <f>IF(ISERROR(GETPIVOTDATA("VALUE",'CSS WK pvt'!$I$2,"DT_FILE",DC$8,"CD_CO",DC$6,"TRIM_CAT",TRIM(B125),"TRIM_LINE",A121))=TRUE,0,GETPIVOTDATA("VALUE",'CSS WK pvt'!$I$2,"DT_FILE",DC$8,"CD_CO",DC$6,"TRIM_CAT",TRIM(B125),"TRIM_LINE",A121))</f>
        <v>0</v>
      </c>
    </row>
    <row r="126" spans="1:107" s="52" customFormat="1" x14ac:dyDescent="0.3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/>
      <c r="BI126" s="57">
        <f t="shared" si="644"/>
        <v>0</v>
      </c>
      <c r="BJ126" s="101">
        <f t="shared" si="644"/>
        <v>0</v>
      </c>
      <c r="BK126" s="101">
        <f t="shared" si="644"/>
        <v>0</v>
      </c>
      <c r="BL126" s="101">
        <f t="shared" si="644"/>
        <v>0</v>
      </c>
      <c r="BM126" s="101">
        <f t="shared" si="644"/>
        <v>0</v>
      </c>
      <c r="BN126" s="101">
        <f t="shared" si="644"/>
        <v>0</v>
      </c>
      <c r="BO126" s="101">
        <f t="shared" si="644"/>
        <v>0</v>
      </c>
      <c r="BP126" s="101">
        <f t="shared" si="644"/>
        <v>0</v>
      </c>
      <c r="BQ126" s="101">
        <f t="shared" si="644"/>
        <v>0</v>
      </c>
      <c r="BR126" s="397">
        <f t="shared" si="644"/>
        <v>0</v>
      </c>
      <c r="BS126" s="101">
        <f t="shared" si="645"/>
        <v>0</v>
      </c>
      <c r="BT126" s="101">
        <f t="shared" si="645"/>
        <v>0</v>
      </c>
      <c r="BU126" s="101">
        <f t="shared" si="645"/>
        <v>0</v>
      </c>
      <c r="BV126" s="101">
        <f t="shared" si="645"/>
        <v>0</v>
      </c>
      <c r="BW126" s="101">
        <f t="shared" si="645"/>
        <v>0</v>
      </c>
      <c r="BX126" s="237">
        <f t="shared" si="645"/>
        <v>0</v>
      </c>
      <c r="BY126" s="237">
        <f t="shared" si="645"/>
        <v>0</v>
      </c>
      <c r="BZ126" s="237">
        <f t="shared" si="645"/>
        <v>0</v>
      </c>
      <c r="CA126" s="237">
        <f t="shared" si="645"/>
        <v>0</v>
      </c>
      <c r="CB126" s="196">
        <f t="shared" si="645"/>
        <v>0</v>
      </c>
      <c r="CC126" s="196">
        <f t="shared" si="646"/>
        <v>0</v>
      </c>
      <c r="CD126" s="377">
        <f t="shared" si="646"/>
        <v>0</v>
      </c>
      <c r="CE126" s="196">
        <f t="shared" si="646"/>
        <v>0</v>
      </c>
      <c r="CF126" s="196">
        <f t="shared" si="646"/>
        <v>0</v>
      </c>
      <c r="CG126" s="196">
        <f t="shared" si="646"/>
        <v>0</v>
      </c>
      <c r="CH126" s="196">
        <f t="shared" si="646"/>
        <v>0</v>
      </c>
      <c r="CI126" s="196">
        <f t="shared" si="646"/>
        <v>0</v>
      </c>
      <c r="CJ126" s="196">
        <f t="shared" si="646"/>
        <v>0</v>
      </c>
      <c r="CK126" s="196">
        <f t="shared" si="646"/>
        <v>0</v>
      </c>
      <c r="CL126" s="196">
        <f t="shared" si="646"/>
        <v>0</v>
      </c>
      <c r="CM126" s="196">
        <f t="shared" si="647"/>
        <v>0</v>
      </c>
      <c r="CN126" s="196">
        <f t="shared" si="647"/>
        <v>0</v>
      </c>
      <c r="CO126" s="196">
        <f t="shared" si="647"/>
        <v>0</v>
      </c>
      <c r="CP126" s="377">
        <f t="shared" si="647"/>
        <v>0</v>
      </c>
      <c r="CQ126" s="377">
        <f t="shared" si="647"/>
        <v>0</v>
      </c>
      <c r="CR126" s="377">
        <f t="shared" si="647"/>
        <v>0</v>
      </c>
      <c r="CS126" s="377">
        <f t="shared" si="647"/>
        <v>0</v>
      </c>
      <c r="CT126" s="377">
        <f t="shared" si="647"/>
        <v>0</v>
      </c>
      <c r="CU126" s="377">
        <f t="shared" si="647"/>
        <v>0</v>
      </c>
      <c r="CV126" s="377">
        <f t="shared" si="647"/>
        <v>0</v>
      </c>
      <c r="CW126" s="377">
        <f t="shared" si="647"/>
        <v>0</v>
      </c>
      <c r="CX126" s="377">
        <f t="shared" si="647"/>
        <v>0</v>
      </c>
      <c r="CY126" s="377">
        <f t="shared" si="647"/>
        <v>0</v>
      </c>
      <c r="CZ126" s="377">
        <f t="shared" si="647"/>
        <v>0</v>
      </c>
      <c r="DA126" s="377">
        <f t="shared" si="647"/>
        <v>0</v>
      </c>
      <c r="DB126" s="264"/>
      <c r="DC126" s="57">
        <f>IF(ISERROR(GETPIVOTDATA("VALUE",'CSS WK pvt'!$I$2,"DT_FILE",DC$8,"CD_CO",DC$6,"TRIM_CAT",TRIM(B126),"TRIM_LINE",A121))=TRUE,0,GETPIVOTDATA("VALUE",'CSS WK pvt'!$I$2,"DT_FILE",DC$8,"CD_CO",DC$6,"TRIM_CAT",TRIM(B126),"TRIM_LINE",A121))</f>
        <v>0</v>
      </c>
    </row>
    <row r="127" spans="1:107" s="66" customFormat="1" x14ac:dyDescent="0.35">
      <c r="A127" s="140"/>
      <c r="B127" s="53" t="s">
        <v>144</v>
      </c>
      <c r="C127" s="114">
        <f t="shared" ref="C127:Q127" si="648">SUM(C122:C126)</f>
        <v>6645</v>
      </c>
      <c r="D127" s="115">
        <f t="shared" si="648"/>
        <v>7357</v>
      </c>
      <c r="E127" s="115">
        <f t="shared" si="648"/>
        <v>8502</v>
      </c>
      <c r="F127" s="116">
        <f t="shared" si="648"/>
        <v>9057</v>
      </c>
      <c r="G127" s="115">
        <f t="shared" si="648"/>
        <v>9364</v>
      </c>
      <c r="H127" s="116">
        <f t="shared" si="648"/>
        <v>9652</v>
      </c>
      <c r="I127" s="115">
        <f t="shared" si="648"/>
        <v>9786</v>
      </c>
      <c r="J127" s="116">
        <f t="shared" si="648"/>
        <v>9722</v>
      </c>
      <c r="K127" s="115">
        <f t="shared" si="648"/>
        <v>9340</v>
      </c>
      <c r="L127" s="117">
        <f t="shared" si="648"/>
        <v>8926</v>
      </c>
      <c r="M127" s="116">
        <f t="shared" si="648"/>
        <v>8347</v>
      </c>
      <c r="N127" s="116">
        <f t="shared" si="648"/>
        <v>7971</v>
      </c>
      <c r="O127" s="116">
        <f t="shared" si="648"/>
        <v>7866</v>
      </c>
      <c r="P127" s="116">
        <f t="shared" si="648"/>
        <v>7382</v>
      </c>
      <c r="Q127" s="116">
        <f t="shared" si="648"/>
        <v>6298</v>
      </c>
      <c r="R127" s="116">
        <v>5886</v>
      </c>
      <c r="S127" s="115">
        <v>6030</v>
      </c>
      <c r="T127" s="116">
        <v>6008</v>
      </c>
      <c r="U127" s="195">
        <v>6020</v>
      </c>
      <c r="V127" s="195">
        <v>7243</v>
      </c>
      <c r="W127" s="195">
        <f>SUM(W122+W123+W124+W125+W126)</f>
        <v>7955</v>
      </c>
      <c r="X127" s="117">
        <f>SUM(X122+X123+X124+X125+X126)</f>
        <v>8514</v>
      </c>
      <c r="Y127" s="195">
        <v>9118</v>
      </c>
      <c r="Z127" s="195">
        <v>9952</v>
      </c>
      <c r="AA127" s="195">
        <v>10615</v>
      </c>
      <c r="AB127" s="195">
        <v>27165</v>
      </c>
      <c r="AC127" s="195">
        <v>28948</v>
      </c>
      <c r="AD127" s="195">
        <v>30239</v>
      </c>
      <c r="AE127" s="195">
        <v>25933</v>
      </c>
      <c r="AF127" s="195">
        <v>26423</v>
      </c>
      <c r="AG127" s="195">
        <v>27233</v>
      </c>
      <c r="AH127" s="195">
        <v>27517</v>
      </c>
      <c r="AI127" s="195">
        <v>26826</v>
      </c>
      <c r="AJ127" s="117">
        <v>25284</v>
      </c>
      <c r="AK127" s="195">
        <v>24256</v>
      </c>
      <c r="AL127" s="195">
        <v>23686</v>
      </c>
      <c r="AM127" s="195">
        <v>23112</v>
      </c>
      <c r="AN127" s="195">
        <v>20145</v>
      </c>
      <c r="AO127" s="195">
        <v>20709</v>
      </c>
      <c r="AP127" s="195">
        <v>20192</v>
      </c>
      <c r="AQ127" s="78">
        <v>19165</v>
      </c>
      <c r="AR127" s="195">
        <v>18280</v>
      </c>
      <c r="AS127" s="195">
        <v>16944</v>
      </c>
      <c r="AT127" s="195">
        <v>17141</v>
      </c>
      <c r="AU127" s="195">
        <v>16532</v>
      </c>
      <c r="AV127" s="117">
        <v>15985</v>
      </c>
      <c r="AW127" s="195">
        <v>16014</v>
      </c>
      <c r="AX127" s="195">
        <v>16392</v>
      </c>
      <c r="AY127" s="195">
        <v>17578</v>
      </c>
      <c r="AZ127" s="195">
        <v>18621</v>
      </c>
      <c r="BA127" s="195">
        <v>19884</v>
      </c>
      <c r="BB127" s="195">
        <v>20020</v>
      </c>
      <c r="BC127" s="78">
        <v>20841</v>
      </c>
      <c r="BD127" s="195">
        <v>20828</v>
      </c>
      <c r="BE127" s="195">
        <v>20434</v>
      </c>
      <c r="BF127" s="195">
        <v>19909</v>
      </c>
      <c r="BG127" s="195">
        <v>18871</v>
      </c>
      <c r="BH127" s="117"/>
      <c r="BI127" s="116">
        <f t="shared" ref="BI127:BM127" si="649">SUM(BI122:BI126)</f>
        <v>1221</v>
      </c>
      <c r="BJ127" s="118">
        <f t="shared" si="649"/>
        <v>25</v>
      </c>
      <c r="BK127" s="118">
        <f t="shared" si="649"/>
        <v>-2204</v>
      </c>
      <c r="BL127" s="118">
        <f t="shared" si="649"/>
        <v>-3171</v>
      </c>
      <c r="BM127" s="118">
        <f t="shared" si="649"/>
        <v>-3334</v>
      </c>
      <c r="BN127" s="118">
        <f t="shared" ref="BN127:BV127" si="650">SUM(BN122:BN126)</f>
        <v>-3644</v>
      </c>
      <c r="BO127" s="118">
        <f t="shared" si="650"/>
        <v>-3766</v>
      </c>
      <c r="BP127" s="118">
        <f t="shared" si="650"/>
        <v>-2479</v>
      </c>
      <c r="BQ127" s="118">
        <f t="shared" si="650"/>
        <v>-1385</v>
      </c>
      <c r="BR127" s="398">
        <f t="shared" si="650"/>
        <v>-412</v>
      </c>
      <c r="BS127" s="118">
        <f t="shared" si="650"/>
        <v>771</v>
      </c>
      <c r="BT127" s="118">
        <f t="shared" si="650"/>
        <v>1981</v>
      </c>
      <c r="BU127" s="118">
        <f t="shared" si="650"/>
        <v>2749</v>
      </c>
      <c r="BV127" s="118">
        <f t="shared" si="650"/>
        <v>19783</v>
      </c>
      <c r="BW127" s="118">
        <f t="shared" ref="BW127:BX127" si="651">SUM(BW122:BW126)</f>
        <v>22650</v>
      </c>
      <c r="BX127" s="238">
        <f t="shared" si="651"/>
        <v>24353</v>
      </c>
      <c r="BY127" s="238">
        <f t="shared" ref="BY127:BZ127" si="652">SUM(BY122:BY126)</f>
        <v>19903</v>
      </c>
      <c r="BZ127" s="238">
        <f t="shared" si="652"/>
        <v>20415</v>
      </c>
      <c r="CA127" s="238">
        <f t="shared" ref="CA127:CB127" si="653">SUM(CA122:CA126)</f>
        <v>21213</v>
      </c>
      <c r="CB127" s="197">
        <f t="shared" si="653"/>
        <v>20274</v>
      </c>
      <c r="CC127" s="197">
        <f t="shared" ref="CC127:CE127" si="654">SUM(CC122:CC126)</f>
        <v>18871</v>
      </c>
      <c r="CD127" s="378">
        <f t="shared" si="654"/>
        <v>16770</v>
      </c>
      <c r="CE127" s="197">
        <f t="shared" si="654"/>
        <v>15138</v>
      </c>
      <c r="CF127" s="197">
        <f t="shared" ref="CF127:CG127" si="655">SUM(CF122:CF126)</f>
        <v>13734</v>
      </c>
      <c r="CG127" s="197">
        <f t="shared" si="655"/>
        <v>12497</v>
      </c>
      <c r="CH127" s="197">
        <f t="shared" ref="CH127" si="656">SUM(CH122:CH126)</f>
        <v>-7020</v>
      </c>
      <c r="CI127" s="197">
        <f t="shared" ref="CI127" si="657">SUM(CI122:CI126)</f>
        <v>-8239</v>
      </c>
      <c r="CJ127" s="197">
        <f t="shared" ref="CJ127" si="658">SUM(CJ122:CJ126)</f>
        <v>-10047</v>
      </c>
      <c r="CK127" s="197">
        <f t="shared" ref="CK127" si="659">SUM(CK122:CK126)</f>
        <v>-6768</v>
      </c>
      <c r="CL127" s="197">
        <f t="shared" ref="CL127" si="660">SUM(CL122:CL126)</f>
        <v>-8143</v>
      </c>
      <c r="CM127" s="197">
        <f t="shared" ref="CM127" si="661">SUM(CM122:CM126)</f>
        <v>-10289</v>
      </c>
      <c r="CN127" s="197">
        <f t="shared" ref="CN127" si="662">SUM(CN122:CN126)</f>
        <v>-10376</v>
      </c>
      <c r="CO127" s="197">
        <f t="shared" ref="CO127" si="663">SUM(CO122:CO126)</f>
        <v>-10294</v>
      </c>
      <c r="CP127" s="378">
        <f t="shared" ref="CP127" si="664">SUM(CP122:CP126)</f>
        <v>-9299</v>
      </c>
      <c r="CQ127" s="378">
        <f t="shared" ref="CQ127" si="665">SUM(CQ122:CQ126)</f>
        <v>-8242</v>
      </c>
      <c r="CR127" s="378">
        <f t="shared" ref="CR127" si="666">SUM(CR122:CR126)</f>
        <v>-7294</v>
      </c>
      <c r="CS127" s="378">
        <f t="shared" ref="CS127" si="667">SUM(CS122:CS126)</f>
        <v>-5534</v>
      </c>
      <c r="CT127" s="378">
        <f t="shared" ref="CT127" si="668">SUM(CT122:CT126)</f>
        <v>-1524</v>
      </c>
      <c r="CU127" s="378">
        <f t="shared" ref="CU127" si="669">SUM(CU122:CU126)</f>
        <v>-825</v>
      </c>
      <c r="CV127" s="378">
        <f t="shared" ref="CV127" si="670">SUM(CV122:CV126)</f>
        <v>-172</v>
      </c>
      <c r="CW127" s="378">
        <f t="shared" ref="CW127" si="671">SUM(CW122:CW126)</f>
        <v>1676</v>
      </c>
      <c r="CX127" s="378">
        <f t="shared" ref="CX127" si="672">SUM(CX122:CX126)</f>
        <v>2548</v>
      </c>
      <c r="CY127" s="378">
        <f t="shared" ref="CY127:CZ127" si="673">SUM(CY122:CY126)</f>
        <v>3490</v>
      </c>
      <c r="CZ127" s="378">
        <f t="shared" si="673"/>
        <v>2768</v>
      </c>
      <c r="DA127" s="378">
        <f t="shared" ref="DA127" si="674">SUM(DA122:DA126)</f>
        <v>2339</v>
      </c>
      <c r="DB127" s="265"/>
      <c r="DC127" s="78">
        <f>SUM(DC122:DC126)</f>
        <v>18871</v>
      </c>
    </row>
    <row r="128" spans="1:107" s="52" customFormat="1" x14ac:dyDescent="0.3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54"/>
      <c r="CC128" s="254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264"/>
      <c r="DC128" s="83"/>
    </row>
    <row r="129" spans="1:107" s="52" customFormat="1" x14ac:dyDescent="0.35">
      <c r="A129" s="139"/>
      <c r="B129" s="53" t="s">
        <v>139</v>
      </c>
      <c r="C129" s="104"/>
      <c r="D129" s="59">
        <v>2277</v>
      </c>
      <c r="E129" s="59">
        <v>1914</v>
      </c>
      <c r="F129" s="59">
        <v>1880</v>
      </c>
      <c r="G129" s="59">
        <v>1015</v>
      </c>
      <c r="H129" s="102">
        <v>2078</v>
      </c>
      <c r="I129" s="59">
        <v>2118</v>
      </c>
      <c r="J129" s="102">
        <v>1232</v>
      </c>
      <c r="K129" s="59">
        <v>292</v>
      </c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1355</v>
      </c>
      <c r="AF129" s="196">
        <v>1683</v>
      </c>
      <c r="AG129" s="196">
        <v>1572</v>
      </c>
      <c r="AH129" s="196">
        <v>1487</v>
      </c>
      <c r="AI129" s="196">
        <v>729</v>
      </c>
      <c r="AJ129" s="103">
        <v>111</v>
      </c>
      <c r="AK129" s="196">
        <v>0</v>
      </c>
      <c r="AL129" s="196">
        <v>0</v>
      </c>
      <c r="AM129" s="196">
        <v>129</v>
      </c>
      <c r="AN129" s="196">
        <v>1080</v>
      </c>
      <c r="AO129" s="196">
        <v>1370</v>
      </c>
      <c r="AP129" s="196">
        <v>951</v>
      </c>
      <c r="AQ129" s="57">
        <v>1262</v>
      </c>
      <c r="AR129" s="196">
        <v>1296</v>
      </c>
      <c r="AS129" s="196">
        <v>887</v>
      </c>
      <c r="AT129" s="196">
        <v>1683</v>
      </c>
      <c r="AU129" s="196">
        <v>0</v>
      </c>
      <c r="AV129" s="103">
        <v>67</v>
      </c>
      <c r="AW129" s="196">
        <v>0</v>
      </c>
      <c r="AX129" s="196">
        <v>40</v>
      </c>
      <c r="AY129" s="196">
        <v>373</v>
      </c>
      <c r="AZ129" s="196">
        <v>940</v>
      </c>
      <c r="BA129" s="196">
        <v>978</v>
      </c>
      <c r="BB129" s="196">
        <v>1121</v>
      </c>
      <c r="BC129" s="57">
        <v>1259</v>
      </c>
      <c r="BD129" s="196">
        <v>1934</v>
      </c>
      <c r="BE129" s="196">
        <v>1557</v>
      </c>
      <c r="BF129" s="196">
        <v>2077</v>
      </c>
      <c r="BG129" s="196">
        <v>860</v>
      </c>
      <c r="BH129" s="103"/>
      <c r="BI129" s="104">
        <f t="shared" ref="BI129:BR133" si="675">O129-C129</f>
        <v>0</v>
      </c>
      <c r="BJ129" s="102">
        <f t="shared" si="675"/>
        <v>-2277</v>
      </c>
      <c r="BK129" s="102">
        <f t="shared" si="675"/>
        <v>-1914</v>
      </c>
      <c r="BL129" s="102">
        <f t="shared" si="675"/>
        <v>-1880</v>
      </c>
      <c r="BM129" s="102">
        <f t="shared" si="675"/>
        <v>-1015</v>
      </c>
      <c r="BN129" s="102">
        <f t="shared" si="675"/>
        <v>-2078</v>
      </c>
      <c r="BO129" s="102">
        <f t="shared" si="675"/>
        <v>-2118</v>
      </c>
      <c r="BP129" s="102">
        <f t="shared" si="675"/>
        <v>-1232</v>
      </c>
      <c r="BQ129" s="102">
        <f t="shared" si="675"/>
        <v>-292</v>
      </c>
      <c r="BR129" s="377">
        <f t="shared" si="675"/>
        <v>0</v>
      </c>
      <c r="BS129" s="102">
        <f t="shared" ref="BS129:CB133" si="676">Y129-M129</f>
        <v>0</v>
      </c>
      <c r="BT129" s="102">
        <f t="shared" si="676"/>
        <v>0</v>
      </c>
      <c r="BU129" s="102">
        <f t="shared" si="676"/>
        <v>0</v>
      </c>
      <c r="BV129" s="102">
        <f t="shared" si="676"/>
        <v>0</v>
      </c>
      <c r="BW129" s="102">
        <f t="shared" si="676"/>
        <v>0</v>
      </c>
      <c r="BX129" s="196">
        <f t="shared" si="676"/>
        <v>0</v>
      </c>
      <c r="BY129" s="196">
        <f t="shared" si="676"/>
        <v>1355</v>
      </c>
      <c r="BZ129" s="196">
        <f t="shared" si="676"/>
        <v>1683</v>
      </c>
      <c r="CA129" s="196">
        <f t="shared" si="676"/>
        <v>1572</v>
      </c>
      <c r="CB129" s="196">
        <f t="shared" si="676"/>
        <v>1487</v>
      </c>
      <c r="CC129" s="196">
        <f t="shared" ref="CC129:CL133" si="677">AI129-W129</f>
        <v>729</v>
      </c>
      <c r="CD129" s="377">
        <f t="shared" si="677"/>
        <v>111</v>
      </c>
      <c r="CE129" s="196">
        <f t="shared" si="677"/>
        <v>0</v>
      </c>
      <c r="CF129" s="196">
        <f t="shared" si="677"/>
        <v>0</v>
      </c>
      <c r="CG129" s="196">
        <f t="shared" si="677"/>
        <v>129</v>
      </c>
      <c r="CH129" s="196">
        <f t="shared" si="677"/>
        <v>1080</v>
      </c>
      <c r="CI129" s="196">
        <f t="shared" si="677"/>
        <v>1370</v>
      </c>
      <c r="CJ129" s="196">
        <f t="shared" si="677"/>
        <v>951</v>
      </c>
      <c r="CK129" s="196">
        <f t="shared" si="677"/>
        <v>-93</v>
      </c>
      <c r="CL129" s="196">
        <f t="shared" si="677"/>
        <v>-387</v>
      </c>
      <c r="CM129" s="196">
        <f t="shared" ref="CM129:DA133" si="678">AS129-AG129</f>
        <v>-685</v>
      </c>
      <c r="CN129" s="196">
        <f t="shared" si="678"/>
        <v>196</v>
      </c>
      <c r="CO129" s="196">
        <f t="shared" si="678"/>
        <v>-729</v>
      </c>
      <c r="CP129" s="377">
        <f t="shared" si="678"/>
        <v>-44</v>
      </c>
      <c r="CQ129" s="377">
        <f t="shared" si="678"/>
        <v>0</v>
      </c>
      <c r="CR129" s="377">
        <f t="shared" si="678"/>
        <v>40</v>
      </c>
      <c r="CS129" s="377">
        <f t="shared" si="678"/>
        <v>244</v>
      </c>
      <c r="CT129" s="377">
        <f t="shared" si="678"/>
        <v>-140</v>
      </c>
      <c r="CU129" s="377">
        <f t="shared" si="678"/>
        <v>-392</v>
      </c>
      <c r="CV129" s="377">
        <f t="shared" si="678"/>
        <v>170</v>
      </c>
      <c r="CW129" s="377">
        <f t="shared" si="678"/>
        <v>-3</v>
      </c>
      <c r="CX129" s="377">
        <f t="shared" si="678"/>
        <v>638</v>
      </c>
      <c r="CY129" s="377">
        <f t="shared" si="678"/>
        <v>670</v>
      </c>
      <c r="CZ129" s="377">
        <f t="shared" si="678"/>
        <v>394</v>
      </c>
      <c r="DA129" s="377">
        <f t="shared" si="678"/>
        <v>860</v>
      </c>
      <c r="DB129" s="264"/>
      <c r="DC129" s="57">
        <f>IF(ISERROR(GETPIVOTDATA("VALUE",'CSS WK pvt'!$I$2,"DT_FILE",DC$8,"CD_CO",DC$6,"TRIM_CAT",TRIM(B129),"TRIM_LINE",A128))=TRUE,0,GETPIVOTDATA("VALUE",'CSS WK pvt'!$I$2,"DT_FILE",DC$8,"CD_CO",DC$6,"TRIM_CAT",TRIM(B129),"TRIM_LINE",A128))</f>
        <v>860</v>
      </c>
    </row>
    <row r="130" spans="1:107" s="52" customFormat="1" x14ac:dyDescent="0.35">
      <c r="A130" s="139"/>
      <c r="B130" s="53" t="s">
        <v>140</v>
      </c>
      <c r="C130" s="104"/>
      <c r="D130" s="59">
        <v>208</v>
      </c>
      <c r="E130" s="59">
        <v>749</v>
      </c>
      <c r="F130" s="59">
        <v>585</v>
      </c>
      <c r="G130" s="59">
        <v>353</v>
      </c>
      <c r="H130" s="102">
        <v>730</v>
      </c>
      <c r="I130" s="59">
        <v>673</v>
      </c>
      <c r="J130" s="102">
        <v>403</v>
      </c>
      <c r="K130" s="59">
        <v>25</v>
      </c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56</v>
      </c>
      <c r="AF130" s="196">
        <v>489</v>
      </c>
      <c r="AG130" s="196">
        <v>443</v>
      </c>
      <c r="AH130" s="196">
        <v>543</v>
      </c>
      <c r="AI130" s="196">
        <v>207</v>
      </c>
      <c r="AJ130" s="103">
        <v>27</v>
      </c>
      <c r="AK130" s="196">
        <v>0</v>
      </c>
      <c r="AL130" s="196">
        <v>0</v>
      </c>
      <c r="AM130" s="196">
        <v>20</v>
      </c>
      <c r="AN130" s="196">
        <v>52</v>
      </c>
      <c r="AO130" s="196">
        <v>769</v>
      </c>
      <c r="AP130" s="196">
        <v>419</v>
      </c>
      <c r="AQ130" s="57">
        <v>510</v>
      </c>
      <c r="AR130" s="196">
        <v>516</v>
      </c>
      <c r="AS130" s="196">
        <v>357</v>
      </c>
      <c r="AT130" s="196">
        <v>752</v>
      </c>
      <c r="AU130" s="196">
        <v>0</v>
      </c>
      <c r="AV130" s="103">
        <v>1</v>
      </c>
      <c r="AW130" s="196">
        <v>0</v>
      </c>
      <c r="AX130" s="196">
        <v>2</v>
      </c>
      <c r="AY130" s="196">
        <v>23</v>
      </c>
      <c r="AZ130" s="196">
        <v>39</v>
      </c>
      <c r="BA130" s="196">
        <v>581</v>
      </c>
      <c r="BB130" s="196">
        <v>649</v>
      </c>
      <c r="BC130" s="57">
        <v>744</v>
      </c>
      <c r="BD130" s="196">
        <v>916</v>
      </c>
      <c r="BE130" s="196">
        <v>738</v>
      </c>
      <c r="BF130" s="196">
        <v>900</v>
      </c>
      <c r="BG130" s="196">
        <v>437</v>
      </c>
      <c r="BH130" s="103"/>
      <c r="BI130" s="104">
        <f t="shared" si="675"/>
        <v>0</v>
      </c>
      <c r="BJ130" s="102">
        <f t="shared" si="675"/>
        <v>-208</v>
      </c>
      <c r="BK130" s="102">
        <f t="shared" si="675"/>
        <v>-749</v>
      </c>
      <c r="BL130" s="102">
        <f t="shared" si="675"/>
        <v>-585</v>
      </c>
      <c r="BM130" s="102">
        <f t="shared" si="675"/>
        <v>-353</v>
      </c>
      <c r="BN130" s="102">
        <f t="shared" si="675"/>
        <v>-730</v>
      </c>
      <c r="BO130" s="102">
        <f t="shared" si="675"/>
        <v>-673</v>
      </c>
      <c r="BP130" s="102">
        <f t="shared" si="675"/>
        <v>-403</v>
      </c>
      <c r="BQ130" s="102">
        <f t="shared" si="675"/>
        <v>-25</v>
      </c>
      <c r="BR130" s="377">
        <f t="shared" si="675"/>
        <v>0</v>
      </c>
      <c r="BS130" s="102">
        <f t="shared" si="676"/>
        <v>0</v>
      </c>
      <c r="BT130" s="102">
        <f t="shared" si="676"/>
        <v>0</v>
      </c>
      <c r="BU130" s="102">
        <f t="shared" si="676"/>
        <v>0</v>
      </c>
      <c r="BV130" s="102">
        <f t="shared" si="676"/>
        <v>0</v>
      </c>
      <c r="BW130" s="102">
        <f t="shared" si="676"/>
        <v>0</v>
      </c>
      <c r="BX130" s="196">
        <f t="shared" si="676"/>
        <v>0</v>
      </c>
      <c r="BY130" s="196">
        <f t="shared" si="676"/>
        <v>56</v>
      </c>
      <c r="BZ130" s="196">
        <f t="shared" si="676"/>
        <v>489</v>
      </c>
      <c r="CA130" s="196">
        <f t="shared" si="676"/>
        <v>443</v>
      </c>
      <c r="CB130" s="196">
        <f t="shared" si="676"/>
        <v>543</v>
      </c>
      <c r="CC130" s="196">
        <f t="shared" si="677"/>
        <v>207</v>
      </c>
      <c r="CD130" s="377">
        <f t="shared" si="677"/>
        <v>27</v>
      </c>
      <c r="CE130" s="196">
        <f t="shared" si="677"/>
        <v>0</v>
      </c>
      <c r="CF130" s="196">
        <f t="shared" si="677"/>
        <v>0</v>
      </c>
      <c r="CG130" s="196">
        <f t="shared" si="677"/>
        <v>20</v>
      </c>
      <c r="CH130" s="196">
        <f t="shared" si="677"/>
        <v>52</v>
      </c>
      <c r="CI130" s="196">
        <f t="shared" si="677"/>
        <v>769</v>
      </c>
      <c r="CJ130" s="196">
        <f t="shared" si="677"/>
        <v>419</v>
      </c>
      <c r="CK130" s="196">
        <f t="shared" si="677"/>
        <v>454</v>
      </c>
      <c r="CL130" s="196">
        <f t="shared" si="677"/>
        <v>27</v>
      </c>
      <c r="CM130" s="196">
        <f t="shared" si="678"/>
        <v>-86</v>
      </c>
      <c r="CN130" s="196">
        <f t="shared" si="678"/>
        <v>209</v>
      </c>
      <c r="CO130" s="196">
        <f t="shared" si="678"/>
        <v>-207</v>
      </c>
      <c r="CP130" s="377">
        <f t="shared" si="678"/>
        <v>-26</v>
      </c>
      <c r="CQ130" s="377">
        <f t="shared" si="678"/>
        <v>0</v>
      </c>
      <c r="CR130" s="377">
        <f t="shared" si="678"/>
        <v>2</v>
      </c>
      <c r="CS130" s="377">
        <f t="shared" si="678"/>
        <v>3</v>
      </c>
      <c r="CT130" s="377">
        <f t="shared" si="678"/>
        <v>-13</v>
      </c>
      <c r="CU130" s="377">
        <f t="shared" si="678"/>
        <v>-188</v>
      </c>
      <c r="CV130" s="377">
        <f t="shared" si="678"/>
        <v>230</v>
      </c>
      <c r="CW130" s="377">
        <f t="shared" si="678"/>
        <v>234</v>
      </c>
      <c r="CX130" s="377">
        <f t="shared" si="678"/>
        <v>400</v>
      </c>
      <c r="CY130" s="377">
        <f t="shared" si="678"/>
        <v>381</v>
      </c>
      <c r="CZ130" s="377">
        <f t="shared" si="678"/>
        <v>148</v>
      </c>
      <c r="DA130" s="377">
        <f t="shared" si="678"/>
        <v>437</v>
      </c>
      <c r="DB130" s="264"/>
      <c r="DC130" s="57">
        <f>IF(ISERROR(GETPIVOTDATA("VALUE",'CSS WK pvt'!$I$2,"DT_FILE",DC$8,"CD_CO",DC$6,"TRIM_CAT",TRIM(B130),"TRIM_LINE",A128))=TRUE,0,GETPIVOTDATA("VALUE",'CSS WK pvt'!$I$2,"DT_FILE",DC$8,"CD_CO",DC$6,"TRIM_CAT",TRIM(B130),"TRIM_LINE",A128))</f>
        <v>437</v>
      </c>
    </row>
    <row r="131" spans="1:107" s="52" customFormat="1" x14ac:dyDescent="0.35">
      <c r="A131" s="139"/>
      <c r="B131" s="53" t="s">
        <v>141</v>
      </c>
      <c r="C131" s="104">
        <v>88</v>
      </c>
      <c r="D131" s="59">
        <v>64</v>
      </c>
      <c r="E131" s="59">
        <v>61</v>
      </c>
      <c r="F131" s="59">
        <v>89</v>
      </c>
      <c r="G131" s="59">
        <v>32</v>
      </c>
      <c r="H131" s="102">
        <v>78</v>
      </c>
      <c r="I131" s="59">
        <v>68</v>
      </c>
      <c r="J131" s="102">
        <v>36</v>
      </c>
      <c r="K131" s="59">
        <v>49</v>
      </c>
      <c r="L131" s="103">
        <v>37</v>
      </c>
      <c r="M131" s="102">
        <v>57</v>
      </c>
      <c r="N131" s="102">
        <v>94</v>
      </c>
      <c r="O131" s="59">
        <v>50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24</v>
      </c>
      <c r="W131" s="196">
        <v>29</v>
      </c>
      <c r="X131" s="103">
        <v>8</v>
      </c>
      <c r="Y131" s="196">
        <v>27</v>
      </c>
      <c r="Z131" s="196">
        <v>20</v>
      </c>
      <c r="AA131" s="196">
        <v>12</v>
      </c>
      <c r="AB131" s="196">
        <v>20</v>
      </c>
      <c r="AC131" s="196">
        <v>32</v>
      </c>
      <c r="AD131" s="196">
        <v>22</v>
      </c>
      <c r="AE131" s="196">
        <v>37</v>
      </c>
      <c r="AF131" s="196">
        <v>27</v>
      </c>
      <c r="AG131" s="196">
        <v>90</v>
      </c>
      <c r="AH131" s="196">
        <v>43</v>
      </c>
      <c r="AI131" s="196">
        <v>70</v>
      </c>
      <c r="AJ131" s="103">
        <v>48</v>
      </c>
      <c r="AK131" s="196">
        <v>0</v>
      </c>
      <c r="AL131" s="196">
        <v>0</v>
      </c>
      <c r="AM131" s="196">
        <v>54</v>
      </c>
      <c r="AN131" s="196">
        <v>67</v>
      </c>
      <c r="AO131" s="196">
        <v>68</v>
      </c>
      <c r="AP131" s="196">
        <v>40</v>
      </c>
      <c r="AQ131" s="57">
        <v>71</v>
      </c>
      <c r="AR131" s="196">
        <v>50</v>
      </c>
      <c r="AS131" s="196">
        <v>32</v>
      </c>
      <c r="AT131" s="196">
        <v>83</v>
      </c>
      <c r="AU131" s="196">
        <v>14</v>
      </c>
      <c r="AV131" s="103">
        <v>35</v>
      </c>
      <c r="AW131" s="196">
        <v>10</v>
      </c>
      <c r="AX131" s="196">
        <v>10</v>
      </c>
      <c r="AY131" s="196">
        <v>72</v>
      </c>
      <c r="AZ131" s="196">
        <v>83</v>
      </c>
      <c r="BA131" s="196">
        <v>38</v>
      </c>
      <c r="BB131" s="196">
        <v>85</v>
      </c>
      <c r="BC131" s="57">
        <v>71</v>
      </c>
      <c r="BD131" s="196">
        <v>119</v>
      </c>
      <c r="BE131" s="196">
        <v>89</v>
      </c>
      <c r="BF131" s="196">
        <v>89</v>
      </c>
      <c r="BG131" s="196">
        <v>69</v>
      </c>
      <c r="BH131" s="103"/>
      <c r="BI131" s="104">
        <f t="shared" si="675"/>
        <v>-38</v>
      </c>
      <c r="BJ131" s="102">
        <f t="shared" si="675"/>
        <v>-64</v>
      </c>
      <c r="BK131" s="102">
        <f t="shared" si="675"/>
        <v>-61</v>
      </c>
      <c r="BL131" s="102">
        <f t="shared" si="675"/>
        <v>-89</v>
      </c>
      <c r="BM131" s="102">
        <f t="shared" si="675"/>
        <v>-32</v>
      </c>
      <c r="BN131" s="102">
        <f t="shared" si="675"/>
        <v>-78</v>
      </c>
      <c r="BO131" s="102">
        <f t="shared" si="675"/>
        <v>-68</v>
      </c>
      <c r="BP131" s="102">
        <f t="shared" si="675"/>
        <v>-12</v>
      </c>
      <c r="BQ131" s="102">
        <f t="shared" si="675"/>
        <v>-20</v>
      </c>
      <c r="BR131" s="377">
        <f t="shared" si="675"/>
        <v>-29</v>
      </c>
      <c r="BS131" s="102">
        <f t="shared" si="676"/>
        <v>-30</v>
      </c>
      <c r="BT131" s="102">
        <f t="shared" si="676"/>
        <v>-74</v>
      </c>
      <c r="BU131" s="102">
        <f t="shared" si="676"/>
        <v>-38</v>
      </c>
      <c r="BV131" s="102">
        <f t="shared" si="676"/>
        <v>20</v>
      </c>
      <c r="BW131" s="102">
        <f t="shared" si="676"/>
        <v>32</v>
      </c>
      <c r="BX131" s="196">
        <f t="shared" si="676"/>
        <v>22</v>
      </c>
      <c r="BY131" s="196">
        <f t="shared" si="676"/>
        <v>37</v>
      </c>
      <c r="BZ131" s="196">
        <f t="shared" si="676"/>
        <v>27</v>
      </c>
      <c r="CA131" s="196">
        <f t="shared" si="676"/>
        <v>90</v>
      </c>
      <c r="CB131" s="196">
        <f t="shared" si="676"/>
        <v>19</v>
      </c>
      <c r="CC131" s="196">
        <f t="shared" si="677"/>
        <v>41</v>
      </c>
      <c r="CD131" s="377">
        <f t="shared" si="677"/>
        <v>40</v>
      </c>
      <c r="CE131" s="196">
        <f t="shared" si="677"/>
        <v>-27</v>
      </c>
      <c r="CF131" s="196">
        <f t="shared" si="677"/>
        <v>-20</v>
      </c>
      <c r="CG131" s="196">
        <f t="shared" si="677"/>
        <v>42</v>
      </c>
      <c r="CH131" s="196">
        <f t="shared" si="677"/>
        <v>47</v>
      </c>
      <c r="CI131" s="196">
        <f t="shared" si="677"/>
        <v>36</v>
      </c>
      <c r="CJ131" s="196">
        <f t="shared" si="677"/>
        <v>18</v>
      </c>
      <c r="CK131" s="196">
        <f t="shared" si="677"/>
        <v>34</v>
      </c>
      <c r="CL131" s="196">
        <f t="shared" si="677"/>
        <v>23</v>
      </c>
      <c r="CM131" s="196">
        <f t="shared" si="678"/>
        <v>-58</v>
      </c>
      <c r="CN131" s="196">
        <f t="shared" si="678"/>
        <v>40</v>
      </c>
      <c r="CO131" s="196">
        <f t="shared" si="678"/>
        <v>-56</v>
      </c>
      <c r="CP131" s="377">
        <f t="shared" si="678"/>
        <v>-13</v>
      </c>
      <c r="CQ131" s="377">
        <f t="shared" si="678"/>
        <v>10</v>
      </c>
      <c r="CR131" s="377">
        <f t="shared" si="678"/>
        <v>10</v>
      </c>
      <c r="CS131" s="377">
        <f t="shared" si="678"/>
        <v>18</v>
      </c>
      <c r="CT131" s="377">
        <f t="shared" si="678"/>
        <v>16</v>
      </c>
      <c r="CU131" s="377">
        <f t="shared" si="678"/>
        <v>-30</v>
      </c>
      <c r="CV131" s="377">
        <f t="shared" si="678"/>
        <v>45</v>
      </c>
      <c r="CW131" s="377">
        <f t="shared" si="678"/>
        <v>0</v>
      </c>
      <c r="CX131" s="377">
        <f t="shared" si="678"/>
        <v>69</v>
      </c>
      <c r="CY131" s="377">
        <f t="shared" si="678"/>
        <v>57</v>
      </c>
      <c r="CZ131" s="377">
        <f t="shared" si="678"/>
        <v>6</v>
      </c>
      <c r="DA131" s="377">
        <f t="shared" si="678"/>
        <v>55</v>
      </c>
      <c r="DB131" s="264"/>
      <c r="DC131" s="57">
        <f>IF(ISERROR(GETPIVOTDATA("VALUE",'CSS WK pvt'!$I$2,"DT_FILE",DC$8,"CD_CO",DC$6,"TRIM_CAT",TRIM(B131),"TRIM_LINE",A128))=TRUE,0,GETPIVOTDATA("VALUE",'CSS WK pvt'!$I$2,"DT_FILE",DC$8,"CD_CO",DC$6,"TRIM_CAT",TRIM(B131),"TRIM_LINE",A128))</f>
        <v>69</v>
      </c>
    </row>
    <row r="132" spans="1:107" s="52" customFormat="1" x14ac:dyDescent="0.35">
      <c r="A132" s="139"/>
      <c r="B132" s="53" t="s">
        <v>142</v>
      </c>
      <c r="C132" s="104"/>
      <c r="D132" s="59"/>
      <c r="E132" s="59"/>
      <c r="F132" s="59">
        <v>2</v>
      </c>
      <c r="G132" s="59">
        <v>1</v>
      </c>
      <c r="H132" s="102">
        <v>3</v>
      </c>
      <c r="I132" s="59"/>
      <c r="J132" s="102"/>
      <c r="K132" s="59"/>
      <c r="L132" s="103"/>
      <c r="M132" s="102">
        <v>2</v>
      </c>
      <c r="N132" s="102">
        <v>5</v>
      </c>
      <c r="O132" s="59">
        <v>1</v>
      </c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4</v>
      </c>
      <c r="W132" s="196">
        <v>1</v>
      </c>
      <c r="X132" s="103">
        <v>0</v>
      </c>
      <c r="Y132" s="196">
        <v>0</v>
      </c>
      <c r="Z132" s="196">
        <v>1</v>
      </c>
      <c r="AA132" s="196">
        <v>0</v>
      </c>
      <c r="AB132" s="196">
        <v>0</v>
      </c>
      <c r="AC132" s="196">
        <v>0</v>
      </c>
      <c r="AD132" s="196">
        <v>2</v>
      </c>
      <c r="AE132" s="196">
        <v>1</v>
      </c>
      <c r="AF132" s="196">
        <v>2</v>
      </c>
      <c r="AG132" s="196">
        <v>5</v>
      </c>
      <c r="AH132" s="196">
        <v>3</v>
      </c>
      <c r="AI132" s="196">
        <v>0</v>
      </c>
      <c r="AJ132" s="103">
        <v>1</v>
      </c>
      <c r="AK132" s="196">
        <v>0</v>
      </c>
      <c r="AL132" s="196">
        <v>0</v>
      </c>
      <c r="AM132" s="196">
        <v>4</v>
      </c>
      <c r="AN132" s="196">
        <v>3</v>
      </c>
      <c r="AO132" s="196">
        <v>1</v>
      </c>
      <c r="AP132" s="196">
        <v>4</v>
      </c>
      <c r="AQ132" s="57">
        <v>5</v>
      </c>
      <c r="AR132" s="196">
        <v>1</v>
      </c>
      <c r="AS132" s="196">
        <v>0</v>
      </c>
      <c r="AT132" s="196">
        <v>5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5</v>
      </c>
      <c r="BA132" s="196">
        <v>1</v>
      </c>
      <c r="BB132" s="196">
        <v>2</v>
      </c>
      <c r="BC132" s="57">
        <v>2</v>
      </c>
      <c r="BD132" s="196">
        <v>3</v>
      </c>
      <c r="BE132" s="196">
        <v>2</v>
      </c>
      <c r="BF132" s="196">
        <v>2</v>
      </c>
      <c r="BG132" s="196">
        <v>5</v>
      </c>
      <c r="BH132" s="103"/>
      <c r="BI132" s="104">
        <f t="shared" si="675"/>
        <v>1</v>
      </c>
      <c r="BJ132" s="102">
        <f t="shared" si="675"/>
        <v>0</v>
      </c>
      <c r="BK132" s="102">
        <f t="shared" si="675"/>
        <v>0</v>
      </c>
      <c r="BL132" s="102">
        <f t="shared" si="675"/>
        <v>-2</v>
      </c>
      <c r="BM132" s="102">
        <f t="shared" si="675"/>
        <v>-1</v>
      </c>
      <c r="BN132" s="102">
        <f t="shared" si="675"/>
        <v>-3</v>
      </c>
      <c r="BO132" s="102">
        <f t="shared" si="675"/>
        <v>0</v>
      </c>
      <c r="BP132" s="102">
        <f t="shared" si="675"/>
        <v>4</v>
      </c>
      <c r="BQ132" s="102">
        <f t="shared" si="675"/>
        <v>1</v>
      </c>
      <c r="BR132" s="377">
        <f t="shared" si="675"/>
        <v>0</v>
      </c>
      <c r="BS132" s="102">
        <f t="shared" si="676"/>
        <v>-2</v>
      </c>
      <c r="BT132" s="102">
        <f t="shared" si="676"/>
        <v>-4</v>
      </c>
      <c r="BU132" s="102">
        <f t="shared" si="676"/>
        <v>-1</v>
      </c>
      <c r="BV132" s="102">
        <f t="shared" si="676"/>
        <v>0</v>
      </c>
      <c r="BW132" s="102">
        <f t="shared" si="676"/>
        <v>0</v>
      </c>
      <c r="BX132" s="196">
        <f t="shared" si="676"/>
        <v>2</v>
      </c>
      <c r="BY132" s="196">
        <f t="shared" si="676"/>
        <v>1</v>
      </c>
      <c r="BZ132" s="196">
        <f t="shared" si="676"/>
        <v>2</v>
      </c>
      <c r="CA132" s="196">
        <f t="shared" si="676"/>
        <v>5</v>
      </c>
      <c r="CB132" s="196">
        <f t="shared" si="676"/>
        <v>-1</v>
      </c>
      <c r="CC132" s="196">
        <f t="shared" si="677"/>
        <v>-1</v>
      </c>
      <c r="CD132" s="377">
        <f t="shared" si="677"/>
        <v>1</v>
      </c>
      <c r="CE132" s="196">
        <f t="shared" si="677"/>
        <v>0</v>
      </c>
      <c r="CF132" s="196">
        <f t="shared" si="677"/>
        <v>-1</v>
      </c>
      <c r="CG132" s="196">
        <f t="shared" si="677"/>
        <v>4</v>
      </c>
      <c r="CH132" s="196">
        <f t="shared" si="677"/>
        <v>3</v>
      </c>
      <c r="CI132" s="196">
        <f t="shared" si="677"/>
        <v>1</v>
      </c>
      <c r="CJ132" s="196">
        <f t="shared" si="677"/>
        <v>2</v>
      </c>
      <c r="CK132" s="196">
        <f t="shared" si="677"/>
        <v>4</v>
      </c>
      <c r="CL132" s="196">
        <f t="shared" si="677"/>
        <v>-1</v>
      </c>
      <c r="CM132" s="196">
        <f t="shared" si="678"/>
        <v>-5</v>
      </c>
      <c r="CN132" s="196">
        <f t="shared" si="678"/>
        <v>2</v>
      </c>
      <c r="CO132" s="196">
        <f t="shared" si="678"/>
        <v>0</v>
      </c>
      <c r="CP132" s="377">
        <f t="shared" si="678"/>
        <v>-1</v>
      </c>
      <c r="CQ132" s="377">
        <f t="shared" si="678"/>
        <v>0</v>
      </c>
      <c r="CR132" s="377">
        <f t="shared" si="678"/>
        <v>0</v>
      </c>
      <c r="CS132" s="377">
        <f t="shared" si="678"/>
        <v>-4</v>
      </c>
      <c r="CT132" s="377">
        <f t="shared" si="678"/>
        <v>2</v>
      </c>
      <c r="CU132" s="377">
        <f t="shared" si="678"/>
        <v>0</v>
      </c>
      <c r="CV132" s="377">
        <f t="shared" si="678"/>
        <v>-2</v>
      </c>
      <c r="CW132" s="377">
        <f t="shared" si="678"/>
        <v>-3</v>
      </c>
      <c r="CX132" s="377">
        <f t="shared" si="678"/>
        <v>2</v>
      </c>
      <c r="CY132" s="377">
        <f t="shared" si="678"/>
        <v>2</v>
      </c>
      <c r="CZ132" s="377">
        <f t="shared" si="678"/>
        <v>-3</v>
      </c>
      <c r="DA132" s="377">
        <f t="shared" si="678"/>
        <v>5</v>
      </c>
      <c r="DB132" s="264"/>
      <c r="DC132" s="57">
        <f>IF(ISERROR(GETPIVOTDATA("VALUE",'CSS WK pvt'!$I$2,"DT_FILE",DC$8,"CD_CO",DC$6,"TRIM_CAT",TRIM(B132),"TRIM_LINE",A128))=TRUE,0,GETPIVOTDATA("VALUE",'CSS WK pvt'!$I$2,"DT_FILE",DC$8,"CD_CO",DC$6,"TRIM_CAT",TRIM(B132),"TRIM_LINE",A128))</f>
        <v>5</v>
      </c>
    </row>
    <row r="133" spans="1:107" s="52" customFormat="1" x14ac:dyDescent="0.3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1</v>
      </c>
      <c r="AP133" s="196">
        <v>0</v>
      </c>
      <c r="AQ133" s="57">
        <v>0</v>
      </c>
      <c r="AR133" s="196">
        <v>0</v>
      </c>
      <c r="AS133" s="196">
        <v>0</v>
      </c>
      <c r="AT133" s="196">
        <v>1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1</v>
      </c>
      <c r="BA133" s="196">
        <v>1</v>
      </c>
      <c r="BB133" s="196">
        <v>0</v>
      </c>
      <c r="BC133" s="57">
        <v>1</v>
      </c>
      <c r="BD133" s="196">
        <v>0</v>
      </c>
      <c r="BE133" s="196">
        <v>0</v>
      </c>
      <c r="BF133" s="196">
        <v>0</v>
      </c>
      <c r="BG133" s="196">
        <v>1</v>
      </c>
      <c r="BH133" s="103"/>
      <c r="BI133" s="104">
        <f t="shared" si="675"/>
        <v>0</v>
      </c>
      <c r="BJ133" s="102">
        <f t="shared" si="675"/>
        <v>0</v>
      </c>
      <c r="BK133" s="102">
        <f t="shared" si="675"/>
        <v>0</v>
      </c>
      <c r="BL133" s="102">
        <f t="shared" si="675"/>
        <v>0</v>
      </c>
      <c r="BM133" s="102">
        <f t="shared" si="675"/>
        <v>0</v>
      </c>
      <c r="BN133" s="102">
        <f t="shared" si="675"/>
        <v>0</v>
      </c>
      <c r="BO133" s="102">
        <f t="shared" si="675"/>
        <v>0</v>
      </c>
      <c r="BP133" s="102">
        <f t="shared" si="675"/>
        <v>0</v>
      </c>
      <c r="BQ133" s="102">
        <f t="shared" si="675"/>
        <v>0</v>
      </c>
      <c r="BR133" s="377">
        <f t="shared" si="675"/>
        <v>0</v>
      </c>
      <c r="BS133" s="102">
        <f t="shared" si="676"/>
        <v>0</v>
      </c>
      <c r="BT133" s="102">
        <f t="shared" si="676"/>
        <v>0</v>
      </c>
      <c r="BU133" s="102">
        <f t="shared" si="676"/>
        <v>0</v>
      </c>
      <c r="BV133" s="102">
        <f t="shared" si="676"/>
        <v>0</v>
      </c>
      <c r="BW133" s="102">
        <f t="shared" si="676"/>
        <v>0</v>
      </c>
      <c r="BX133" s="196">
        <f t="shared" si="676"/>
        <v>0</v>
      </c>
      <c r="BY133" s="196">
        <f t="shared" si="676"/>
        <v>0</v>
      </c>
      <c r="BZ133" s="196">
        <f t="shared" si="676"/>
        <v>0</v>
      </c>
      <c r="CA133" s="196">
        <f t="shared" si="676"/>
        <v>0</v>
      </c>
      <c r="CB133" s="196">
        <f t="shared" si="676"/>
        <v>0</v>
      </c>
      <c r="CC133" s="196">
        <f t="shared" si="677"/>
        <v>0</v>
      </c>
      <c r="CD133" s="377">
        <f t="shared" si="677"/>
        <v>0</v>
      </c>
      <c r="CE133" s="196">
        <f t="shared" si="677"/>
        <v>0</v>
      </c>
      <c r="CF133" s="196">
        <f t="shared" si="677"/>
        <v>0</v>
      </c>
      <c r="CG133" s="196">
        <f t="shared" si="677"/>
        <v>0</v>
      </c>
      <c r="CH133" s="196">
        <f t="shared" si="677"/>
        <v>0</v>
      </c>
      <c r="CI133" s="196">
        <f t="shared" si="677"/>
        <v>1</v>
      </c>
      <c r="CJ133" s="196">
        <f t="shared" si="677"/>
        <v>0</v>
      </c>
      <c r="CK133" s="196">
        <f t="shared" si="677"/>
        <v>0</v>
      </c>
      <c r="CL133" s="196">
        <f t="shared" si="677"/>
        <v>0</v>
      </c>
      <c r="CM133" s="196">
        <f t="shared" si="678"/>
        <v>0</v>
      </c>
      <c r="CN133" s="196">
        <f t="shared" si="678"/>
        <v>1</v>
      </c>
      <c r="CO133" s="196">
        <f t="shared" si="678"/>
        <v>0</v>
      </c>
      <c r="CP133" s="377">
        <f t="shared" si="678"/>
        <v>0</v>
      </c>
      <c r="CQ133" s="377">
        <f t="shared" si="678"/>
        <v>0</v>
      </c>
      <c r="CR133" s="377">
        <f t="shared" si="678"/>
        <v>0</v>
      </c>
      <c r="CS133" s="377">
        <f t="shared" si="678"/>
        <v>0</v>
      </c>
      <c r="CT133" s="377">
        <f t="shared" si="678"/>
        <v>1</v>
      </c>
      <c r="CU133" s="377">
        <f t="shared" si="678"/>
        <v>0</v>
      </c>
      <c r="CV133" s="377">
        <f t="shared" si="678"/>
        <v>0</v>
      </c>
      <c r="CW133" s="377">
        <f t="shared" si="678"/>
        <v>1</v>
      </c>
      <c r="CX133" s="377">
        <f t="shared" si="678"/>
        <v>0</v>
      </c>
      <c r="CY133" s="377">
        <f t="shared" si="678"/>
        <v>0</v>
      </c>
      <c r="CZ133" s="377">
        <f t="shared" si="678"/>
        <v>-1</v>
      </c>
      <c r="DA133" s="377">
        <f t="shared" si="678"/>
        <v>1</v>
      </c>
      <c r="DB133" s="264"/>
      <c r="DC133" s="57">
        <f>IF(ISERROR(GETPIVOTDATA("VALUE",'CSS WK pvt'!$I$2,"DT_FILE",DC$8,"CD_CO",DC$6,"TRIM_CAT",TRIM(B133),"TRIM_LINE",A128))=TRUE,0,GETPIVOTDATA("VALUE",'CSS WK pvt'!$I$2,"DT_FILE",DC$8,"CD_CO",DC$6,"TRIM_CAT",TRIM(B133),"TRIM_LINE",A128))</f>
        <v>1</v>
      </c>
    </row>
    <row r="134" spans="1:107" s="66" customFormat="1" x14ac:dyDescent="0.35">
      <c r="A134" s="140"/>
      <c r="B134" s="53" t="s">
        <v>144</v>
      </c>
      <c r="C134" s="110">
        <f t="shared" ref="C134:Q134" si="679">SUM(C129:C133)</f>
        <v>88</v>
      </c>
      <c r="D134" s="111">
        <f t="shared" si="679"/>
        <v>2549</v>
      </c>
      <c r="E134" s="111">
        <f t="shared" si="679"/>
        <v>2724</v>
      </c>
      <c r="F134" s="111">
        <f t="shared" si="679"/>
        <v>2556</v>
      </c>
      <c r="G134" s="111">
        <f t="shared" si="679"/>
        <v>1401</v>
      </c>
      <c r="H134" s="112">
        <f t="shared" si="679"/>
        <v>2889</v>
      </c>
      <c r="I134" s="111">
        <f t="shared" si="679"/>
        <v>2859</v>
      </c>
      <c r="J134" s="112">
        <f t="shared" si="679"/>
        <v>1671</v>
      </c>
      <c r="K134" s="111">
        <f t="shared" si="679"/>
        <v>366</v>
      </c>
      <c r="L134" s="113">
        <f t="shared" si="679"/>
        <v>37</v>
      </c>
      <c r="M134" s="112">
        <f t="shared" si="679"/>
        <v>59</v>
      </c>
      <c r="N134" s="112">
        <f t="shared" si="679"/>
        <v>99</v>
      </c>
      <c r="O134" s="112">
        <f t="shared" si="679"/>
        <v>51</v>
      </c>
      <c r="P134" s="112">
        <f t="shared" si="679"/>
        <v>0</v>
      </c>
      <c r="Q134" s="112">
        <f t="shared" si="679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28</v>
      </c>
      <c r="W134" s="197">
        <f>SUM(W129+W130+W131+W132+W133)</f>
        <v>30</v>
      </c>
      <c r="X134" s="113">
        <f t="shared" ref="X134:AF134" si="680">SUM(X129+X130+X131+X132+X133)</f>
        <v>8</v>
      </c>
      <c r="Y134" s="197">
        <f t="shared" si="680"/>
        <v>27</v>
      </c>
      <c r="Z134" s="197">
        <f t="shared" si="680"/>
        <v>21</v>
      </c>
      <c r="AA134" s="197">
        <f t="shared" si="680"/>
        <v>12</v>
      </c>
      <c r="AB134" s="197">
        <f t="shared" si="680"/>
        <v>20</v>
      </c>
      <c r="AC134" s="197">
        <f t="shared" si="680"/>
        <v>32</v>
      </c>
      <c r="AD134" s="197">
        <f t="shared" si="680"/>
        <v>24</v>
      </c>
      <c r="AE134" s="197">
        <f t="shared" si="680"/>
        <v>1449</v>
      </c>
      <c r="AF134" s="197">
        <f t="shared" si="680"/>
        <v>2201</v>
      </c>
      <c r="AG134" s="197">
        <v>2110</v>
      </c>
      <c r="AH134" s="197">
        <v>2076</v>
      </c>
      <c r="AI134" s="197">
        <v>1006</v>
      </c>
      <c r="AJ134" s="113">
        <v>187</v>
      </c>
      <c r="AK134" s="197">
        <v>0</v>
      </c>
      <c r="AL134" s="197">
        <v>0</v>
      </c>
      <c r="AM134" s="197">
        <v>207</v>
      </c>
      <c r="AN134" s="197">
        <v>1202</v>
      </c>
      <c r="AO134" s="197">
        <v>2209</v>
      </c>
      <c r="AP134" s="197">
        <v>1414</v>
      </c>
      <c r="AQ134" s="78">
        <v>1848</v>
      </c>
      <c r="AR134" s="197">
        <v>1863</v>
      </c>
      <c r="AS134" s="197">
        <v>1276</v>
      </c>
      <c r="AT134" s="197">
        <v>2524</v>
      </c>
      <c r="AU134" s="197">
        <v>14</v>
      </c>
      <c r="AV134" s="113">
        <v>103</v>
      </c>
      <c r="AW134" s="197">
        <v>10</v>
      </c>
      <c r="AX134" s="197">
        <v>52</v>
      </c>
      <c r="AY134" s="197">
        <v>468</v>
      </c>
      <c r="AZ134" s="197">
        <v>1068</v>
      </c>
      <c r="BA134" s="197">
        <v>1599</v>
      </c>
      <c r="BB134" s="197">
        <v>1857</v>
      </c>
      <c r="BC134" s="78">
        <v>2077</v>
      </c>
      <c r="BD134" s="197">
        <v>2972</v>
      </c>
      <c r="BE134" s="197">
        <v>2386</v>
      </c>
      <c r="BF134" s="197">
        <v>3068</v>
      </c>
      <c r="BG134" s="197">
        <v>1372</v>
      </c>
      <c r="BH134" s="113"/>
      <c r="BI134" s="110">
        <f t="shared" ref="BI134:BM134" si="681">SUM(BI129:BI133)</f>
        <v>-37</v>
      </c>
      <c r="BJ134" s="112">
        <f t="shared" si="681"/>
        <v>-2549</v>
      </c>
      <c r="BK134" s="112">
        <f t="shared" si="681"/>
        <v>-2724</v>
      </c>
      <c r="BL134" s="112">
        <f t="shared" si="681"/>
        <v>-2556</v>
      </c>
      <c r="BM134" s="112">
        <f t="shared" si="681"/>
        <v>-1401</v>
      </c>
      <c r="BN134" s="112">
        <f t="shared" ref="BN134:BV134" si="682">SUM(BN129:BN133)</f>
        <v>-2889</v>
      </c>
      <c r="BO134" s="112">
        <f t="shared" si="682"/>
        <v>-2859</v>
      </c>
      <c r="BP134" s="112">
        <f t="shared" si="682"/>
        <v>-1643</v>
      </c>
      <c r="BQ134" s="112">
        <f t="shared" si="682"/>
        <v>-336</v>
      </c>
      <c r="BR134" s="378">
        <f t="shared" si="682"/>
        <v>-29</v>
      </c>
      <c r="BS134" s="112">
        <f t="shared" si="682"/>
        <v>-32</v>
      </c>
      <c r="BT134" s="112">
        <f t="shared" si="682"/>
        <v>-78</v>
      </c>
      <c r="BU134" s="112">
        <f t="shared" si="682"/>
        <v>-39</v>
      </c>
      <c r="BV134" s="112">
        <f t="shared" si="682"/>
        <v>20</v>
      </c>
      <c r="BW134" s="112">
        <f t="shared" ref="BW134:BX134" si="683">SUM(BW129:BW133)</f>
        <v>32</v>
      </c>
      <c r="BX134" s="197">
        <f t="shared" si="683"/>
        <v>24</v>
      </c>
      <c r="BY134" s="197">
        <f t="shared" ref="BY134:BZ134" si="684">SUM(BY129:BY133)</f>
        <v>1449</v>
      </c>
      <c r="BZ134" s="197">
        <f t="shared" si="684"/>
        <v>2201</v>
      </c>
      <c r="CA134" s="197">
        <f t="shared" ref="CA134:CB134" si="685">SUM(CA129:CA133)</f>
        <v>2110</v>
      </c>
      <c r="CB134" s="197">
        <f t="shared" si="685"/>
        <v>2048</v>
      </c>
      <c r="CC134" s="197">
        <f t="shared" ref="CC134:CE134" si="686">SUM(CC129:CC133)</f>
        <v>976</v>
      </c>
      <c r="CD134" s="378">
        <f t="shared" si="686"/>
        <v>179</v>
      </c>
      <c r="CE134" s="197">
        <f t="shared" si="686"/>
        <v>-27</v>
      </c>
      <c r="CF134" s="197">
        <f t="shared" ref="CF134:CG134" si="687">SUM(CF129:CF133)</f>
        <v>-21</v>
      </c>
      <c r="CG134" s="197">
        <f t="shared" si="687"/>
        <v>195</v>
      </c>
      <c r="CH134" s="197">
        <f t="shared" ref="CH134" si="688">SUM(CH129:CH133)</f>
        <v>1182</v>
      </c>
      <c r="CI134" s="197">
        <f t="shared" ref="CI134" si="689">SUM(CI129:CI133)</f>
        <v>2177</v>
      </c>
      <c r="CJ134" s="197">
        <f t="shared" ref="CJ134" si="690">SUM(CJ129:CJ133)</f>
        <v>1390</v>
      </c>
      <c r="CK134" s="197">
        <f t="shared" ref="CK134" si="691">SUM(CK129:CK133)</f>
        <v>399</v>
      </c>
      <c r="CL134" s="197">
        <f t="shared" ref="CL134" si="692">SUM(CL129:CL133)</f>
        <v>-338</v>
      </c>
      <c r="CM134" s="197">
        <f t="shared" ref="CM134" si="693">SUM(CM129:CM133)</f>
        <v>-834</v>
      </c>
      <c r="CN134" s="197">
        <f t="shared" ref="CN134" si="694">SUM(CN129:CN133)</f>
        <v>448</v>
      </c>
      <c r="CO134" s="197">
        <f t="shared" ref="CO134" si="695">SUM(CO129:CO133)</f>
        <v>-992</v>
      </c>
      <c r="CP134" s="378">
        <f t="shared" ref="CP134" si="696">SUM(CP129:CP133)</f>
        <v>-84</v>
      </c>
      <c r="CQ134" s="378">
        <f t="shared" ref="CQ134" si="697">SUM(CQ129:CQ133)</f>
        <v>10</v>
      </c>
      <c r="CR134" s="378">
        <f t="shared" ref="CR134" si="698">SUM(CR129:CR133)</f>
        <v>52</v>
      </c>
      <c r="CS134" s="378">
        <f t="shared" ref="CS134" si="699">SUM(CS129:CS133)</f>
        <v>261</v>
      </c>
      <c r="CT134" s="378">
        <f t="shared" ref="CT134" si="700">SUM(CT129:CT133)</f>
        <v>-134</v>
      </c>
      <c r="CU134" s="378">
        <f t="shared" ref="CU134" si="701">SUM(CU129:CU133)</f>
        <v>-610</v>
      </c>
      <c r="CV134" s="378">
        <f t="shared" ref="CV134" si="702">SUM(CV129:CV133)</f>
        <v>443</v>
      </c>
      <c r="CW134" s="378">
        <f t="shared" ref="CW134" si="703">SUM(CW129:CW133)</f>
        <v>229</v>
      </c>
      <c r="CX134" s="378">
        <f t="shared" ref="CX134" si="704">SUM(CX129:CX133)</f>
        <v>1109</v>
      </c>
      <c r="CY134" s="378">
        <f t="shared" ref="CY134:CZ134" si="705">SUM(CY129:CY133)</f>
        <v>1110</v>
      </c>
      <c r="CZ134" s="378">
        <f t="shared" si="705"/>
        <v>544</v>
      </c>
      <c r="DA134" s="378">
        <f t="shared" ref="DA134" si="706">SUM(DA129:DA133)</f>
        <v>1358</v>
      </c>
      <c r="DB134" s="265"/>
      <c r="DC134" s="78">
        <f>SUM(DC129:DC133)</f>
        <v>1372</v>
      </c>
    </row>
    <row r="135" spans="1:107" s="52" customFormat="1" x14ac:dyDescent="0.3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54"/>
      <c r="CC135" s="254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264"/>
      <c r="DC135" s="83"/>
    </row>
    <row r="136" spans="1:107" s="66" customFormat="1" x14ac:dyDescent="0.3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1457</v>
      </c>
      <c r="AG136" s="196">
        <v>1835</v>
      </c>
      <c r="AH136" s="196">
        <v>1485</v>
      </c>
      <c r="AI136" s="196">
        <v>686</v>
      </c>
      <c r="AJ136" s="113">
        <v>100</v>
      </c>
      <c r="AK136" s="197">
        <v>0</v>
      </c>
      <c r="AL136" s="197">
        <v>1</v>
      </c>
      <c r="AM136" s="197">
        <v>141</v>
      </c>
      <c r="AN136" s="197">
        <v>1004</v>
      </c>
      <c r="AO136" s="197">
        <v>1215</v>
      </c>
      <c r="AP136" s="197">
        <v>1258</v>
      </c>
      <c r="AQ136" s="57">
        <v>1185</v>
      </c>
      <c r="AR136" s="197">
        <v>1450</v>
      </c>
      <c r="AS136" s="197">
        <v>1335</v>
      </c>
      <c r="AT136" s="197">
        <v>1518</v>
      </c>
      <c r="AU136" s="197">
        <v>67</v>
      </c>
      <c r="AV136" s="113">
        <v>48</v>
      </c>
      <c r="AW136" s="197">
        <v>4</v>
      </c>
      <c r="AX136" s="197">
        <v>27</v>
      </c>
      <c r="AY136" s="197">
        <v>516</v>
      </c>
      <c r="AZ136" s="197">
        <v>814</v>
      </c>
      <c r="BA136" s="197">
        <v>1006</v>
      </c>
      <c r="BB136" s="197">
        <v>1477</v>
      </c>
      <c r="BC136" s="57">
        <v>1069</v>
      </c>
      <c r="BD136" s="197">
        <v>2221</v>
      </c>
      <c r="BE136" s="197">
        <v>1524</v>
      </c>
      <c r="BF136" s="197">
        <v>2148</v>
      </c>
      <c r="BG136" s="197">
        <v>1033</v>
      </c>
      <c r="BH136" s="113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378"/>
      <c r="DB136" s="265"/>
      <c r="DC136" s="57">
        <f>IF(ISERROR(GETPIVOTDATA("VALUE",'CSS WK pvt'!$I$2,"DT_FILE",DC$8,"CD_CO",DC$6,"TRIM_CAT",TRIM(B136),"TRIM_LINE","99"))=TRUE,0,GETPIVOTDATA("VALUE",'CSS WK pvt'!$I$2,"DT_FILE",DC$8,"CD_CO",DC$6,"TRIM_CAT",TRIM(B136),"TRIM_LINE","99"))</f>
        <v>1033</v>
      </c>
    </row>
    <row r="137" spans="1:107" s="66" customFormat="1" x14ac:dyDescent="0.3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413</v>
      </c>
      <c r="AG137" s="196">
        <v>568</v>
      </c>
      <c r="AH137" s="196">
        <v>548</v>
      </c>
      <c r="AI137" s="196">
        <v>197</v>
      </c>
      <c r="AJ137" s="113">
        <v>27</v>
      </c>
      <c r="AK137" s="197">
        <v>0</v>
      </c>
      <c r="AL137" s="197">
        <v>0</v>
      </c>
      <c r="AM137" s="197">
        <v>22</v>
      </c>
      <c r="AN137" s="197">
        <v>50</v>
      </c>
      <c r="AO137" s="197">
        <v>688</v>
      </c>
      <c r="AP137" s="197">
        <v>515</v>
      </c>
      <c r="AQ137" s="57">
        <v>473</v>
      </c>
      <c r="AR137" s="197">
        <v>583</v>
      </c>
      <c r="AS137" s="197">
        <v>615</v>
      </c>
      <c r="AT137" s="197">
        <v>706</v>
      </c>
      <c r="AU137" s="197">
        <v>1</v>
      </c>
      <c r="AV137" s="113">
        <v>1</v>
      </c>
      <c r="AW137" s="197">
        <v>1</v>
      </c>
      <c r="AX137" s="197">
        <v>1</v>
      </c>
      <c r="AY137" s="197">
        <v>26</v>
      </c>
      <c r="AZ137" s="197">
        <v>38</v>
      </c>
      <c r="BA137" s="197">
        <v>637</v>
      </c>
      <c r="BB137" s="197">
        <v>795</v>
      </c>
      <c r="BC137" s="57">
        <v>637</v>
      </c>
      <c r="BD137" s="197">
        <v>1155</v>
      </c>
      <c r="BE137" s="197">
        <v>757</v>
      </c>
      <c r="BF137" s="197">
        <v>944</v>
      </c>
      <c r="BG137" s="197">
        <v>489</v>
      </c>
      <c r="BH137" s="113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378"/>
      <c r="DB137" s="265"/>
      <c r="DC137" s="57">
        <f>IF(ISERROR(GETPIVOTDATA("VALUE",'CSS WK pvt'!$I$2,"DT_FILE",DC$8,"CD_CO",DC$6,"TRIM_CAT",TRIM(B137),"TRIM_LINE","99"))=TRUE,0,GETPIVOTDATA("VALUE",'CSS WK pvt'!$I$2,"DT_FILE",DC$8,"CD_CO",DC$6,"TRIM_CAT",TRIM(B137),"TRIM_LINE","99"))</f>
        <v>489</v>
      </c>
    </row>
    <row r="138" spans="1:107" s="66" customFormat="1" x14ac:dyDescent="0.3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23</v>
      </c>
      <c r="AG138" s="196">
        <v>70</v>
      </c>
      <c r="AH138" s="196">
        <v>31</v>
      </c>
      <c r="AI138" s="196">
        <v>48</v>
      </c>
      <c r="AJ138" s="113">
        <v>36</v>
      </c>
      <c r="AK138" s="197">
        <v>1</v>
      </c>
      <c r="AL138" s="197">
        <v>0</v>
      </c>
      <c r="AM138" s="197">
        <v>58</v>
      </c>
      <c r="AN138" s="197">
        <v>48</v>
      </c>
      <c r="AO138" s="197">
        <v>61</v>
      </c>
      <c r="AP138" s="197">
        <v>37</v>
      </c>
      <c r="AQ138" s="57">
        <v>42</v>
      </c>
      <c r="AR138" s="197">
        <v>49</v>
      </c>
      <c r="AS138" s="197">
        <v>39</v>
      </c>
      <c r="AT138" s="197">
        <v>51</v>
      </c>
      <c r="AU138" s="197">
        <v>8</v>
      </c>
      <c r="AV138" s="113">
        <v>14</v>
      </c>
      <c r="AW138" s="197">
        <v>6</v>
      </c>
      <c r="AX138" s="197">
        <v>4</v>
      </c>
      <c r="AY138" s="197">
        <v>70</v>
      </c>
      <c r="AZ138" s="197">
        <v>39</v>
      </c>
      <c r="BA138" s="197">
        <v>33</v>
      </c>
      <c r="BB138" s="197">
        <v>81</v>
      </c>
      <c r="BC138" s="57">
        <v>42</v>
      </c>
      <c r="BD138" s="197">
        <v>93</v>
      </c>
      <c r="BE138" s="197">
        <v>67</v>
      </c>
      <c r="BF138" s="197">
        <v>77</v>
      </c>
      <c r="BG138" s="197">
        <v>98</v>
      </c>
      <c r="BH138" s="113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265"/>
      <c r="DC138" s="57">
        <f>IF(ISERROR(GETPIVOTDATA("VALUE",'CSS WK pvt'!$I$2,"DT_FILE",DC$8,"CD_CO",DC$6,"TRIM_CAT",TRIM(B138),"TRIM_LINE","99"))=TRUE,0,GETPIVOTDATA("VALUE",'CSS WK pvt'!$I$2,"DT_FILE",DC$8,"CD_CO",DC$6,"TRIM_CAT",TRIM(B138),"TRIM_LINE","99"))</f>
        <v>98</v>
      </c>
    </row>
    <row r="139" spans="1:107" s="66" customFormat="1" x14ac:dyDescent="0.3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7">
        <v>1</v>
      </c>
      <c r="AG139" s="197">
        <v>2</v>
      </c>
      <c r="AH139" s="197">
        <v>1</v>
      </c>
      <c r="AI139" s="197">
        <v>0</v>
      </c>
      <c r="AJ139" s="113">
        <v>0</v>
      </c>
      <c r="AK139" s="197">
        <v>0</v>
      </c>
      <c r="AL139" s="197">
        <v>0</v>
      </c>
      <c r="AM139" s="197">
        <v>2</v>
      </c>
      <c r="AN139" s="197">
        <v>3</v>
      </c>
      <c r="AO139" s="197">
        <v>1</v>
      </c>
      <c r="AP139" s="197">
        <v>2</v>
      </c>
      <c r="AQ139" s="57">
        <v>3</v>
      </c>
      <c r="AR139" s="197">
        <v>1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3</v>
      </c>
      <c r="BA139" s="197">
        <v>1</v>
      </c>
      <c r="BB139" s="197">
        <v>3</v>
      </c>
      <c r="BC139" s="57">
        <v>0</v>
      </c>
      <c r="BD139" s="197">
        <v>2</v>
      </c>
      <c r="BE139" s="197">
        <v>1</v>
      </c>
      <c r="BF139" s="197">
        <v>1</v>
      </c>
      <c r="BG139" s="197">
        <v>3</v>
      </c>
      <c r="BH139" s="113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265"/>
      <c r="DC139" s="57">
        <f>IF(ISERROR(GETPIVOTDATA("VALUE",'CSS WK pvt'!$I$2,"DT_FILE",DC$8,"CD_CO",DC$6,"TRIM_CAT",TRIM(B139),"TRIM_LINE","99"))=TRUE,0,GETPIVOTDATA("VALUE",'CSS WK pvt'!$I$2,"DT_FILE",DC$8,"CD_CO",DC$6,"TRIM_CAT",TRIM(B139),"TRIM_LINE","99"))</f>
        <v>3</v>
      </c>
    </row>
    <row r="140" spans="1:107" s="66" customFormat="1" x14ac:dyDescent="0.3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7"/>
      <c r="AG140" s="197">
        <v>0</v>
      </c>
      <c r="AH140" s="197">
        <v>0</v>
      </c>
      <c r="AI140" s="197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1</v>
      </c>
      <c r="BA140" s="197">
        <v>1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265"/>
      <c r="DC140" s="57">
        <f>IF(ISERROR(GETPIVOTDATA("VALUE",'CSS WK pvt'!$I$2,"DT_FILE",DC$8,"CD_CO",DC$6,"TRIM_CAT",TRIM(B140),"TRIM_LINE","99"))=TRUE,0,GETPIVOTDATA("VALUE",'CSS WK pvt'!$I$2,"DT_FILE",DC$8,"CD_CO",DC$6,"TRIM_CAT",TRIM(B140),"TRIM_LINE","99"))</f>
        <v>0</v>
      </c>
    </row>
    <row r="141" spans="1:107" s="66" customFormat="1" x14ac:dyDescent="0.3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ref="AF141" si="707">SUM(AF136+AF137+AF138+AF139+AF140)</f>
        <v>1894</v>
      </c>
      <c r="AG141" s="197">
        <v>2475</v>
      </c>
      <c r="AH141" s="197">
        <v>2065</v>
      </c>
      <c r="AI141" s="197">
        <v>931</v>
      </c>
      <c r="AJ141" s="113">
        <v>163</v>
      </c>
      <c r="AK141" s="197">
        <v>1</v>
      </c>
      <c r="AL141" s="197">
        <v>1</v>
      </c>
      <c r="AM141" s="197">
        <v>223</v>
      </c>
      <c r="AN141" s="197">
        <v>1105</v>
      </c>
      <c r="AO141" s="197">
        <v>1965</v>
      </c>
      <c r="AP141" s="197">
        <v>1812</v>
      </c>
      <c r="AQ141" s="78">
        <v>1703</v>
      </c>
      <c r="AR141" s="197">
        <v>2083</v>
      </c>
      <c r="AS141" s="197">
        <v>1989</v>
      </c>
      <c r="AT141" s="197">
        <v>2276</v>
      </c>
      <c r="AU141" s="197">
        <v>76</v>
      </c>
      <c r="AV141" s="113">
        <v>63</v>
      </c>
      <c r="AW141" s="197">
        <v>11</v>
      </c>
      <c r="AX141" s="197">
        <v>32</v>
      </c>
      <c r="AY141" s="197">
        <v>612</v>
      </c>
      <c r="AZ141" s="197">
        <v>895</v>
      </c>
      <c r="BA141" s="197">
        <v>1678</v>
      </c>
      <c r="BB141" s="197">
        <v>2356</v>
      </c>
      <c r="BC141" s="78">
        <v>1748</v>
      </c>
      <c r="BD141" s="197">
        <v>3471</v>
      </c>
      <c r="BE141" s="197">
        <v>2349</v>
      </c>
      <c r="BF141" s="197">
        <v>3170</v>
      </c>
      <c r="BG141" s="197">
        <v>1623</v>
      </c>
      <c r="BH141" s="113"/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265"/>
      <c r="DC141" s="78">
        <f>SUM(DC136:DC140)</f>
        <v>1623</v>
      </c>
    </row>
    <row r="142" spans="1:107" s="52" customFormat="1" x14ac:dyDescent="0.3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54"/>
      <c r="CC142" s="254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264"/>
      <c r="DC142" s="83"/>
    </row>
    <row r="143" spans="1:107" s="52" customFormat="1" x14ac:dyDescent="0.35">
      <c r="A143" s="139"/>
      <c r="B143" s="53" t="s">
        <v>139</v>
      </c>
      <c r="C143" s="104">
        <v>18995</v>
      </c>
      <c r="D143" s="59">
        <v>20783</v>
      </c>
      <c r="E143" s="59">
        <v>22714</v>
      </c>
      <c r="F143" s="59">
        <v>23461</v>
      </c>
      <c r="G143" s="59">
        <v>23001</v>
      </c>
      <c r="H143" s="102">
        <v>22263</v>
      </c>
      <c r="I143" s="59">
        <v>23456</v>
      </c>
      <c r="J143" s="102">
        <v>23458</v>
      </c>
      <c r="K143" s="59">
        <v>21665</v>
      </c>
      <c r="L143" s="103">
        <v>19990</v>
      </c>
      <c r="M143" s="102">
        <v>19634</v>
      </c>
      <c r="N143" s="102">
        <v>19934</v>
      </c>
      <c r="O143" s="59">
        <v>17241</v>
      </c>
      <c r="P143" s="102">
        <v>11723</v>
      </c>
      <c r="Q143" s="59">
        <v>8723</v>
      </c>
      <c r="R143" s="102">
        <v>8635</v>
      </c>
      <c r="S143" s="59">
        <v>8312</v>
      </c>
      <c r="T143" s="102">
        <v>8251</v>
      </c>
      <c r="U143" s="196">
        <v>9037</v>
      </c>
      <c r="V143" s="196">
        <v>10147</v>
      </c>
      <c r="W143" s="196">
        <v>10804</v>
      </c>
      <c r="X143" s="103">
        <v>10294</v>
      </c>
      <c r="Y143" s="196">
        <v>10872</v>
      </c>
      <c r="Z143" s="196">
        <v>10814</v>
      </c>
      <c r="AA143" s="196">
        <v>11742</v>
      </c>
      <c r="AB143" s="196">
        <v>13011</v>
      </c>
      <c r="AC143" s="196">
        <v>17062</v>
      </c>
      <c r="AD143" s="196">
        <v>23920</v>
      </c>
      <c r="AE143" s="196">
        <v>32399</v>
      </c>
      <c r="AF143" s="196">
        <v>31947</v>
      </c>
      <c r="AG143" s="196">
        <v>33709</v>
      </c>
      <c r="AH143" s="196">
        <v>31827</v>
      </c>
      <c r="AI143" s="196">
        <v>32335</v>
      </c>
      <c r="AJ143" s="103">
        <v>27795</v>
      </c>
      <c r="AK143" s="196">
        <v>27212</v>
      </c>
      <c r="AL143" s="196">
        <v>28319</v>
      </c>
      <c r="AM143" s="196">
        <v>30686</v>
      </c>
      <c r="AN143" s="196">
        <v>31761</v>
      </c>
      <c r="AO143" s="196">
        <v>28980</v>
      </c>
      <c r="AP143" s="196">
        <v>27699</v>
      </c>
      <c r="AQ143" s="57">
        <v>27078</v>
      </c>
      <c r="AR143" s="196">
        <v>27415</v>
      </c>
      <c r="AS143" s="196">
        <v>26457</v>
      </c>
      <c r="AT143" s="196">
        <v>25486</v>
      </c>
      <c r="AU143" s="196">
        <v>23912</v>
      </c>
      <c r="AV143" s="103">
        <v>22837</v>
      </c>
      <c r="AW143" s="196">
        <v>22425</v>
      </c>
      <c r="AX143" s="196">
        <v>23365</v>
      </c>
      <c r="AY143" s="196">
        <v>26192</v>
      </c>
      <c r="AZ143" s="196">
        <v>27411</v>
      </c>
      <c r="BA143" s="196">
        <v>27225</v>
      </c>
      <c r="BB143" s="196">
        <v>29182</v>
      </c>
      <c r="BC143" s="57">
        <v>28416</v>
      </c>
      <c r="BD143" s="196">
        <v>29409</v>
      </c>
      <c r="BE143" s="196">
        <v>29631</v>
      </c>
      <c r="BF143" s="196">
        <v>30201</v>
      </c>
      <c r="BG143" s="196">
        <v>29167</v>
      </c>
      <c r="BH143" s="103"/>
      <c r="BI143" s="104">
        <f t="shared" ref="BI143:BR147" si="708">O143-C143</f>
        <v>-1754</v>
      </c>
      <c r="BJ143" s="102">
        <f t="shared" si="708"/>
        <v>-9060</v>
      </c>
      <c r="BK143" s="102">
        <f t="shared" si="708"/>
        <v>-13991</v>
      </c>
      <c r="BL143" s="102">
        <f t="shared" si="708"/>
        <v>-14826</v>
      </c>
      <c r="BM143" s="102">
        <f t="shared" si="708"/>
        <v>-14689</v>
      </c>
      <c r="BN143" s="102">
        <f t="shared" si="708"/>
        <v>-14012</v>
      </c>
      <c r="BO143" s="102">
        <f t="shared" si="708"/>
        <v>-14419</v>
      </c>
      <c r="BP143" s="102">
        <f t="shared" si="708"/>
        <v>-13311</v>
      </c>
      <c r="BQ143" s="102">
        <f t="shared" si="708"/>
        <v>-10861</v>
      </c>
      <c r="BR143" s="377">
        <f t="shared" si="708"/>
        <v>-9696</v>
      </c>
      <c r="BS143" s="102">
        <f t="shared" ref="BS143:CB147" si="709">Y143-M143</f>
        <v>-8762</v>
      </c>
      <c r="BT143" s="102">
        <f t="shared" si="709"/>
        <v>-9120</v>
      </c>
      <c r="BU143" s="102">
        <f t="shared" si="709"/>
        <v>-5499</v>
      </c>
      <c r="BV143" s="102">
        <f t="shared" si="709"/>
        <v>1288</v>
      </c>
      <c r="BW143" s="102">
        <f t="shared" si="709"/>
        <v>8339</v>
      </c>
      <c r="BX143" s="196">
        <f t="shared" si="709"/>
        <v>15285</v>
      </c>
      <c r="BY143" s="196">
        <f t="shared" si="709"/>
        <v>24087</v>
      </c>
      <c r="BZ143" s="196">
        <f t="shared" si="709"/>
        <v>23696</v>
      </c>
      <c r="CA143" s="196">
        <f t="shared" si="709"/>
        <v>24672</v>
      </c>
      <c r="CB143" s="196">
        <f t="shared" si="709"/>
        <v>21680</v>
      </c>
      <c r="CC143" s="196">
        <f t="shared" ref="CC143:CL147" si="710">AI143-W143</f>
        <v>21531</v>
      </c>
      <c r="CD143" s="377">
        <f t="shared" si="710"/>
        <v>17501</v>
      </c>
      <c r="CE143" s="196">
        <f t="shared" si="710"/>
        <v>16340</v>
      </c>
      <c r="CF143" s="196">
        <f t="shared" si="710"/>
        <v>17505</v>
      </c>
      <c r="CG143" s="196">
        <f t="shared" si="710"/>
        <v>18944</v>
      </c>
      <c r="CH143" s="196">
        <f t="shared" si="710"/>
        <v>18750</v>
      </c>
      <c r="CI143" s="196">
        <f t="shared" si="710"/>
        <v>11918</v>
      </c>
      <c r="CJ143" s="196">
        <f t="shared" si="710"/>
        <v>3779</v>
      </c>
      <c r="CK143" s="196">
        <f t="shared" si="710"/>
        <v>-5321</v>
      </c>
      <c r="CL143" s="196">
        <f t="shared" si="710"/>
        <v>-4532</v>
      </c>
      <c r="CM143" s="196">
        <f t="shared" ref="CM143:DA147" si="711">AS143-AG143</f>
        <v>-7252</v>
      </c>
      <c r="CN143" s="196">
        <f t="shared" si="711"/>
        <v>-6341</v>
      </c>
      <c r="CO143" s="196">
        <f t="shared" si="711"/>
        <v>-8423</v>
      </c>
      <c r="CP143" s="377">
        <f t="shared" si="711"/>
        <v>-4958</v>
      </c>
      <c r="CQ143" s="377">
        <f t="shared" si="711"/>
        <v>-4787</v>
      </c>
      <c r="CR143" s="377">
        <f t="shared" si="711"/>
        <v>-4954</v>
      </c>
      <c r="CS143" s="377">
        <f t="shared" si="711"/>
        <v>-4494</v>
      </c>
      <c r="CT143" s="377">
        <f t="shared" si="711"/>
        <v>-4350</v>
      </c>
      <c r="CU143" s="377">
        <f t="shared" si="711"/>
        <v>-1755</v>
      </c>
      <c r="CV143" s="377">
        <f t="shared" si="711"/>
        <v>1483</v>
      </c>
      <c r="CW143" s="377">
        <f t="shared" si="711"/>
        <v>1338</v>
      </c>
      <c r="CX143" s="377">
        <f t="shared" si="711"/>
        <v>1994</v>
      </c>
      <c r="CY143" s="377">
        <f t="shared" si="711"/>
        <v>3174</v>
      </c>
      <c r="CZ143" s="377">
        <f t="shared" si="711"/>
        <v>4715</v>
      </c>
      <c r="DA143" s="377">
        <f t="shared" si="711"/>
        <v>5255</v>
      </c>
      <c r="DB143" s="264"/>
      <c r="DC143" s="57">
        <f>IF(ISERROR(GETPIVOTDATA("VALUE",'CSS WK pvt'!$I$2,"DT_FILE",DC$8,"CD_CO",DC$6,"TRIM_CAT",TRIM(B143),"TRIM_LINE",A142))=TRUE,0,GETPIVOTDATA("VALUE",'CSS WK pvt'!$I$2,"DT_FILE",DC$8,"CD_CO",DC$6,"TRIM_CAT",TRIM(B143),"TRIM_LINE",A142))</f>
        <v>29167</v>
      </c>
    </row>
    <row r="144" spans="1:107" s="52" customFormat="1" x14ac:dyDescent="0.35">
      <c r="A144" s="139"/>
      <c r="B144" s="53" t="s">
        <v>140</v>
      </c>
      <c r="C144" s="104">
        <v>5791</v>
      </c>
      <c r="D144" s="59">
        <v>6373</v>
      </c>
      <c r="E144" s="59">
        <v>8259</v>
      </c>
      <c r="F144" s="59">
        <v>8573</v>
      </c>
      <c r="G144" s="59">
        <v>8556</v>
      </c>
      <c r="H144" s="102">
        <v>8506</v>
      </c>
      <c r="I144" s="59">
        <v>8711</v>
      </c>
      <c r="J144" s="102">
        <v>8882</v>
      </c>
      <c r="K144" s="59">
        <v>8061</v>
      </c>
      <c r="L144" s="103">
        <v>7113</v>
      </c>
      <c r="M144" s="102">
        <v>6619</v>
      </c>
      <c r="N144" s="102">
        <v>6237</v>
      </c>
      <c r="O144" s="59">
        <v>5417</v>
      </c>
      <c r="P144" s="102">
        <v>4201</v>
      </c>
      <c r="Q144" s="59">
        <v>3372</v>
      </c>
      <c r="R144" s="102">
        <v>3214</v>
      </c>
      <c r="S144" s="59">
        <v>3312</v>
      </c>
      <c r="T144" s="102">
        <v>3142</v>
      </c>
      <c r="U144" s="196">
        <v>3194</v>
      </c>
      <c r="V144" s="196">
        <v>2981</v>
      </c>
      <c r="W144" s="196">
        <v>3024</v>
      </c>
      <c r="X144" s="103">
        <v>2877</v>
      </c>
      <c r="Y144" s="196">
        <v>2940</v>
      </c>
      <c r="Z144" s="196">
        <v>3106</v>
      </c>
      <c r="AA144" s="196">
        <v>3214</v>
      </c>
      <c r="AB144" s="196">
        <v>3468</v>
      </c>
      <c r="AC144" s="196">
        <v>4628</v>
      </c>
      <c r="AD144" s="196">
        <v>5601</v>
      </c>
      <c r="AE144" s="196">
        <v>7396</v>
      </c>
      <c r="AF144" s="196">
        <v>7604</v>
      </c>
      <c r="AG144" s="196">
        <v>7738</v>
      </c>
      <c r="AH144" s="196">
        <v>6943</v>
      </c>
      <c r="AI144" s="196">
        <v>6161</v>
      </c>
      <c r="AJ144" s="103">
        <v>6513</v>
      </c>
      <c r="AK144" s="196">
        <v>5449</v>
      </c>
      <c r="AL144" s="196">
        <v>4965</v>
      </c>
      <c r="AM144" s="196">
        <v>5239</v>
      </c>
      <c r="AN144" s="196">
        <v>6917</v>
      </c>
      <c r="AO144" s="196">
        <v>7691</v>
      </c>
      <c r="AP144" s="196">
        <v>7513</v>
      </c>
      <c r="AQ144" s="57">
        <v>7912</v>
      </c>
      <c r="AR144" s="196">
        <v>8360</v>
      </c>
      <c r="AS144" s="196">
        <v>8572</v>
      </c>
      <c r="AT144" s="196">
        <v>8644</v>
      </c>
      <c r="AU144" s="196">
        <v>7534</v>
      </c>
      <c r="AV144" s="103">
        <v>6051</v>
      </c>
      <c r="AW144" s="196">
        <v>6238</v>
      </c>
      <c r="AX144" s="196">
        <v>6372</v>
      </c>
      <c r="AY144" s="196">
        <v>7283</v>
      </c>
      <c r="AZ144" s="196">
        <v>8054</v>
      </c>
      <c r="BA144" s="196">
        <v>10661</v>
      </c>
      <c r="BB144" s="196">
        <v>11472</v>
      </c>
      <c r="BC144" s="57">
        <v>11744</v>
      </c>
      <c r="BD144" s="196">
        <v>12119</v>
      </c>
      <c r="BE144" s="196">
        <v>12492</v>
      </c>
      <c r="BF144" s="196">
        <v>12553</v>
      </c>
      <c r="BG144" s="196">
        <v>11724</v>
      </c>
      <c r="BH144" s="103"/>
      <c r="BI144" s="104">
        <f t="shared" si="708"/>
        <v>-374</v>
      </c>
      <c r="BJ144" s="102">
        <f t="shared" si="708"/>
        <v>-2172</v>
      </c>
      <c r="BK144" s="102">
        <f t="shared" si="708"/>
        <v>-4887</v>
      </c>
      <c r="BL144" s="102">
        <f t="shared" si="708"/>
        <v>-5359</v>
      </c>
      <c r="BM144" s="102">
        <f t="shared" si="708"/>
        <v>-5244</v>
      </c>
      <c r="BN144" s="102">
        <f t="shared" si="708"/>
        <v>-5364</v>
      </c>
      <c r="BO144" s="102">
        <f t="shared" si="708"/>
        <v>-5517</v>
      </c>
      <c r="BP144" s="102">
        <f t="shared" si="708"/>
        <v>-5901</v>
      </c>
      <c r="BQ144" s="102">
        <f t="shared" si="708"/>
        <v>-5037</v>
      </c>
      <c r="BR144" s="377">
        <f t="shared" si="708"/>
        <v>-4236</v>
      </c>
      <c r="BS144" s="102">
        <f t="shared" si="709"/>
        <v>-3679</v>
      </c>
      <c r="BT144" s="102">
        <f t="shared" si="709"/>
        <v>-3131</v>
      </c>
      <c r="BU144" s="102">
        <f t="shared" si="709"/>
        <v>-2203</v>
      </c>
      <c r="BV144" s="102">
        <f t="shared" si="709"/>
        <v>-733</v>
      </c>
      <c r="BW144" s="102">
        <f t="shared" si="709"/>
        <v>1256</v>
      </c>
      <c r="BX144" s="196">
        <f t="shared" si="709"/>
        <v>2387</v>
      </c>
      <c r="BY144" s="196">
        <f t="shared" si="709"/>
        <v>4084</v>
      </c>
      <c r="BZ144" s="196">
        <f t="shared" si="709"/>
        <v>4462</v>
      </c>
      <c r="CA144" s="196">
        <f t="shared" si="709"/>
        <v>4544</v>
      </c>
      <c r="CB144" s="196">
        <f t="shared" si="709"/>
        <v>3962</v>
      </c>
      <c r="CC144" s="196">
        <f t="shared" si="710"/>
        <v>3137</v>
      </c>
      <c r="CD144" s="377">
        <f t="shared" si="710"/>
        <v>3636</v>
      </c>
      <c r="CE144" s="196">
        <f t="shared" si="710"/>
        <v>2509</v>
      </c>
      <c r="CF144" s="196">
        <f t="shared" si="710"/>
        <v>1859</v>
      </c>
      <c r="CG144" s="196">
        <f t="shared" si="710"/>
        <v>2025</v>
      </c>
      <c r="CH144" s="196">
        <f t="shared" si="710"/>
        <v>3449</v>
      </c>
      <c r="CI144" s="196">
        <f t="shared" si="710"/>
        <v>3063</v>
      </c>
      <c r="CJ144" s="196">
        <f t="shared" si="710"/>
        <v>1912</v>
      </c>
      <c r="CK144" s="196">
        <f t="shared" si="710"/>
        <v>516</v>
      </c>
      <c r="CL144" s="196">
        <f t="shared" si="710"/>
        <v>756</v>
      </c>
      <c r="CM144" s="196">
        <f t="shared" si="711"/>
        <v>834</v>
      </c>
      <c r="CN144" s="196">
        <f t="shared" si="711"/>
        <v>1701</v>
      </c>
      <c r="CO144" s="196">
        <f t="shared" si="711"/>
        <v>1373</v>
      </c>
      <c r="CP144" s="377">
        <f t="shared" si="711"/>
        <v>-462</v>
      </c>
      <c r="CQ144" s="377">
        <f t="shared" si="711"/>
        <v>789</v>
      </c>
      <c r="CR144" s="377">
        <f t="shared" si="711"/>
        <v>1407</v>
      </c>
      <c r="CS144" s="377">
        <f t="shared" si="711"/>
        <v>2044</v>
      </c>
      <c r="CT144" s="377">
        <f t="shared" si="711"/>
        <v>1137</v>
      </c>
      <c r="CU144" s="377">
        <f t="shared" si="711"/>
        <v>2970</v>
      </c>
      <c r="CV144" s="377">
        <f t="shared" si="711"/>
        <v>3959</v>
      </c>
      <c r="CW144" s="377">
        <f t="shared" si="711"/>
        <v>3832</v>
      </c>
      <c r="CX144" s="377">
        <f t="shared" si="711"/>
        <v>3759</v>
      </c>
      <c r="CY144" s="377">
        <f t="shared" si="711"/>
        <v>3920</v>
      </c>
      <c r="CZ144" s="377">
        <f t="shared" si="711"/>
        <v>3909</v>
      </c>
      <c r="DA144" s="377">
        <f t="shared" si="711"/>
        <v>4190</v>
      </c>
      <c r="DB144" s="264"/>
      <c r="DC144" s="57">
        <f>IF(ISERROR(GETPIVOTDATA("VALUE",'CSS WK pvt'!$I$2,"DT_FILE",DC$8,"CD_CO",DC$6,"TRIM_CAT",TRIM(B144),"TRIM_LINE",A142))=TRUE,0,GETPIVOTDATA("VALUE",'CSS WK pvt'!$I$2,"DT_FILE",DC$8,"CD_CO",DC$6,"TRIM_CAT",TRIM(B144),"TRIM_LINE",A142))</f>
        <v>11724</v>
      </c>
    </row>
    <row r="145" spans="1:107" s="52" customFormat="1" x14ac:dyDescent="0.35">
      <c r="A145" s="139"/>
      <c r="B145" s="53" t="s">
        <v>141</v>
      </c>
      <c r="C145" s="104">
        <v>445</v>
      </c>
      <c r="D145" s="59">
        <v>501</v>
      </c>
      <c r="E145" s="59">
        <v>606</v>
      </c>
      <c r="F145" s="59">
        <v>659</v>
      </c>
      <c r="G145" s="59">
        <v>614</v>
      </c>
      <c r="H145" s="102">
        <v>598</v>
      </c>
      <c r="I145" s="59">
        <v>590</v>
      </c>
      <c r="J145" s="102">
        <v>595</v>
      </c>
      <c r="K145" s="59">
        <v>494</v>
      </c>
      <c r="L145" s="103">
        <v>438</v>
      </c>
      <c r="M145" s="102">
        <v>477</v>
      </c>
      <c r="N145" s="102">
        <v>472</v>
      </c>
      <c r="O145" s="59">
        <v>392</v>
      </c>
      <c r="P145" s="102">
        <v>281</v>
      </c>
      <c r="Q145" s="59">
        <v>321</v>
      </c>
      <c r="R145" s="102">
        <v>381</v>
      </c>
      <c r="S145" s="59">
        <v>468</v>
      </c>
      <c r="T145" s="102">
        <v>649</v>
      </c>
      <c r="U145" s="196">
        <v>817</v>
      </c>
      <c r="V145" s="196">
        <v>1402</v>
      </c>
      <c r="W145" s="196">
        <v>1426</v>
      </c>
      <c r="X145" s="103">
        <v>1119</v>
      </c>
      <c r="Y145" s="196">
        <v>1054</v>
      </c>
      <c r="Z145" s="196">
        <v>995</v>
      </c>
      <c r="AA145" s="196">
        <v>1011</v>
      </c>
      <c r="AB145" s="196">
        <v>972</v>
      </c>
      <c r="AC145" s="196">
        <v>898</v>
      </c>
      <c r="AD145" s="196">
        <v>864</v>
      </c>
      <c r="AE145" s="196">
        <v>1065</v>
      </c>
      <c r="AF145" s="196">
        <v>1247</v>
      </c>
      <c r="AG145" s="196">
        <v>1386</v>
      </c>
      <c r="AH145" s="196">
        <v>1361</v>
      </c>
      <c r="AI145" s="196">
        <v>1414</v>
      </c>
      <c r="AJ145" s="103">
        <v>1410</v>
      </c>
      <c r="AK145" s="196">
        <v>1293</v>
      </c>
      <c r="AL145" s="196">
        <v>1151</v>
      </c>
      <c r="AM145" s="196">
        <v>1269</v>
      </c>
      <c r="AN145" s="196">
        <v>1343</v>
      </c>
      <c r="AO145" s="196">
        <v>1183</v>
      </c>
      <c r="AP145" s="196">
        <v>1167</v>
      </c>
      <c r="AQ145" s="57">
        <v>1064</v>
      </c>
      <c r="AR145" s="196">
        <v>1007</v>
      </c>
      <c r="AS145" s="196">
        <v>1022</v>
      </c>
      <c r="AT145" s="196">
        <v>818</v>
      </c>
      <c r="AU145" s="196">
        <v>824</v>
      </c>
      <c r="AV145" s="103">
        <v>754</v>
      </c>
      <c r="AW145" s="196">
        <v>788</v>
      </c>
      <c r="AX145" s="196">
        <v>858</v>
      </c>
      <c r="AY145" s="196">
        <v>956</v>
      </c>
      <c r="AZ145" s="196">
        <v>915</v>
      </c>
      <c r="BA145" s="196">
        <v>920</v>
      </c>
      <c r="BB145" s="196">
        <v>949</v>
      </c>
      <c r="BC145" s="57">
        <v>866</v>
      </c>
      <c r="BD145" s="196">
        <v>915</v>
      </c>
      <c r="BE145" s="196">
        <v>924</v>
      </c>
      <c r="BF145" s="196">
        <v>892</v>
      </c>
      <c r="BG145" s="196">
        <v>828</v>
      </c>
      <c r="BH145" s="103"/>
      <c r="BI145" s="104">
        <f t="shared" si="708"/>
        <v>-53</v>
      </c>
      <c r="BJ145" s="102">
        <f t="shared" si="708"/>
        <v>-220</v>
      </c>
      <c r="BK145" s="102">
        <f t="shared" si="708"/>
        <v>-285</v>
      </c>
      <c r="BL145" s="102">
        <f t="shared" si="708"/>
        <v>-278</v>
      </c>
      <c r="BM145" s="102">
        <f t="shared" si="708"/>
        <v>-146</v>
      </c>
      <c r="BN145" s="102">
        <f t="shared" si="708"/>
        <v>51</v>
      </c>
      <c r="BO145" s="102">
        <f t="shared" si="708"/>
        <v>227</v>
      </c>
      <c r="BP145" s="102">
        <f t="shared" si="708"/>
        <v>807</v>
      </c>
      <c r="BQ145" s="102">
        <f t="shared" si="708"/>
        <v>932</v>
      </c>
      <c r="BR145" s="377">
        <f t="shared" si="708"/>
        <v>681</v>
      </c>
      <c r="BS145" s="102">
        <f t="shared" si="709"/>
        <v>577</v>
      </c>
      <c r="BT145" s="102">
        <f t="shared" si="709"/>
        <v>523</v>
      </c>
      <c r="BU145" s="102">
        <f t="shared" si="709"/>
        <v>619</v>
      </c>
      <c r="BV145" s="102">
        <f t="shared" si="709"/>
        <v>691</v>
      </c>
      <c r="BW145" s="102">
        <f t="shared" si="709"/>
        <v>577</v>
      </c>
      <c r="BX145" s="196">
        <f t="shared" si="709"/>
        <v>483</v>
      </c>
      <c r="BY145" s="196">
        <f t="shared" si="709"/>
        <v>597</v>
      </c>
      <c r="BZ145" s="196">
        <f t="shared" si="709"/>
        <v>598</v>
      </c>
      <c r="CA145" s="196">
        <f t="shared" si="709"/>
        <v>569</v>
      </c>
      <c r="CB145" s="196">
        <f t="shared" si="709"/>
        <v>-41</v>
      </c>
      <c r="CC145" s="196">
        <f t="shared" si="710"/>
        <v>-12</v>
      </c>
      <c r="CD145" s="377">
        <f t="shared" si="710"/>
        <v>291</v>
      </c>
      <c r="CE145" s="196">
        <f t="shared" si="710"/>
        <v>239</v>
      </c>
      <c r="CF145" s="196">
        <f t="shared" si="710"/>
        <v>156</v>
      </c>
      <c r="CG145" s="196">
        <f t="shared" si="710"/>
        <v>258</v>
      </c>
      <c r="CH145" s="196">
        <f t="shared" si="710"/>
        <v>371</v>
      </c>
      <c r="CI145" s="196">
        <f t="shared" si="710"/>
        <v>285</v>
      </c>
      <c r="CJ145" s="196">
        <f t="shared" si="710"/>
        <v>303</v>
      </c>
      <c r="CK145" s="196">
        <f t="shared" si="710"/>
        <v>-1</v>
      </c>
      <c r="CL145" s="196">
        <f t="shared" si="710"/>
        <v>-240</v>
      </c>
      <c r="CM145" s="196">
        <f t="shared" si="711"/>
        <v>-364</v>
      </c>
      <c r="CN145" s="196">
        <f t="shared" si="711"/>
        <v>-543</v>
      </c>
      <c r="CO145" s="196">
        <f t="shared" si="711"/>
        <v>-590</v>
      </c>
      <c r="CP145" s="377">
        <f t="shared" si="711"/>
        <v>-656</v>
      </c>
      <c r="CQ145" s="377">
        <f t="shared" si="711"/>
        <v>-505</v>
      </c>
      <c r="CR145" s="377">
        <f t="shared" si="711"/>
        <v>-293</v>
      </c>
      <c r="CS145" s="377">
        <f t="shared" si="711"/>
        <v>-313</v>
      </c>
      <c r="CT145" s="377">
        <f t="shared" si="711"/>
        <v>-428</v>
      </c>
      <c r="CU145" s="377">
        <f t="shared" si="711"/>
        <v>-263</v>
      </c>
      <c r="CV145" s="377">
        <f t="shared" si="711"/>
        <v>-218</v>
      </c>
      <c r="CW145" s="377">
        <f t="shared" si="711"/>
        <v>-198</v>
      </c>
      <c r="CX145" s="377">
        <f t="shared" si="711"/>
        <v>-92</v>
      </c>
      <c r="CY145" s="377">
        <f t="shared" si="711"/>
        <v>-98</v>
      </c>
      <c r="CZ145" s="377">
        <f t="shared" si="711"/>
        <v>74</v>
      </c>
      <c r="DA145" s="377">
        <f t="shared" si="711"/>
        <v>4</v>
      </c>
      <c r="DB145" s="264"/>
      <c r="DC145" s="57">
        <f>IF(ISERROR(GETPIVOTDATA("VALUE",'CSS WK pvt'!$I$2,"DT_FILE",DC$8,"CD_CO",DC$6,"TRIM_CAT",TRIM(B145),"TRIM_LINE",A142))=TRUE,0,GETPIVOTDATA("VALUE",'CSS WK pvt'!$I$2,"DT_FILE",DC$8,"CD_CO",DC$6,"TRIM_CAT",TRIM(B145),"TRIM_LINE",A142))</f>
        <v>828</v>
      </c>
    </row>
    <row r="146" spans="1:107" s="52" customFormat="1" ht="15" thickBot="1" x14ac:dyDescent="0.4">
      <c r="A146" s="139"/>
      <c r="B146" s="53" t="s">
        <v>142</v>
      </c>
      <c r="C146" s="104">
        <v>37</v>
      </c>
      <c r="D146" s="59">
        <v>42</v>
      </c>
      <c r="E146" s="59">
        <v>40</v>
      </c>
      <c r="F146" s="59">
        <v>42</v>
      </c>
      <c r="G146" s="59">
        <v>38</v>
      </c>
      <c r="H146" s="102">
        <v>42</v>
      </c>
      <c r="I146" s="59">
        <v>45</v>
      </c>
      <c r="J146" s="102">
        <v>43</v>
      </c>
      <c r="K146" s="59">
        <v>46</v>
      </c>
      <c r="L146" s="103">
        <v>41</v>
      </c>
      <c r="M146" s="102">
        <v>41</v>
      </c>
      <c r="N146" s="102">
        <v>33</v>
      </c>
      <c r="O146" s="59">
        <v>33</v>
      </c>
      <c r="P146" s="102">
        <v>34</v>
      </c>
      <c r="Q146" s="59">
        <v>40</v>
      </c>
      <c r="R146" s="102">
        <v>45</v>
      </c>
      <c r="S146" s="59">
        <v>46</v>
      </c>
      <c r="T146" s="102">
        <v>57</v>
      </c>
      <c r="U146" s="196">
        <v>81</v>
      </c>
      <c r="V146" s="196">
        <v>100</v>
      </c>
      <c r="W146" s="196">
        <v>100</v>
      </c>
      <c r="X146" s="103">
        <v>95</v>
      </c>
      <c r="Y146" s="196">
        <v>98</v>
      </c>
      <c r="Z146" s="196">
        <v>95</v>
      </c>
      <c r="AA146" s="196">
        <v>91</v>
      </c>
      <c r="AB146" s="196">
        <v>92</v>
      </c>
      <c r="AC146" s="196">
        <v>84</v>
      </c>
      <c r="AD146" s="196">
        <v>85</v>
      </c>
      <c r="AE146" s="196">
        <v>87</v>
      </c>
      <c r="AF146" s="196">
        <v>102</v>
      </c>
      <c r="AG146" s="196">
        <v>99</v>
      </c>
      <c r="AH146" s="196">
        <v>111</v>
      </c>
      <c r="AI146" s="196">
        <v>108</v>
      </c>
      <c r="AJ146" s="103">
        <v>107</v>
      </c>
      <c r="AK146" s="196">
        <v>103</v>
      </c>
      <c r="AL146" s="196">
        <v>96</v>
      </c>
      <c r="AM146" s="196">
        <v>102</v>
      </c>
      <c r="AN146" s="196">
        <v>110</v>
      </c>
      <c r="AO146" s="196">
        <v>99</v>
      </c>
      <c r="AP146" s="196">
        <v>108</v>
      </c>
      <c r="AQ146" s="57">
        <v>102</v>
      </c>
      <c r="AR146" s="196">
        <v>88</v>
      </c>
      <c r="AS146" s="196">
        <v>86</v>
      </c>
      <c r="AT146" s="196">
        <v>63</v>
      </c>
      <c r="AU146" s="196">
        <v>72</v>
      </c>
      <c r="AV146" s="303">
        <v>64</v>
      </c>
      <c r="AW146" s="196">
        <v>78</v>
      </c>
      <c r="AX146" s="196">
        <v>77</v>
      </c>
      <c r="AY146" s="196">
        <v>75</v>
      </c>
      <c r="AZ146" s="196">
        <v>86</v>
      </c>
      <c r="BA146" s="196">
        <v>90</v>
      </c>
      <c r="BB146" s="196">
        <v>105</v>
      </c>
      <c r="BC146" s="57">
        <v>88</v>
      </c>
      <c r="BD146" s="196">
        <v>96</v>
      </c>
      <c r="BE146" s="196">
        <v>107</v>
      </c>
      <c r="BF146" s="196">
        <v>106</v>
      </c>
      <c r="BG146" s="196">
        <v>104</v>
      </c>
      <c r="BH146" s="303"/>
      <c r="BI146" s="104">
        <f t="shared" si="708"/>
        <v>-4</v>
      </c>
      <c r="BJ146" s="102">
        <f t="shared" si="708"/>
        <v>-8</v>
      </c>
      <c r="BK146" s="102">
        <f t="shared" si="708"/>
        <v>0</v>
      </c>
      <c r="BL146" s="102">
        <f t="shared" si="708"/>
        <v>3</v>
      </c>
      <c r="BM146" s="102">
        <f t="shared" si="708"/>
        <v>8</v>
      </c>
      <c r="BN146" s="102">
        <f t="shared" si="708"/>
        <v>15</v>
      </c>
      <c r="BO146" s="102">
        <f t="shared" si="708"/>
        <v>36</v>
      </c>
      <c r="BP146" s="102">
        <f t="shared" si="708"/>
        <v>57</v>
      </c>
      <c r="BQ146" s="102">
        <f t="shared" si="708"/>
        <v>54</v>
      </c>
      <c r="BR146" s="377">
        <f t="shared" si="708"/>
        <v>54</v>
      </c>
      <c r="BS146" s="102">
        <f t="shared" si="709"/>
        <v>57</v>
      </c>
      <c r="BT146" s="102">
        <f t="shared" si="709"/>
        <v>62</v>
      </c>
      <c r="BU146" s="102">
        <f t="shared" si="709"/>
        <v>58</v>
      </c>
      <c r="BV146" s="102">
        <f t="shared" si="709"/>
        <v>58</v>
      </c>
      <c r="BW146" s="102">
        <f t="shared" si="709"/>
        <v>44</v>
      </c>
      <c r="BX146" s="196">
        <f t="shared" si="709"/>
        <v>40</v>
      </c>
      <c r="BY146" s="196">
        <f t="shared" si="709"/>
        <v>41</v>
      </c>
      <c r="BZ146" s="196">
        <f t="shared" si="709"/>
        <v>45</v>
      </c>
      <c r="CA146" s="196">
        <f t="shared" si="709"/>
        <v>18</v>
      </c>
      <c r="CB146" s="196">
        <f t="shared" si="709"/>
        <v>11</v>
      </c>
      <c r="CC146" s="196">
        <f t="shared" si="710"/>
        <v>8</v>
      </c>
      <c r="CD146" s="377">
        <f t="shared" si="710"/>
        <v>12</v>
      </c>
      <c r="CE146" s="196">
        <f t="shared" si="710"/>
        <v>5</v>
      </c>
      <c r="CF146" s="196">
        <f t="shared" si="710"/>
        <v>1</v>
      </c>
      <c r="CG146" s="196">
        <f t="shared" si="710"/>
        <v>11</v>
      </c>
      <c r="CH146" s="196">
        <f t="shared" si="710"/>
        <v>18</v>
      </c>
      <c r="CI146" s="196">
        <f t="shared" si="710"/>
        <v>15</v>
      </c>
      <c r="CJ146" s="196">
        <f t="shared" si="710"/>
        <v>23</v>
      </c>
      <c r="CK146" s="196">
        <f t="shared" si="710"/>
        <v>15</v>
      </c>
      <c r="CL146" s="196">
        <f t="shared" si="710"/>
        <v>-14</v>
      </c>
      <c r="CM146" s="196">
        <f t="shared" si="711"/>
        <v>-13</v>
      </c>
      <c r="CN146" s="196">
        <f t="shared" si="711"/>
        <v>-48</v>
      </c>
      <c r="CO146" s="196">
        <f t="shared" si="711"/>
        <v>-36</v>
      </c>
      <c r="CP146" s="377">
        <f t="shared" si="711"/>
        <v>-43</v>
      </c>
      <c r="CQ146" s="377">
        <f t="shared" si="711"/>
        <v>-25</v>
      </c>
      <c r="CR146" s="377">
        <f t="shared" si="711"/>
        <v>-19</v>
      </c>
      <c r="CS146" s="377">
        <f t="shared" si="711"/>
        <v>-27</v>
      </c>
      <c r="CT146" s="377">
        <f t="shared" si="711"/>
        <v>-24</v>
      </c>
      <c r="CU146" s="377">
        <f t="shared" si="711"/>
        <v>-9</v>
      </c>
      <c r="CV146" s="377">
        <f t="shared" si="711"/>
        <v>-3</v>
      </c>
      <c r="CW146" s="377">
        <f t="shared" si="711"/>
        <v>-14</v>
      </c>
      <c r="CX146" s="377">
        <f t="shared" si="711"/>
        <v>8</v>
      </c>
      <c r="CY146" s="377">
        <f t="shared" si="711"/>
        <v>21</v>
      </c>
      <c r="CZ146" s="377">
        <f t="shared" si="711"/>
        <v>43</v>
      </c>
      <c r="DA146" s="377">
        <f t="shared" si="711"/>
        <v>32</v>
      </c>
      <c r="DB146" s="264"/>
      <c r="DC146" s="57">
        <f>IF(ISERROR(GETPIVOTDATA("VALUE",'CSS WK pvt'!$I$2,"DT_FILE",DC$8,"CD_CO",DC$6,"TRIM_CAT",TRIM(B146),"TRIM_LINE",A142))=TRUE,0,GETPIVOTDATA("VALUE",'CSS WK pvt'!$I$2,"DT_FILE",DC$8,"CD_CO",DC$6,"TRIM_CAT",TRIM(B146),"TRIM_LINE",A142))</f>
        <v>104</v>
      </c>
    </row>
    <row r="147" spans="1:107" s="52" customFormat="1" x14ac:dyDescent="0.35">
      <c r="A147" s="139"/>
      <c r="B147" s="53" t="s">
        <v>143</v>
      </c>
      <c r="C147" s="104">
        <v>6</v>
      </c>
      <c r="D147" s="59">
        <v>11</v>
      </c>
      <c r="E147" s="59">
        <v>8</v>
      </c>
      <c r="F147" s="59">
        <v>9</v>
      </c>
      <c r="G147" s="59">
        <v>13</v>
      </c>
      <c r="H147" s="102">
        <v>9</v>
      </c>
      <c r="I147" s="59">
        <v>11</v>
      </c>
      <c r="J147" s="102">
        <v>10</v>
      </c>
      <c r="K147" s="59">
        <v>10</v>
      </c>
      <c r="L147" s="103">
        <v>9</v>
      </c>
      <c r="M147" s="102">
        <v>8</v>
      </c>
      <c r="N147" s="102">
        <v>10</v>
      </c>
      <c r="O147" s="59">
        <v>10</v>
      </c>
      <c r="P147" s="102">
        <v>11</v>
      </c>
      <c r="Q147" s="59">
        <v>6</v>
      </c>
      <c r="R147" s="102">
        <v>12</v>
      </c>
      <c r="S147" s="59">
        <v>12</v>
      </c>
      <c r="T147" s="102">
        <v>16</v>
      </c>
      <c r="U147" s="196">
        <v>21</v>
      </c>
      <c r="V147" s="196">
        <v>26</v>
      </c>
      <c r="W147" s="196">
        <v>24</v>
      </c>
      <c r="X147" s="103">
        <v>24</v>
      </c>
      <c r="Y147" s="196">
        <v>27</v>
      </c>
      <c r="Z147" s="196">
        <v>25</v>
      </c>
      <c r="AA147" s="196">
        <v>23</v>
      </c>
      <c r="AB147" s="196">
        <v>22</v>
      </c>
      <c r="AC147" s="196">
        <v>24</v>
      </c>
      <c r="AD147" s="196">
        <v>22</v>
      </c>
      <c r="AE147" s="196">
        <v>26</v>
      </c>
      <c r="AF147" s="196">
        <v>26</v>
      </c>
      <c r="AG147" s="196">
        <v>21</v>
      </c>
      <c r="AH147" s="196">
        <v>22</v>
      </c>
      <c r="AI147" s="196">
        <v>21</v>
      </c>
      <c r="AJ147" s="103">
        <v>23</v>
      </c>
      <c r="AK147" s="196">
        <v>18</v>
      </c>
      <c r="AL147" s="196">
        <v>20</v>
      </c>
      <c r="AM147" s="196">
        <v>21</v>
      </c>
      <c r="AN147" s="196">
        <v>19</v>
      </c>
      <c r="AO147" s="196">
        <v>18</v>
      </c>
      <c r="AP147" s="196">
        <v>20</v>
      </c>
      <c r="AQ147" s="57">
        <v>16</v>
      </c>
      <c r="AR147" s="196">
        <v>14</v>
      </c>
      <c r="AS147" s="196">
        <v>10</v>
      </c>
      <c r="AT147" s="196">
        <v>17</v>
      </c>
      <c r="AU147" s="196">
        <v>20</v>
      </c>
      <c r="AV147" s="304">
        <v>20</v>
      </c>
      <c r="AW147" s="196">
        <v>18</v>
      </c>
      <c r="AX147" s="196">
        <v>21</v>
      </c>
      <c r="AY147" s="196">
        <v>26</v>
      </c>
      <c r="AZ147" s="196">
        <v>29</v>
      </c>
      <c r="BA147" s="196">
        <v>27</v>
      </c>
      <c r="BB147" s="196">
        <v>22</v>
      </c>
      <c r="BC147" s="57">
        <v>19</v>
      </c>
      <c r="BD147" s="196">
        <v>19</v>
      </c>
      <c r="BE147" s="196">
        <v>21</v>
      </c>
      <c r="BF147" s="196">
        <v>24</v>
      </c>
      <c r="BG147" s="196">
        <v>19</v>
      </c>
      <c r="BH147" s="304"/>
      <c r="BI147" s="104">
        <f t="shared" si="708"/>
        <v>4</v>
      </c>
      <c r="BJ147" s="102">
        <f t="shared" si="708"/>
        <v>0</v>
      </c>
      <c r="BK147" s="102">
        <f t="shared" si="708"/>
        <v>-2</v>
      </c>
      <c r="BL147" s="102">
        <f t="shared" si="708"/>
        <v>3</v>
      </c>
      <c r="BM147" s="102">
        <f t="shared" si="708"/>
        <v>-1</v>
      </c>
      <c r="BN147" s="102">
        <f t="shared" si="708"/>
        <v>7</v>
      </c>
      <c r="BO147" s="102">
        <f t="shared" si="708"/>
        <v>10</v>
      </c>
      <c r="BP147" s="102">
        <f t="shared" si="708"/>
        <v>16</v>
      </c>
      <c r="BQ147" s="102">
        <f t="shared" si="708"/>
        <v>14</v>
      </c>
      <c r="BR147" s="377">
        <f t="shared" si="708"/>
        <v>15</v>
      </c>
      <c r="BS147" s="102">
        <f t="shared" si="709"/>
        <v>19</v>
      </c>
      <c r="BT147" s="102">
        <f t="shared" si="709"/>
        <v>15</v>
      </c>
      <c r="BU147" s="102">
        <f t="shared" si="709"/>
        <v>13</v>
      </c>
      <c r="BV147" s="102">
        <f t="shared" si="709"/>
        <v>11</v>
      </c>
      <c r="BW147" s="102">
        <f t="shared" si="709"/>
        <v>18</v>
      </c>
      <c r="BX147" s="196">
        <f t="shared" si="709"/>
        <v>10</v>
      </c>
      <c r="BY147" s="196">
        <f t="shared" si="709"/>
        <v>14</v>
      </c>
      <c r="BZ147" s="196">
        <f t="shared" si="709"/>
        <v>10</v>
      </c>
      <c r="CA147" s="196">
        <f t="shared" si="709"/>
        <v>0</v>
      </c>
      <c r="CB147" s="196">
        <f t="shared" si="709"/>
        <v>-4</v>
      </c>
      <c r="CC147" s="196">
        <f t="shared" si="710"/>
        <v>-3</v>
      </c>
      <c r="CD147" s="377">
        <f t="shared" si="710"/>
        <v>-1</v>
      </c>
      <c r="CE147" s="196">
        <f t="shared" si="710"/>
        <v>-9</v>
      </c>
      <c r="CF147" s="196">
        <f t="shared" si="710"/>
        <v>-5</v>
      </c>
      <c r="CG147" s="196">
        <f t="shared" si="710"/>
        <v>-2</v>
      </c>
      <c r="CH147" s="196">
        <f t="shared" si="710"/>
        <v>-3</v>
      </c>
      <c r="CI147" s="196">
        <f t="shared" si="710"/>
        <v>-6</v>
      </c>
      <c r="CJ147" s="196">
        <f t="shared" si="710"/>
        <v>-2</v>
      </c>
      <c r="CK147" s="196">
        <f t="shared" si="710"/>
        <v>-10</v>
      </c>
      <c r="CL147" s="196">
        <f t="shared" si="710"/>
        <v>-12</v>
      </c>
      <c r="CM147" s="196">
        <f t="shared" si="711"/>
        <v>-11</v>
      </c>
      <c r="CN147" s="196">
        <f t="shared" si="711"/>
        <v>-5</v>
      </c>
      <c r="CO147" s="196">
        <f t="shared" si="711"/>
        <v>-1</v>
      </c>
      <c r="CP147" s="377">
        <f t="shared" si="711"/>
        <v>-3</v>
      </c>
      <c r="CQ147" s="377">
        <f t="shared" si="711"/>
        <v>0</v>
      </c>
      <c r="CR147" s="377">
        <f t="shared" si="711"/>
        <v>1</v>
      </c>
      <c r="CS147" s="377">
        <f t="shared" si="711"/>
        <v>5</v>
      </c>
      <c r="CT147" s="377">
        <f t="shared" si="711"/>
        <v>10</v>
      </c>
      <c r="CU147" s="377">
        <f t="shared" si="711"/>
        <v>9</v>
      </c>
      <c r="CV147" s="377">
        <f t="shared" si="711"/>
        <v>2</v>
      </c>
      <c r="CW147" s="377">
        <f t="shared" si="711"/>
        <v>3</v>
      </c>
      <c r="CX147" s="377">
        <f t="shared" si="711"/>
        <v>5</v>
      </c>
      <c r="CY147" s="377">
        <f t="shared" si="711"/>
        <v>11</v>
      </c>
      <c r="CZ147" s="377">
        <f t="shared" si="711"/>
        <v>7</v>
      </c>
      <c r="DA147" s="377">
        <f t="shared" si="711"/>
        <v>-1</v>
      </c>
      <c r="DB147" s="264"/>
      <c r="DC147" s="57">
        <f>IF(ISERROR(GETPIVOTDATA("VALUE",'CSS WK pvt'!$I$2,"DT_FILE",DC$8,"CD_CO",DC$6,"TRIM_CAT",TRIM(B147),"TRIM_LINE",A142))=TRUE,0,GETPIVOTDATA("VALUE",'CSS WK pvt'!$I$2,"DT_FILE",DC$8,"CD_CO",DC$6,"TRIM_CAT",TRIM(B147),"TRIM_LINE",A142))</f>
        <v>19</v>
      </c>
    </row>
    <row r="148" spans="1:107" s="66" customFormat="1" ht="15" thickBot="1" x14ac:dyDescent="0.4">
      <c r="A148" s="140"/>
      <c r="B148" s="105" t="s">
        <v>144</v>
      </c>
      <c r="C148" s="106">
        <f t="shared" ref="C148:Q148" si="712">SUM(C143:C147)</f>
        <v>25274</v>
      </c>
      <c r="D148" s="107">
        <f t="shared" si="712"/>
        <v>27710</v>
      </c>
      <c r="E148" s="107">
        <f t="shared" si="712"/>
        <v>31627</v>
      </c>
      <c r="F148" s="107">
        <f t="shared" si="712"/>
        <v>32744</v>
      </c>
      <c r="G148" s="107">
        <f t="shared" si="712"/>
        <v>32222</v>
      </c>
      <c r="H148" s="108">
        <f t="shared" si="712"/>
        <v>31418</v>
      </c>
      <c r="I148" s="107">
        <f t="shared" si="712"/>
        <v>32813</v>
      </c>
      <c r="J148" s="108">
        <f t="shared" si="712"/>
        <v>32988</v>
      </c>
      <c r="K148" s="107">
        <f t="shared" si="712"/>
        <v>30276</v>
      </c>
      <c r="L148" s="109">
        <f t="shared" si="712"/>
        <v>27591</v>
      </c>
      <c r="M148" s="108">
        <f t="shared" si="712"/>
        <v>26779</v>
      </c>
      <c r="N148" s="108">
        <f t="shared" si="712"/>
        <v>26686</v>
      </c>
      <c r="O148" s="108">
        <f t="shared" si="712"/>
        <v>23093</v>
      </c>
      <c r="P148" s="108">
        <f t="shared" si="712"/>
        <v>16250</v>
      </c>
      <c r="Q148" s="108">
        <f t="shared" si="712"/>
        <v>12462</v>
      </c>
      <c r="R148" s="108">
        <v>12287</v>
      </c>
      <c r="S148" s="107">
        <v>12150</v>
      </c>
      <c r="T148" s="108">
        <v>12115</v>
      </c>
      <c r="U148" s="198">
        <v>13150</v>
      </c>
      <c r="V148" s="198">
        <v>14656</v>
      </c>
      <c r="W148" s="198">
        <f>SUM(W143+W144+W145+W146+W147)</f>
        <v>15378</v>
      </c>
      <c r="X148" s="109">
        <f>SUM(X143+X144+X145+X146+X147)</f>
        <v>14409</v>
      </c>
      <c r="Y148" s="198">
        <v>14991</v>
      </c>
      <c r="Z148" s="198">
        <v>15035</v>
      </c>
      <c r="AA148" s="198">
        <v>16081</v>
      </c>
      <c r="AB148" s="198">
        <v>17565</v>
      </c>
      <c r="AC148" s="198">
        <v>22696</v>
      </c>
      <c r="AD148" s="198">
        <v>30492</v>
      </c>
      <c r="AE148" s="198">
        <v>40973</v>
      </c>
      <c r="AF148" s="198">
        <v>40926</v>
      </c>
      <c r="AG148" s="198">
        <v>42953</v>
      </c>
      <c r="AH148" s="198">
        <v>40264</v>
      </c>
      <c r="AI148" s="198">
        <v>40039</v>
      </c>
      <c r="AJ148" s="109">
        <v>35848</v>
      </c>
      <c r="AK148" s="198">
        <v>34075</v>
      </c>
      <c r="AL148" s="198">
        <v>34551</v>
      </c>
      <c r="AM148" s="198">
        <v>37317</v>
      </c>
      <c r="AN148" s="198">
        <v>40150</v>
      </c>
      <c r="AO148" s="198">
        <v>37971</v>
      </c>
      <c r="AP148" s="198">
        <v>36507</v>
      </c>
      <c r="AQ148" s="108">
        <v>36172</v>
      </c>
      <c r="AR148" s="198">
        <v>36884</v>
      </c>
      <c r="AS148" s="198">
        <v>36147</v>
      </c>
      <c r="AT148" s="198">
        <v>35028</v>
      </c>
      <c r="AU148" s="198">
        <v>32362</v>
      </c>
      <c r="AV148" s="109">
        <v>29726</v>
      </c>
      <c r="AW148" s="198">
        <v>29547</v>
      </c>
      <c r="AX148" s="198">
        <v>30693</v>
      </c>
      <c r="AY148" s="198">
        <v>34532</v>
      </c>
      <c r="AZ148" s="198">
        <v>36495</v>
      </c>
      <c r="BA148" s="198">
        <v>38923</v>
      </c>
      <c r="BB148" s="198">
        <v>41730</v>
      </c>
      <c r="BC148" s="108">
        <v>41133</v>
      </c>
      <c r="BD148" s="198">
        <v>42558</v>
      </c>
      <c r="BE148" s="198">
        <v>43175</v>
      </c>
      <c r="BF148" s="198">
        <v>43776</v>
      </c>
      <c r="BG148" s="198">
        <v>41842</v>
      </c>
      <c r="BH148" s="109"/>
      <c r="BI148" s="106">
        <f t="shared" ref="BI148:BM148" si="713">SUM(BI143:BI147)</f>
        <v>-2181</v>
      </c>
      <c r="BJ148" s="108">
        <f t="shared" si="713"/>
        <v>-11460</v>
      </c>
      <c r="BK148" s="108">
        <f t="shared" si="713"/>
        <v>-19165</v>
      </c>
      <c r="BL148" s="108">
        <f t="shared" si="713"/>
        <v>-20457</v>
      </c>
      <c r="BM148" s="108">
        <f t="shared" si="713"/>
        <v>-20072</v>
      </c>
      <c r="BN148" s="108">
        <f t="shared" ref="BN148:BV148" si="714">SUM(BN143:BN147)</f>
        <v>-19303</v>
      </c>
      <c r="BO148" s="108">
        <f t="shared" si="714"/>
        <v>-19663</v>
      </c>
      <c r="BP148" s="108">
        <f t="shared" si="714"/>
        <v>-18332</v>
      </c>
      <c r="BQ148" s="108">
        <f t="shared" si="714"/>
        <v>-14898</v>
      </c>
      <c r="BR148" s="379">
        <f t="shared" si="714"/>
        <v>-13182</v>
      </c>
      <c r="BS148" s="108">
        <f t="shared" si="714"/>
        <v>-11788</v>
      </c>
      <c r="BT148" s="108">
        <f t="shared" si="714"/>
        <v>-11651</v>
      </c>
      <c r="BU148" s="108">
        <f t="shared" si="714"/>
        <v>-7012</v>
      </c>
      <c r="BV148" s="108">
        <f t="shared" si="714"/>
        <v>1315</v>
      </c>
      <c r="BW148" s="108">
        <f t="shared" ref="BW148:BX148" si="715">SUM(BW143:BW147)</f>
        <v>10234</v>
      </c>
      <c r="BX148" s="198">
        <f t="shared" si="715"/>
        <v>18205</v>
      </c>
      <c r="BY148" s="198">
        <f t="shared" ref="BY148:BZ148" si="716">SUM(BY143:BY147)</f>
        <v>28823</v>
      </c>
      <c r="BZ148" s="198">
        <f t="shared" si="716"/>
        <v>28811</v>
      </c>
      <c r="CA148" s="198">
        <f t="shared" ref="CA148:CB148" si="717">SUM(CA143:CA147)</f>
        <v>29803</v>
      </c>
      <c r="CB148" s="198">
        <f t="shared" si="717"/>
        <v>25608</v>
      </c>
      <c r="CC148" s="198">
        <f t="shared" ref="CC148:CE148" si="718">SUM(CC143:CC147)</f>
        <v>24661</v>
      </c>
      <c r="CD148" s="379">
        <f t="shared" si="718"/>
        <v>21439</v>
      </c>
      <c r="CE148" s="198">
        <f t="shared" si="718"/>
        <v>19084</v>
      </c>
      <c r="CF148" s="198">
        <f t="shared" ref="CF148:CG148" si="719">SUM(CF143:CF147)</f>
        <v>19516</v>
      </c>
      <c r="CG148" s="198">
        <f t="shared" si="719"/>
        <v>21236</v>
      </c>
      <c r="CH148" s="198">
        <f t="shared" ref="CH148" si="720">SUM(CH143:CH147)</f>
        <v>22585</v>
      </c>
      <c r="CI148" s="198">
        <f t="shared" ref="CI148" si="721">SUM(CI143:CI147)</f>
        <v>15275</v>
      </c>
      <c r="CJ148" s="198">
        <f t="shared" ref="CJ148" si="722">SUM(CJ143:CJ147)</f>
        <v>6015</v>
      </c>
      <c r="CK148" s="198">
        <f t="shared" ref="CK148" si="723">SUM(CK143:CK147)</f>
        <v>-4801</v>
      </c>
      <c r="CL148" s="198">
        <f t="shared" ref="CL148" si="724">SUM(CL143:CL147)</f>
        <v>-4042</v>
      </c>
      <c r="CM148" s="198">
        <f t="shared" ref="CM148" si="725">SUM(CM143:CM147)</f>
        <v>-6806</v>
      </c>
      <c r="CN148" s="198">
        <f t="shared" ref="CN148" si="726">SUM(CN143:CN147)</f>
        <v>-5236</v>
      </c>
      <c r="CO148" s="198">
        <f t="shared" ref="CO148" si="727">SUM(CO143:CO147)</f>
        <v>-7677</v>
      </c>
      <c r="CP148" s="379">
        <f t="shared" ref="CP148" si="728">SUM(CP143:CP147)</f>
        <v>-6122</v>
      </c>
      <c r="CQ148" s="379">
        <f t="shared" ref="CQ148" si="729">SUM(CQ143:CQ147)</f>
        <v>-4528</v>
      </c>
      <c r="CR148" s="379">
        <f t="shared" ref="CR148" si="730">SUM(CR143:CR147)</f>
        <v>-3858</v>
      </c>
      <c r="CS148" s="379">
        <f t="shared" ref="CS148" si="731">SUM(CS143:CS147)</f>
        <v>-2785</v>
      </c>
      <c r="CT148" s="379">
        <f t="shared" ref="CT148" si="732">SUM(CT143:CT147)</f>
        <v>-3655</v>
      </c>
      <c r="CU148" s="379">
        <f t="shared" ref="CU148" si="733">SUM(CU143:CU147)</f>
        <v>952</v>
      </c>
      <c r="CV148" s="379">
        <f t="shared" ref="CV148" si="734">SUM(CV143:CV147)</f>
        <v>5223</v>
      </c>
      <c r="CW148" s="379">
        <f t="shared" ref="CW148" si="735">SUM(CW143:CW147)</f>
        <v>4961</v>
      </c>
      <c r="CX148" s="379">
        <f t="shared" ref="CX148" si="736">SUM(CX143:CX147)</f>
        <v>5674</v>
      </c>
      <c r="CY148" s="379">
        <f t="shared" ref="CY148:CZ148" si="737">SUM(CY143:CY147)</f>
        <v>7028</v>
      </c>
      <c r="CZ148" s="379">
        <f t="shared" si="737"/>
        <v>8748</v>
      </c>
      <c r="DA148" s="379">
        <f t="shared" ref="DA148" si="738">SUM(DA143:DA147)</f>
        <v>9480</v>
      </c>
      <c r="DB148" s="265"/>
      <c r="DC148" s="108">
        <f>SUM(DC143:DC147)</f>
        <v>41842</v>
      </c>
    </row>
    <row r="149" spans="1:107" s="52" customFormat="1" ht="15" thickTop="1" x14ac:dyDescent="0.35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51"/>
      <c r="CC149" s="251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365"/>
      <c r="DB149" s="264"/>
      <c r="DC149" s="71"/>
    </row>
    <row r="150" spans="1:107" s="52" customFormat="1" x14ac:dyDescent="0.35">
      <c r="A150" s="139"/>
      <c r="B150" s="53" t="s">
        <v>139</v>
      </c>
      <c r="C150" s="203">
        <v>92580915.019999996</v>
      </c>
      <c r="D150" s="204">
        <v>76115125.299999997</v>
      </c>
      <c r="E150" s="204">
        <v>71021794.120000005</v>
      </c>
      <c r="F150" s="205">
        <v>75588513.870000005</v>
      </c>
      <c r="G150" s="204">
        <v>100128342.31</v>
      </c>
      <c r="H150" s="205">
        <v>110224917.31999999</v>
      </c>
      <c r="I150" s="204">
        <v>92219244.629999995</v>
      </c>
      <c r="J150" s="205">
        <v>72763689.140000001</v>
      </c>
      <c r="K150" s="204">
        <v>82170102.010000005</v>
      </c>
      <c r="L150" s="206">
        <v>108011018.33</v>
      </c>
      <c r="M150" s="205">
        <v>118317275.66</v>
      </c>
      <c r="N150" s="205">
        <v>104055366.95999999</v>
      </c>
      <c r="O150" s="204">
        <v>97247055.760000005</v>
      </c>
      <c r="P150" s="205">
        <v>97161393.819999993</v>
      </c>
      <c r="Q150" s="204">
        <v>87157978</v>
      </c>
      <c r="R150" s="205">
        <v>92470861</v>
      </c>
      <c r="S150" s="204">
        <v>127384398</v>
      </c>
      <c r="T150" s="205">
        <v>143787541</v>
      </c>
      <c r="U150" s="207">
        <v>110185596</v>
      </c>
      <c r="V150" s="207">
        <v>83556381</v>
      </c>
      <c r="W150" s="207">
        <v>87918216</v>
      </c>
      <c r="X150" s="206">
        <v>105355336</v>
      </c>
      <c r="Y150" s="207">
        <v>124387934</v>
      </c>
      <c r="Z150" s="207">
        <v>121907245</v>
      </c>
      <c r="AA150" s="207">
        <v>102848714</v>
      </c>
      <c r="AB150" s="207">
        <v>94152489</v>
      </c>
      <c r="AC150" s="207">
        <v>83745053</v>
      </c>
      <c r="AD150" s="207">
        <v>97115659</v>
      </c>
      <c r="AE150" s="207">
        <v>119285950</v>
      </c>
      <c r="AF150" s="207">
        <v>117263614</v>
      </c>
      <c r="AG150" s="207">
        <v>130860780</v>
      </c>
      <c r="AH150" s="207">
        <v>85572201</v>
      </c>
      <c r="AI150" s="207">
        <v>91279710</v>
      </c>
      <c r="AJ150" s="221">
        <v>119644558</v>
      </c>
      <c r="AK150" s="285">
        <v>133451692</v>
      </c>
      <c r="AL150" s="285">
        <v>133443585</v>
      </c>
      <c r="AM150" s="285">
        <v>111199594</v>
      </c>
      <c r="AN150" s="285">
        <v>97816538</v>
      </c>
      <c r="AO150" s="285">
        <v>87597529</v>
      </c>
      <c r="AP150" s="285">
        <v>96058399</v>
      </c>
      <c r="AQ150" s="57">
        <v>127862352</v>
      </c>
      <c r="AR150" s="285">
        <v>147337852</v>
      </c>
      <c r="AS150" s="285">
        <v>138426024</v>
      </c>
      <c r="AT150" s="285">
        <v>85325395</v>
      </c>
      <c r="AU150" s="285">
        <v>95639228</v>
      </c>
      <c r="AV150" s="221">
        <v>161832530</v>
      </c>
      <c r="AW150" s="285">
        <v>164572950</v>
      </c>
      <c r="AX150" s="285">
        <v>0</v>
      </c>
      <c r="AY150" s="285">
        <v>148740623</v>
      </c>
      <c r="AZ150" s="285">
        <v>130581761</v>
      </c>
      <c r="BA150" s="285">
        <v>106936971</v>
      </c>
      <c r="BB150" s="285">
        <v>101020338</v>
      </c>
      <c r="BC150" s="57">
        <v>138948919</v>
      </c>
      <c r="BD150" s="285">
        <v>144115579</v>
      </c>
      <c r="BE150" s="285">
        <v>139695579</v>
      </c>
      <c r="BF150" s="285">
        <v>100523160</v>
      </c>
      <c r="BG150" s="285">
        <v>103226093</v>
      </c>
      <c r="BH150" s="221"/>
      <c r="BI150" s="213">
        <f t="shared" ref="BI150:BR154" si="739">O150-C150</f>
        <v>4666140.7400000095</v>
      </c>
      <c r="BJ150" s="214">
        <f t="shared" si="739"/>
        <v>21046268.519999996</v>
      </c>
      <c r="BK150" s="214">
        <f t="shared" si="739"/>
        <v>16136183.879999995</v>
      </c>
      <c r="BL150" s="214">
        <f t="shared" si="739"/>
        <v>16882347.129999995</v>
      </c>
      <c r="BM150" s="214">
        <f t="shared" si="739"/>
        <v>27256055.689999998</v>
      </c>
      <c r="BN150" s="214">
        <f t="shared" si="739"/>
        <v>33562623.680000007</v>
      </c>
      <c r="BO150" s="214">
        <f t="shared" si="739"/>
        <v>17966351.370000005</v>
      </c>
      <c r="BP150" s="214">
        <f t="shared" si="739"/>
        <v>10792691.859999999</v>
      </c>
      <c r="BQ150" s="214">
        <f t="shared" si="739"/>
        <v>5748113.9899999946</v>
      </c>
      <c r="BR150" s="399">
        <f t="shared" si="739"/>
        <v>-2655682.3299999982</v>
      </c>
      <c r="BS150" s="214">
        <f t="shared" ref="BS150:CB154" si="740">Y150-M150</f>
        <v>6070658.3400000036</v>
      </c>
      <c r="BT150" s="214">
        <f t="shared" si="740"/>
        <v>17851878.040000007</v>
      </c>
      <c r="BU150" s="214">
        <f t="shared" si="740"/>
        <v>5601658.2399999946</v>
      </c>
      <c r="BV150" s="214">
        <f t="shared" si="740"/>
        <v>-3008904.8199999928</v>
      </c>
      <c r="BW150" s="214">
        <f t="shared" si="740"/>
        <v>-3412925</v>
      </c>
      <c r="BX150" s="239">
        <f t="shared" si="740"/>
        <v>4644798</v>
      </c>
      <c r="BY150" s="239">
        <f t="shared" si="740"/>
        <v>-8098448</v>
      </c>
      <c r="BZ150" s="239">
        <f t="shared" si="740"/>
        <v>-26523927</v>
      </c>
      <c r="CA150" s="239">
        <f t="shared" si="740"/>
        <v>20675184</v>
      </c>
      <c r="CB150" s="196">
        <f t="shared" si="740"/>
        <v>2015820</v>
      </c>
      <c r="CC150" s="196">
        <f t="shared" ref="CC150:CL154" si="741">AI150-W150</f>
        <v>3361494</v>
      </c>
      <c r="CD150" s="377">
        <f t="shared" si="741"/>
        <v>14289222</v>
      </c>
      <c r="CE150" s="196">
        <f t="shared" si="741"/>
        <v>9063758</v>
      </c>
      <c r="CF150" s="196">
        <f t="shared" si="741"/>
        <v>11536340</v>
      </c>
      <c r="CG150" s="196">
        <f t="shared" si="741"/>
        <v>8350880</v>
      </c>
      <c r="CH150" s="196">
        <f t="shared" si="741"/>
        <v>3664049</v>
      </c>
      <c r="CI150" s="196">
        <f t="shared" si="741"/>
        <v>3852476</v>
      </c>
      <c r="CJ150" s="196">
        <f t="shared" si="741"/>
        <v>-1057260</v>
      </c>
      <c r="CK150" s="196">
        <f t="shared" si="741"/>
        <v>8576402</v>
      </c>
      <c r="CL150" s="196">
        <f t="shared" si="741"/>
        <v>30074238</v>
      </c>
      <c r="CM150" s="196">
        <f t="shared" ref="CM150:DA154" si="742">AS150-AG150</f>
        <v>7565244</v>
      </c>
      <c r="CN150" s="196">
        <f t="shared" si="742"/>
        <v>-246806</v>
      </c>
      <c r="CO150" s="196">
        <f t="shared" si="742"/>
        <v>4359518</v>
      </c>
      <c r="CP150" s="377">
        <f t="shared" si="742"/>
        <v>42187972</v>
      </c>
      <c r="CQ150" s="377">
        <f t="shared" si="742"/>
        <v>31121258</v>
      </c>
      <c r="CR150" s="377">
        <f t="shared" si="742"/>
        <v>-133443585</v>
      </c>
      <c r="CS150" s="377">
        <f t="shared" si="742"/>
        <v>37541029</v>
      </c>
      <c r="CT150" s="377">
        <f t="shared" si="742"/>
        <v>32765223</v>
      </c>
      <c r="CU150" s="377">
        <f t="shared" si="742"/>
        <v>19339442</v>
      </c>
      <c r="CV150" s="377">
        <f t="shared" si="742"/>
        <v>4961939</v>
      </c>
      <c r="CW150" s="377">
        <f t="shared" si="742"/>
        <v>11086567</v>
      </c>
      <c r="CX150" s="377">
        <f t="shared" si="742"/>
        <v>-3222273</v>
      </c>
      <c r="CY150" s="377">
        <f t="shared" si="742"/>
        <v>1269555</v>
      </c>
      <c r="CZ150" s="377">
        <f t="shared" si="742"/>
        <v>15197765</v>
      </c>
      <c r="DA150" s="377">
        <f t="shared" si="742"/>
        <v>7586865</v>
      </c>
      <c r="DB150" s="264"/>
      <c r="DC150" s="57">
        <f>IF(ISERROR(GETPIVOTDATA("VALUE",'CSS WK pvt'!$I$2,"DT_FILE",DC$8,"CD_CO",DC$6,"TRIM_CAT",TRIM(B150),"TRIM_LINE",A149))=TRUE,0,GETPIVOTDATA("VALUE",'CSS WK pvt'!$I$2,"DT_FILE",DC$8,"CD_CO",DC$6,"TRIM_CAT",TRIM(B150),"TRIM_LINE",A149))</f>
        <v>103226093</v>
      </c>
    </row>
    <row r="151" spans="1:107" s="52" customFormat="1" x14ac:dyDescent="0.35">
      <c r="A151" s="139"/>
      <c r="B151" s="53" t="s">
        <v>140</v>
      </c>
      <c r="C151" s="203">
        <v>11474884.550000001</v>
      </c>
      <c r="D151" s="204">
        <v>8998566.6699999999</v>
      </c>
      <c r="E151" s="204">
        <v>8272775.4100000001</v>
      </c>
      <c r="F151" s="205">
        <v>8264801.1500000004</v>
      </c>
      <c r="G151" s="204">
        <v>10285085.65</v>
      </c>
      <c r="H151" s="205">
        <v>11455288.42</v>
      </c>
      <c r="I151" s="204">
        <v>9728701.6899999995</v>
      </c>
      <c r="J151" s="205">
        <v>7733509.8499999996</v>
      </c>
      <c r="K151" s="204">
        <v>8729644.7200000007</v>
      </c>
      <c r="L151" s="206">
        <v>11494312.279999999</v>
      </c>
      <c r="M151" s="205">
        <v>12808930.109999999</v>
      </c>
      <c r="N151" s="205">
        <v>11406465.039999999</v>
      </c>
      <c r="O151" s="204">
        <v>10703971.48</v>
      </c>
      <c r="P151" s="205">
        <v>9891512.2699999996</v>
      </c>
      <c r="Q151" s="204">
        <v>8547370</v>
      </c>
      <c r="R151" s="205">
        <v>8343187</v>
      </c>
      <c r="S151" s="204">
        <v>11754045</v>
      </c>
      <c r="T151" s="205">
        <v>12462064</v>
      </c>
      <c r="U151" s="207">
        <v>9564263</v>
      </c>
      <c r="V151" s="207">
        <v>7403585</v>
      </c>
      <c r="W151" s="207">
        <v>8180711</v>
      </c>
      <c r="X151" s="206">
        <v>9794686</v>
      </c>
      <c r="Y151" s="207">
        <v>12392765</v>
      </c>
      <c r="Z151" s="207">
        <v>12827280</v>
      </c>
      <c r="AA151" s="207">
        <v>11654812</v>
      </c>
      <c r="AB151" s="207">
        <v>10157902</v>
      </c>
      <c r="AC151" s="207">
        <v>8981330</v>
      </c>
      <c r="AD151" s="207">
        <v>9589782</v>
      </c>
      <c r="AE151" s="207">
        <v>12210439</v>
      </c>
      <c r="AF151" s="207">
        <v>11250080</v>
      </c>
      <c r="AG151" s="207">
        <v>11631362</v>
      </c>
      <c r="AH151" s="207">
        <v>7839990</v>
      </c>
      <c r="AI151" s="207">
        <v>6293003</v>
      </c>
      <c r="AJ151" s="221">
        <v>10121480</v>
      </c>
      <c r="AK151" s="285">
        <v>10390421</v>
      </c>
      <c r="AL151" s="285">
        <v>11321704</v>
      </c>
      <c r="AM151" s="285">
        <v>10363042</v>
      </c>
      <c r="AN151" s="285">
        <v>10007376</v>
      </c>
      <c r="AO151" s="285">
        <v>8924705</v>
      </c>
      <c r="AP151" s="285">
        <v>8846847</v>
      </c>
      <c r="AQ151" s="57">
        <v>11830530</v>
      </c>
      <c r="AR151" s="285">
        <v>13513541</v>
      </c>
      <c r="AS151" s="285">
        <v>13102556</v>
      </c>
      <c r="AT151" s="285">
        <v>8694964</v>
      </c>
      <c r="AU151" s="285">
        <v>10120193</v>
      </c>
      <c r="AV151" s="221">
        <v>17240796</v>
      </c>
      <c r="AW151" s="285">
        <v>20369789</v>
      </c>
      <c r="AX151" s="285">
        <v>0</v>
      </c>
      <c r="AY151" s="285">
        <v>19516022</v>
      </c>
      <c r="AZ151" s="285">
        <v>16695330</v>
      </c>
      <c r="BA151" s="285">
        <v>13787903</v>
      </c>
      <c r="BB151" s="285">
        <v>11572369</v>
      </c>
      <c r="BC151" s="57">
        <v>15261118</v>
      </c>
      <c r="BD151" s="285">
        <v>14987767</v>
      </c>
      <c r="BE151" s="285">
        <v>14466483</v>
      </c>
      <c r="BF151" s="285">
        <v>11432282</v>
      </c>
      <c r="BG151" s="285">
        <v>11385952</v>
      </c>
      <c r="BH151" s="221"/>
      <c r="BI151" s="213">
        <f t="shared" si="739"/>
        <v>-770913.0700000003</v>
      </c>
      <c r="BJ151" s="214">
        <f t="shared" si="739"/>
        <v>892945.59999999963</v>
      </c>
      <c r="BK151" s="214">
        <f t="shared" si="739"/>
        <v>274594.58999999985</v>
      </c>
      <c r="BL151" s="214">
        <f t="shared" si="739"/>
        <v>78385.849999999627</v>
      </c>
      <c r="BM151" s="214">
        <f t="shared" si="739"/>
        <v>1468959.3499999996</v>
      </c>
      <c r="BN151" s="214">
        <f t="shared" si="739"/>
        <v>1006775.5800000001</v>
      </c>
      <c r="BO151" s="214">
        <f t="shared" si="739"/>
        <v>-164438.68999999948</v>
      </c>
      <c r="BP151" s="214">
        <f t="shared" si="739"/>
        <v>-329924.84999999963</v>
      </c>
      <c r="BQ151" s="214">
        <f t="shared" si="739"/>
        <v>-548933.72000000067</v>
      </c>
      <c r="BR151" s="399">
        <f t="shared" si="739"/>
        <v>-1699626.2799999993</v>
      </c>
      <c r="BS151" s="214">
        <f t="shared" si="740"/>
        <v>-416165.1099999994</v>
      </c>
      <c r="BT151" s="214">
        <f t="shared" si="740"/>
        <v>1420814.9600000009</v>
      </c>
      <c r="BU151" s="214">
        <f t="shared" si="740"/>
        <v>950840.51999999955</v>
      </c>
      <c r="BV151" s="214">
        <f t="shared" si="740"/>
        <v>266389.73000000045</v>
      </c>
      <c r="BW151" s="214">
        <f t="shared" si="740"/>
        <v>433960</v>
      </c>
      <c r="BX151" s="239">
        <f t="shared" si="740"/>
        <v>1246595</v>
      </c>
      <c r="BY151" s="239">
        <f t="shared" si="740"/>
        <v>456394</v>
      </c>
      <c r="BZ151" s="239">
        <f t="shared" si="740"/>
        <v>-1211984</v>
      </c>
      <c r="CA151" s="239">
        <f t="shared" si="740"/>
        <v>2067099</v>
      </c>
      <c r="CB151" s="196">
        <f t="shared" si="740"/>
        <v>436405</v>
      </c>
      <c r="CC151" s="196">
        <f t="shared" si="741"/>
        <v>-1887708</v>
      </c>
      <c r="CD151" s="377">
        <f t="shared" si="741"/>
        <v>326794</v>
      </c>
      <c r="CE151" s="196">
        <f t="shared" si="741"/>
        <v>-2002344</v>
      </c>
      <c r="CF151" s="196">
        <f t="shared" si="741"/>
        <v>-1505576</v>
      </c>
      <c r="CG151" s="196">
        <f t="shared" si="741"/>
        <v>-1291770</v>
      </c>
      <c r="CH151" s="196">
        <f t="shared" si="741"/>
        <v>-150526</v>
      </c>
      <c r="CI151" s="196">
        <f t="shared" si="741"/>
        <v>-56625</v>
      </c>
      <c r="CJ151" s="196">
        <f t="shared" si="741"/>
        <v>-742935</v>
      </c>
      <c r="CK151" s="196">
        <f t="shared" si="741"/>
        <v>-379909</v>
      </c>
      <c r="CL151" s="196">
        <f t="shared" si="741"/>
        <v>2263461</v>
      </c>
      <c r="CM151" s="196">
        <f t="shared" si="742"/>
        <v>1471194</v>
      </c>
      <c r="CN151" s="196">
        <f t="shared" si="742"/>
        <v>854974</v>
      </c>
      <c r="CO151" s="196">
        <f t="shared" si="742"/>
        <v>3827190</v>
      </c>
      <c r="CP151" s="377">
        <f t="shared" si="742"/>
        <v>7119316</v>
      </c>
      <c r="CQ151" s="377">
        <f t="shared" si="742"/>
        <v>9979368</v>
      </c>
      <c r="CR151" s="377">
        <f t="shared" si="742"/>
        <v>-11321704</v>
      </c>
      <c r="CS151" s="377">
        <f t="shared" si="742"/>
        <v>9152980</v>
      </c>
      <c r="CT151" s="377">
        <f t="shared" si="742"/>
        <v>6687954</v>
      </c>
      <c r="CU151" s="377">
        <f t="shared" si="742"/>
        <v>4863198</v>
      </c>
      <c r="CV151" s="377">
        <f t="shared" si="742"/>
        <v>2725522</v>
      </c>
      <c r="CW151" s="377">
        <f t="shared" si="742"/>
        <v>3430588</v>
      </c>
      <c r="CX151" s="377">
        <f t="shared" si="742"/>
        <v>1474226</v>
      </c>
      <c r="CY151" s="377">
        <f t="shared" si="742"/>
        <v>1363927</v>
      </c>
      <c r="CZ151" s="377">
        <f t="shared" si="742"/>
        <v>2737318</v>
      </c>
      <c r="DA151" s="377">
        <f t="shared" si="742"/>
        <v>1265759</v>
      </c>
      <c r="DB151" s="264"/>
      <c r="DC151" s="57">
        <f>IF(ISERROR(GETPIVOTDATA("VALUE",'CSS WK pvt'!$I$2,"DT_FILE",DC$8,"CD_CO",DC$6,"TRIM_CAT",TRIM(B151),"TRIM_LINE",A149))=TRUE,0,GETPIVOTDATA("VALUE",'CSS WK pvt'!$I$2,"DT_FILE",DC$8,"CD_CO",DC$6,"TRIM_CAT",TRIM(B151),"TRIM_LINE",A149))</f>
        <v>11385952</v>
      </c>
    </row>
    <row r="152" spans="1:107" s="52" customFormat="1" x14ac:dyDescent="0.35">
      <c r="A152" s="139"/>
      <c r="B152" s="53" t="s">
        <v>141</v>
      </c>
      <c r="C152" s="203">
        <v>26513249.379999999</v>
      </c>
      <c r="D152" s="204">
        <v>22838535.949999999</v>
      </c>
      <c r="E152" s="204">
        <v>20313064.690000001</v>
      </c>
      <c r="F152" s="205">
        <v>21361020.059999999</v>
      </c>
      <c r="G152" s="204">
        <v>23924517.210000001</v>
      </c>
      <c r="H152" s="205">
        <v>25825022.82</v>
      </c>
      <c r="I152" s="204">
        <v>23532193.510000002</v>
      </c>
      <c r="J152" s="205">
        <v>20051038.890000001</v>
      </c>
      <c r="K152" s="204">
        <v>21371428.18</v>
      </c>
      <c r="L152" s="206">
        <v>27471179.699999999</v>
      </c>
      <c r="M152" s="205">
        <v>28540246.149999999</v>
      </c>
      <c r="N152" s="205">
        <v>27174500.82</v>
      </c>
      <c r="O152" s="204">
        <v>25275615.66</v>
      </c>
      <c r="P152" s="205">
        <v>23995167.120000001</v>
      </c>
      <c r="Q152" s="204">
        <v>19827429</v>
      </c>
      <c r="R152" s="205">
        <v>20598714</v>
      </c>
      <c r="S152" s="204">
        <v>25537659</v>
      </c>
      <c r="T152" s="205">
        <v>26952631</v>
      </c>
      <c r="U152" s="207">
        <v>23712210</v>
      </c>
      <c r="V152" s="207">
        <v>20248626</v>
      </c>
      <c r="W152" s="207">
        <v>20594100</v>
      </c>
      <c r="X152" s="206">
        <v>23621743</v>
      </c>
      <c r="Y152" s="207">
        <v>27821588</v>
      </c>
      <c r="Z152" s="207">
        <v>28869573</v>
      </c>
      <c r="AA152" s="207">
        <v>25336353</v>
      </c>
      <c r="AB152" s="207">
        <v>24921384</v>
      </c>
      <c r="AC152" s="207">
        <v>21936815</v>
      </c>
      <c r="AD152" s="207">
        <v>24186673</v>
      </c>
      <c r="AE152" s="207">
        <v>28154108</v>
      </c>
      <c r="AF152" s="207">
        <v>26675256</v>
      </c>
      <c r="AG152" s="207">
        <v>29536572</v>
      </c>
      <c r="AH152" s="207">
        <v>23521580</v>
      </c>
      <c r="AI152" s="207">
        <v>23604028</v>
      </c>
      <c r="AJ152" s="221">
        <v>29555765</v>
      </c>
      <c r="AK152" s="285">
        <v>32298706</v>
      </c>
      <c r="AL152" s="285">
        <v>33043408</v>
      </c>
      <c r="AM152" s="285">
        <v>29342617</v>
      </c>
      <c r="AN152" s="285">
        <v>27041210</v>
      </c>
      <c r="AO152" s="285">
        <v>23548595</v>
      </c>
      <c r="AP152" s="285">
        <v>25189020</v>
      </c>
      <c r="AQ152" s="57">
        <v>29230242</v>
      </c>
      <c r="AR152" s="285">
        <v>32534602</v>
      </c>
      <c r="AS152" s="285">
        <v>33420886</v>
      </c>
      <c r="AT152" s="285">
        <v>23463742</v>
      </c>
      <c r="AU152" s="285">
        <v>25418784</v>
      </c>
      <c r="AV152" s="221">
        <v>38696908</v>
      </c>
      <c r="AW152" s="285">
        <v>42367218</v>
      </c>
      <c r="AX152" s="285">
        <v>0</v>
      </c>
      <c r="AY152" s="285">
        <v>38806867</v>
      </c>
      <c r="AZ152" s="285">
        <v>33798180</v>
      </c>
      <c r="BA152" s="285">
        <v>30015044</v>
      </c>
      <c r="BB152" s="285">
        <v>27865183</v>
      </c>
      <c r="BC152" s="57">
        <v>31403511</v>
      </c>
      <c r="BD152" s="285">
        <v>32676128</v>
      </c>
      <c r="BE152" s="285">
        <v>33395535</v>
      </c>
      <c r="BF152" s="285">
        <v>26820230</v>
      </c>
      <c r="BG152" s="285">
        <v>28047587</v>
      </c>
      <c r="BH152" s="221"/>
      <c r="BI152" s="213">
        <f t="shared" si="739"/>
        <v>-1237633.7199999988</v>
      </c>
      <c r="BJ152" s="214">
        <f t="shared" si="739"/>
        <v>1156631.1700000018</v>
      </c>
      <c r="BK152" s="214">
        <f t="shared" si="739"/>
        <v>-485635.69000000134</v>
      </c>
      <c r="BL152" s="214">
        <f t="shared" si="739"/>
        <v>-762306.05999999866</v>
      </c>
      <c r="BM152" s="214">
        <f t="shared" si="739"/>
        <v>1613141.7899999991</v>
      </c>
      <c r="BN152" s="214">
        <f t="shared" si="739"/>
        <v>1127608.1799999997</v>
      </c>
      <c r="BO152" s="214">
        <f t="shared" si="739"/>
        <v>180016.48999999836</v>
      </c>
      <c r="BP152" s="214">
        <f t="shared" si="739"/>
        <v>197587.1099999994</v>
      </c>
      <c r="BQ152" s="214">
        <f t="shared" si="739"/>
        <v>-777328.1799999997</v>
      </c>
      <c r="BR152" s="399">
        <f t="shared" si="739"/>
        <v>-3849436.6999999993</v>
      </c>
      <c r="BS152" s="214">
        <f t="shared" si="740"/>
        <v>-718658.14999999851</v>
      </c>
      <c r="BT152" s="214">
        <f t="shared" si="740"/>
        <v>1695072.1799999997</v>
      </c>
      <c r="BU152" s="214">
        <f t="shared" si="740"/>
        <v>60737.339999999851</v>
      </c>
      <c r="BV152" s="214">
        <f t="shared" si="740"/>
        <v>926216.87999999896</v>
      </c>
      <c r="BW152" s="214">
        <f t="shared" si="740"/>
        <v>2109386</v>
      </c>
      <c r="BX152" s="239">
        <f t="shared" si="740"/>
        <v>3587959</v>
      </c>
      <c r="BY152" s="239">
        <f t="shared" si="740"/>
        <v>2616449</v>
      </c>
      <c r="BZ152" s="239">
        <f t="shared" si="740"/>
        <v>-277375</v>
      </c>
      <c r="CA152" s="239">
        <f t="shared" si="740"/>
        <v>5824362</v>
      </c>
      <c r="CB152" s="196">
        <f t="shared" si="740"/>
        <v>3272954</v>
      </c>
      <c r="CC152" s="196">
        <f t="shared" si="741"/>
        <v>3009928</v>
      </c>
      <c r="CD152" s="377">
        <f t="shared" si="741"/>
        <v>5934022</v>
      </c>
      <c r="CE152" s="196">
        <f t="shared" si="741"/>
        <v>4477118</v>
      </c>
      <c r="CF152" s="196">
        <f t="shared" si="741"/>
        <v>4173835</v>
      </c>
      <c r="CG152" s="196">
        <f t="shared" si="741"/>
        <v>4006264</v>
      </c>
      <c r="CH152" s="196">
        <f t="shared" si="741"/>
        <v>2119826</v>
      </c>
      <c r="CI152" s="196">
        <f t="shared" si="741"/>
        <v>1611780</v>
      </c>
      <c r="CJ152" s="196">
        <f t="shared" si="741"/>
        <v>1002347</v>
      </c>
      <c r="CK152" s="196">
        <f t="shared" si="741"/>
        <v>1076134</v>
      </c>
      <c r="CL152" s="196">
        <f t="shared" si="741"/>
        <v>5859346</v>
      </c>
      <c r="CM152" s="196">
        <f t="shared" si="742"/>
        <v>3884314</v>
      </c>
      <c r="CN152" s="196">
        <f t="shared" si="742"/>
        <v>-57838</v>
      </c>
      <c r="CO152" s="196">
        <f t="shared" si="742"/>
        <v>1814756</v>
      </c>
      <c r="CP152" s="377">
        <f t="shared" si="742"/>
        <v>9141143</v>
      </c>
      <c r="CQ152" s="377">
        <f t="shared" si="742"/>
        <v>10068512</v>
      </c>
      <c r="CR152" s="377">
        <f t="shared" si="742"/>
        <v>-33043408</v>
      </c>
      <c r="CS152" s="377">
        <f t="shared" si="742"/>
        <v>9464250</v>
      </c>
      <c r="CT152" s="377">
        <f t="shared" si="742"/>
        <v>6756970</v>
      </c>
      <c r="CU152" s="377">
        <f t="shared" si="742"/>
        <v>6466449</v>
      </c>
      <c r="CV152" s="377">
        <f t="shared" si="742"/>
        <v>2676163</v>
      </c>
      <c r="CW152" s="377">
        <f t="shared" si="742"/>
        <v>2173269</v>
      </c>
      <c r="CX152" s="377">
        <f t="shared" si="742"/>
        <v>141526</v>
      </c>
      <c r="CY152" s="377">
        <f t="shared" si="742"/>
        <v>-25351</v>
      </c>
      <c r="CZ152" s="377">
        <f t="shared" si="742"/>
        <v>3356488</v>
      </c>
      <c r="DA152" s="377">
        <f t="shared" si="742"/>
        <v>2628803</v>
      </c>
      <c r="DB152" s="264"/>
      <c r="DC152" s="57">
        <f>IF(ISERROR(GETPIVOTDATA("VALUE",'CSS WK pvt'!$I$2,"DT_FILE",DC$8,"CD_CO",DC$6,"TRIM_CAT",TRIM(B152),"TRIM_LINE",A149))=TRUE,0,GETPIVOTDATA("VALUE",'CSS WK pvt'!$I$2,"DT_FILE",DC$8,"CD_CO",DC$6,"TRIM_CAT",TRIM(B152),"TRIM_LINE",A149))</f>
        <v>28047587</v>
      </c>
    </row>
    <row r="153" spans="1:107" s="52" customFormat="1" x14ac:dyDescent="0.35">
      <c r="A153" s="139"/>
      <c r="B153" s="53" t="s">
        <v>142</v>
      </c>
      <c r="C153" s="203">
        <v>24977745.989999998</v>
      </c>
      <c r="D153" s="204">
        <v>21794886.420000002</v>
      </c>
      <c r="E153" s="204">
        <v>20577345.73</v>
      </c>
      <c r="F153" s="205">
        <v>21830117.850000001</v>
      </c>
      <c r="G153" s="204">
        <v>23561301.239999998</v>
      </c>
      <c r="H153" s="205">
        <v>24229865</v>
      </c>
      <c r="I153" s="204">
        <v>23292095.120000001</v>
      </c>
      <c r="J153" s="205">
        <v>20990372.32</v>
      </c>
      <c r="K153" s="204">
        <v>20738013.16</v>
      </c>
      <c r="L153" s="206">
        <v>26007498.359999999</v>
      </c>
      <c r="M153" s="205">
        <v>27134039.84</v>
      </c>
      <c r="N153" s="205">
        <v>25402447.449999999</v>
      </c>
      <c r="O153" s="204">
        <v>24130116.210000001</v>
      </c>
      <c r="P153" s="205">
        <v>23259572.789999999</v>
      </c>
      <c r="Q153" s="204">
        <v>20263524</v>
      </c>
      <c r="R153" s="205">
        <v>21680285</v>
      </c>
      <c r="S153" s="204">
        <v>25584056</v>
      </c>
      <c r="T153" s="205">
        <v>28116983</v>
      </c>
      <c r="U153" s="207">
        <v>25387779</v>
      </c>
      <c r="V153" s="207">
        <v>21519593</v>
      </c>
      <c r="W153" s="207">
        <v>20734566</v>
      </c>
      <c r="X153" s="206">
        <v>22093620</v>
      </c>
      <c r="Y153" s="207">
        <v>26981938</v>
      </c>
      <c r="Z153" s="207">
        <v>28720800</v>
      </c>
      <c r="AA153" s="207">
        <v>23690576</v>
      </c>
      <c r="AB153" s="207">
        <v>24337828</v>
      </c>
      <c r="AC153" s="207">
        <v>22034690</v>
      </c>
      <c r="AD153" s="207">
        <v>25591000</v>
      </c>
      <c r="AE153" s="207">
        <v>27491668</v>
      </c>
      <c r="AF153" s="207">
        <v>26237580</v>
      </c>
      <c r="AG153" s="207">
        <v>28660626</v>
      </c>
      <c r="AH153" s="207">
        <v>25372239</v>
      </c>
      <c r="AI153" s="207">
        <v>24620469</v>
      </c>
      <c r="AJ153" s="221">
        <v>27058098</v>
      </c>
      <c r="AK153" s="285">
        <v>29726879</v>
      </c>
      <c r="AL153" s="285">
        <v>31459239</v>
      </c>
      <c r="AM153" s="285">
        <v>26961184</v>
      </c>
      <c r="AN153" s="285">
        <v>25457989</v>
      </c>
      <c r="AO153" s="285">
        <v>22248522</v>
      </c>
      <c r="AP153" s="285">
        <v>25132931</v>
      </c>
      <c r="AQ153" s="57">
        <v>27184240</v>
      </c>
      <c r="AR153" s="285">
        <v>32278518</v>
      </c>
      <c r="AS153" s="285">
        <v>34788507</v>
      </c>
      <c r="AT153" s="285">
        <v>27700454</v>
      </c>
      <c r="AU153" s="285">
        <v>24211878</v>
      </c>
      <c r="AV153" s="221">
        <v>28769732</v>
      </c>
      <c r="AW153" s="285">
        <v>31842593</v>
      </c>
      <c r="AX153" s="285">
        <v>33009485</v>
      </c>
      <c r="AY153" s="285">
        <v>30454048</v>
      </c>
      <c r="AZ153" s="285">
        <v>29992280</v>
      </c>
      <c r="BA153" s="285">
        <v>25138352</v>
      </c>
      <c r="BB153" s="285">
        <v>26075747</v>
      </c>
      <c r="BC153" s="57">
        <v>29015707</v>
      </c>
      <c r="BD153" s="285">
        <v>29975493</v>
      </c>
      <c r="BE153" s="285">
        <v>30708721</v>
      </c>
      <c r="BF153" s="285">
        <v>26202271</v>
      </c>
      <c r="BG153" s="285">
        <v>26506375</v>
      </c>
      <c r="BH153" s="221"/>
      <c r="BI153" s="213">
        <f t="shared" si="739"/>
        <v>-847629.77999999747</v>
      </c>
      <c r="BJ153" s="214">
        <f t="shared" si="739"/>
        <v>1464686.3699999973</v>
      </c>
      <c r="BK153" s="214">
        <f t="shared" si="739"/>
        <v>-313821.73000000045</v>
      </c>
      <c r="BL153" s="214">
        <f t="shared" si="739"/>
        <v>-149832.85000000149</v>
      </c>
      <c r="BM153" s="214">
        <f t="shared" si="739"/>
        <v>2022754.7600000016</v>
      </c>
      <c r="BN153" s="214">
        <f t="shared" si="739"/>
        <v>3887118</v>
      </c>
      <c r="BO153" s="214">
        <f t="shared" si="739"/>
        <v>2095683.879999999</v>
      </c>
      <c r="BP153" s="214">
        <f t="shared" si="739"/>
        <v>529220.6799999997</v>
      </c>
      <c r="BQ153" s="214">
        <f t="shared" si="739"/>
        <v>-3447.160000000149</v>
      </c>
      <c r="BR153" s="399">
        <f t="shared" si="739"/>
        <v>-3913878.3599999994</v>
      </c>
      <c r="BS153" s="214">
        <f t="shared" si="740"/>
        <v>-152101.83999999985</v>
      </c>
      <c r="BT153" s="214">
        <f t="shared" si="740"/>
        <v>3318352.5500000007</v>
      </c>
      <c r="BU153" s="214">
        <f t="shared" si="740"/>
        <v>-439540.21000000089</v>
      </c>
      <c r="BV153" s="214">
        <f t="shared" si="740"/>
        <v>1078255.2100000009</v>
      </c>
      <c r="BW153" s="214">
        <f t="shared" si="740"/>
        <v>1771166</v>
      </c>
      <c r="BX153" s="239">
        <f t="shared" si="740"/>
        <v>3910715</v>
      </c>
      <c r="BY153" s="239">
        <f t="shared" si="740"/>
        <v>1907612</v>
      </c>
      <c r="BZ153" s="239">
        <f t="shared" si="740"/>
        <v>-1879403</v>
      </c>
      <c r="CA153" s="239">
        <f t="shared" si="740"/>
        <v>3272847</v>
      </c>
      <c r="CB153" s="196">
        <f t="shared" si="740"/>
        <v>3852646</v>
      </c>
      <c r="CC153" s="196">
        <f t="shared" si="741"/>
        <v>3885903</v>
      </c>
      <c r="CD153" s="377">
        <f t="shared" si="741"/>
        <v>4964478</v>
      </c>
      <c r="CE153" s="196">
        <f t="shared" si="741"/>
        <v>2744941</v>
      </c>
      <c r="CF153" s="196">
        <f t="shared" si="741"/>
        <v>2738439</v>
      </c>
      <c r="CG153" s="196">
        <f t="shared" si="741"/>
        <v>3270608</v>
      </c>
      <c r="CH153" s="196">
        <f t="shared" si="741"/>
        <v>1120161</v>
      </c>
      <c r="CI153" s="196">
        <f t="shared" si="741"/>
        <v>213832</v>
      </c>
      <c r="CJ153" s="196">
        <f t="shared" si="741"/>
        <v>-458069</v>
      </c>
      <c r="CK153" s="196">
        <f t="shared" si="741"/>
        <v>-307428</v>
      </c>
      <c r="CL153" s="196">
        <f t="shared" si="741"/>
        <v>6040938</v>
      </c>
      <c r="CM153" s="196">
        <f t="shared" si="742"/>
        <v>6127881</v>
      </c>
      <c r="CN153" s="196">
        <f t="shared" si="742"/>
        <v>2328215</v>
      </c>
      <c r="CO153" s="196">
        <f t="shared" si="742"/>
        <v>-408591</v>
      </c>
      <c r="CP153" s="377">
        <f t="shared" si="742"/>
        <v>1711634</v>
      </c>
      <c r="CQ153" s="377">
        <f t="shared" si="742"/>
        <v>2115714</v>
      </c>
      <c r="CR153" s="377">
        <f t="shared" si="742"/>
        <v>1550246</v>
      </c>
      <c r="CS153" s="377">
        <f t="shared" si="742"/>
        <v>3492864</v>
      </c>
      <c r="CT153" s="377">
        <f t="shared" si="742"/>
        <v>4534291</v>
      </c>
      <c r="CU153" s="377">
        <f t="shared" si="742"/>
        <v>2889830</v>
      </c>
      <c r="CV153" s="377">
        <f t="shared" si="742"/>
        <v>942816</v>
      </c>
      <c r="CW153" s="377">
        <f t="shared" si="742"/>
        <v>1831467</v>
      </c>
      <c r="CX153" s="377">
        <f t="shared" si="742"/>
        <v>-2303025</v>
      </c>
      <c r="CY153" s="377">
        <f t="shared" si="742"/>
        <v>-4079786</v>
      </c>
      <c r="CZ153" s="377">
        <f t="shared" si="742"/>
        <v>-1498183</v>
      </c>
      <c r="DA153" s="377">
        <f t="shared" si="742"/>
        <v>2294497</v>
      </c>
      <c r="DB153" s="264"/>
      <c r="DC153" s="57">
        <f>IF(ISERROR(GETPIVOTDATA("VALUE",'CSS WK pvt'!$I$2,"DT_FILE",DC$8,"CD_CO",DC$6,"TRIM_CAT",TRIM(B153),"TRIM_LINE",A149))=TRUE,0,GETPIVOTDATA("VALUE",'CSS WK pvt'!$I$2,"DT_FILE",DC$8,"CD_CO",DC$6,"TRIM_CAT",TRIM(B153),"TRIM_LINE",A149))</f>
        <v>26506375</v>
      </c>
    </row>
    <row r="154" spans="1:107" s="52" customFormat="1" x14ac:dyDescent="0.35">
      <c r="A154" s="139"/>
      <c r="B154" s="53" t="s">
        <v>143</v>
      </c>
      <c r="C154" s="203">
        <v>37260550.359999999</v>
      </c>
      <c r="D154" s="204">
        <v>34898282.340000004</v>
      </c>
      <c r="E154" s="204">
        <v>28454388.91</v>
      </c>
      <c r="F154" s="205">
        <v>36593379.159999996</v>
      </c>
      <c r="G154" s="204">
        <v>35306916.960000001</v>
      </c>
      <c r="H154" s="205">
        <v>38186170.630000003</v>
      </c>
      <c r="I154" s="204">
        <v>36694202.710000001</v>
      </c>
      <c r="J154" s="205">
        <v>32567202.989999998</v>
      </c>
      <c r="K154" s="204">
        <v>33189585.440000001</v>
      </c>
      <c r="L154" s="206">
        <v>38708523.82</v>
      </c>
      <c r="M154" s="205">
        <v>37599283.640000001</v>
      </c>
      <c r="N154" s="205">
        <v>39970210.350000001</v>
      </c>
      <c r="O154" s="204">
        <v>34327208.869999997</v>
      </c>
      <c r="P154" s="205">
        <v>35419438.729999997</v>
      </c>
      <c r="Q154" s="204">
        <v>33488913</v>
      </c>
      <c r="R154" s="205">
        <v>35018604</v>
      </c>
      <c r="S154" s="204">
        <v>41521678</v>
      </c>
      <c r="T154" s="205">
        <v>42664334</v>
      </c>
      <c r="U154" s="207">
        <v>38064388</v>
      </c>
      <c r="V154" s="207">
        <v>36683498</v>
      </c>
      <c r="W154" s="207">
        <v>33831144</v>
      </c>
      <c r="X154" s="206">
        <v>33196349</v>
      </c>
      <c r="Y154" s="207">
        <v>42279260</v>
      </c>
      <c r="Z154" s="207">
        <v>43398067</v>
      </c>
      <c r="AA154" s="207">
        <v>35595728</v>
      </c>
      <c r="AB154" s="207">
        <v>38689305</v>
      </c>
      <c r="AC154" s="207">
        <v>36087605</v>
      </c>
      <c r="AD154" s="207">
        <v>37918642</v>
      </c>
      <c r="AE154" s="207">
        <v>44534498</v>
      </c>
      <c r="AF154" s="207">
        <v>40686592</v>
      </c>
      <c r="AG154" s="207">
        <v>44177157</v>
      </c>
      <c r="AH154" s="207">
        <v>43588690</v>
      </c>
      <c r="AI154" s="207">
        <v>38080968</v>
      </c>
      <c r="AJ154" s="221">
        <v>42072965</v>
      </c>
      <c r="AK154" s="285">
        <v>47405094</v>
      </c>
      <c r="AL154" s="285">
        <v>45471976</v>
      </c>
      <c r="AM154" s="285">
        <v>40668843</v>
      </c>
      <c r="AN154" s="285">
        <v>40259168</v>
      </c>
      <c r="AO154" s="285">
        <v>36138785</v>
      </c>
      <c r="AP154" s="285">
        <v>38857490</v>
      </c>
      <c r="AQ154" s="57">
        <v>43737291</v>
      </c>
      <c r="AR154" s="285">
        <v>45693870</v>
      </c>
      <c r="AS154" s="285">
        <v>53074200</v>
      </c>
      <c r="AT154" s="285">
        <v>40724057</v>
      </c>
      <c r="AU154" s="285">
        <v>40490571</v>
      </c>
      <c r="AV154" s="221">
        <v>46113486</v>
      </c>
      <c r="AW154" s="285">
        <v>47535110</v>
      </c>
      <c r="AX154" s="285">
        <v>47913775</v>
      </c>
      <c r="AY154" s="285">
        <v>42885612</v>
      </c>
      <c r="AZ154" s="285">
        <v>37192152</v>
      </c>
      <c r="BA154" s="285">
        <v>41980285</v>
      </c>
      <c r="BB154" s="285">
        <v>40099136</v>
      </c>
      <c r="BC154" s="57">
        <v>47670247</v>
      </c>
      <c r="BD154" s="285">
        <v>45114766</v>
      </c>
      <c r="BE154" s="285">
        <v>52631811</v>
      </c>
      <c r="BF154" s="285">
        <v>41943507</v>
      </c>
      <c r="BG154" s="285">
        <v>42389815</v>
      </c>
      <c r="BH154" s="221"/>
      <c r="BI154" s="213">
        <f t="shared" si="739"/>
        <v>-2933341.4900000021</v>
      </c>
      <c r="BJ154" s="214">
        <f t="shared" si="739"/>
        <v>521156.38999999315</v>
      </c>
      <c r="BK154" s="214">
        <f t="shared" si="739"/>
        <v>5034524.09</v>
      </c>
      <c r="BL154" s="214">
        <f t="shared" si="739"/>
        <v>-1574775.1599999964</v>
      </c>
      <c r="BM154" s="214">
        <f t="shared" si="739"/>
        <v>6214761.0399999991</v>
      </c>
      <c r="BN154" s="214">
        <f t="shared" si="739"/>
        <v>4478163.3699999973</v>
      </c>
      <c r="BO154" s="214">
        <f t="shared" si="739"/>
        <v>1370185.2899999991</v>
      </c>
      <c r="BP154" s="214">
        <f t="shared" si="739"/>
        <v>4116295.0100000016</v>
      </c>
      <c r="BQ154" s="214">
        <f t="shared" si="739"/>
        <v>641558.55999999866</v>
      </c>
      <c r="BR154" s="399">
        <f t="shared" si="739"/>
        <v>-5512174.8200000003</v>
      </c>
      <c r="BS154" s="214">
        <f t="shared" si="740"/>
        <v>4679976.3599999994</v>
      </c>
      <c r="BT154" s="214">
        <f t="shared" si="740"/>
        <v>3427856.6499999985</v>
      </c>
      <c r="BU154" s="214">
        <f t="shared" si="740"/>
        <v>1268519.1300000027</v>
      </c>
      <c r="BV154" s="214">
        <f t="shared" si="740"/>
        <v>3269866.2700000033</v>
      </c>
      <c r="BW154" s="214">
        <f t="shared" si="740"/>
        <v>2598692</v>
      </c>
      <c r="BX154" s="239">
        <f t="shared" si="740"/>
        <v>2900038</v>
      </c>
      <c r="BY154" s="239">
        <f t="shared" si="740"/>
        <v>3012820</v>
      </c>
      <c r="BZ154" s="239">
        <f t="shared" si="740"/>
        <v>-1977742</v>
      </c>
      <c r="CA154" s="239">
        <f t="shared" si="740"/>
        <v>6112769</v>
      </c>
      <c r="CB154" s="196">
        <f t="shared" si="740"/>
        <v>6905192</v>
      </c>
      <c r="CC154" s="196">
        <f t="shared" si="741"/>
        <v>4249824</v>
      </c>
      <c r="CD154" s="377">
        <f t="shared" si="741"/>
        <v>8876616</v>
      </c>
      <c r="CE154" s="196">
        <f t="shared" si="741"/>
        <v>5125834</v>
      </c>
      <c r="CF154" s="196">
        <f t="shared" si="741"/>
        <v>2073909</v>
      </c>
      <c r="CG154" s="196">
        <f t="shared" si="741"/>
        <v>5073115</v>
      </c>
      <c r="CH154" s="196">
        <f t="shared" si="741"/>
        <v>1569863</v>
      </c>
      <c r="CI154" s="196">
        <f t="shared" si="741"/>
        <v>51180</v>
      </c>
      <c r="CJ154" s="196">
        <f t="shared" si="741"/>
        <v>938848</v>
      </c>
      <c r="CK154" s="196">
        <f t="shared" si="741"/>
        <v>-797207</v>
      </c>
      <c r="CL154" s="196">
        <f t="shared" si="741"/>
        <v>5007278</v>
      </c>
      <c r="CM154" s="196">
        <f t="shared" si="742"/>
        <v>8897043</v>
      </c>
      <c r="CN154" s="196">
        <f t="shared" si="742"/>
        <v>-2864633</v>
      </c>
      <c r="CO154" s="196">
        <f t="shared" si="742"/>
        <v>2409603</v>
      </c>
      <c r="CP154" s="377">
        <f t="shared" si="742"/>
        <v>4040521</v>
      </c>
      <c r="CQ154" s="377">
        <f t="shared" si="742"/>
        <v>130016</v>
      </c>
      <c r="CR154" s="377">
        <f t="shared" si="742"/>
        <v>2441799</v>
      </c>
      <c r="CS154" s="377">
        <f t="shared" si="742"/>
        <v>2216769</v>
      </c>
      <c r="CT154" s="377">
        <f t="shared" si="742"/>
        <v>-3067016</v>
      </c>
      <c r="CU154" s="377">
        <f t="shared" si="742"/>
        <v>5841500</v>
      </c>
      <c r="CV154" s="377">
        <f t="shared" si="742"/>
        <v>1241646</v>
      </c>
      <c r="CW154" s="377">
        <f t="shared" si="742"/>
        <v>3932956</v>
      </c>
      <c r="CX154" s="377">
        <f t="shared" si="742"/>
        <v>-579104</v>
      </c>
      <c r="CY154" s="377">
        <f t="shared" si="742"/>
        <v>-442389</v>
      </c>
      <c r="CZ154" s="377">
        <f t="shared" si="742"/>
        <v>1219450</v>
      </c>
      <c r="DA154" s="377">
        <f t="shared" si="742"/>
        <v>1899244</v>
      </c>
      <c r="DB154" s="264"/>
      <c r="DC154" s="57">
        <f>IF(ISERROR(GETPIVOTDATA("VALUE",'CSS WK pvt'!$I$2,"DT_FILE",DC$8,"CD_CO",DC$6,"TRIM_CAT",TRIM(B154),"TRIM_LINE",A149))=TRUE,0,GETPIVOTDATA("VALUE",'CSS WK pvt'!$I$2,"DT_FILE",DC$8,"CD_CO",DC$6,"TRIM_CAT",TRIM(B154),"TRIM_LINE",A149))</f>
        <v>42389815</v>
      </c>
    </row>
    <row r="155" spans="1:107" s="66" customFormat="1" x14ac:dyDescent="0.35">
      <c r="A155" s="140"/>
      <c r="B155" s="53" t="s">
        <v>144</v>
      </c>
      <c r="C155" s="208">
        <f t="shared" ref="C155:Q155" si="743">SUM(C150:C154)</f>
        <v>192807345.30000001</v>
      </c>
      <c r="D155" s="209">
        <f t="shared" si="743"/>
        <v>164645396.68000001</v>
      </c>
      <c r="E155" s="209">
        <f t="shared" si="743"/>
        <v>148639368.86000001</v>
      </c>
      <c r="F155" s="210">
        <f t="shared" si="743"/>
        <v>163637832.09</v>
      </c>
      <c r="G155" s="209">
        <f t="shared" si="743"/>
        <v>193206163.37000003</v>
      </c>
      <c r="H155" s="210">
        <f t="shared" si="743"/>
        <v>209921264.19</v>
      </c>
      <c r="I155" s="209">
        <f t="shared" si="743"/>
        <v>185466437.66</v>
      </c>
      <c r="J155" s="210">
        <f t="shared" si="743"/>
        <v>154105813.19</v>
      </c>
      <c r="K155" s="209">
        <f t="shared" si="743"/>
        <v>166198773.50999999</v>
      </c>
      <c r="L155" s="211">
        <f t="shared" si="743"/>
        <v>211692532.49000001</v>
      </c>
      <c r="M155" s="210">
        <f t="shared" si="743"/>
        <v>224399775.39999998</v>
      </c>
      <c r="N155" s="210">
        <f t="shared" si="743"/>
        <v>208008990.61999997</v>
      </c>
      <c r="O155" s="210">
        <f t="shared" si="743"/>
        <v>191683967.98000002</v>
      </c>
      <c r="P155" s="210">
        <f t="shared" si="743"/>
        <v>189727084.72999999</v>
      </c>
      <c r="Q155" s="210">
        <f t="shared" si="743"/>
        <v>169285214</v>
      </c>
      <c r="R155" s="210">
        <v>178111651</v>
      </c>
      <c r="S155" s="209">
        <v>231781836</v>
      </c>
      <c r="T155" s="210">
        <v>253983553</v>
      </c>
      <c r="U155" s="212">
        <v>206914236</v>
      </c>
      <c r="V155" s="212">
        <v>169411683</v>
      </c>
      <c r="W155" s="212">
        <f>SUM(W150+W151+W152+W153+W154)</f>
        <v>171258737</v>
      </c>
      <c r="X155" s="211">
        <f>SUM(X150+X151+X152+X153+X154)</f>
        <v>194061734</v>
      </c>
      <c r="Y155" s="212">
        <v>233863485</v>
      </c>
      <c r="Z155" s="212">
        <v>235722965</v>
      </c>
      <c r="AA155" s="212">
        <v>199126183</v>
      </c>
      <c r="AB155" s="212">
        <v>192258908</v>
      </c>
      <c r="AC155" s="212">
        <v>172785493</v>
      </c>
      <c r="AD155" s="212">
        <v>194401756</v>
      </c>
      <c r="AE155" s="212">
        <v>231676663</v>
      </c>
      <c r="AF155" s="212">
        <v>222113122</v>
      </c>
      <c r="AG155" s="212">
        <v>244866497</v>
      </c>
      <c r="AH155" s="212">
        <v>185894700</v>
      </c>
      <c r="AI155" s="212">
        <v>183878178</v>
      </c>
      <c r="AJ155" s="220">
        <v>228452866</v>
      </c>
      <c r="AK155" s="286">
        <v>253272792</v>
      </c>
      <c r="AL155" s="286">
        <v>254739912</v>
      </c>
      <c r="AM155" s="286">
        <v>218535280</v>
      </c>
      <c r="AN155" s="286">
        <v>200582281</v>
      </c>
      <c r="AO155" s="286">
        <v>178458136</v>
      </c>
      <c r="AP155" s="286">
        <v>194084687</v>
      </c>
      <c r="AQ155" s="78">
        <v>239844655</v>
      </c>
      <c r="AR155" s="286">
        <v>271358383</v>
      </c>
      <c r="AS155" s="286">
        <v>272812173</v>
      </c>
      <c r="AT155" s="286">
        <v>185908612</v>
      </c>
      <c r="AU155" s="286">
        <v>195880654</v>
      </c>
      <c r="AV155" s="220">
        <v>292653452</v>
      </c>
      <c r="AW155" s="286">
        <v>306687660</v>
      </c>
      <c r="AX155" s="286">
        <v>80923260</v>
      </c>
      <c r="AY155" s="286">
        <v>280403172</v>
      </c>
      <c r="AZ155" s="286">
        <v>248259703</v>
      </c>
      <c r="BA155" s="286">
        <v>217858555</v>
      </c>
      <c r="BB155" s="286">
        <v>206632773</v>
      </c>
      <c r="BC155" s="78">
        <v>262299502</v>
      </c>
      <c r="BD155" s="286">
        <v>266869733</v>
      </c>
      <c r="BE155" s="286">
        <v>270898129</v>
      </c>
      <c r="BF155" s="286">
        <v>206921450</v>
      </c>
      <c r="BG155" s="286">
        <v>211555822</v>
      </c>
      <c r="BH155" s="220"/>
      <c r="BI155" s="215">
        <f t="shared" ref="BI155:BM155" si="744">SUM(BI150:BI154)</f>
        <v>-1123377.3199999891</v>
      </c>
      <c r="BJ155" s="216">
        <f t="shared" si="744"/>
        <v>25081688.04999999</v>
      </c>
      <c r="BK155" s="216">
        <f t="shared" si="744"/>
        <v>20645845.139999993</v>
      </c>
      <c r="BL155" s="216">
        <f t="shared" si="744"/>
        <v>14473818.91</v>
      </c>
      <c r="BM155" s="216">
        <f t="shared" si="744"/>
        <v>38575672.629999995</v>
      </c>
      <c r="BN155" s="216">
        <f t="shared" ref="BN155:BV155" si="745">SUM(BN150:BN154)</f>
        <v>44062288.810000002</v>
      </c>
      <c r="BO155" s="216">
        <f t="shared" si="745"/>
        <v>21447798.340000004</v>
      </c>
      <c r="BP155" s="216">
        <f t="shared" si="745"/>
        <v>15305869.810000001</v>
      </c>
      <c r="BQ155" s="216">
        <f t="shared" si="745"/>
        <v>5059963.4899999928</v>
      </c>
      <c r="BR155" s="400">
        <f t="shared" si="745"/>
        <v>-17630798.489999995</v>
      </c>
      <c r="BS155" s="216">
        <f t="shared" si="745"/>
        <v>9463709.6000000052</v>
      </c>
      <c r="BT155" s="216">
        <f t="shared" si="745"/>
        <v>27713974.380000006</v>
      </c>
      <c r="BU155" s="216">
        <f t="shared" si="745"/>
        <v>7442215.0199999958</v>
      </c>
      <c r="BV155" s="216">
        <f t="shared" si="745"/>
        <v>2531823.2700000107</v>
      </c>
      <c r="BW155" s="216">
        <f t="shared" ref="BW155:BX155" si="746">SUM(BW150:BW154)</f>
        <v>3500279</v>
      </c>
      <c r="BX155" s="240">
        <f t="shared" si="746"/>
        <v>16290105</v>
      </c>
      <c r="BY155" s="240">
        <f t="shared" ref="BY155:BZ155" si="747">SUM(BY150:BY154)</f>
        <v>-105173</v>
      </c>
      <c r="BZ155" s="240">
        <f t="shared" si="747"/>
        <v>-31870431</v>
      </c>
      <c r="CA155" s="240">
        <f t="shared" ref="CA155:CB155" si="748">SUM(CA150:CA154)</f>
        <v>37952261</v>
      </c>
      <c r="CB155" s="197">
        <f t="shared" si="748"/>
        <v>16483017</v>
      </c>
      <c r="CC155" s="197">
        <f t="shared" ref="CC155:CE155" si="749">SUM(CC150:CC154)</f>
        <v>12619441</v>
      </c>
      <c r="CD155" s="378">
        <f t="shared" si="749"/>
        <v>34391132</v>
      </c>
      <c r="CE155" s="197">
        <f t="shared" si="749"/>
        <v>19409307</v>
      </c>
      <c r="CF155" s="197">
        <f t="shared" ref="CF155:CG155" si="750">SUM(CF150:CF154)</f>
        <v>19016947</v>
      </c>
      <c r="CG155" s="197">
        <f t="shared" si="750"/>
        <v>19409097</v>
      </c>
      <c r="CH155" s="197">
        <f t="shared" ref="CH155" si="751">SUM(CH150:CH154)</f>
        <v>8323373</v>
      </c>
      <c r="CI155" s="197">
        <f t="shared" ref="CI155" si="752">SUM(CI150:CI154)</f>
        <v>5672643</v>
      </c>
      <c r="CJ155" s="197">
        <f t="shared" ref="CJ155" si="753">SUM(CJ150:CJ154)</f>
        <v>-317069</v>
      </c>
      <c r="CK155" s="197">
        <f t="shared" ref="CK155" si="754">SUM(CK150:CK154)</f>
        <v>8167992</v>
      </c>
      <c r="CL155" s="197">
        <f t="shared" ref="CL155" si="755">SUM(CL150:CL154)</f>
        <v>49245261</v>
      </c>
      <c r="CM155" s="197">
        <f t="shared" ref="CM155" si="756">SUM(CM150:CM154)</f>
        <v>27945676</v>
      </c>
      <c r="CN155" s="197">
        <f t="shared" ref="CN155" si="757">SUM(CN150:CN154)</f>
        <v>13912</v>
      </c>
      <c r="CO155" s="197">
        <f t="shared" ref="CO155" si="758">SUM(CO150:CO154)</f>
        <v>12002476</v>
      </c>
      <c r="CP155" s="378">
        <f t="shared" ref="CP155" si="759">SUM(CP150:CP154)</f>
        <v>64200586</v>
      </c>
      <c r="CQ155" s="378">
        <f t="shared" ref="CQ155" si="760">SUM(CQ150:CQ154)</f>
        <v>53414868</v>
      </c>
      <c r="CR155" s="378">
        <f t="shared" ref="CR155" si="761">SUM(CR150:CR154)</f>
        <v>-173816652</v>
      </c>
      <c r="CS155" s="378">
        <f t="shared" ref="CS155" si="762">SUM(CS150:CS154)</f>
        <v>61867892</v>
      </c>
      <c r="CT155" s="378">
        <f t="shared" ref="CT155" si="763">SUM(CT150:CT154)</f>
        <v>47677422</v>
      </c>
      <c r="CU155" s="378">
        <f t="shared" ref="CU155" si="764">SUM(CU150:CU154)</f>
        <v>39400419</v>
      </c>
      <c r="CV155" s="378">
        <f t="shared" ref="CV155" si="765">SUM(CV150:CV154)</f>
        <v>12548086</v>
      </c>
      <c r="CW155" s="378">
        <f t="shared" ref="CW155" si="766">SUM(CW150:CW154)</f>
        <v>22454847</v>
      </c>
      <c r="CX155" s="378">
        <f t="shared" ref="CX155" si="767">SUM(CX150:CX154)</f>
        <v>-4488650</v>
      </c>
      <c r="CY155" s="378">
        <f t="shared" ref="CY155:CZ155" si="768">SUM(CY150:CY154)</f>
        <v>-1914044</v>
      </c>
      <c r="CZ155" s="378">
        <f t="shared" si="768"/>
        <v>21012838</v>
      </c>
      <c r="DA155" s="378">
        <f t="shared" ref="DA155" si="769">SUM(DA150:DA154)</f>
        <v>15675168</v>
      </c>
      <c r="DB155" s="265"/>
      <c r="DC155" s="78">
        <f>SUM(DC150:DC154)</f>
        <v>211555822</v>
      </c>
    </row>
    <row r="156" spans="1:107" s="52" customFormat="1" x14ac:dyDescent="0.3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54"/>
      <c r="CC156" s="254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264"/>
      <c r="DC156" s="83"/>
    </row>
    <row r="157" spans="1:107" s="52" customFormat="1" x14ac:dyDescent="0.35">
      <c r="A157" s="139"/>
      <c r="B157" s="53" t="s">
        <v>139</v>
      </c>
      <c r="C157" s="104"/>
      <c r="D157" s="167">
        <f t="shared" ref="D157:AA157" si="770">(C66+C150+D94-D66-D150)/(C66+C150+D94-D150)</f>
        <v>0.50833385930004771</v>
      </c>
      <c r="E157" s="168">
        <f t="shared" si="770"/>
        <v>0.48844564303899474</v>
      </c>
      <c r="F157" s="168">
        <f t="shared" si="770"/>
        <v>0.47172473383620184</v>
      </c>
      <c r="G157" s="168">
        <f t="shared" si="770"/>
        <v>0.51905484024697013</v>
      </c>
      <c r="H157" s="169">
        <f t="shared" si="770"/>
        <v>0.54236372819462586</v>
      </c>
      <c r="I157" s="168">
        <f t="shared" si="770"/>
        <v>0.52378974332454564</v>
      </c>
      <c r="J157" s="169">
        <f t="shared" si="770"/>
        <v>0.50431756682942308</v>
      </c>
      <c r="K157" s="168">
        <f t="shared" si="770"/>
        <v>0.42353220876551917</v>
      </c>
      <c r="L157" s="170">
        <f t="shared" si="770"/>
        <v>0.47197772241997021</v>
      </c>
      <c r="M157" s="169">
        <f t="shared" si="770"/>
        <v>0.52798482272454106</v>
      </c>
      <c r="N157" s="169">
        <f t="shared" si="770"/>
        <v>0.48255149920616758</v>
      </c>
      <c r="O157" s="169">
        <f t="shared" si="770"/>
        <v>0.46277878057248784</v>
      </c>
      <c r="P157" s="169">
        <f t="shared" si="770"/>
        <v>0.44683091305740175</v>
      </c>
      <c r="Q157" s="169">
        <f t="shared" si="770"/>
        <v>0.41958139580149129</v>
      </c>
      <c r="R157" s="169">
        <f t="shared" si="770"/>
        <v>0.41099957193116304</v>
      </c>
      <c r="S157" s="169">
        <f t="shared" si="770"/>
        <v>0.45010647658336489</v>
      </c>
      <c r="T157" s="169">
        <f t="shared" si="770"/>
        <v>0.47179039678237877</v>
      </c>
      <c r="U157" s="169">
        <f t="shared" si="770"/>
        <v>0.44183112916040673</v>
      </c>
      <c r="V157" s="169">
        <f t="shared" si="770"/>
        <v>0.37241314028959871</v>
      </c>
      <c r="W157" s="169">
        <f t="shared" si="770"/>
        <v>0.40823309520465401</v>
      </c>
      <c r="X157" s="170">
        <f t="shared" si="770"/>
        <v>0.37335596732146065</v>
      </c>
      <c r="Y157" s="169">
        <f t="shared" si="770"/>
        <v>0.38800719427594715</v>
      </c>
      <c r="Z157" s="169">
        <f t="shared" si="770"/>
        <v>0.38711047596755832</v>
      </c>
      <c r="AA157" s="169">
        <f t="shared" si="770"/>
        <v>0.43288665155272704</v>
      </c>
      <c r="AB157" s="169">
        <f t="shared" ref="AB157:BG162" si="771">(AA66+AA150+AB94-AB66-AB150)/(AA66+AA150+AB94-AB150)</f>
        <v>0.34501627213560582</v>
      </c>
      <c r="AC157" s="169">
        <f t="shared" si="771"/>
        <v>0.36042310089458979</v>
      </c>
      <c r="AD157" s="169">
        <f t="shared" si="771"/>
        <v>0.37303430646889024</v>
      </c>
      <c r="AE157" s="169">
        <f t="shared" si="771"/>
        <v>0.42294102796806937</v>
      </c>
      <c r="AF157" s="169">
        <f t="shared" si="771"/>
        <v>0.4587465675574352</v>
      </c>
      <c r="AG157" s="169">
        <f t="shared" si="771"/>
        <v>0.44867578072727055</v>
      </c>
      <c r="AH157" s="169">
        <f t="shared" si="771"/>
        <v>0.43422824466082177</v>
      </c>
      <c r="AI157" s="169">
        <f t="shared" ref="AI157:BG157" si="772">(AH66+AH150+AI94-AI66-AI150)/(AH66+AH150+AI94-AI150)</f>
        <v>0.35721990978955126</v>
      </c>
      <c r="AJ157" s="169">
        <f t="shared" si="772"/>
        <v>0.42645159487165507</v>
      </c>
      <c r="AK157" s="169">
        <f t="shared" si="772"/>
        <v>0.42615789145143851</v>
      </c>
      <c r="AL157" s="169">
        <f t="shared" si="772"/>
        <v>0.43768798515766782</v>
      </c>
      <c r="AM157" s="169">
        <f t="shared" si="772"/>
        <v>0.46552543130867435</v>
      </c>
      <c r="AN157" s="169">
        <f t="shared" si="772"/>
        <v>0.43269733505078101</v>
      </c>
      <c r="AO157" s="169">
        <f t="shared" si="772"/>
        <v>0.4047015770130622</v>
      </c>
      <c r="AP157" s="169">
        <f t="shared" si="772"/>
        <v>0.43726070319029858</v>
      </c>
      <c r="AQ157" s="169">
        <f t="shared" si="772"/>
        <v>0.43080986837093049</v>
      </c>
      <c r="AR157" s="169">
        <f t="shared" si="772"/>
        <v>0.5271279520606551</v>
      </c>
      <c r="AS157" s="169">
        <f t="shared" si="772"/>
        <v>0.48863546295665117</v>
      </c>
      <c r="AT157" s="169">
        <f t="shared" si="772"/>
        <v>0.47116319583306232</v>
      </c>
      <c r="AU157" s="169">
        <f t="shared" si="772"/>
        <v>3.4104574019889096E-2</v>
      </c>
      <c r="AV157" s="169">
        <f t="shared" si="772"/>
        <v>-0.17155998614902396</v>
      </c>
      <c r="AW157" s="169">
        <f t="shared" si="772"/>
        <v>0.13520780220833784</v>
      </c>
      <c r="AX157" s="169">
        <f t="shared" si="772"/>
        <v>0.46143958517406075</v>
      </c>
      <c r="AY157" s="169">
        <f t="shared" si="772"/>
        <v>0.2459755128463155</v>
      </c>
      <c r="AZ157" s="169">
        <f t="shared" si="772"/>
        <v>0.43081739122619905</v>
      </c>
      <c r="BA157" s="169">
        <f t="shared" si="772"/>
        <v>0.46429538953787197</v>
      </c>
      <c r="BB157" s="169">
        <f t="shared" si="772"/>
        <v>0.43363014473718048</v>
      </c>
      <c r="BC157" s="169">
        <f t="shared" si="772"/>
        <v>0.39864384632764122</v>
      </c>
      <c r="BD157" s="169">
        <f t="shared" si="772"/>
        <v>0.50996323158498857</v>
      </c>
      <c r="BE157" s="169">
        <f t="shared" ref="BE157:BE162" si="773">(BD66+BD150+BE94-BE66-BE150)/(BD66+BD150+BE94-BE150)</f>
        <v>0.10128513651766285</v>
      </c>
      <c r="BF157" s="169">
        <f t="shared" ref="BF157:BF162" si="774">(BE66+BE150+BF94-BF66-BF150)/(BE66+BE150+BF94-BF150)</f>
        <v>0.48932542196954387</v>
      </c>
      <c r="BG157" s="169">
        <f t="shared" ref="BG157:BG162" si="775">(BF66+BF150+BG94-BG66-BG150)/(BF66+BF150+BG94-BG150)</f>
        <v>0.42481493383063001</v>
      </c>
      <c r="BH157" s="169"/>
      <c r="BI157" s="104"/>
      <c r="BJ157" s="169">
        <f t="shared" ref="BJ157:BS162" si="776">P157-D157</f>
        <v>-6.1502946242645962E-2</v>
      </c>
      <c r="BK157" s="169">
        <f t="shared" si="776"/>
        <v>-6.8864247237503451E-2</v>
      </c>
      <c r="BL157" s="169">
        <f t="shared" si="776"/>
        <v>-6.0725161905038794E-2</v>
      </c>
      <c r="BM157" s="169">
        <f t="shared" si="776"/>
        <v>-6.8948363663605239E-2</v>
      </c>
      <c r="BN157" s="169">
        <f t="shared" si="776"/>
        <v>-7.0573331412247087E-2</v>
      </c>
      <c r="BO157" s="169">
        <f t="shared" si="776"/>
        <v>-8.195861416413891E-2</v>
      </c>
      <c r="BP157" s="169">
        <f t="shared" si="776"/>
        <v>-0.13190442653982437</v>
      </c>
      <c r="BQ157" s="169">
        <f t="shared" si="776"/>
        <v>-1.5299113560865163E-2</v>
      </c>
      <c r="BR157" s="401">
        <f t="shared" si="776"/>
        <v>-9.8621755098509567E-2</v>
      </c>
      <c r="BS157" s="169">
        <f t="shared" si="776"/>
        <v>-0.1399776284485939</v>
      </c>
      <c r="BT157" s="169">
        <f t="shared" ref="BT157:CC162" si="777">Z157-N157</f>
        <v>-9.5441023238609257E-2</v>
      </c>
      <c r="BU157" s="169">
        <f t="shared" si="777"/>
        <v>-2.9892129019760794E-2</v>
      </c>
      <c r="BV157" s="169">
        <f t="shared" si="777"/>
        <v>-0.10181464092179593</v>
      </c>
      <c r="BW157" s="169">
        <f t="shared" si="777"/>
        <v>-5.9158294906901498E-2</v>
      </c>
      <c r="BX157" s="241">
        <f t="shared" si="777"/>
        <v>-3.7965265462272801E-2</v>
      </c>
      <c r="BY157" s="241">
        <f t="shared" si="777"/>
        <v>-2.7165448615295518E-2</v>
      </c>
      <c r="BZ157" s="241">
        <f t="shared" si="777"/>
        <v>-1.3043829224943571E-2</v>
      </c>
      <c r="CA157" s="241">
        <f t="shared" si="777"/>
        <v>6.844651566863813E-3</v>
      </c>
      <c r="CB157" s="268">
        <f t="shared" si="777"/>
        <v>6.1815104371223062E-2</v>
      </c>
      <c r="CC157" s="270">
        <f t="shared" si="777"/>
        <v>-5.1013185415102746E-2</v>
      </c>
      <c r="CD157" s="380">
        <f t="shared" ref="CD157:CM162" si="778">AJ157-X157</f>
        <v>5.3095627550194424E-2</v>
      </c>
      <c r="CE157" s="270">
        <f t="shared" si="778"/>
        <v>3.8150697175491355E-2</v>
      </c>
      <c r="CF157" s="270">
        <f t="shared" si="778"/>
        <v>5.0577509190109504E-2</v>
      </c>
      <c r="CG157" s="270">
        <f t="shared" si="778"/>
        <v>3.2638779755947311E-2</v>
      </c>
      <c r="CH157" s="270">
        <f t="shared" si="778"/>
        <v>8.768106291517519E-2</v>
      </c>
      <c r="CI157" s="270">
        <f t="shared" si="778"/>
        <v>4.427847611847241E-2</v>
      </c>
      <c r="CJ157" s="270">
        <f t="shared" si="778"/>
        <v>6.4226396721408341E-2</v>
      </c>
      <c r="CK157" s="270">
        <f t="shared" si="778"/>
        <v>7.8688404028611214E-3</v>
      </c>
      <c r="CL157" s="270">
        <f t="shared" si="778"/>
        <v>6.83813845032199E-2</v>
      </c>
      <c r="CM157" s="270">
        <f t="shared" si="778"/>
        <v>3.9959682229380622E-2</v>
      </c>
      <c r="CN157" s="270">
        <f t="shared" ref="CN157:DA162" si="779">AT157-AH157</f>
        <v>3.6934951172240549E-2</v>
      </c>
      <c r="CO157" s="270">
        <f t="shared" si="779"/>
        <v>-0.32311533576966217</v>
      </c>
      <c r="CP157" s="380">
        <f t="shared" si="779"/>
        <v>-0.59801158102067897</v>
      </c>
      <c r="CQ157" s="380">
        <f t="shared" si="779"/>
        <v>-0.29095008924310067</v>
      </c>
      <c r="CR157" s="380">
        <f t="shared" si="779"/>
        <v>2.3751600016392926E-2</v>
      </c>
      <c r="CS157" s="380">
        <f t="shared" si="779"/>
        <v>-0.21954991846235886</v>
      </c>
      <c r="CT157" s="380">
        <f t="shared" si="779"/>
        <v>-1.8799438245819533E-3</v>
      </c>
      <c r="CU157" s="380">
        <f t="shared" si="779"/>
        <v>5.9593812524809775E-2</v>
      </c>
      <c r="CV157" s="380">
        <f t="shared" si="779"/>
        <v>-3.6305584531181045E-3</v>
      </c>
      <c r="CW157" s="380">
        <f t="shared" si="779"/>
        <v>-3.2166022043289277E-2</v>
      </c>
      <c r="CX157" s="380">
        <f t="shared" si="779"/>
        <v>-1.7164720475666528E-2</v>
      </c>
      <c r="CY157" s="380">
        <f t="shared" si="779"/>
        <v>-0.38735032643898831</v>
      </c>
      <c r="CZ157" s="380">
        <f t="shared" si="779"/>
        <v>1.8162226136481552E-2</v>
      </c>
      <c r="DA157" s="380">
        <f t="shared" si="779"/>
        <v>0.39071035981074093</v>
      </c>
      <c r="DB157" s="264"/>
      <c r="DC157" s="57">
        <f>IF(ISERROR(GETPIVOTDATA("VALUE",'CRS WK pvt'!$I$2,"DT_FILE",DC$8,"CD_CO",DC$6,"TRIM_CAT",TRIM(B157),"TRIM_LINE",A156))=TRUE,0,GETPIVOTDATA("VALUE",'CRS WK pvt'!$I$2,"DT_FILE",DC$8,"CD_CO",DC$6,"TRIM_CAT",TRIM(B157),"TRIM_LINE",A156))</f>
        <v>0</v>
      </c>
    </row>
    <row r="158" spans="1:107" s="52" customFormat="1" x14ac:dyDescent="0.35">
      <c r="A158" s="139"/>
      <c r="B158" s="53" t="s">
        <v>140</v>
      </c>
      <c r="C158" s="104"/>
      <c r="D158" s="168">
        <f t="shared" ref="D158:AA158" si="780">(C67+C151+D95-D67-D151)/(C67+C151+D95-D151)</f>
        <v>0.16964694494341612</v>
      </c>
      <c r="E158" s="168">
        <f t="shared" si="780"/>
        <v>0.15796110330007282</v>
      </c>
      <c r="F158" s="168">
        <f t="shared" si="780"/>
        <v>0.14863344575139331</v>
      </c>
      <c r="G158" s="168">
        <f t="shared" si="780"/>
        <v>0.15234430332129478</v>
      </c>
      <c r="H158" s="169">
        <f t="shared" si="780"/>
        <v>0.15809233715907064</v>
      </c>
      <c r="I158" s="168">
        <f t="shared" si="780"/>
        <v>0.15612602165117517</v>
      </c>
      <c r="J158" s="169">
        <f t="shared" si="780"/>
        <v>0.16024806450659043</v>
      </c>
      <c r="K158" s="168">
        <f t="shared" si="780"/>
        <v>0.11720664528128168</v>
      </c>
      <c r="L158" s="170">
        <f t="shared" si="780"/>
        <v>0.13259983328284422</v>
      </c>
      <c r="M158" s="169">
        <f t="shared" si="780"/>
        <v>0.15336864960550226</v>
      </c>
      <c r="N158" s="169">
        <f t="shared" si="780"/>
        <v>0.13550663080192921</v>
      </c>
      <c r="O158" s="169">
        <f t="shared" si="780"/>
        <v>0.13798706347785211</v>
      </c>
      <c r="P158" s="169">
        <f t="shared" si="780"/>
        <v>6.6743845583029413E-2</v>
      </c>
      <c r="Q158" s="169">
        <f t="shared" si="780"/>
        <v>0.14649002688010945</v>
      </c>
      <c r="R158" s="169">
        <f t="shared" si="780"/>
        <v>0.13414503084739013</v>
      </c>
      <c r="S158" s="169">
        <f t="shared" si="780"/>
        <v>6.9719029863303403E-2</v>
      </c>
      <c r="T158" s="169">
        <f t="shared" si="780"/>
        <v>0.14542189940273351</v>
      </c>
      <c r="U158" s="169">
        <f t="shared" si="780"/>
        <v>0.14760441353409698</v>
      </c>
      <c r="V158" s="169">
        <f t="shared" si="780"/>
        <v>0.16097462372325697</v>
      </c>
      <c r="W158" s="169">
        <f t="shared" si="780"/>
        <v>5.4606202917977804E-2</v>
      </c>
      <c r="X158" s="170">
        <f t="shared" si="780"/>
        <v>7.3181428548666105E-2</v>
      </c>
      <c r="Y158" s="169">
        <f t="shared" si="780"/>
        <v>0.11988544995235161</v>
      </c>
      <c r="Z158" s="169">
        <f t="shared" si="780"/>
        <v>6.6743472167424073E-2</v>
      </c>
      <c r="AA158" s="169">
        <f t="shared" si="780"/>
        <v>0.1122707310076218</v>
      </c>
      <c r="AB158" s="169">
        <f t="shared" si="771"/>
        <v>0.14187600142281931</v>
      </c>
      <c r="AC158" s="169">
        <f t="shared" si="771"/>
        <v>9.6407514976080286E-2</v>
      </c>
      <c r="AD158" s="169">
        <f t="shared" si="771"/>
        <v>0.10837138367992097</v>
      </c>
      <c r="AE158" s="169">
        <f t="shared" si="771"/>
        <v>9.5073808587442632E-2</v>
      </c>
      <c r="AF158" s="169">
        <f t="shared" si="771"/>
        <v>0.11779063355032048</v>
      </c>
      <c r="AG158" s="169">
        <f t="shared" si="771"/>
        <v>0.14421198230435026</v>
      </c>
      <c r="AH158" s="169">
        <f t="shared" si="771"/>
        <v>0.16847673528869886</v>
      </c>
      <c r="AI158" s="169">
        <f t="shared" si="771"/>
        <v>0.22296991069704664</v>
      </c>
      <c r="AJ158" s="169">
        <f t="shared" si="771"/>
        <v>-4.0729044421587951E-2</v>
      </c>
      <c r="AK158" s="169">
        <f t="shared" si="771"/>
        <v>0.14664566447667199</v>
      </c>
      <c r="AL158" s="169">
        <f t="shared" si="771"/>
        <v>0.13010566371903393</v>
      </c>
      <c r="AM158" s="169">
        <f t="shared" si="771"/>
        <v>0.11585227936029487</v>
      </c>
      <c r="AN158" s="169">
        <f t="shared" si="771"/>
        <v>3.9451423164717982E-2</v>
      </c>
      <c r="AO158" s="169">
        <f t="shared" si="771"/>
        <v>9.9150763679836704E-2</v>
      </c>
      <c r="AP158" s="169">
        <f t="shared" si="771"/>
        <v>0.14627984534447902</v>
      </c>
      <c r="AQ158" s="169">
        <f t="shared" si="771"/>
        <v>0.15524237490167189</v>
      </c>
      <c r="AR158" s="169">
        <f t="shared" si="771"/>
        <v>0.17793903677341874</v>
      </c>
      <c r="AS158" s="169">
        <f t="shared" si="771"/>
        <v>0.11710722144129529</v>
      </c>
      <c r="AT158" s="169">
        <f t="shared" si="771"/>
        <v>0.14203111091406409</v>
      </c>
      <c r="AU158" s="169">
        <f t="shared" si="771"/>
        <v>1.4991389098019928E-2</v>
      </c>
      <c r="AV158" s="169">
        <f t="shared" si="771"/>
        <v>3.788102191471316E-2</v>
      </c>
      <c r="AW158" s="169">
        <f t="shared" si="771"/>
        <v>-0.1550644285102499</v>
      </c>
      <c r="AX158" s="169">
        <f t="shared" si="771"/>
        <v>0.1506189789506979</v>
      </c>
      <c r="AY158" s="169">
        <f t="shared" si="771"/>
        <v>6.2092485698892839E-3</v>
      </c>
      <c r="AZ158" s="169">
        <f t="shared" si="771"/>
        <v>0.15698587866211891</v>
      </c>
      <c r="BA158" s="169">
        <f t="shared" si="771"/>
        <v>0.10809700825571016</v>
      </c>
      <c r="BB158" s="169">
        <f t="shared" si="771"/>
        <v>0.14456851935272347</v>
      </c>
      <c r="BC158" s="169">
        <f t="shared" si="771"/>
        <v>0.11498646230481893</v>
      </c>
      <c r="BD158" s="169">
        <f t="shared" si="771"/>
        <v>0.19020553985451513</v>
      </c>
      <c r="BE158" s="169">
        <f t="shared" si="773"/>
        <v>-1.0051656628537492E-2</v>
      </c>
      <c r="BF158" s="169">
        <f t="shared" si="774"/>
        <v>0.14447064223226211</v>
      </c>
      <c r="BG158" s="169">
        <f t="shared" si="775"/>
        <v>0.1323563596005036</v>
      </c>
      <c r="BH158" s="169"/>
      <c r="BI158" s="104"/>
      <c r="BJ158" s="169">
        <f t="shared" si="776"/>
        <v>-0.1029030993603867</v>
      </c>
      <c r="BK158" s="169">
        <f t="shared" si="776"/>
        <v>-1.1471076419963366E-2</v>
      </c>
      <c r="BL158" s="169">
        <f t="shared" si="776"/>
        <v>-1.4488414904003183E-2</v>
      </c>
      <c r="BM158" s="169">
        <f t="shared" si="776"/>
        <v>-8.262527345799138E-2</v>
      </c>
      <c r="BN158" s="169">
        <f t="shared" si="776"/>
        <v>-1.2670437756337138E-2</v>
      </c>
      <c r="BO158" s="169">
        <f t="shared" si="776"/>
        <v>-8.5216081170781943E-3</v>
      </c>
      <c r="BP158" s="169">
        <f t="shared" si="776"/>
        <v>7.2655921666653356E-4</v>
      </c>
      <c r="BQ158" s="169">
        <f t="shared" si="776"/>
        <v>-6.2600442363303865E-2</v>
      </c>
      <c r="BR158" s="401">
        <f t="shared" si="776"/>
        <v>-5.9418404734178115E-2</v>
      </c>
      <c r="BS158" s="169">
        <f t="shared" si="776"/>
        <v>-3.348319965315065E-2</v>
      </c>
      <c r="BT158" s="169">
        <f t="shared" si="777"/>
        <v>-6.8763158634505134E-2</v>
      </c>
      <c r="BU158" s="169">
        <f t="shared" si="777"/>
        <v>-2.5716332470230308E-2</v>
      </c>
      <c r="BV158" s="169">
        <f t="shared" si="777"/>
        <v>7.5132155839789896E-2</v>
      </c>
      <c r="BW158" s="169">
        <f t="shared" si="777"/>
        <v>-5.0082511904029167E-2</v>
      </c>
      <c r="BX158" s="241">
        <f t="shared" si="777"/>
        <v>-2.577364716746916E-2</v>
      </c>
      <c r="BY158" s="241">
        <f t="shared" si="777"/>
        <v>2.5354778724139229E-2</v>
      </c>
      <c r="BZ158" s="241">
        <f t="shared" si="777"/>
        <v>-2.7631265852413031E-2</v>
      </c>
      <c r="CA158" s="241">
        <f t="shared" si="777"/>
        <v>-3.392431229746723E-3</v>
      </c>
      <c r="CB158" s="268">
        <f t="shared" si="777"/>
        <v>7.5021115654418935E-3</v>
      </c>
      <c r="CC158" s="270">
        <f t="shared" si="777"/>
        <v>0.16836370777906884</v>
      </c>
      <c r="CD158" s="380">
        <f t="shared" si="778"/>
        <v>-0.11391047297025406</v>
      </c>
      <c r="CE158" s="270">
        <f t="shared" si="778"/>
        <v>2.6760214524320383E-2</v>
      </c>
      <c r="CF158" s="270">
        <f t="shared" si="778"/>
        <v>6.3362191551609853E-2</v>
      </c>
      <c r="CG158" s="270">
        <f t="shared" si="778"/>
        <v>3.5815483526730613E-3</v>
      </c>
      <c r="CH158" s="270">
        <f t="shared" si="778"/>
        <v>-0.10242457825810133</v>
      </c>
      <c r="CI158" s="270">
        <f t="shared" si="778"/>
        <v>2.7432487037564179E-3</v>
      </c>
      <c r="CJ158" s="270">
        <f t="shared" si="778"/>
        <v>3.7908461664558052E-2</v>
      </c>
      <c r="CK158" s="270">
        <f t="shared" si="778"/>
        <v>6.016856631422926E-2</v>
      </c>
      <c r="CL158" s="270">
        <f t="shared" si="778"/>
        <v>6.0148403223098265E-2</v>
      </c>
      <c r="CM158" s="270">
        <f t="shared" si="778"/>
        <v>-2.7104760863054966E-2</v>
      </c>
      <c r="CN158" s="270">
        <f t="shared" si="779"/>
        <v>-2.6445624374634769E-2</v>
      </c>
      <c r="CO158" s="270">
        <f t="shared" si="779"/>
        <v>-0.20797852159902672</v>
      </c>
      <c r="CP158" s="380">
        <f t="shared" si="779"/>
        <v>7.8610066336301104E-2</v>
      </c>
      <c r="CQ158" s="380">
        <f t="shared" si="779"/>
        <v>-0.30171009298692186</v>
      </c>
      <c r="CR158" s="380">
        <f t="shared" si="779"/>
        <v>2.051331523166397E-2</v>
      </c>
      <c r="CS158" s="380">
        <f t="shared" si="779"/>
        <v>-0.10964303079040558</v>
      </c>
      <c r="CT158" s="380">
        <f t="shared" si="779"/>
        <v>0.11753445549740094</v>
      </c>
      <c r="CU158" s="380">
        <f t="shared" si="779"/>
        <v>8.9462445758734521E-3</v>
      </c>
      <c r="CV158" s="380">
        <f t="shared" si="779"/>
        <v>-1.7113259917555523E-3</v>
      </c>
      <c r="CW158" s="380">
        <f t="shared" si="779"/>
        <v>-4.0255912596852961E-2</v>
      </c>
      <c r="CX158" s="380">
        <f t="shared" si="779"/>
        <v>1.2266503081096392E-2</v>
      </c>
      <c r="CY158" s="380">
        <f t="shared" si="779"/>
        <v>-0.12715887806983278</v>
      </c>
      <c r="CZ158" s="380">
        <f t="shared" si="779"/>
        <v>2.4395313181980183E-3</v>
      </c>
      <c r="DA158" s="380">
        <f t="shared" si="779"/>
        <v>0.11736497050248366</v>
      </c>
      <c r="DB158" s="264"/>
      <c r="DC158" s="57">
        <f>IF(ISERROR(GETPIVOTDATA("VALUE",'CRS WK pvt'!$I$2,"DT_FILE",DC$8,"CD_CO",DC$6,"TRIM_CAT",TRIM(B158),"TRIM_LINE",A156))=TRUE,0,GETPIVOTDATA("VALUE",'CRS WK pvt'!$I$2,"DT_FILE",DC$8,"CD_CO",DC$6,"TRIM_CAT",TRIM(B158),"TRIM_LINE",A156))</f>
        <v>0</v>
      </c>
    </row>
    <row r="159" spans="1:107" s="52" customFormat="1" x14ac:dyDescent="0.35">
      <c r="A159" s="139"/>
      <c r="B159" s="53" t="s">
        <v>141</v>
      </c>
      <c r="C159" s="104"/>
      <c r="D159" s="168">
        <f t="shared" ref="D159:AA159" si="781">(C68+C152+D96-D68-D152)/(C68+C152+D96-D152)</f>
        <v>0.78614974426539397</v>
      </c>
      <c r="E159" s="168">
        <f t="shared" si="781"/>
        <v>0.81423396240345225</v>
      </c>
      <c r="F159" s="168">
        <f t="shared" si="781"/>
        <v>0.79251563294324057</v>
      </c>
      <c r="G159" s="168">
        <f t="shared" si="781"/>
        <v>0.80402139759511881</v>
      </c>
      <c r="H159" s="169">
        <f t="shared" si="781"/>
        <v>0.80337875881114551</v>
      </c>
      <c r="I159" s="168">
        <f t="shared" si="781"/>
        <v>0.79606860911024213</v>
      </c>
      <c r="J159" s="169">
        <f t="shared" si="781"/>
        <v>0.7993062522406823</v>
      </c>
      <c r="K159" s="168">
        <f t="shared" si="781"/>
        <v>0.73402703735626973</v>
      </c>
      <c r="L159" s="170">
        <f t="shared" si="781"/>
        <v>0.75397767158147699</v>
      </c>
      <c r="M159" s="169">
        <f t="shared" si="781"/>
        <v>0.80981538346930215</v>
      </c>
      <c r="N159" s="169">
        <f t="shared" si="781"/>
        <v>0.77767454602502839</v>
      </c>
      <c r="O159" s="169">
        <f t="shared" si="781"/>
        <v>0.75491020110147367</v>
      </c>
      <c r="P159" s="169">
        <f t="shared" si="781"/>
        <v>0.63614389462160736</v>
      </c>
      <c r="Q159" s="169">
        <f t="shared" si="781"/>
        <v>0.67082235779258481</v>
      </c>
      <c r="R159" s="169">
        <f t="shared" si="781"/>
        <v>0.64671500178752495</v>
      </c>
      <c r="S159" s="169">
        <f t="shared" si="781"/>
        <v>0.66533755909971382</v>
      </c>
      <c r="T159" s="169">
        <f t="shared" si="781"/>
        <v>0.68314973967820447</v>
      </c>
      <c r="U159" s="169">
        <f t="shared" si="781"/>
        <v>0.69822824861777122</v>
      </c>
      <c r="V159" s="169">
        <f t="shared" si="781"/>
        <v>0.70223389315181994</v>
      </c>
      <c r="W159" s="169">
        <f t="shared" si="781"/>
        <v>0.67256491304103072</v>
      </c>
      <c r="X159" s="170">
        <f t="shared" si="781"/>
        <v>0.64684279406888101</v>
      </c>
      <c r="Y159" s="169">
        <f t="shared" si="781"/>
        <v>0.64723758392948882</v>
      </c>
      <c r="Z159" s="169">
        <f t="shared" si="781"/>
        <v>0.65195824699315907</v>
      </c>
      <c r="AA159" s="169">
        <f t="shared" si="781"/>
        <v>0.72142970724079147</v>
      </c>
      <c r="AB159" s="169">
        <f t="shared" si="771"/>
        <v>0.66084515319945925</v>
      </c>
      <c r="AC159" s="169">
        <f t="shared" si="771"/>
        <v>0.65177768948838022</v>
      </c>
      <c r="AD159" s="169">
        <f t="shared" si="771"/>
        <v>0.65000051949030035</v>
      </c>
      <c r="AE159" s="169">
        <f t="shared" si="771"/>
        <v>0.69524152919642723</v>
      </c>
      <c r="AF159" s="169">
        <f t="shared" si="771"/>
        <v>0.67983522989415079</v>
      </c>
      <c r="AG159" s="169">
        <f t="shared" si="771"/>
        <v>0.66251228889013258</v>
      </c>
      <c r="AH159" s="169">
        <f t="shared" si="771"/>
        <v>0.6515586761686758</v>
      </c>
      <c r="AI159" s="169">
        <f t="shared" si="771"/>
        <v>0.6126628420772956</v>
      </c>
      <c r="AJ159" s="169">
        <f t="shared" si="771"/>
        <v>0.67110240579389957</v>
      </c>
      <c r="AK159" s="169">
        <f t="shared" si="771"/>
        <v>0.62961799730953505</v>
      </c>
      <c r="AL159" s="169">
        <f t="shared" si="771"/>
        <v>0.677334226429817</v>
      </c>
      <c r="AM159" s="169">
        <f t="shared" si="771"/>
        <v>0.70065960134755567</v>
      </c>
      <c r="AN159" s="169">
        <f t="shared" si="771"/>
        <v>0.66465951116795674</v>
      </c>
      <c r="AO159" s="169">
        <f t="shared" si="771"/>
        <v>0.6479730210022957</v>
      </c>
      <c r="AP159" s="169">
        <f t="shared" si="771"/>
        <v>0.65439485037175171</v>
      </c>
      <c r="AQ159" s="169">
        <f t="shared" si="771"/>
        <v>0.66101620536372696</v>
      </c>
      <c r="AR159" s="169">
        <f t="shared" si="771"/>
        <v>0.71589192100262178</v>
      </c>
      <c r="AS159" s="169">
        <f t="shared" si="771"/>
        <v>0.69201017257878539</v>
      </c>
      <c r="AT159" s="169">
        <f t="shared" si="771"/>
        <v>0.69168940415402447</v>
      </c>
      <c r="AU159" s="169">
        <f t="shared" si="771"/>
        <v>0.11749961896750409</v>
      </c>
      <c r="AV159" s="169">
        <f t="shared" si="771"/>
        <v>-4.2833795135462822E-2</v>
      </c>
      <c r="AW159" s="169">
        <f t="shared" si="771"/>
        <v>0.29390253010260792</v>
      </c>
      <c r="AX159" s="169">
        <f t="shared" si="771"/>
        <v>0.69280273689308303</v>
      </c>
      <c r="AY159" s="169">
        <f t="shared" si="771"/>
        <v>0.56941292864112769</v>
      </c>
      <c r="AZ159" s="169">
        <f t="shared" si="771"/>
        <v>0.67792954729243782</v>
      </c>
      <c r="BA159" s="169">
        <f t="shared" si="771"/>
        <v>0.68170802873637582</v>
      </c>
      <c r="BB159" s="169">
        <f t="shared" si="771"/>
        <v>0.66460522612477357</v>
      </c>
      <c r="BC159" s="169">
        <f t="shared" si="771"/>
        <v>0.64918517150931498</v>
      </c>
      <c r="BD159" s="169">
        <f t="shared" si="771"/>
        <v>0.71319248777123923</v>
      </c>
      <c r="BE159" s="169">
        <f t="shared" si="773"/>
        <v>0.69374649792326726</v>
      </c>
      <c r="BF159" s="169">
        <f t="shared" si="774"/>
        <v>0.71378677304204441</v>
      </c>
      <c r="BG159" s="169">
        <f t="shared" si="775"/>
        <v>0.67583159951008565</v>
      </c>
      <c r="BH159" s="169"/>
      <c r="BI159" s="104"/>
      <c r="BJ159" s="169">
        <f t="shared" si="776"/>
        <v>-0.1500058496437866</v>
      </c>
      <c r="BK159" s="169">
        <f t="shared" si="776"/>
        <v>-0.14341160461086744</v>
      </c>
      <c r="BL159" s="169">
        <f t="shared" si="776"/>
        <v>-0.14580063115571562</v>
      </c>
      <c r="BM159" s="169">
        <f t="shared" si="776"/>
        <v>-0.138683838495405</v>
      </c>
      <c r="BN159" s="169">
        <f t="shared" si="776"/>
        <v>-0.12022901913294104</v>
      </c>
      <c r="BO159" s="169">
        <f t="shared" si="776"/>
        <v>-9.7840360492470912E-2</v>
      </c>
      <c r="BP159" s="169">
        <f t="shared" si="776"/>
        <v>-9.7072359088862359E-2</v>
      </c>
      <c r="BQ159" s="169">
        <f t="shared" si="776"/>
        <v>-6.1462124315239008E-2</v>
      </c>
      <c r="BR159" s="401">
        <f t="shared" si="776"/>
        <v>-0.10713487751259598</v>
      </c>
      <c r="BS159" s="169">
        <f t="shared" si="776"/>
        <v>-0.16257779953981333</v>
      </c>
      <c r="BT159" s="169">
        <f t="shared" si="777"/>
        <v>-0.12571629903186932</v>
      </c>
      <c r="BU159" s="169">
        <f t="shared" si="777"/>
        <v>-3.3480493860682192E-2</v>
      </c>
      <c r="BV159" s="169">
        <f t="shared" si="777"/>
        <v>2.4701258577851881E-2</v>
      </c>
      <c r="BW159" s="169">
        <f t="shared" si="777"/>
        <v>-1.9044668304204593E-2</v>
      </c>
      <c r="BX159" s="241">
        <f t="shared" si="777"/>
        <v>3.285517702775409E-3</v>
      </c>
      <c r="BY159" s="241">
        <f t="shared" si="777"/>
        <v>2.9903970096713417E-2</v>
      </c>
      <c r="BZ159" s="241">
        <f t="shared" si="777"/>
        <v>-3.3145097840536764E-3</v>
      </c>
      <c r="CA159" s="241">
        <f t="shared" si="777"/>
        <v>-3.5715959727638635E-2</v>
      </c>
      <c r="CB159" s="268">
        <f t="shared" si="777"/>
        <v>-5.0675216983144145E-2</v>
      </c>
      <c r="CC159" s="270">
        <f t="shared" si="777"/>
        <v>-5.9902070963735121E-2</v>
      </c>
      <c r="CD159" s="380">
        <f t="shared" si="778"/>
        <v>2.4259611725018559E-2</v>
      </c>
      <c r="CE159" s="270">
        <f t="shared" si="778"/>
        <v>-1.7619586619953775E-2</v>
      </c>
      <c r="CF159" s="270">
        <f t="shared" si="778"/>
        <v>2.5375979436657925E-2</v>
      </c>
      <c r="CG159" s="270">
        <f t="shared" si="778"/>
        <v>-2.0770105893235802E-2</v>
      </c>
      <c r="CH159" s="270">
        <f t="shared" si="778"/>
        <v>3.8143579684974949E-3</v>
      </c>
      <c r="CI159" s="270">
        <f t="shared" si="778"/>
        <v>-3.804668486084517E-3</v>
      </c>
      <c r="CJ159" s="270">
        <f t="shared" si="778"/>
        <v>4.3943308814513582E-3</v>
      </c>
      <c r="CK159" s="270">
        <f t="shared" si="778"/>
        <v>-3.4225323832700272E-2</v>
      </c>
      <c r="CL159" s="270">
        <f t="shared" si="778"/>
        <v>3.6056691108470984E-2</v>
      </c>
      <c r="CM159" s="270">
        <f t="shared" si="778"/>
        <v>2.9497883688652804E-2</v>
      </c>
      <c r="CN159" s="270">
        <f t="shared" si="779"/>
        <v>4.0130727985348669E-2</v>
      </c>
      <c r="CO159" s="270">
        <f t="shared" si="779"/>
        <v>-0.49516322310979149</v>
      </c>
      <c r="CP159" s="380">
        <f t="shared" si="779"/>
        <v>-0.71393620092936239</v>
      </c>
      <c r="CQ159" s="380">
        <f t="shared" si="779"/>
        <v>-0.33571546720692713</v>
      </c>
      <c r="CR159" s="380">
        <f t="shared" si="779"/>
        <v>1.5468510463266028E-2</v>
      </c>
      <c r="CS159" s="380">
        <f t="shared" si="779"/>
        <v>-0.13124667270642798</v>
      </c>
      <c r="CT159" s="380">
        <f t="shared" si="779"/>
        <v>1.3270036124481077E-2</v>
      </c>
      <c r="CU159" s="380">
        <f t="shared" si="779"/>
        <v>3.3735007734080114E-2</v>
      </c>
      <c r="CV159" s="380">
        <f t="shared" si="779"/>
        <v>1.0210375753021861E-2</v>
      </c>
      <c r="CW159" s="380">
        <f t="shared" si="779"/>
        <v>-1.1831033854411976E-2</v>
      </c>
      <c r="CX159" s="380">
        <f t="shared" si="779"/>
        <v>-2.6994332313825531E-3</v>
      </c>
      <c r="CY159" s="380">
        <f t="shared" si="779"/>
        <v>1.7363253444818705E-3</v>
      </c>
      <c r="CZ159" s="380">
        <f t="shared" si="779"/>
        <v>2.2097368888019941E-2</v>
      </c>
      <c r="DA159" s="380">
        <f t="shared" si="779"/>
        <v>0.5583319805425816</v>
      </c>
      <c r="DB159" s="264"/>
      <c r="DC159" s="57">
        <f>IF(ISERROR(GETPIVOTDATA("VALUE",'CRS WK pvt'!$I$2,"DT_FILE",DC$8,"CD_CO",DC$6,"TRIM_CAT",TRIM(B159),"TRIM_LINE",A156))=TRUE,0,GETPIVOTDATA("VALUE",'CRS WK pvt'!$I$2,"DT_FILE",DC$8,"CD_CO",DC$6,"TRIM_CAT",TRIM(B159),"TRIM_LINE",A156))</f>
        <v>0</v>
      </c>
    </row>
    <row r="160" spans="1:107" s="52" customFormat="1" x14ac:dyDescent="0.35">
      <c r="A160" s="139"/>
      <c r="B160" s="53" t="s">
        <v>142</v>
      </c>
      <c r="C160" s="104"/>
      <c r="D160" s="168">
        <f t="shared" ref="D160:AA160" si="782">(C69+C153+D97-D69-D153)/(C69+C153+D97-D153)</f>
        <v>0.83133147084208825</v>
      </c>
      <c r="E160" s="168">
        <f t="shared" si="782"/>
        <v>0.85655724191658988</v>
      </c>
      <c r="F160" s="168">
        <f t="shared" si="782"/>
        <v>0.8293378896821002</v>
      </c>
      <c r="G160" s="168">
        <f t="shared" si="782"/>
        <v>0.84054330431992463</v>
      </c>
      <c r="H160" s="169">
        <f t="shared" si="782"/>
        <v>0.83766601294117959</v>
      </c>
      <c r="I160" s="168">
        <f t="shared" si="782"/>
        <v>0.83624075064831471</v>
      </c>
      <c r="J160" s="169">
        <f t="shared" si="782"/>
        <v>0.82951589456217611</v>
      </c>
      <c r="K160" s="168">
        <f t="shared" si="782"/>
        <v>0.79381404379861731</v>
      </c>
      <c r="L160" s="170">
        <f t="shared" si="782"/>
        <v>0.78724035925305125</v>
      </c>
      <c r="M160" s="169">
        <f t="shared" si="782"/>
        <v>0.85206280582654104</v>
      </c>
      <c r="N160" s="169">
        <f t="shared" si="782"/>
        <v>0.82373606058347715</v>
      </c>
      <c r="O160" s="169">
        <f t="shared" si="782"/>
        <v>0.81061422215078127</v>
      </c>
      <c r="P160" s="169">
        <f t="shared" si="782"/>
        <v>0.68454730355128102</v>
      </c>
      <c r="Q160" s="169">
        <f t="shared" si="782"/>
        <v>0.73118418079300751</v>
      </c>
      <c r="R160" s="169">
        <f t="shared" si="782"/>
        <v>0.70364209074641615</v>
      </c>
      <c r="S160" s="169">
        <f t="shared" si="782"/>
        <v>0.7886438588463841</v>
      </c>
      <c r="T160" s="169">
        <f t="shared" si="782"/>
        <v>0.8051190335196956</v>
      </c>
      <c r="U160" s="169">
        <f t="shared" si="782"/>
        <v>0.79153096950841573</v>
      </c>
      <c r="V160" s="169">
        <f t="shared" si="782"/>
        <v>0.77930301432142635</v>
      </c>
      <c r="W160" s="169">
        <f t="shared" si="782"/>
        <v>0.78357989119887894</v>
      </c>
      <c r="X160" s="170">
        <f t="shared" si="782"/>
        <v>0.73980902855435182</v>
      </c>
      <c r="Y160" s="169">
        <f t="shared" si="782"/>
        <v>0.71789452422410316</v>
      </c>
      <c r="Z160" s="169">
        <f t="shared" si="782"/>
        <v>0.7213473987734943</v>
      </c>
      <c r="AA160" s="169">
        <f t="shared" si="782"/>
        <v>0.78265915647456419</v>
      </c>
      <c r="AB160" s="169">
        <f t="shared" si="771"/>
        <v>0.76440752983629678</v>
      </c>
      <c r="AC160" s="169">
        <f t="shared" si="771"/>
        <v>0.7483963037528425</v>
      </c>
      <c r="AD160" s="169">
        <f t="shared" si="771"/>
        <v>0.73787126142983783</v>
      </c>
      <c r="AE160" s="169">
        <f t="shared" si="771"/>
        <v>0.73073230431538605</v>
      </c>
      <c r="AF160" s="169">
        <f t="shared" si="771"/>
        <v>0.77183690585217168</v>
      </c>
      <c r="AG160" s="169">
        <f t="shared" si="771"/>
        <v>0.73901557574572774</v>
      </c>
      <c r="AH160" s="169">
        <f t="shared" si="771"/>
        <v>0.6865296926047243</v>
      </c>
      <c r="AI160" s="169">
        <f t="shared" si="771"/>
        <v>0.67343614138429175</v>
      </c>
      <c r="AJ160" s="169">
        <f t="shared" si="771"/>
        <v>0.69895864643561834</v>
      </c>
      <c r="AK160" s="169">
        <f t="shared" si="771"/>
        <v>0.66462349671252841</v>
      </c>
      <c r="AL160" s="169">
        <f t="shared" si="771"/>
        <v>0.72665709627354225</v>
      </c>
      <c r="AM160" s="169">
        <f t="shared" si="771"/>
        <v>0.76020995128511359</v>
      </c>
      <c r="AN160" s="169">
        <f t="shared" si="771"/>
        <v>0.75551218588747782</v>
      </c>
      <c r="AO160" s="169">
        <f t="shared" si="771"/>
        <v>0.72593856347887853</v>
      </c>
      <c r="AP160" s="169">
        <f t="shared" si="771"/>
        <v>0.72933915619622181</v>
      </c>
      <c r="AQ160" s="169">
        <f t="shared" si="771"/>
        <v>0.71928958811021848</v>
      </c>
      <c r="AR160" s="169">
        <f t="shared" si="771"/>
        <v>0.76159468706617761</v>
      </c>
      <c r="AS160" s="169">
        <f t="shared" si="771"/>
        <v>0.75315466713728085</v>
      </c>
      <c r="AT160" s="169">
        <f t="shared" si="771"/>
        <v>0.73567189938319755</v>
      </c>
      <c r="AU160" s="169">
        <f t="shared" si="771"/>
        <v>0.27562148040925605</v>
      </c>
      <c r="AV160" s="169">
        <f t="shared" si="771"/>
        <v>0.26443606748101678</v>
      </c>
      <c r="AW160" s="169">
        <f t="shared" si="771"/>
        <v>0.30317895962209246</v>
      </c>
      <c r="AX160" s="169">
        <f t="shared" si="771"/>
        <v>0.30770768019937311</v>
      </c>
      <c r="AY160" s="169">
        <f t="shared" si="771"/>
        <v>0.77355888302933118</v>
      </c>
      <c r="AZ160" s="169">
        <f t="shared" si="771"/>
        <v>0.73049570539112096</v>
      </c>
      <c r="BA160" s="169">
        <f t="shared" si="771"/>
        <v>0.70613016419273156</v>
      </c>
      <c r="BB160" s="169">
        <f t="shared" si="771"/>
        <v>0.69846034735441698</v>
      </c>
      <c r="BC160" s="169">
        <f t="shared" si="771"/>
        <v>0.67351492929836909</v>
      </c>
      <c r="BD160" s="169">
        <f t="shared" si="771"/>
        <v>0.72189096053543522</v>
      </c>
      <c r="BE160" s="169">
        <f t="shared" si="773"/>
        <v>0.73104633193556556</v>
      </c>
      <c r="BF160" s="169">
        <f t="shared" si="774"/>
        <v>0.727230218883679</v>
      </c>
      <c r="BG160" s="169">
        <f t="shared" si="775"/>
        <v>0.66767878653903334</v>
      </c>
      <c r="BH160" s="169"/>
      <c r="BI160" s="104"/>
      <c r="BJ160" s="169">
        <f t="shared" si="776"/>
        <v>-0.14678416729080723</v>
      </c>
      <c r="BK160" s="169">
        <f t="shared" si="776"/>
        <v>-0.12537306112358237</v>
      </c>
      <c r="BL160" s="169">
        <f t="shared" si="776"/>
        <v>-0.12569579893568406</v>
      </c>
      <c r="BM160" s="169">
        <f t="shared" si="776"/>
        <v>-5.1899445473540529E-2</v>
      </c>
      <c r="BN160" s="169">
        <f t="shared" si="776"/>
        <v>-3.254697942148399E-2</v>
      </c>
      <c r="BO160" s="169">
        <f t="shared" si="776"/>
        <v>-4.4709781139898985E-2</v>
      </c>
      <c r="BP160" s="169">
        <f t="shared" si="776"/>
        <v>-5.0212880240749769E-2</v>
      </c>
      <c r="BQ160" s="169">
        <f t="shared" si="776"/>
        <v>-1.0234152599738366E-2</v>
      </c>
      <c r="BR160" s="401">
        <f t="shared" si="776"/>
        <v>-4.7431330698699425E-2</v>
      </c>
      <c r="BS160" s="169">
        <f t="shared" si="776"/>
        <v>-0.13416828160243788</v>
      </c>
      <c r="BT160" s="169">
        <f t="shared" si="777"/>
        <v>-0.10238866180998285</v>
      </c>
      <c r="BU160" s="169">
        <f t="shared" si="777"/>
        <v>-2.7955065676217083E-2</v>
      </c>
      <c r="BV160" s="169">
        <f t="shared" si="777"/>
        <v>7.9860226285015767E-2</v>
      </c>
      <c r="BW160" s="169">
        <f t="shared" si="777"/>
        <v>1.7212122959834986E-2</v>
      </c>
      <c r="BX160" s="241">
        <f t="shared" si="777"/>
        <v>3.4229170683421684E-2</v>
      </c>
      <c r="BY160" s="241">
        <f t="shared" si="777"/>
        <v>-5.7911554530998055E-2</v>
      </c>
      <c r="BZ160" s="241">
        <f t="shared" si="777"/>
        <v>-3.328212766752392E-2</v>
      </c>
      <c r="CA160" s="241">
        <f t="shared" si="777"/>
        <v>-5.251539376268799E-2</v>
      </c>
      <c r="CB160" s="268">
        <f t="shared" si="777"/>
        <v>-9.2773321716702051E-2</v>
      </c>
      <c r="CC160" s="270">
        <f t="shared" si="777"/>
        <v>-0.11014374981458719</v>
      </c>
      <c r="CD160" s="380">
        <f t="shared" si="778"/>
        <v>-4.0850382118733486E-2</v>
      </c>
      <c r="CE160" s="270">
        <f t="shared" si="778"/>
        <v>-5.3271027511574753E-2</v>
      </c>
      <c r="CF160" s="270">
        <f t="shared" si="778"/>
        <v>5.3096975000479496E-3</v>
      </c>
      <c r="CG160" s="270">
        <f t="shared" si="778"/>
        <v>-2.2449205189450594E-2</v>
      </c>
      <c r="CH160" s="270">
        <f t="shared" si="778"/>
        <v>-8.8953439488189678E-3</v>
      </c>
      <c r="CI160" s="270">
        <f t="shared" si="778"/>
        <v>-2.2457740273963966E-2</v>
      </c>
      <c r="CJ160" s="270">
        <f t="shared" si="778"/>
        <v>-8.5321052336160275E-3</v>
      </c>
      <c r="CK160" s="270">
        <f t="shared" si="778"/>
        <v>-1.1442716205167569E-2</v>
      </c>
      <c r="CL160" s="270">
        <f t="shared" si="778"/>
        <v>-1.0242218785994073E-2</v>
      </c>
      <c r="CM160" s="270">
        <f t="shared" si="778"/>
        <v>1.4139091391553116E-2</v>
      </c>
      <c r="CN160" s="270">
        <f t="shared" si="779"/>
        <v>4.9142206778473252E-2</v>
      </c>
      <c r="CO160" s="270">
        <f t="shared" si="779"/>
        <v>-0.39781466097503571</v>
      </c>
      <c r="CP160" s="380">
        <f t="shared" si="779"/>
        <v>-0.43452257895460156</v>
      </c>
      <c r="CQ160" s="380">
        <f t="shared" si="779"/>
        <v>-0.36144453709043595</v>
      </c>
      <c r="CR160" s="380">
        <f t="shared" si="779"/>
        <v>-0.41894941607416913</v>
      </c>
      <c r="CS160" s="380">
        <f t="shared" si="779"/>
        <v>1.3348931744217585E-2</v>
      </c>
      <c r="CT160" s="380">
        <f t="shared" si="779"/>
        <v>-2.5016480496356852E-2</v>
      </c>
      <c r="CU160" s="380">
        <f t="shared" si="779"/>
        <v>-1.9808399286146972E-2</v>
      </c>
      <c r="CV160" s="380">
        <f t="shared" si="779"/>
        <v>-3.0878808841804828E-2</v>
      </c>
      <c r="CW160" s="380">
        <f t="shared" si="779"/>
        <v>-4.5774658811849389E-2</v>
      </c>
      <c r="CX160" s="380">
        <f t="shared" si="779"/>
        <v>-3.9703726530742389E-2</v>
      </c>
      <c r="CY160" s="380">
        <f t="shared" si="779"/>
        <v>-2.210833520171529E-2</v>
      </c>
      <c r="CZ160" s="380">
        <f t="shared" si="779"/>
        <v>-8.4416804995185446E-3</v>
      </c>
      <c r="DA160" s="380">
        <f t="shared" si="779"/>
        <v>0.39205730612977729</v>
      </c>
      <c r="DB160" s="264"/>
      <c r="DC160" s="57">
        <f>IF(ISERROR(GETPIVOTDATA("VALUE",'CRS WK pvt'!$I$2,"DT_FILE",DC$8,"CD_CO",DC$6,"TRIM_CAT",TRIM(B160),"TRIM_LINE",A156))=TRUE,0,GETPIVOTDATA("VALUE",'CRS WK pvt'!$I$2,"DT_FILE",DC$8,"CD_CO",DC$6,"TRIM_CAT",TRIM(B160),"TRIM_LINE",A156))</f>
        <v>0</v>
      </c>
    </row>
    <row r="161" spans="1:107" s="52" customFormat="1" x14ac:dyDescent="0.35">
      <c r="A161" s="139"/>
      <c r="B161" s="53" t="s">
        <v>143</v>
      </c>
      <c r="C161" s="104"/>
      <c r="D161" s="168">
        <f t="shared" ref="D161:AA161" si="783">(C70+C154+D98-D70-D154)/(C70+C154+D98-D154)</f>
        <v>0.85288789492434613</v>
      </c>
      <c r="E161" s="168">
        <f t="shared" si="783"/>
        <v>0.85922293142760109</v>
      </c>
      <c r="F161" s="168">
        <f t="shared" si="783"/>
        <v>0.83651896881154297</v>
      </c>
      <c r="G161" s="168">
        <f t="shared" si="783"/>
        <v>0.86192073187901386</v>
      </c>
      <c r="H161" s="169">
        <f t="shared" si="783"/>
        <v>0.84850253094815031</v>
      </c>
      <c r="I161" s="168">
        <f t="shared" si="783"/>
        <v>0.84358349188611859</v>
      </c>
      <c r="J161" s="169">
        <f t="shared" si="783"/>
        <v>0.87859965378669802</v>
      </c>
      <c r="K161" s="168">
        <f t="shared" si="783"/>
        <v>0.79942619476121513</v>
      </c>
      <c r="L161" s="170">
        <f t="shared" si="783"/>
        <v>0.83943597367875455</v>
      </c>
      <c r="M161" s="169">
        <f t="shared" si="783"/>
        <v>0.83939085313547823</v>
      </c>
      <c r="N161" s="169">
        <f t="shared" si="783"/>
        <v>0.80393213639382288</v>
      </c>
      <c r="O161" s="169">
        <f t="shared" si="783"/>
        <v>0.79749715048140346</v>
      </c>
      <c r="P161" s="169">
        <f t="shared" si="783"/>
        <v>0.75242218762138413</v>
      </c>
      <c r="Q161" s="169">
        <f t="shared" si="783"/>
        <v>0.72758485943767259</v>
      </c>
      <c r="R161" s="169">
        <f t="shared" si="783"/>
        <v>0.73802474539627738</v>
      </c>
      <c r="S161" s="169">
        <f t="shared" si="783"/>
        <v>0.75601795555316198</v>
      </c>
      <c r="T161" s="169">
        <f t="shared" si="783"/>
        <v>0.76777521555268369</v>
      </c>
      <c r="U161" s="169">
        <f t="shared" si="783"/>
        <v>0.79873440134244467</v>
      </c>
      <c r="V161" s="169">
        <f t="shared" si="783"/>
        <v>0.80825098944842</v>
      </c>
      <c r="W161" s="169">
        <f t="shared" si="783"/>
        <v>0.76742116889620038</v>
      </c>
      <c r="X161" s="170">
        <f t="shared" si="783"/>
        <v>0.7779523405480353</v>
      </c>
      <c r="Y161" s="169">
        <f t="shared" si="783"/>
        <v>0.72415308379264931</v>
      </c>
      <c r="Z161" s="169">
        <f t="shared" si="783"/>
        <v>0.76293443558901897</v>
      </c>
      <c r="AA161" s="169">
        <f t="shared" si="783"/>
        <v>0.83739959831138855</v>
      </c>
      <c r="AB161" s="169">
        <f t="shared" si="771"/>
        <v>0.77302193279690257</v>
      </c>
      <c r="AC161" s="169">
        <f t="shared" si="771"/>
        <v>0.79309002596056632</v>
      </c>
      <c r="AD161" s="169">
        <f t="shared" si="771"/>
        <v>0.77976946215799048</v>
      </c>
      <c r="AE161" s="169">
        <f t="shared" si="771"/>
        <v>0.76120066852517732</v>
      </c>
      <c r="AF161" s="169">
        <f t="shared" si="771"/>
        <v>0.81035232023112214</v>
      </c>
      <c r="AG161" s="169">
        <f t="shared" si="771"/>
        <v>0.79645528668249455</v>
      </c>
      <c r="AH161" s="169">
        <f t="shared" si="771"/>
        <v>0.68601800210107111</v>
      </c>
      <c r="AI161" s="169">
        <f t="shared" si="771"/>
        <v>0.69705089964909595</v>
      </c>
      <c r="AJ161" s="169">
        <f t="shared" si="771"/>
        <v>0.74785612338243457</v>
      </c>
      <c r="AK161" s="169">
        <f t="shared" si="771"/>
        <v>0.64567927941003078</v>
      </c>
      <c r="AL161" s="169">
        <f t="shared" si="771"/>
        <v>0.7256840485280619</v>
      </c>
      <c r="AM161" s="169">
        <f t="shared" si="771"/>
        <v>0.7515123658883005</v>
      </c>
      <c r="AN161" s="169">
        <f t="shared" si="771"/>
        <v>0.74438165392335853</v>
      </c>
      <c r="AO161" s="169">
        <f t="shared" si="771"/>
        <v>0.73253588401116398</v>
      </c>
      <c r="AP161" s="169">
        <f t="shared" si="771"/>
        <v>0.74920705014917588</v>
      </c>
      <c r="AQ161" s="169">
        <f t="shared" si="771"/>
        <v>0.70879693188262483</v>
      </c>
      <c r="AR161" s="169">
        <f t="shared" si="771"/>
        <v>0.77659368963560549</v>
      </c>
      <c r="AS161" s="169">
        <f t="shared" si="771"/>
        <v>0.75395690911734004</v>
      </c>
      <c r="AT161" s="169">
        <f t="shared" si="771"/>
        <v>0.75136991446620993</v>
      </c>
      <c r="AU161" s="169">
        <f t="shared" si="771"/>
        <v>0.1726208625679333</v>
      </c>
      <c r="AV161" s="169">
        <f t="shared" si="771"/>
        <v>9.5655249958940286E-2</v>
      </c>
      <c r="AW161" s="169">
        <f t="shared" si="771"/>
        <v>0.29197876118428429</v>
      </c>
      <c r="AX161" s="169">
        <f t="shared" si="771"/>
        <v>0.23776995049907343</v>
      </c>
      <c r="AY161" s="169">
        <f t="shared" si="771"/>
        <v>0.73494483429034063</v>
      </c>
      <c r="AZ161" s="169">
        <f t="shared" si="771"/>
        <v>0.70192996157319132</v>
      </c>
      <c r="BA161" s="169">
        <f t="shared" si="771"/>
        <v>0.68350626026893102</v>
      </c>
      <c r="BB161" s="169">
        <f t="shared" si="771"/>
        <v>0.69239548153633035</v>
      </c>
      <c r="BC161" s="169">
        <f t="shared" si="771"/>
        <v>0.64570042898572355</v>
      </c>
      <c r="BD161" s="169">
        <f t="shared" si="771"/>
        <v>0.71754877913433146</v>
      </c>
      <c r="BE161" s="169">
        <f t="shared" si="773"/>
        <v>0.66639474034166946</v>
      </c>
      <c r="BF161" s="169">
        <f t="shared" si="774"/>
        <v>0.69950778442831518</v>
      </c>
      <c r="BG161" s="169">
        <f t="shared" si="775"/>
        <v>0.65139343921514614</v>
      </c>
      <c r="BH161" s="169"/>
      <c r="BI161" s="104"/>
      <c r="BJ161" s="169">
        <f t="shared" si="776"/>
        <v>-0.100465707302962</v>
      </c>
      <c r="BK161" s="169">
        <f t="shared" si="776"/>
        <v>-0.1316380719899285</v>
      </c>
      <c r="BL161" s="169">
        <f t="shared" si="776"/>
        <v>-9.8494223415265592E-2</v>
      </c>
      <c r="BM161" s="169">
        <f t="shared" si="776"/>
        <v>-0.10590277632585188</v>
      </c>
      <c r="BN161" s="169">
        <f t="shared" si="776"/>
        <v>-8.0727315395466626E-2</v>
      </c>
      <c r="BO161" s="169">
        <f t="shared" si="776"/>
        <v>-4.484909054367392E-2</v>
      </c>
      <c r="BP161" s="169">
        <f t="shared" si="776"/>
        <v>-7.0348664338278022E-2</v>
      </c>
      <c r="BQ161" s="169">
        <f t="shared" si="776"/>
        <v>-3.2005025865014747E-2</v>
      </c>
      <c r="BR161" s="401">
        <f t="shared" si="776"/>
        <v>-6.1483633130719251E-2</v>
      </c>
      <c r="BS161" s="169">
        <f t="shared" si="776"/>
        <v>-0.11523776934282892</v>
      </c>
      <c r="BT161" s="169">
        <f t="shared" si="777"/>
        <v>-4.0997700804803916E-2</v>
      </c>
      <c r="BU161" s="169">
        <f t="shared" si="777"/>
        <v>3.9902447829985088E-2</v>
      </c>
      <c r="BV161" s="169">
        <f t="shared" si="777"/>
        <v>2.0599745175518436E-2</v>
      </c>
      <c r="BW161" s="169">
        <f t="shared" si="777"/>
        <v>6.5505166522893732E-2</v>
      </c>
      <c r="BX161" s="241">
        <f t="shared" si="777"/>
        <v>4.1744716761713097E-2</v>
      </c>
      <c r="BY161" s="241">
        <f t="shared" si="777"/>
        <v>5.1827129720153353E-3</v>
      </c>
      <c r="BZ161" s="241">
        <f t="shared" si="777"/>
        <v>4.2577104678438449E-2</v>
      </c>
      <c r="CA161" s="241">
        <f t="shared" si="777"/>
        <v>-2.2791146599501211E-3</v>
      </c>
      <c r="CB161" s="268">
        <f t="shared" si="777"/>
        <v>-0.12223298734734889</v>
      </c>
      <c r="CC161" s="270">
        <f t="shared" si="777"/>
        <v>-7.0370269247104433E-2</v>
      </c>
      <c r="CD161" s="380">
        <f t="shared" si="778"/>
        <v>-3.0096217165600736E-2</v>
      </c>
      <c r="CE161" s="270">
        <f t="shared" si="778"/>
        <v>-7.8473804382618528E-2</v>
      </c>
      <c r="CF161" s="270">
        <f t="shared" si="778"/>
        <v>-3.7250387060957069E-2</v>
      </c>
      <c r="CG161" s="270">
        <f t="shared" si="778"/>
        <v>-8.5887232423088045E-2</v>
      </c>
      <c r="CH161" s="270">
        <f t="shared" si="778"/>
        <v>-2.8640278873544034E-2</v>
      </c>
      <c r="CI161" s="270">
        <f t="shared" si="778"/>
        <v>-6.055414194940234E-2</v>
      </c>
      <c r="CJ161" s="270">
        <f t="shared" si="778"/>
        <v>-3.0562412008814599E-2</v>
      </c>
      <c r="CK161" s="270">
        <f t="shared" si="778"/>
        <v>-5.240373664255249E-2</v>
      </c>
      <c r="CL161" s="270">
        <f t="shared" si="778"/>
        <v>-3.3758630595516648E-2</v>
      </c>
      <c r="CM161" s="270">
        <f t="shared" si="778"/>
        <v>-4.249837756515451E-2</v>
      </c>
      <c r="CN161" s="270">
        <f t="shared" si="779"/>
        <v>6.535191236513882E-2</v>
      </c>
      <c r="CO161" s="270">
        <f t="shared" si="779"/>
        <v>-0.52443003708116265</v>
      </c>
      <c r="CP161" s="380">
        <f t="shared" si="779"/>
        <v>-0.65220087342349431</v>
      </c>
      <c r="CQ161" s="380">
        <f t="shared" si="779"/>
        <v>-0.3537005182257465</v>
      </c>
      <c r="CR161" s="380">
        <f t="shared" si="779"/>
        <v>-0.48791409802898844</v>
      </c>
      <c r="CS161" s="380">
        <f t="shared" si="779"/>
        <v>-1.6567531597959873E-2</v>
      </c>
      <c r="CT161" s="380">
        <f t="shared" si="779"/>
        <v>-4.2451692350167214E-2</v>
      </c>
      <c r="CU161" s="380">
        <f t="shared" si="779"/>
        <v>-4.9029623742232964E-2</v>
      </c>
      <c r="CV161" s="380">
        <f t="shared" si="779"/>
        <v>-5.6811568612845531E-2</v>
      </c>
      <c r="CW161" s="380">
        <f t="shared" si="779"/>
        <v>-6.3096502896901274E-2</v>
      </c>
      <c r="CX161" s="380">
        <f t="shared" si="779"/>
        <v>-5.9044910501274028E-2</v>
      </c>
      <c r="CY161" s="380">
        <f t="shared" si="779"/>
        <v>-8.7562168775670579E-2</v>
      </c>
      <c r="CZ161" s="380">
        <f t="shared" si="779"/>
        <v>-5.1862130037894749E-2</v>
      </c>
      <c r="DA161" s="380">
        <f>BG161-AU161</f>
        <v>0.47877257664721284</v>
      </c>
      <c r="DB161" s="264"/>
      <c r="DC161" s="57">
        <f>IF(ISERROR(GETPIVOTDATA("VALUE",'CRS WK pvt'!$I$2,"DT_FILE",DC$8,"CD_CO",DC$6,"TRIM_CAT",TRIM(B161),"TRIM_LINE",A156))=TRUE,0,GETPIVOTDATA("VALUE",'CRS WK pvt'!$I$2,"DT_FILE",DC$8,"CD_CO",DC$6,"TRIM_CAT",TRIM(B161),"TRIM_LINE",A156))</f>
        <v>0</v>
      </c>
    </row>
    <row r="162" spans="1:107" s="66" customFormat="1" ht="15" thickBot="1" x14ac:dyDescent="0.4">
      <c r="A162" s="140"/>
      <c r="B162" s="105" t="s">
        <v>144</v>
      </c>
      <c r="C162" s="106"/>
      <c r="D162" s="171">
        <f t="shared" ref="D162:AA162" si="784">(C71+C155+D99-D71-D155)/(C71+C155+D99-D155)</f>
        <v>0.56443258813095887</v>
      </c>
      <c r="E162" s="171">
        <f t="shared" si="784"/>
        <v>0.56075971135964442</v>
      </c>
      <c r="F162" s="171">
        <f t="shared" si="784"/>
        <v>0.52863750219125083</v>
      </c>
      <c r="G162" s="171">
        <f t="shared" si="784"/>
        <v>0.57079279322973575</v>
      </c>
      <c r="H162" s="172">
        <f t="shared" si="784"/>
        <v>0.57877199787810185</v>
      </c>
      <c r="I162" s="171">
        <f t="shared" si="784"/>
        <v>0.56714890916693483</v>
      </c>
      <c r="J162" s="172">
        <f t="shared" si="784"/>
        <v>0.564204810050837</v>
      </c>
      <c r="K162" s="171">
        <f t="shared" si="784"/>
        <v>0.47795421049473225</v>
      </c>
      <c r="L162" s="173">
        <f t="shared" si="784"/>
        <v>0.51830681983226834</v>
      </c>
      <c r="M162" s="172">
        <f t="shared" si="784"/>
        <v>0.57332491548616915</v>
      </c>
      <c r="N162" s="172">
        <f t="shared" si="784"/>
        <v>0.52510581954441682</v>
      </c>
      <c r="O162" s="172">
        <f t="shared" si="784"/>
        <v>0.51572608828317668</v>
      </c>
      <c r="P162" s="172">
        <f t="shared" si="784"/>
        <v>0.46080392031655765</v>
      </c>
      <c r="Q162" s="172">
        <f t="shared" si="784"/>
        <v>0.46170336691635477</v>
      </c>
      <c r="R162" s="172">
        <f t="shared" si="784"/>
        <v>0.44958425417388936</v>
      </c>
      <c r="S162" s="172">
        <f t="shared" si="784"/>
        <v>0.47800592087811128</v>
      </c>
      <c r="T162" s="172">
        <f t="shared" si="784"/>
        <v>0.50715685503899854</v>
      </c>
      <c r="U162" s="172">
        <f t="shared" si="784"/>
        <v>0.49297572624286534</v>
      </c>
      <c r="V162" s="172">
        <f t="shared" si="784"/>
        <v>0.45862160589220602</v>
      </c>
      <c r="W162" s="172">
        <f t="shared" si="784"/>
        <v>0.45393147854248123</v>
      </c>
      <c r="X162" s="173">
        <f t="shared" si="784"/>
        <v>0.42327210993671677</v>
      </c>
      <c r="Y162" s="172">
        <f t="shared" si="784"/>
        <v>0.42411907420934808</v>
      </c>
      <c r="Z162" s="172">
        <f t="shared" si="784"/>
        <v>0.42612980699444042</v>
      </c>
      <c r="AA162" s="172">
        <f t="shared" si="784"/>
        <v>0.48474577461105889</v>
      </c>
      <c r="AB162" s="172">
        <f t="shared" si="771"/>
        <v>0.41334396934654272</v>
      </c>
      <c r="AC162" s="172">
        <f t="shared" si="771"/>
        <v>0.41438664813953491</v>
      </c>
      <c r="AD162" s="172">
        <f t="shared" si="771"/>
        <v>0.42225259068049642</v>
      </c>
      <c r="AE162" s="172">
        <f t="shared" si="771"/>
        <v>0.45167241573324829</v>
      </c>
      <c r="AF162" s="172">
        <f t="shared" si="771"/>
        <v>0.48548575907020375</v>
      </c>
      <c r="AG162" s="172">
        <f t="shared" si="771"/>
        <v>0.47546452050259513</v>
      </c>
      <c r="AH162" s="172">
        <f>(AG71+AG155+AH99-AH71-AH155)/(AG71+AG155+AH99-AH155)</f>
        <v>0.45654836867499049</v>
      </c>
      <c r="AI162" s="172">
        <f>(AH71+AH155+AI99-AI71-AI155)/(AH71+AH155+AI99-AI155)</f>
        <v>0.4296591953702843</v>
      </c>
      <c r="AJ162" s="172">
        <f t="shared" ref="AJ162:BF162" si="785">(AI71+AI155+AJ99-AJ71-AJ155)/(AI71+AI155+AJ99-AJ155)</f>
        <v>0.4467552376280885</v>
      </c>
      <c r="AK162" s="172">
        <f t="shared" si="785"/>
        <v>0.44622057579211449</v>
      </c>
      <c r="AL162" s="172">
        <f t="shared" si="785"/>
        <v>0.47967756696011643</v>
      </c>
      <c r="AM162" s="172">
        <f t="shared" si="785"/>
        <v>0.50360111948175279</v>
      </c>
      <c r="AN162" s="172">
        <f t="shared" si="785"/>
        <v>0.45913692054741223</v>
      </c>
      <c r="AO162" s="172">
        <f t="shared" si="785"/>
        <v>0.43846872241353263</v>
      </c>
      <c r="AP162" s="172">
        <f t="shared" si="785"/>
        <v>0.46741293410979035</v>
      </c>
      <c r="AQ162" s="172">
        <f t="shared" si="785"/>
        <v>0.46095013411815045</v>
      </c>
      <c r="AR162" s="172">
        <f t="shared" si="785"/>
        <v>0.54445359761383549</v>
      </c>
      <c r="AS162" s="172">
        <f t="shared" si="785"/>
        <v>0.51120411400584087</v>
      </c>
      <c r="AT162" s="172">
        <f t="shared" si="785"/>
        <v>0.50238241081862667</v>
      </c>
      <c r="AU162" s="172">
        <f t="shared" si="785"/>
        <v>6.1804834210602323E-2</v>
      </c>
      <c r="AV162" s="172">
        <f t="shared" si="785"/>
        <v>-5.1601421339450025E-2</v>
      </c>
      <c r="AW162" s="172">
        <f t="shared" si="785"/>
        <v>0.10975847433335466</v>
      </c>
      <c r="AX162" s="172">
        <f t="shared" si="785"/>
        <v>0.40990731448320183</v>
      </c>
      <c r="AY162" s="172">
        <f t="shared" si="785"/>
        <v>0.3766578463915774</v>
      </c>
      <c r="AZ162" s="172">
        <f t="shared" si="785"/>
        <v>0.46309937513795157</v>
      </c>
      <c r="BA162" s="172">
        <f t="shared" si="785"/>
        <v>0.46908217384805767</v>
      </c>
      <c r="BB162" s="172">
        <f t="shared" si="785"/>
        <v>0.4571931730369988</v>
      </c>
      <c r="BC162" s="172">
        <f t="shared" si="785"/>
        <v>0.41941246291386092</v>
      </c>
      <c r="BD162" s="172">
        <f t="shared" si="785"/>
        <v>0.51858583461903374</v>
      </c>
      <c r="BE162" s="172">
        <f t="shared" si="773"/>
        <v>0.48597212804846113</v>
      </c>
      <c r="BF162" s="172">
        <f t="shared" si="774"/>
        <v>0.50192302306775116</v>
      </c>
      <c r="BG162" s="172">
        <f>(BF71+BF155+BG99-BG71-BG155)/(BF71+BF155+BG99-BG155)</f>
        <v>0.44565769569134328</v>
      </c>
      <c r="BH162" s="172"/>
      <c r="BI162" s="106"/>
      <c r="BJ162" s="172">
        <f t="shared" si="776"/>
        <v>-0.10362866781440122</v>
      </c>
      <c r="BK162" s="172">
        <f t="shared" si="776"/>
        <v>-9.9056344443289646E-2</v>
      </c>
      <c r="BL162" s="172">
        <f t="shared" si="776"/>
        <v>-7.9053248017361466E-2</v>
      </c>
      <c r="BM162" s="172">
        <f t="shared" si="776"/>
        <v>-9.2786872351624472E-2</v>
      </c>
      <c r="BN162" s="172">
        <f t="shared" si="776"/>
        <v>-7.1615142839103307E-2</v>
      </c>
      <c r="BO162" s="172">
        <f t="shared" si="776"/>
        <v>-7.4173182924069492E-2</v>
      </c>
      <c r="BP162" s="172">
        <f t="shared" si="776"/>
        <v>-0.10558320415863098</v>
      </c>
      <c r="BQ162" s="172">
        <f t="shared" si="776"/>
        <v>-2.402273195225102E-2</v>
      </c>
      <c r="BR162" s="402">
        <f t="shared" si="776"/>
        <v>-9.5034709895551572E-2</v>
      </c>
      <c r="BS162" s="172">
        <f t="shared" si="776"/>
        <v>-0.14920584127682107</v>
      </c>
      <c r="BT162" s="172">
        <f t="shared" si="777"/>
        <v>-9.89760125499764E-2</v>
      </c>
      <c r="BU162" s="172">
        <f t="shared" si="777"/>
        <v>-3.0980313672117787E-2</v>
      </c>
      <c r="BV162" s="172">
        <f t="shared" si="777"/>
        <v>-4.745995097001493E-2</v>
      </c>
      <c r="BW162" s="172">
        <f t="shared" si="777"/>
        <v>-4.7316718776819866E-2</v>
      </c>
      <c r="BX162" s="242">
        <f t="shared" si="777"/>
        <v>-2.7331663493392944E-2</v>
      </c>
      <c r="BY162" s="242">
        <f t="shared" si="777"/>
        <v>-2.633350514486299E-2</v>
      </c>
      <c r="BZ162" s="242">
        <f t="shared" si="777"/>
        <v>-2.1671095968794796E-2</v>
      </c>
      <c r="CA162" s="242">
        <f t="shared" si="777"/>
        <v>-1.7511205740270208E-2</v>
      </c>
      <c r="CB162" s="269">
        <f t="shared" si="777"/>
        <v>-2.0732372172155289E-3</v>
      </c>
      <c r="CC162" s="271">
        <f t="shared" si="777"/>
        <v>-2.4272283172196929E-2</v>
      </c>
      <c r="CD162" s="381">
        <f t="shared" si="778"/>
        <v>2.348312769137173E-2</v>
      </c>
      <c r="CE162" s="271">
        <f t="shared" si="778"/>
        <v>2.2101501582766414E-2</v>
      </c>
      <c r="CF162" s="271">
        <f t="shared" si="778"/>
        <v>5.3547759965676012E-2</v>
      </c>
      <c r="CG162" s="271">
        <f t="shared" si="778"/>
        <v>1.8855344870693902E-2</v>
      </c>
      <c r="CH162" s="271">
        <f t="shared" si="778"/>
        <v>4.5792951200869514E-2</v>
      </c>
      <c r="CI162" s="271">
        <f t="shared" si="778"/>
        <v>2.4082074273997722E-2</v>
      </c>
      <c r="CJ162" s="271">
        <f t="shared" si="778"/>
        <v>4.5160343429293925E-2</v>
      </c>
      <c r="CK162" s="271">
        <f t="shared" si="778"/>
        <v>9.2777183849021561E-3</v>
      </c>
      <c r="CL162" s="271">
        <f t="shared" si="778"/>
        <v>5.8967838543631745E-2</v>
      </c>
      <c r="CM162" s="271">
        <f t="shared" si="778"/>
        <v>3.5739593503245737E-2</v>
      </c>
      <c r="CN162" s="271">
        <f t="shared" si="779"/>
        <v>4.5834042143636178E-2</v>
      </c>
      <c r="CO162" s="271">
        <f t="shared" si="779"/>
        <v>-0.36785436115968195</v>
      </c>
      <c r="CP162" s="381">
        <f t="shared" si="779"/>
        <v>-0.4983566589675385</v>
      </c>
      <c r="CQ162" s="381">
        <f t="shared" si="779"/>
        <v>-0.33646210145875982</v>
      </c>
      <c r="CR162" s="381">
        <f t="shared" si="779"/>
        <v>-6.9770252476914596E-2</v>
      </c>
      <c r="CS162" s="381">
        <f t="shared" si="779"/>
        <v>-0.12694327309017539</v>
      </c>
      <c r="CT162" s="381">
        <f t="shared" si="779"/>
        <v>3.9624545905393438E-3</v>
      </c>
      <c r="CU162" s="381">
        <f t="shared" si="779"/>
        <v>3.0613451434525041E-2</v>
      </c>
      <c r="CV162" s="381">
        <f t="shared" si="779"/>
        <v>-1.0219761072791544E-2</v>
      </c>
      <c r="CW162" s="381">
        <f t="shared" si="779"/>
        <v>-4.1537671204289528E-2</v>
      </c>
      <c r="CX162" s="381">
        <f t="shared" si="779"/>
        <v>-2.5867762994801757E-2</v>
      </c>
      <c r="CY162" s="381">
        <f t="shared" si="779"/>
        <v>-2.5231985957379743E-2</v>
      </c>
      <c r="CZ162" s="381">
        <f t="shared" si="779"/>
        <v>-4.5938775087550621E-4</v>
      </c>
      <c r="DA162" s="381">
        <f t="shared" si="779"/>
        <v>0.38385286148074094</v>
      </c>
      <c r="DB162" s="265"/>
      <c r="DC162" s="108">
        <f t="shared" ref="DC162" si="786">SUM(DC157:DC161)</f>
        <v>0</v>
      </c>
    </row>
    <row r="163" spans="1:107" ht="15" thickTop="1" x14ac:dyDescent="0.35">
      <c r="A163" s="139"/>
    </row>
    <row r="164" spans="1:107" x14ac:dyDescent="0.35">
      <c r="B164" s="1" t="s">
        <v>168</v>
      </c>
    </row>
    <row r="165" spans="1:107" x14ac:dyDescent="0.35">
      <c r="B165" s="17" t="s">
        <v>169</v>
      </c>
    </row>
    <row r="166" spans="1:107" x14ac:dyDescent="0.35">
      <c r="B166" t="s">
        <v>170</v>
      </c>
    </row>
    <row r="168" spans="1:107" x14ac:dyDescent="0.35">
      <c r="B168" s="25" t="s">
        <v>171</v>
      </c>
    </row>
    <row r="169" spans="1:107" x14ac:dyDescent="0.35">
      <c r="B169" t="s">
        <v>172</v>
      </c>
    </row>
    <row r="170" spans="1:107" x14ac:dyDescent="0.35">
      <c r="B170" t="s">
        <v>173</v>
      </c>
    </row>
    <row r="171" spans="1:107" x14ac:dyDescent="0.35">
      <c r="B171" t="s">
        <v>174</v>
      </c>
    </row>
    <row r="172" spans="1:107" x14ac:dyDescent="0.35">
      <c r="B172" t="s">
        <v>175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DC172"/>
  <sheetViews>
    <sheetView zoomScale="99" zoomScaleNormal="99" workbookViewId="0">
      <pane xSplit="2" ySplit="8" topLeftCell="C9" activePane="bottomRight" state="frozen"/>
      <selection pane="topRight" activeCell="F3" sqref="F3"/>
      <selection pane="bottomLeft" activeCell="F3" sqref="F3"/>
      <selection pane="bottomRight" activeCell="C9" sqref="C9"/>
    </sheetView>
  </sheetViews>
  <sheetFormatPr defaultColWidth="9.26953125" defaultRowHeight="14.5" x14ac:dyDescent="0.35"/>
  <cols>
    <col min="1" max="1" width="4.7265625" style="137" customWidth="1"/>
    <col min="2" max="2" width="40.7265625" customWidth="1"/>
    <col min="3" max="31" width="13.7265625" customWidth="1"/>
    <col min="32" max="35" width="14.54296875" customWidth="1"/>
    <col min="36" max="47" width="13.7265625" customWidth="1"/>
    <col min="48" max="48" width="18.26953125" customWidth="1"/>
    <col min="49" max="59" width="13.7265625" customWidth="1"/>
    <col min="60" max="60" width="18.26953125" customWidth="1"/>
    <col min="61" max="69" width="13.7265625" customWidth="1"/>
    <col min="70" max="70" width="13.7265625" style="360" customWidth="1"/>
    <col min="71" max="81" width="13.7265625" customWidth="1"/>
    <col min="82" max="82" width="13.7265625" style="360" customWidth="1"/>
    <col min="83" max="93" width="13.7265625" customWidth="1"/>
    <col min="94" max="94" width="13.7265625" style="360" customWidth="1"/>
    <col min="95" max="103" width="13.7265625" customWidth="1"/>
    <col min="104" max="105" width="17.1796875" customWidth="1"/>
    <col min="106" max="106" width="4.1796875" customWidth="1"/>
    <col min="107" max="107" width="13.7265625" hidden="1" customWidth="1"/>
  </cols>
  <sheetData>
    <row r="1" spans="1:107" ht="15.5" thickTop="1" thickBot="1" x14ac:dyDescent="0.4">
      <c r="B1" s="453" t="s">
        <v>76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</row>
    <row r="2" spans="1:107" ht="27.65" customHeight="1" thickTop="1" x14ac:dyDescent="0.35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C2" s="7"/>
    </row>
    <row r="3" spans="1:107" ht="27.65" customHeight="1" x14ac:dyDescent="0.3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C3" s="6"/>
    </row>
    <row r="4" spans="1:107" ht="27.65" customHeight="1" x14ac:dyDescent="0.35">
      <c r="B4" s="3" t="s">
        <v>80</v>
      </c>
      <c r="C4" s="11" t="s">
        <v>691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C4" s="6"/>
    </row>
    <row r="5" spans="1:107" ht="15" thickBot="1" x14ac:dyDescent="0.4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A5" s="440"/>
      <c r="DC5" s="6"/>
    </row>
    <row r="6" spans="1:107" ht="15" thickBot="1" x14ac:dyDescent="0.4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57">
        <v>2021</v>
      </c>
      <c r="BT6" s="455"/>
      <c r="BU6" s="455"/>
      <c r="BV6" s="455"/>
      <c r="BW6" s="455"/>
      <c r="BX6" s="455"/>
      <c r="BY6" s="455"/>
      <c r="BZ6" s="455"/>
      <c r="CA6" s="455"/>
      <c r="CB6" s="455"/>
      <c r="CC6" s="455"/>
      <c r="CD6" s="456"/>
      <c r="CE6" s="457">
        <v>2022</v>
      </c>
      <c r="CF6" s="455"/>
      <c r="CG6" s="455"/>
      <c r="CH6" s="455"/>
      <c r="CI6" s="455"/>
      <c r="CJ6" s="455"/>
      <c r="CK6" s="455"/>
      <c r="CL6" s="455"/>
      <c r="CM6" s="455"/>
      <c r="CN6" s="455"/>
      <c r="CO6" s="455"/>
      <c r="CP6" s="456"/>
      <c r="CQ6" s="466">
        <v>2023</v>
      </c>
      <c r="CR6" s="467"/>
      <c r="CS6" s="467"/>
      <c r="CT6" s="467"/>
      <c r="CU6" s="467"/>
      <c r="CV6" s="467"/>
      <c r="CW6" s="467"/>
      <c r="CX6" s="467"/>
      <c r="CY6" s="467"/>
      <c r="CZ6" s="467"/>
      <c r="DA6" s="437"/>
      <c r="DC6" s="17">
        <v>4</v>
      </c>
    </row>
    <row r="7" spans="1:107" s="2" customFormat="1" ht="15" thickBot="1" x14ac:dyDescent="0.4">
      <c r="A7" s="138"/>
      <c r="B7" s="20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81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455"/>
      <c r="CZ7" s="455"/>
      <c r="DA7" s="435"/>
      <c r="DB7" s="312"/>
      <c r="DC7" s="262" t="s">
        <v>82</v>
      </c>
    </row>
    <row r="8" spans="1:107" ht="15" thickBot="1" x14ac:dyDescent="0.4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8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8" t="s">
        <v>92</v>
      </c>
      <c r="BI8" s="22" t="s">
        <v>96</v>
      </c>
      <c r="BJ8" s="23" t="s">
        <v>97</v>
      </c>
      <c r="BK8" s="23" t="s">
        <v>98</v>
      </c>
      <c r="BL8" s="23" t="s">
        <v>99</v>
      </c>
      <c r="BM8" s="23" t="s">
        <v>100</v>
      </c>
      <c r="BN8" s="23" t="s">
        <v>101</v>
      </c>
      <c r="BO8" s="199" t="s">
        <v>102</v>
      </c>
      <c r="BP8" s="199" t="s">
        <v>103</v>
      </c>
      <c r="BQ8" s="199" t="s">
        <v>104</v>
      </c>
      <c r="BR8" s="405" t="s">
        <v>105</v>
      </c>
      <c r="BS8" s="403" t="s">
        <v>106</v>
      </c>
      <c r="BT8" s="199" t="s">
        <v>107</v>
      </c>
      <c r="BU8" s="199" t="s">
        <v>108</v>
      </c>
      <c r="BV8" s="199" t="s">
        <v>109</v>
      </c>
      <c r="BW8" s="199" t="s">
        <v>110</v>
      </c>
      <c r="BX8" s="199" t="s">
        <v>111</v>
      </c>
      <c r="BY8" s="199" t="s">
        <v>112</v>
      </c>
      <c r="BZ8" s="199" t="s">
        <v>113</v>
      </c>
      <c r="CA8" s="199" t="s">
        <v>114</v>
      </c>
      <c r="CB8" s="199" t="s">
        <v>115</v>
      </c>
      <c r="CC8" s="199" t="s">
        <v>116</v>
      </c>
      <c r="CD8" s="405" t="s">
        <v>177</v>
      </c>
      <c r="CE8" s="403" t="s">
        <v>118</v>
      </c>
      <c r="CF8" s="313" t="s">
        <v>119</v>
      </c>
      <c r="CG8" s="313" t="s">
        <v>120</v>
      </c>
      <c r="CH8" s="328" t="s">
        <v>121</v>
      </c>
      <c r="CI8" s="328" t="s">
        <v>122</v>
      </c>
      <c r="CJ8" s="328" t="s">
        <v>123</v>
      </c>
      <c r="CK8" s="328" t="s">
        <v>124</v>
      </c>
      <c r="CL8" s="328" t="s">
        <v>125</v>
      </c>
      <c r="CM8" s="328" t="s">
        <v>125</v>
      </c>
      <c r="CN8" s="328" t="s">
        <v>126</v>
      </c>
      <c r="CO8" s="328" t="s">
        <v>127</v>
      </c>
      <c r="CP8" s="382" t="s">
        <v>128</v>
      </c>
      <c r="CQ8" s="328" t="s">
        <v>129</v>
      </c>
      <c r="CR8" s="328" t="s">
        <v>130</v>
      </c>
      <c r="CS8" s="328" t="s">
        <v>131</v>
      </c>
      <c r="CT8" s="328" t="s">
        <v>132</v>
      </c>
      <c r="CU8" s="328" t="s">
        <v>133</v>
      </c>
      <c r="CV8" s="328" t="s">
        <v>134</v>
      </c>
      <c r="CW8" s="328" t="s">
        <v>135</v>
      </c>
      <c r="CX8" s="328" t="s">
        <v>136</v>
      </c>
      <c r="CY8" s="429" t="s">
        <v>137</v>
      </c>
      <c r="CZ8" s="429" t="s">
        <v>138</v>
      </c>
      <c r="DA8" s="442" t="s">
        <v>690</v>
      </c>
      <c r="DB8" s="441"/>
      <c r="DC8" s="263">
        <v>45255</v>
      </c>
    </row>
    <row r="9" spans="1:107" s="52" customFormat="1" x14ac:dyDescent="0.3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9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362"/>
      <c r="DB9" s="264"/>
      <c r="DC9" s="50"/>
    </row>
    <row r="10" spans="1:107" s="52" customFormat="1" x14ac:dyDescent="0.35">
      <c r="A10" s="139"/>
      <c r="B10" s="53" t="s">
        <v>139</v>
      </c>
      <c r="C10" s="54">
        <v>11636</v>
      </c>
      <c r="D10" s="55">
        <v>11648</v>
      </c>
      <c r="E10" s="55">
        <v>11670</v>
      </c>
      <c r="F10" s="55">
        <v>11695</v>
      </c>
      <c r="G10" s="55">
        <v>11726</v>
      </c>
      <c r="H10" s="55">
        <v>11731</v>
      </c>
      <c r="I10" s="55">
        <v>11755</v>
      </c>
      <c r="J10" s="55">
        <v>11755</v>
      </c>
      <c r="K10" s="55">
        <v>11807</v>
      </c>
      <c r="L10" s="56">
        <v>11862</v>
      </c>
      <c r="M10" s="55">
        <v>11887</v>
      </c>
      <c r="N10" s="55">
        <v>11929</v>
      </c>
      <c r="O10" s="55">
        <v>11951</v>
      </c>
      <c r="P10" s="55">
        <v>11949</v>
      </c>
      <c r="Q10" s="55">
        <v>11982</v>
      </c>
      <c r="R10" s="55">
        <v>11997</v>
      </c>
      <c r="S10" s="55">
        <v>12010</v>
      </c>
      <c r="T10" s="55">
        <v>12002</v>
      </c>
      <c r="U10" s="181">
        <v>11988</v>
      </c>
      <c r="V10" s="181">
        <v>11985</v>
      </c>
      <c r="W10" s="181">
        <v>11983</v>
      </c>
      <c r="X10" s="56">
        <v>11954</v>
      </c>
      <c r="Y10" s="181">
        <v>11938</v>
      </c>
      <c r="Z10" s="181">
        <v>11963</v>
      </c>
      <c r="AA10" s="181">
        <v>11969</v>
      </c>
      <c r="AB10" s="181">
        <v>11965</v>
      </c>
      <c r="AC10" s="181">
        <v>11957</v>
      </c>
      <c r="AD10" s="181">
        <v>11949</v>
      </c>
      <c r="AE10" s="181">
        <v>11957</v>
      </c>
      <c r="AF10" s="181">
        <v>11985</v>
      </c>
      <c r="AG10" s="181">
        <v>11951</v>
      </c>
      <c r="AH10" s="181">
        <v>11954</v>
      </c>
      <c r="AI10" s="181">
        <v>11964</v>
      </c>
      <c r="AJ10" s="56">
        <v>11956</v>
      </c>
      <c r="AK10" s="194">
        <v>11974</v>
      </c>
      <c r="AL10" s="194">
        <v>11971</v>
      </c>
      <c r="AM10" s="194">
        <v>11974</v>
      </c>
      <c r="AN10" s="194">
        <v>11982</v>
      </c>
      <c r="AO10" s="194">
        <v>12001</v>
      </c>
      <c r="AP10" s="194">
        <v>12020</v>
      </c>
      <c r="AQ10" s="57">
        <v>12052</v>
      </c>
      <c r="AR10" s="194">
        <v>12034</v>
      </c>
      <c r="AS10" s="194">
        <v>12026</v>
      </c>
      <c r="AT10" s="194">
        <v>12052</v>
      </c>
      <c r="AU10" s="194">
        <v>12047</v>
      </c>
      <c r="AV10" s="100">
        <v>12059</v>
      </c>
      <c r="AW10" s="194">
        <v>12070</v>
      </c>
      <c r="AX10" s="194">
        <v>12074</v>
      </c>
      <c r="AY10" s="194">
        <v>12076</v>
      </c>
      <c r="AZ10" s="194">
        <v>12112</v>
      </c>
      <c r="BA10" s="194">
        <v>12116</v>
      </c>
      <c r="BB10" s="194">
        <v>12133</v>
      </c>
      <c r="BC10" s="57">
        <v>12170</v>
      </c>
      <c r="BD10" s="194">
        <v>12166</v>
      </c>
      <c r="BE10" s="194">
        <v>12165</v>
      </c>
      <c r="BF10" s="194">
        <v>12157</v>
      </c>
      <c r="BG10" s="194">
        <v>12179</v>
      </c>
      <c r="BH10" s="100"/>
      <c r="BI10" s="57">
        <f t="shared" ref="BI10:BR14" si="0">O10-C10</f>
        <v>315</v>
      </c>
      <c r="BJ10" s="58">
        <f t="shared" si="0"/>
        <v>301</v>
      </c>
      <c r="BK10" s="58">
        <f t="shared" si="0"/>
        <v>312</v>
      </c>
      <c r="BL10" s="58">
        <f t="shared" si="0"/>
        <v>302</v>
      </c>
      <c r="BM10" s="58">
        <f t="shared" si="0"/>
        <v>284</v>
      </c>
      <c r="BN10" s="58">
        <f t="shared" si="0"/>
        <v>271</v>
      </c>
      <c r="BO10" s="58">
        <f t="shared" si="0"/>
        <v>233</v>
      </c>
      <c r="BP10" s="58">
        <f t="shared" si="0"/>
        <v>230</v>
      </c>
      <c r="BQ10" s="58">
        <f t="shared" si="0"/>
        <v>176</v>
      </c>
      <c r="BR10" s="383">
        <f t="shared" si="0"/>
        <v>92</v>
      </c>
      <c r="BS10" s="101">
        <f t="shared" ref="BS10:CB14" si="1">Y10-M10</f>
        <v>51</v>
      </c>
      <c r="BT10" s="58">
        <f t="shared" si="1"/>
        <v>34</v>
      </c>
      <c r="BU10" s="58">
        <f t="shared" si="1"/>
        <v>18</v>
      </c>
      <c r="BV10" s="58">
        <f t="shared" si="1"/>
        <v>16</v>
      </c>
      <c r="BW10" s="58">
        <f t="shared" si="1"/>
        <v>-25</v>
      </c>
      <c r="BX10" s="223">
        <f t="shared" si="1"/>
        <v>-48</v>
      </c>
      <c r="BY10" s="223">
        <f t="shared" si="1"/>
        <v>-53</v>
      </c>
      <c r="BZ10" s="223">
        <f t="shared" si="1"/>
        <v>-17</v>
      </c>
      <c r="CA10" s="249">
        <f t="shared" si="1"/>
        <v>-37</v>
      </c>
      <c r="CB10" s="249">
        <f t="shared" si="1"/>
        <v>-31</v>
      </c>
      <c r="CC10" s="249">
        <f t="shared" ref="CC10:CL14" si="2">AI10-W10</f>
        <v>-19</v>
      </c>
      <c r="CD10" s="363">
        <f t="shared" si="2"/>
        <v>2</v>
      </c>
      <c r="CE10" s="196">
        <f t="shared" si="2"/>
        <v>36</v>
      </c>
      <c r="CF10" s="249">
        <f t="shared" si="2"/>
        <v>8</v>
      </c>
      <c r="CG10" s="249">
        <f t="shared" si="2"/>
        <v>5</v>
      </c>
      <c r="CH10" s="249">
        <f t="shared" si="2"/>
        <v>17</v>
      </c>
      <c r="CI10" s="249">
        <f t="shared" si="2"/>
        <v>44</v>
      </c>
      <c r="CJ10" s="249">
        <f t="shared" si="2"/>
        <v>71</v>
      </c>
      <c r="CK10" s="249">
        <f t="shared" si="2"/>
        <v>95</v>
      </c>
      <c r="CL10" s="249">
        <f t="shared" si="2"/>
        <v>49</v>
      </c>
      <c r="CM10" s="249">
        <f t="shared" ref="CM10:DA14" si="3">AS10-AG10</f>
        <v>75</v>
      </c>
      <c r="CN10" s="249">
        <f t="shared" si="3"/>
        <v>98</v>
      </c>
      <c r="CO10" s="249">
        <f t="shared" si="3"/>
        <v>83</v>
      </c>
      <c r="CP10" s="363">
        <f t="shared" si="3"/>
        <v>103</v>
      </c>
      <c r="CQ10" s="363">
        <f t="shared" si="3"/>
        <v>96</v>
      </c>
      <c r="CR10" s="363">
        <f t="shared" si="3"/>
        <v>103</v>
      </c>
      <c r="CS10" s="363">
        <f t="shared" si="3"/>
        <v>102</v>
      </c>
      <c r="CT10" s="363">
        <f t="shared" si="3"/>
        <v>130</v>
      </c>
      <c r="CU10" s="363">
        <f t="shared" si="3"/>
        <v>115</v>
      </c>
      <c r="CV10" s="363">
        <f t="shared" si="3"/>
        <v>113</v>
      </c>
      <c r="CW10" s="363">
        <f t="shared" si="3"/>
        <v>118</v>
      </c>
      <c r="CX10" s="363">
        <f t="shared" si="3"/>
        <v>132</v>
      </c>
      <c r="CY10" s="363">
        <f t="shared" si="3"/>
        <v>139</v>
      </c>
      <c r="CZ10" s="363">
        <f t="shared" si="3"/>
        <v>105</v>
      </c>
      <c r="DA10" s="363">
        <f t="shared" si="3"/>
        <v>132</v>
      </c>
      <c r="DB10" s="264"/>
      <c r="DC10" s="57">
        <f>IF(ISERROR(GETPIVOTDATA("VALUE",'CSS WK pvt'!$I$2,"DT_FILE",DC$8,"CD_CO",DC$6,"TRIM_CAT",TRIM(B10),"TRIM_LINE",A9))=TRUE,0,GETPIVOTDATA("VALUE",'CSS WK pvt'!$I$2,"DT_FILE",DC$8,"CD_CO",DC$6,"TRIM_CAT",TRIM(B10),"TRIM_LINE",A9))</f>
        <v>12179</v>
      </c>
    </row>
    <row r="11" spans="1:107" s="52" customFormat="1" x14ac:dyDescent="0.35">
      <c r="A11" s="139"/>
      <c r="B11" s="53" t="s">
        <v>140</v>
      </c>
      <c r="C11" s="54">
        <v>134</v>
      </c>
      <c r="D11" s="55">
        <v>134</v>
      </c>
      <c r="E11" s="55">
        <v>134</v>
      </c>
      <c r="F11" s="55">
        <v>134</v>
      </c>
      <c r="G11" s="55">
        <v>134</v>
      </c>
      <c r="H11" s="55">
        <v>134</v>
      </c>
      <c r="I11" s="55">
        <v>135</v>
      </c>
      <c r="J11" s="55">
        <v>135</v>
      </c>
      <c r="K11" s="55">
        <v>136</v>
      </c>
      <c r="L11" s="56">
        <v>136</v>
      </c>
      <c r="M11" s="55">
        <v>136</v>
      </c>
      <c r="N11" s="55">
        <v>135</v>
      </c>
      <c r="O11" s="55">
        <v>135</v>
      </c>
      <c r="P11" s="55">
        <v>137</v>
      </c>
      <c r="Q11" s="55">
        <v>140</v>
      </c>
      <c r="R11" s="55">
        <v>142</v>
      </c>
      <c r="S11" s="55">
        <v>148</v>
      </c>
      <c r="T11" s="55">
        <v>151</v>
      </c>
      <c r="U11" s="181">
        <v>148</v>
      </c>
      <c r="V11" s="181">
        <v>138</v>
      </c>
      <c r="W11" s="181">
        <v>142</v>
      </c>
      <c r="X11" s="56">
        <v>154</v>
      </c>
      <c r="Y11" s="181">
        <v>156</v>
      </c>
      <c r="Z11" s="181">
        <v>162</v>
      </c>
      <c r="AA11" s="181">
        <v>165</v>
      </c>
      <c r="AB11" s="181">
        <v>178</v>
      </c>
      <c r="AC11" s="181">
        <v>180</v>
      </c>
      <c r="AD11" s="181">
        <v>179</v>
      </c>
      <c r="AE11" s="181">
        <v>178</v>
      </c>
      <c r="AF11" s="181">
        <v>176</v>
      </c>
      <c r="AG11" s="181">
        <v>169</v>
      </c>
      <c r="AH11" s="181">
        <v>159</v>
      </c>
      <c r="AI11" s="181">
        <v>153</v>
      </c>
      <c r="AJ11" s="56">
        <v>147</v>
      </c>
      <c r="AK11" s="194">
        <v>150</v>
      </c>
      <c r="AL11" s="194">
        <v>152</v>
      </c>
      <c r="AM11" s="194">
        <v>150</v>
      </c>
      <c r="AN11" s="194">
        <v>149</v>
      </c>
      <c r="AO11" s="194">
        <v>152</v>
      </c>
      <c r="AP11" s="194">
        <v>155</v>
      </c>
      <c r="AQ11" s="57">
        <v>147</v>
      </c>
      <c r="AR11" s="194">
        <v>144</v>
      </c>
      <c r="AS11" s="194">
        <v>151</v>
      </c>
      <c r="AT11" s="194">
        <v>149</v>
      </c>
      <c r="AU11" s="194">
        <v>145</v>
      </c>
      <c r="AV11" s="100">
        <v>138</v>
      </c>
      <c r="AW11" s="194">
        <v>142</v>
      </c>
      <c r="AX11" s="194">
        <v>145</v>
      </c>
      <c r="AY11" s="194">
        <v>149</v>
      </c>
      <c r="AZ11" s="194">
        <v>141</v>
      </c>
      <c r="BA11" s="194">
        <v>149</v>
      </c>
      <c r="BB11" s="194">
        <v>153</v>
      </c>
      <c r="BC11" s="57">
        <v>156</v>
      </c>
      <c r="BD11" s="194">
        <v>161</v>
      </c>
      <c r="BE11" s="194">
        <v>159</v>
      </c>
      <c r="BF11" s="194">
        <v>157</v>
      </c>
      <c r="BG11" s="194">
        <v>157</v>
      </c>
      <c r="BH11" s="100"/>
      <c r="BI11" s="57">
        <f t="shared" si="0"/>
        <v>1</v>
      </c>
      <c r="BJ11" s="58">
        <f t="shared" si="0"/>
        <v>3</v>
      </c>
      <c r="BK11" s="58">
        <f t="shared" si="0"/>
        <v>6</v>
      </c>
      <c r="BL11" s="58">
        <f t="shared" si="0"/>
        <v>8</v>
      </c>
      <c r="BM11" s="58">
        <f t="shared" si="0"/>
        <v>14</v>
      </c>
      <c r="BN11" s="58">
        <f t="shared" si="0"/>
        <v>17</v>
      </c>
      <c r="BO11" s="58">
        <f t="shared" si="0"/>
        <v>13</v>
      </c>
      <c r="BP11" s="58">
        <f t="shared" si="0"/>
        <v>3</v>
      </c>
      <c r="BQ11" s="58">
        <f t="shared" si="0"/>
        <v>6</v>
      </c>
      <c r="BR11" s="383">
        <f t="shared" si="0"/>
        <v>18</v>
      </c>
      <c r="BS11" s="101">
        <f t="shared" si="1"/>
        <v>20</v>
      </c>
      <c r="BT11" s="58">
        <f t="shared" si="1"/>
        <v>27</v>
      </c>
      <c r="BU11" s="58">
        <f t="shared" si="1"/>
        <v>30</v>
      </c>
      <c r="BV11" s="58">
        <f t="shared" si="1"/>
        <v>41</v>
      </c>
      <c r="BW11" s="58">
        <f t="shared" si="1"/>
        <v>40</v>
      </c>
      <c r="BX11" s="223">
        <f t="shared" si="1"/>
        <v>37</v>
      </c>
      <c r="BY11" s="223">
        <f t="shared" si="1"/>
        <v>30</v>
      </c>
      <c r="BZ11" s="223">
        <f t="shared" si="1"/>
        <v>25</v>
      </c>
      <c r="CA11" s="249">
        <f t="shared" si="1"/>
        <v>21</v>
      </c>
      <c r="CB11" s="249">
        <f t="shared" si="1"/>
        <v>21</v>
      </c>
      <c r="CC11" s="249">
        <f t="shared" si="2"/>
        <v>11</v>
      </c>
      <c r="CD11" s="363">
        <f t="shared" si="2"/>
        <v>-7</v>
      </c>
      <c r="CE11" s="196">
        <f t="shared" si="2"/>
        <v>-6</v>
      </c>
      <c r="CF11" s="249">
        <f t="shared" si="2"/>
        <v>-10</v>
      </c>
      <c r="CG11" s="249">
        <f t="shared" si="2"/>
        <v>-15</v>
      </c>
      <c r="CH11" s="249">
        <f t="shared" si="2"/>
        <v>-29</v>
      </c>
      <c r="CI11" s="249">
        <f t="shared" si="2"/>
        <v>-28</v>
      </c>
      <c r="CJ11" s="249">
        <f t="shared" si="2"/>
        <v>-24</v>
      </c>
      <c r="CK11" s="249">
        <f t="shared" si="2"/>
        <v>-31</v>
      </c>
      <c r="CL11" s="249">
        <f t="shared" si="2"/>
        <v>-32</v>
      </c>
      <c r="CM11" s="249">
        <f t="shared" si="3"/>
        <v>-18</v>
      </c>
      <c r="CN11" s="249">
        <f t="shared" si="3"/>
        <v>-10</v>
      </c>
      <c r="CO11" s="249">
        <f t="shared" si="3"/>
        <v>-8</v>
      </c>
      <c r="CP11" s="363">
        <f t="shared" si="3"/>
        <v>-9</v>
      </c>
      <c r="CQ11" s="363">
        <f t="shared" si="3"/>
        <v>-8</v>
      </c>
      <c r="CR11" s="363">
        <f t="shared" si="3"/>
        <v>-7</v>
      </c>
      <c r="CS11" s="363">
        <f t="shared" si="3"/>
        <v>-1</v>
      </c>
      <c r="CT11" s="363">
        <f t="shared" si="3"/>
        <v>-8</v>
      </c>
      <c r="CU11" s="363">
        <f t="shared" si="3"/>
        <v>-3</v>
      </c>
      <c r="CV11" s="363">
        <f t="shared" si="3"/>
        <v>-2</v>
      </c>
      <c r="CW11" s="363">
        <f t="shared" si="3"/>
        <v>9</v>
      </c>
      <c r="CX11" s="363">
        <f t="shared" si="3"/>
        <v>17</v>
      </c>
      <c r="CY11" s="363">
        <f t="shared" si="3"/>
        <v>8</v>
      </c>
      <c r="CZ11" s="363">
        <f t="shared" si="3"/>
        <v>8</v>
      </c>
      <c r="DA11" s="363">
        <f t="shared" si="3"/>
        <v>12</v>
      </c>
      <c r="DB11" s="264"/>
      <c r="DC11" s="57">
        <f>IF(ISERROR(GETPIVOTDATA("VALUE",'CSS WK pvt'!$I$2,"DT_FILE",DC$8,"CD_CO",DC$6,"TRIM_CAT",TRIM(B11),"TRIM_LINE",A9))=TRUE,0,GETPIVOTDATA("VALUE",'CSS WK pvt'!$I$2,"DT_FILE",DC$8,"CD_CO",DC$6,"TRIM_CAT",TRIM(B11),"TRIM_LINE",A9))</f>
        <v>157</v>
      </c>
    </row>
    <row r="12" spans="1:107" s="52" customFormat="1" x14ac:dyDescent="0.35">
      <c r="A12" s="139"/>
      <c r="B12" s="53" t="s">
        <v>141</v>
      </c>
      <c r="C12" s="54">
        <v>1507</v>
      </c>
      <c r="D12" s="55">
        <v>1511</v>
      </c>
      <c r="E12" s="55">
        <v>1515</v>
      </c>
      <c r="F12" s="55">
        <v>1519</v>
      </c>
      <c r="G12" s="55">
        <v>1524</v>
      </c>
      <c r="H12" s="55">
        <v>1526</v>
      </c>
      <c r="I12" s="55">
        <v>1533</v>
      </c>
      <c r="J12" s="55">
        <v>1537</v>
      </c>
      <c r="K12" s="55">
        <v>1550</v>
      </c>
      <c r="L12" s="56">
        <v>1560</v>
      </c>
      <c r="M12" s="55">
        <v>1563</v>
      </c>
      <c r="N12" s="55">
        <v>1574</v>
      </c>
      <c r="O12" s="55">
        <v>1575</v>
      </c>
      <c r="P12" s="55">
        <v>1573</v>
      </c>
      <c r="Q12" s="55">
        <v>1583</v>
      </c>
      <c r="R12" s="55">
        <v>1586</v>
      </c>
      <c r="S12" s="55">
        <v>1589</v>
      </c>
      <c r="T12" s="55">
        <v>1584</v>
      </c>
      <c r="U12" s="181">
        <v>1583</v>
      </c>
      <c r="V12" s="181">
        <v>1585</v>
      </c>
      <c r="W12" s="181">
        <v>1590</v>
      </c>
      <c r="X12" s="56">
        <v>1591</v>
      </c>
      <c r="Y12" s="181">
        <v>1588</v>
      </c>
      <c r="Z12" s="181">
        <v>1591</v>
      </c>
      <c r="AA12" s="181">
        <v>1600</v>
      </c>
      <c r="AB12" s="181">
        <v>1596</v>
      </c>
      <c r="AC12" s="181">
        <v>1599</v>
      </c>
      <c r="AD12" s="181">
        <v>1605</v>
      </c>
      <c r="AE12" s="181">
        <v>1607</v>
      </c>
      <c r="AF12" s="181">
        <v>1607</v>
      </c>
      <c r="AG12" s="181">
        <v>1603</v>
      </c>
      <c r="AH12" s="181">
        <v>1602</v>
      </c>
      <c r="AI12" s="181">
        <v>1604</v>
      </c>
      <c r="AJ12" s="56">
        <v>1603</v>
      </c>
      <c r="AK12" s="194">
        <v>1604</v>
      </c>
      <c r="AL12" s="194">
        <v>1600</v>
      </c>
      <c r="AM12" s="194">
        <v>1604</v>
      </c>
      <c r="AN12" s="194">
        <v>1597</v>
      </c>
      <c r="AO12" s="194">
        <v>1597</v>
      </c>
      <c r="AP12" s="194">
        <v>1595</v>
      </c>
      <c r="AQ12" s="57">
        <v>1595</v>
      </c>
      <c r="AR12" s="194">
        <v>1596</v>
      </c>
      <c r="AS12" s="194">
        <v>1595</v>
      </c>
      <c r="AT12" s="194">
        <v>1601</v>
      </c>
      <c r="AU12" s="194">
        <v>1607</v>
      </c>
      <c r="AV12" s="100">
        <v>1600</v>
      </c>
      <c r="AW12" s="194">
        <v>1600</v>
      </c>
      <c r="AX12" s="194">
        <v>1599</v>
      </c>
      <c r="AY12" s="194">
        <v>1602</v>
      </c>
      <c r="AZ12" s="194">
        <v>1601</v>
      </c>
      <c r="BA12" s="194">
        <v>1597</v>
      </c>
      <c r="BB12" s="194">
        <v>1595</v>
      </c>
      <c r="BC12" s="57">
        <v>1604</v>
      </c>
      <c r="BD12" s="194">
        <v>1606</v>
      </c>
      <c r="BE12" s="194">
        <v>1606</v>
      </c>
      <c r="BF12" s="194">
        <v>1606</v>
      </c>
      <c r="BG12" s="194">
        <v>1603</v>
      </c>
      <c r="BH12" s="100"/>
      <c r="BI12" s="57">
        <f t="shared" si="0"/>
        <v>68</v>
      </c>
      <c r="BJ12" s="58">
        <f t="shared" si="0"/>
        <v>62</v>
      </c>
      <c r="BK12" s="58">
        <f t="shared" si="0"/>
        <v>68</v>
      </c>
      <c r="BL12" s="58">
        <f t="shared" si="0"/>
        <v>67</v>
      </c>
      <c r="BM12" s="58">
        <f t="shared" si="0"/>
        <v>65</v>
      </c>
      <c r="BN12" s="58">
        <f t="shared" si="0"/>
        <v>58</v>
      </c>
      <c r="BO12" s="58">
        <f t="shared" si="0"/>
        <v>50</v>
      </c>
      <c r="BP12" s="58">
        <f t="shared" si="0"/>
        <v>48</v>
      </c>
      <c r="BQ12" s="58">
        <f t="shared" si="0"/>
        <v>40</v>
      </c>
      <c r="BR12" s="383">
        <f t="shared" si="0"/>
        <v>31</v>
      </c>
      <c r="BS12" s="101">
        <f t="shared" si="1"/>
        <v>25</v>
      </c>
      <c r="BT12" s="58">
        <f t="shared" si="1"/>
        <v>17</v>
      </c>
      <c r="BU12" s="58">
        <f t="shared" si="1"/>
        <v>25</v>
      </c>
      <c r="BV12" s="58">
        <f t="shared" si="1"/>
        <v>23</v>
      </c>
      <c r="BW12" s="58">
        <f t="shared" si="1"/>
        <v>16</v>
      </c>
      <c r="BX12" s="223">
        <f t="shared" si="1"/>
        <v>19</v>
      </c>
      <c r="BY12" s="223">
        <f t="shared" si="1"/>
        <v>18</v>
      </c>
      <c r="BZ12" s="223">
        <f t="shared" si="1"/>
        <v>23</v>
      </c>
      <c r="CA12" s="249">
        <f t="shared" si="1"/>
        <v>20</v>
      </c>
      <c r="CB12" s="249">
        <f t="shared" si="1"/>
        <v>17</v>
      </c>
      <c r="CC12" s="249">
        <f t="shared" si="2"/>
        <v>14</v>
      </c>
      <c r="CD12" s="363">
        <f t="shared" si="2"/>
        <v>12</v>
      </c>
      <c r="CE12" s="196">
        <f t="shared" si="2"/>
        <v>16</v>
      </c>
      <c r="CF12" s="249">
        <f t="shared" si="2"/>
        <v>9</v>
      </c>
      <c r="CG12" s="249">
        <f t="shared" si="2"/>
        <v>4</v>
      </c>
      <c r="CH12" s="249">
        <f t="shared" si="2"/>
        <v>1</v>
      </c>
      <c r="CI12" s="249">
        <f t="shared" si="2"/>
        <v>-2</v>
      </c>
      <c r="CJ12" s="249">
        <f t="shared" si="2"/>
        <v>-10</v>
      </c>
      <c r="CK12" s="249">
        <f t="shared" si="2"/>
        <v>-12</v>
      </c>
      <c r="CL12" s="249">
        <f t="shared" si="2"/>
        <v>-11</v>
      </c>
      <c r="CM12" s="249">
        <f t="shared" si="3"/>
        <v>-8</v>
      </c>
      <c r="CN12" s="249">
        <f t="shared" si="3"/>
        <v>-1</v>
      </c>
      <c r="CO12" s="249">
        <f t="shared" si="3"/>
        <v>3</v>
      </c>
      <c r="CP12" s="363">
        <f t="shared" si="3"/>
        <v>-3</v>
      </c>
      <c r="CQ12" s="363">
        <f t="shared" si="3"/>
        <v>-4</v>
      </c>
      <c r="CR12" s="363">
        <f t="shared" si="3"/>
        <v>-1</v>
      </c>
      <c r="CS12" s="363">
        <f t="shared" si="3"/>
        <v>-2</v>
      </c>
      <c r="CT12" s="363">
        <f t="shared" si="3"/>
        <v>4</v>
      </c>
      <c r="CU12" s="363">
        <f t="shared" si="3"/>
        <v>0</v>
      </c>
      <c r="CV12" s="363">
        <f t="shared" si="3"/>
        <v>0</v>
      </c>
      <c r="CW12" s="363">
        <f t="shared" si="3"/>
        <v>9</v>
      </c>
      <c r="CX12" s="363">
        <f t="shared" si="3"/>
        <v>10</v>
      </c>
      <c r="CY12" s="363">
        <f t="shared" si="3"/>
        <v>11</v>
      </c>
      <c r="CZ12" s="363">
        <f t="shared" si="3"/>
        <v>5</v>
      </c>
      <c r="DA12" s="363">
        <f t="shared" si="3"/>
        <v>-4</v>
      </c>
      <c r="DB12" s="264"/>
      <c r="DC12" s="57">
        <f>IF(ISERROR(GETPIVOTDATA("VALUE",'CSS WK pvt'!$I$2,"DT_FILE",DC$8,"CD_CO",DC$6,"TRIM_CAT",TRIM(B12),"TRIM_LINE",A9))=TRUE,0,GETPIVOTDATA("VALUE",'CSS WK pvt'!$I$2,"DT_FILE",DC$8,"CD_CO",DC$6,"TRIM_CAT",TRIM(B12),"TRIM_LINE",A9))</f>
        <v>1603</v>
      </c>
    </row>
    <row r="13" spans="1:107" s="52" customFormat="1" x14ac:dyDescent="0.35">
      <c r="A13" s="139"/>
      <c r="B13" s="53" t="s">
        <v>142</v>
      </c>
      <c r="C13" s="54">
        <v>78</v>
      </c>
      <c r="D13" s="55">
        <v>78</v>
      </c>
      <c r="E13" s="55">
        <v>78</v>
      </c>
      <c r="F13" s="55">
        <v>78</v>
      </c>
      <c r="G13" s="55">
        <v>78</v>
      </c>
      <c r="H13" s="55">
        <v>79</v>
      </c>
      <c r="I13" s="55">
        <v>79</v>
      </c>
      <c r="J13" s="55">
        <v>79</v>
      </c>
      <c r="K13" s="55">
        <v>79</v>
      </c>
      <c r="L13" s="56">
        <v>79</v>
      </c>
      <c r="M13" s="55">
        <v>79</v>
      </c>
      <c r="N13" s="55">
        <v>79</v>
      </c>
      <c r="O13" s="55">
        <v>79</v>
      </c>
      <c r="P13" s="55">
        <v>79</v>
      </c>
      <c r="Q13" s="55">
        <v>80</v>
      </c>
      <c r="R13" s="55">
        <v>79</v>
      </c>
      <c r="S13" s="55">
        <v>79</v>
      </c>
      <c r="T13" s="55">
        <v>79</v>
      </c>
      <c r="U13" s="181">
        <v>79</v>
      </c>
      <c r="V13" s="181">
        <v>79</v>
      </c>
      <c r="W13" s="181">
        <v>79</v>
      </c>
      <c r="X13" s="56">
        <v>78</v>
      </c>
      <c r="Y13" s="181">
        <v>79</v>
      </c>
      <c r="Z13" s="181">
        <v>78</v>
      </c>
      <c r="AA13" s="181">
        <v>78</v>
      </c>
      <c r="AB13" s="181">
        <v>78</v>
      </c>
      <c r="AC13" s="181">
        <v>78</v>
      </c>
      <c r="AD13" s="181">
        <v>78</v>
      </c>
      <c r="AE13" s="181">
        <v>77</v>
      </c>
      <c r="AF13" s="181">
        <v>79</v>
      </c>
      <c r="AG13" s="181">
        <v>77</v>
      </c>
      <c r="AH13" s="181">
        <v>78</v>
      </c>
      <c r="AI13" s="181">
        <v>77</v>
      </c>
      <c r="AJ13" s="56">
        <v>77</v>
      </c>
      <c r="AK13" s="194">
        <v>78</v>
      </c>
      <c r="AL13" s="194">
        <v>77</v>
      </c>
      <c r="AM13" s="194">
        <v>77</v>
      </c>
      <c r="AN13" s="194">
        <v>77</v>
      </c>
      <c r="AO13" s="194">
        <v>77</v>
      </c>
      <c r="AP13" s="194">
        <v>76</v>
      </c>
      <c r="AQ13" s="57">
        <v>76</v>
      </c>
      <c r="AR13" s="194">
        <v>76</v>
      </c>
      <c r="AS13" s="194">
        <v>77</v>
      </c>
      <c r="AT13" s="194">
        <v>77</v>
      </c>
      <c r="AU13" s="194">
        <v>77</v>
      </c>
      <c r="AV13" s="100">
        <v>77</v>
      </c>
      <c r="AW13" s="194">
        <v>78</v>
      </c>
      <c r="AX13" s="194">
        <v>78</v>
      </c>
      <c r="AY13" s="194">
        <v>77</v>
      </c>
      <c r="AZ13" s="194">
        <v>77</v>
      </c>
      <c r="BA13" s="194">
        <v>77</v>
      </c>
      <c r="BB13" s="194">
        <v>77</v>
      </c>
      <c r="BC13" s="57">
        <v>77</v>
      </c>
      <c r="BD13" s="194">
        <v>76</v>
      </c>
      <c r="BE13" s="194">
        <v>76</v>
      </c>
      <c r="BF13" s="194">
        <v>76</v>
      </c>
      <c r="BG13" s="194">
        <v>74</v>
      </c>
      <c r="BH13" s="100"/>
      <c r="BI13" s="57">
        <f t="shared" si="0"/>
        <v>1</v>
      </c>
      <c r="BJ13" s="58">
        <f t="shared" si="0"/>
        <v>1</v>
      </c>
      <c r="BK13" s="58">
        <f t="shared" si="0"/>
        <v>2</v>
      </c>
      <c r="BL13" s="58">
        <f t="shared" si="0"/>
        <v>1</v>
      </c>
      <c r="BM13" s="58">
        <f t="shared" si="0"/>
        <v>1</v>
      </c>
      <c r="BN13" s="58">
        <f t="shared" si="0"/>
        <v>0</v>
      </c>
      <c r="BO13" s="58">
        <f t="shared" si="0"/>
        <v>0</v>
      </c>
      <c r="BP13" s="58">
        <f t="shared" si="0"/>
        <v>0</v>
      </c>
      <c r="BQ13" s="58">
        <f t="shared" si="0"/>
        <v>0</v>
      </c>
      <c r="BR13" s="383">
        <f t="shared" si="0"/>
        <v>-1</v>
      </c>
      <c r="BS13" s="101">
        <f t="shared" si="1"/>
        <v>0</v>
      </c>
      <c r="BT13" s="58">
        <f t="shared" si="1"/>
        <v>-1</v>
      </c>
      <c r="BU13" s="58">
        <f t="shared" si="1"/>
        <v>-1</v>
      </c>
      <c r="BV13" s="58">
        <f t="shared" si="1"/>
        <v>-1</v>
      </c>
      <c r="BW13" s="58">
        <f t="shared" si="1"/>
        <v>-2</v>
      </c>
      <c r="BX13" s="223">
        <f t="shared" si="1"/>
        <v>-1</v>
      </c>
      <c r="BY13" s="223">
        <f t="shared" si="1"/>
        <v>-2</v>
      </c>
      <c r="BZ13" s="223">
        <f t="shared" si="1"/>
        <v>0</v>
      </c>
      <c r="CA13" s="249">
        <f t="shared" si="1"/>
        <v>-2</v>
      </c>
      <c r="CB13" s="249">
        <f t="shared" si="1"/>
        <v>-1</v>
      </c>
      <c r="CC13" s="249">
        <f t="shared" si="2"/>
        <v>-2</v>
      </c>
      <c r="CD13" s="363">
        <f t="shared" si="2"/>
        <v>-1</v>
      </c>
      <c r="CE13" s="196">
        <f t="shared" si="2"/>
        <v>-1</v>
      </c>
      <c r="CF13" s="249">
        <f t="shared" si="2"/>
        <v>-1</v>
      </c>
      <c r="CG13" s="249">
        <f t="shared" si="2"/>
        <v>-1</v>
      </c>
      <c r="CH13" s="249">
        <f t="shared" si="2"/>
        <v>-1</v>
      </c>
      <c r="CI13" s="249">
        <f t="shared" si="2"/>
        <v>-1</v>
      </c>
      <c r="CJ13" s="249">
        <f t="shared" si="2"/>
        <v>-2</v>
      </c>
      <c r="CK13" s="249">
        <f t="shared" si="2"/>
        <v>-1</v>
      </c>
      <c r="CL13" s="249">
        <f t="shared" si="2"/>
        <v>-3</v>
      </c>
      <c r="CM13" s="249">
        <f t="shared" si="3"/>
        <v>0</v>
      </c>
      <c r="CN13" s="249">
        <f t="shared" si="3"/>
        <v>-1</v>
      </c>
      <c r="CO13" s="249">
        <f t="shared" si="3"/>
        <v>0</v>
      </c>
      <c r="CP13" s="363">
        <f t="shared" si="3"/>
        <v>0</v>
      </c>
      <c r="CQ13" s="363">
        <f t="shared" si="3"/>
        <v>0</v>
      </c>
      <c r="CR13" s="363">
        <f t="shared" si="3"/>
        <v>1</v>
      </c>
      <c r="CS13" s="363">
        <f t="shared" si="3"/>
        <v>0</v>
      </c>
      <c r="CT13" s="363">
        <f t="shared" si="3"/>
        <v>0</v>
      </c>
      <c r="CU13" s="363">
        <f t="shared" si="3"/>
        <v>0</v>
      </c>
      <c r="CV13" s="363">
        <f t="shared" si="3"/>
        <v>1</v>
      </c>
      <c r="CW13" s="363">
        <f t="shared" si="3"/>
        <v>1</v>
      </c>
      <c r="CX13" s="363">
        <f t="shared" si="3"/>
        <v>0</v>
      </c>
      <c r="CY13" s="363">
        <f t="shared" si="3"/>
        <v>-1</v>
      </c>
      <c r="CZ13" s="363">
        <f t="shared" si="3"/>
        <v>-1</v>
      </c>
      <c r="DA13" s="363">
        <f t="shared" si="3"/>
        <v>-3</v>
      </c>
      <c r="DB13" s="264"/>
      <c r="DC13" s="57">
        <f>IF(ISERROR(GETPIVOTDATA("VALUE",'CSS WK pvt'!$I$2,"DT_FILE",DC$8,"CD_CO",DC$6,"TRIM_CAT",TRIM(B13),"TRIM_LINE",A9))=TRUE,0,GETPIVOTDATA("VALUE",'CSS WK pvt'!$I$2,"DT_FILE",DC$8,"CD_CO",DC$6,"TRIM_CAT",TRIM(B13),"TRIM_LINE",A9))</f>
        <v>74</v>
      </c>
    </row>
    <row r="14" spans="1:107" s="52" customFormat="1" x14ac:dyDescent="0.35">
      <c r="A14" s="139"/>
      <c r="B14" s="53" t="s">
        <v>143</v>
      </c>
      <c r="C14" s="54">
        <v>11</v>
      </c>
      <c r="D14" s="55">
        <v>11</v>
      </c>
      <c r="E14" s="55">
        <v>11</v>
      </c>
      <c r="F14" s="55">
        <v>11</v>
      </c>
      <c r="G14" s="55">
        <v>11</v>
      </c>
      <c r="H14" s="55">
        <v>11</v>
      </c>
      <c r="I14" s="55">
        <v>11</v>
      </c>
      <c r="J14" s="55">
        <v>11</v>
      </c>
      <c r="K14" s="55">
        <v>11</v>
      </c>
      <c r="L14" s="56">
        <v>11</v>
      </c>
      <c r="M14" s="55">
        <v>11</v>
      </c>
      <c r="N14" s="55">
        <v>11</v>
      </c>
      <c r="O14" s="55">
        <v>11</v>
      </c>
      <c r="P14" s="55">
        <v>11</v>
      </c>
      <c r="Q14" s="55">
        <v>11</v>
      </c>
      <c r="R14" s="55">
        <v>11</v>
      </c>
      <c r="S14" s="55">
        <v>11</v>
      </c>
      <c r="T14" s="55">
        <v>11</v>
      </c>
      <c r="U14" s="181">
        <v>11</v>
      </c>
      <c r="V14" s="181">
        <v>11</v>
      </c>
      <c r="W14" s="181">
        <v>11</v>
      </c>
      <c r="X14" s="56">
        <v>11</v>
      </c>
      <c r="Y14" s="181">
        <v>11</v>
      </c>
      <c r="Z14" s="181">
        <v>11</v>
      </c>
      <c r="AA14" s="181">
        <v>11</v>
      </c>
      <c r="AB14" s="181">
        <v>11</v>
      </c>
      <c r="AC14" s="181">
        <v>11</v>
      </c>
      <c r="AD14" s="181">
        <v>11</v>
      </c>
      <c r="AE14" s="181">
        <v>11</v>
      </c>
      <c r="AF14" s="181">
        <v>11</v>
      </c>
      <c r="AG14" s="181">
        <v>11</v>
      </c>
      <c r="AH14" s="181">
        <v>11</v>
      </c>
      <c r="AI14" s="181">
        <v>11</v>
      </c>
      <c r="AJ14" s="56">
        <v>11</v>
      </c>
      <c r="AK14" s="194">
        <v>11</v>
      </c>
      <c r="AL14" s="194">
        <v>11</v>
      </c>
      <c r="AM14" s="194">
        <v>11</v>
      </c>
      <c r="AN14" s="194">
        <v>11</v>
      </c>
      <c r="AO14" s="194">
        <v>11</v>
      </c>
      <c r="AP14" s="194">
        <v>11</v>
      </c>
      <c r="AQ14" s="57">
        <v>11</v>
      </c>
      <c r="AR14" s="194">
        <v>11</v>
      </c>
      <c r="AS14" s="194">
        <v>11</v>
      </c>
      <c r="AT14" s="194">
        <v>11</v>
      </c>
      <c r="AU14" s="194">
        <v>11</v>
      </c>
      <c r="AV14" s="100">
        <v>11</v>
      </c>
      <c r="AW14" s="194">
        <v>11</v>
      </c>
      <c r="AX14" s="194">
        <v>11</v>
      </c>
      <c r="AY14" s="194">
        <v>11</v>
      </c>
      <c r="AZ14" s="194">
        <v>11</v>
      </c>
      <c r="BA14" s="194">
        <v>11</v>
      </c>
      <c r="BB14" s="194">
        <v>11</v>
      </c>
      <c r="BC14" s="57">
        <v>11</v>
      </c>
      <c r="BD14" s="194">
        <v>11</v>
      </c>
      <c r="BE14" s="194">
        <v>10</v>
      </c>
      <c r="BF14" s="194">
        <v>10</v>
      </c>
      <c r="BG14" s="194">
        <v>10</v>
      </c>
      <c r="BH14" s="100"/>
      <c r="BI14" s="57">
        <f t="shared" si="0"/>
        <v>0</v>
      </c>
      <c r="BJ14" s="58">
        <f t="shared" si="0"/>
        <v>0</v>
      </c>
      <c r="BK14" s="58">
        <f t="shared" si="0"/>
        <v>0</v>
      </c>
      <c r="BL14" s="58">
        <f t="shared" si="0"/>
        <v>0</v>
      </c>
      <c r="BM14" s="58">
        <f t="shared" si="0"/>
        <v>0</v>
      </c>
      <c r="BN14" s="58">
        <f t="shared" si="0"/>
        <v>0</v>
      </c>
      <c r="BO14" s="58">
        <f t="shared" si="0"/>
        <v>0</v>
      </c>
      <c r="BP14" s="58">
        <f t="shared" si="0"/>
        <v>0</v>
      </c>
      <c r="BQ14" s="58">
        <f t="shared" si="0"/>
        <v>0</v>
      </c>
      <c r="BR14" s="383">
        <f t="shared" si="0"/>
        <v>0</v>
      </c>
      <c r="BS14" s="101">
        <f t="shared" si="1"/>
        <v>0</v>
      </c>
      <c r="BT14" s="58">
        <f t="shared" si="1"/>
        <v>0</v>
      </c>
      <c r="BU14" s="58">
        <f t="shared" si="1"/>
        <v>0</v>
      </c>
      <c r="BV14" s="58">
        <f t="shared" si="1"/>
        <v>0</v>
      </c>
      <c r="BW14" s="58">
        <f t="shared" si="1"/>
        <v>0</v>
      </c>
      <c r="BX14" s="223">
        <f t="shared" si="1"/>
        <v>0</v>
      </c>
      <c r="BY14" s="223">
        <f t="shared" si="1"/>
        <v>0</v>
      </c>
      <c r="BZ14" s="223">
        <f t="shared" si="1"/>
        <v>0</v>
      </c>
      <c r="CA14" s="249">
        <f t="shared" si="1"/>
        <v>0</v>
      </c>
      <c r="CB14" s="249">
        <f t="shared" si="1"/>
        <v>0</v>
      </c>
      <c r="CC14" s="249">
        <f t="shared" si="2"/>
        <v>0</v>
      </c>
      <c r="CD14" s="363">
        <f t="shared" si="2"/>
        <v>0</v>
      </c>
      <c r="CE14" s="196">
        <f t="shared" si="2"/>
        <v>0</v>
      </c>
      <c r="CF14" s="249">
        <f t="shared" si="2"/>
        <v>0</v>
      </c>
      <c r="CG14" s="249">
        <f t="shared" si="2"/>
        <v>0</v>
      </c>
      <c r="CH14" s="249">
        <f t="shared" si="2"/>
        <v>0</v>
      </c>
      <c r="CI14" s="249">
        <f t="shared" si="2"/>
        <v>0</v>
      </c>
      <c r="CJ14" s="249">
        <f t="shared" si="2"/>
        <v>0</v>
      </c>
      <c r="CK14" s="249">
        <f t="shared" si="2"/>
        <v>0</v>
      </c>
      <c r="CL14" s="249">
        <f t="shared" si="2"/>
        <v>0</v>
      </c>
      <c r="CM14" s="249">
        <f t="shared" si="3"/>
        <v>0</v>
      </c>
      <c r="CN14" s="249">
        <f t="shared" si="3"/>
        <v>0</v>
      </c>
      <c r="CO14" s="249">
        <f t="shared" si="3"/>
        <v>0</v>
      </c>
      <c r="CP14" s="363">
        <f t="shared" si="3"/>
        <v>0</v>
      </c>
      <c r="CQ14" s="363">
        <f t="shared" si="3"/>
        <v>0</v>
      </c>
      <c r="CR14" s="363">
        <f t="shared" si="3"/>
        <v>0</v>
      </c>
      <c r="CS14" s="363">
        <f t="shared" si="3"/>
        <v>0</v>
      </c>
      <c r="CT14" s="363">
        <f t="shared" si="3"/>
        <v>0</v>
      </c>
      <c r="CU14" s="363">
        <f t="shared" si="3"/>
        <v>0</v>
      </c>
      <c r="CV14" s="363">
        <f t="shared" si="3"/>
        <v>0</v>
      </c>
      <c r="CW14" s="363">
        <f t="shared" si="3"/>
        <v>0</v>
      </c>
      <c r="CX14" s="363">
        <f t="shared" si="3"/>
        <v>0</v>
      </c>
      <c r="CY14" s="363">
        <f t="shared" si="3"/>
        <v>-1</v>
      </c>
      <c r="CZ14" s="363">
        <f t="shared" si="3"/>
        <v>-1</v>
      </c>
      <c r="DA14" s="363">
        <f t="shared" si="3"/>
        <v>-1</v>
      </c>
      <c r="DB14" s="264"/>
      <c r="DC14" s="57">
        <f>IF(ISERROR(GETPIVOTDATA("VALUE",'CSS WK pvt'!$I$2,"DT_FILE",DC$8,"CD_CO",DC$6,"TRIM_CAT",TRIM(B14),"TRIM_LINE",A9))=TRUE,0,GETPIVOTDATA("VALUE",'CSS WK pvt'!$I$2,"DT_FILE",DC$8,"CD_CO",DC$6,"TRIM_CAT",TRIM(B14),"TRIM_LINE",A9))</f>
        <v>10</v>
      </c>
    </row>
    <row r="15" spans="1:107" s="66" customFormat="1" ht="15" thickBot="1" x14ac:dyDescent="0.4">
      <c r="A15" s="140"/>
      <c r="B15" s="60" t="s">
        <v>144</v>
      </c>
      <c r="C15" s="61">
        <f t="shared" ref="C15:Q15" si="4">SUM(C10:C14)</f>
        <v>13366</v>
      </c>
      <c r="D15" s="62">
        <f t="shared" si="4"/>
        <v>13382</v>
      </c>
      <c r="E15" s="62">
        <f t="shared" si="4"/>
        <v>13408</v>
      </c>
      <c r="F15" s="62">
        <f t="shared" si="4"/>
        <v>13437</v>
      </c>
      <c r="G15" s="62">
        <f t="shared" si="4"/>
        <v>13473</v>
      </c>
      <c r="H15" s="62">
        <f t="shared" si="4"/>
        <v>13481</v>
      </c>
      <c r="I15" s="62">
        <f t="shared" si="4"/>
        <v>13513</v>
      </c>
      <c r="J15" s="62">
        <f t="shared" si="4"/>
        <v>13517</v>
      </c>
      <c r="K15" s="62">
        <f t="shared" si="4"/>
        <v>13583</v>
      </c>
      <c r="L15" s="63">
        <f t="shared" si="4"/>
        <v>13648</v>
      </c>
      <c r="M15" s="62">
        <f t="shared" si="4"/>
        <v>13676</v>
      </c>
      <c r="N15" s="62">
        <f t="shared" si="4"/>
        <v>13728</v>
      </c>
      <c r="O15" s="62">
        <f t="shared" si="4"/>
        <v>13751</v>
      </c>
      <c r="P15" s="62">
        <f t="shared" si="4"/>
        <v>13749</v>
      </c>
      <c r="Q15" s="62">
        <f t="shared" si="4"/>
        <v>13796</v>
      </c>
      <c r="R15" s="62">
        <v>13815</v>
      </c>
      <c r="S15" s="62">
        <v>13837</v>
      </c>
      <c r="T15" s="62">
        <v>13827</v>
      </c>
      <c r="U15" s="182">
        <v>13809</v>
      </c>
      <c r="V15" s="182">
        <v>13798</v>
      </c>
      <c r="W15" s="182">
        <f>SUM(W10+W11+W12+W13+W14)</f>
        <v>13805</v>
      </c>
      <c r="X15" s="63">
        <f>SUM(X10+X11+X12+X13+X14)</f>
        <v>13788</v>
      </c>
      <c r="Y15" s="182">
        <v>13772</v>
      </c>
      <c r="Z15" s="182">
        <v>13805</v>
      </c>
      <c r="AA15" s="182">
        <v>13823</v>
      </c>
      <c r="AB15" s="182">
        <v>13828</v>
      </c>
      <c r="AC15" s="182">
        <v>13825</v>
      </c>
      <c r="AD15" s="182">
        <v>13822</v>
      </c>
      <c r="AE15" s="182">
        <v>13830</v>
      </c>
      <c r="AF15" s="182">
        <v>13858</v>
      </c>
      <c r="AG15" s="182">
        <v>13811</v>
      </c>
      <c r="AH15" s="182">
        <v>13804</v>
      </c>
      <c r="AI15" s="182">
        <v>13809</v>
      </c>
      <c r="AJ15" s="63">
        <v>13794</v>
      </c>
      <c r="AK15" s="273">
        <v>13817</v>
      </c>
      <c r="AL15" s="273">
        <v>13811</v>
      </c>
      <c r="AM15" s="273">
        <v>13816</v>
      </c>
      <c r="AN15" s="273">
        <v>13816</v>
      </c>
      <c r="AO15" s="273">
        <v>13838</v>
      </c>
      <c r="AP15" s="273">
        <v>13857</v>
      </c>
      <c r="AQ15" s="64">
        <v>13881</v>
      </c>
      <c r="AR15" s="273">
        <v>13861</v>
      </c>
      <c r="AS15" s="273">
        <v>13860</v>
      </c>
      <c r="AT15" s="273">
        <v>13890</v>
      </c>
      <c r="AU15" s="273">
        <v>13887</v>
      </c>
      <c r="AV15" s="290">
        <v>13885</v>
      </c>
      <c r="AW15" s="273">
        <v>13901</v>
      </c>
      <c r="AX15" s="273">
        <v>13907</v>
      </c>
      <c r="AY15" s="273">
        <v>13915</v>
      </c>
      <c r="AZ15" s="273">
        <v>13942</v>
      </c>
      <c r="BA15" s="273">
        <v>13950</v>
      </c>
      <c r="BB15" s="273">
        <v>13969</v>
      </c>
      <c r="BC15" s="64">
        <v>14018</v>
      </c>
      <c r="BD15" s="273">
        <v>14020</v>
      </c>
      <c r="BE15" s="273">
        <v>14016</v>
      </c>
      <c r="BF15" s="273">
        <v>14006</v>
      </c>
      <c r="BG15" s="273">
        <v>14023</v>
      </c>
      <c r="BH15" s="290"/>
      <c r="BI15" s="64">
        <f t="shared" ref="BI15:BM15" si="5">SUM(BI10:BI14)</f>
        <v>385</v>
      </c>
      <c r="BJ15" s="65">
        <f t="shared" si="5"/>
        <v>367</v>
      </c>
      <c r="BK15" s="65">
        <f t="shared" si="5"/>
        <v>388</v>
      </c>
      <c r="BL15" s="65">
        <f t="shared" si="5"/>
        <v>378</v>
      </c>
      <c r="BM15" s="65">
        <f t="shared" si="5"/>
        <v>364</v>
      </c>
      <c r="BN15" s="65">
        <f t="shared" ref="BN15:BV15" si="6">SUM(BN10:BN14)</f>
        <v>346</v>
      </c>
      <c r="BO15" s="65">
        <f t="shared" si="6"/>
        <v>296</v>
      </c>
      <c r="BP15" s="65">
        <f t="shared" si="6"/>
        <v>281</v>
      </c>
      <c r="BQ15" s="65">
        <f t="shared" si="6"/>
        <v>222</v>
      </c>
      <c r="BR15" s="384">
        <f t="shared" si="6"/>
        <v>140</v>
      </c>
      <c r="BS15" s="407">
        <f t="shared" si="6"/>
        <v>96</v>
      </c>
      <c r="BT15" s="65">
        <f t="shared" si="6"/>
        <v>77</v>
      </c>
      <c r="BU15" s="65">
        <f t="shared" si="6"/>
        <v>72</v>
      </c>
      <c r="BV15" s="65">
        <f t="shared" si="6"/>
        <v>79</v>
      </c>
      <c r="BW15" s="65">
        <f t="shared" ref="BW15:BX15" si="7">SUM(BW10:BW14)</f>
        <v>29</v>
      </c>
      <c r="BX15" s="224">
        <f t="shared" si="7"/>
        <v>7</v>
      </c>
      <c r="BY15" s="224">
        <f t="shared" ref="BY15" si="8">SUM(BY10:BY14)</f>
        <v>-7</v>
      </c>
      <c r="BZ15" s="224">
        <f t="shared" ref="BZ15:CA15" si="9">SUM(BZ10:BZ14)</f>
        <v>31</v>
      </c>
      <c r="CA15" s="250">
        <f t="shared" si="9"/>
        <v>2</v>
      </c>
      <c r="CB15" s="250">
        <f t="shared" ref="CB15:CC15" si="10">SUM(CB10:CB14)</f>
        <v>6</v>
      </c>
      <c r="CC15" s="250">
        <f t="shared" si="10"/>
        <v>4</v>
      </c>
      <c r="CD15" s="364">
        <f t="shared" ref="CD15:CE15" si="11">SUM(CD10:CD14)</f>
        <v>6</v>
      </c>
      <c r="CE15" s="333">
        <f t="shared" si="11"/>
        <v>45</v>
      </c>
      <c r="CF15" s="250">
        <f t="shared" ref="CF15" si="12">SUM(CF10:CF14)</f>
        <v>6</v>
      </c>
      <c r="CG15" s="250">
        <f t="shared" ref="CG15" si="13">SUM(CG10:CG14)</f>
        <v>-7</v>
      </c>
      <c r="CH15" s="250">
        <f t="shared" ref="CH15" si="14">SUM(CH10:CH14)</f>
        <v>-12</v>
      </c>
      <c r="CI15" s="250">
        <f t="shared" ref="CI15" si="15">SUM(CI10:CI14)</f>
        <v>13</v>
      </c>
      <c r="CJ15" s="250">
        <f t="shared" ref="CJ15" si="16">SUM(CJ10:CJ14)</f>
        <v>35</v>
      </c>
      <c r="CK15" s="250">
        <f t="shared" ref="CK15" si="17">SUM(CK10:CK14)</f>
        <v>51</v>
      </c>
      <c r="CL15" s="250">
        <f t="shared" ref="CL15" si="18">SUM(CL10:CL14)</f>
        <v>3</v>
      </c>
      <c r="CM15" s="250">
        <f t="shared" ref="CM15" si="19">SUM(CM10:CM14)</f>
        <v>49</v>
      </c>
      <c r="CN15" s="250">
        <f t="shared" ref="CN15" si="20">SUM(CN10:CN14)</f>
        <v>86</v>
      </c>
      <c r="CO15" s="250">
        <f t="shared" ref="CO15" si="21">SUM(CO10:CO14)</f>
        <v>78</v>
      </c>
      <c r="CP15" s="364">
        <f t="shared" ref="CP15" si="22">SUM(CP10:CP14)</f>
        <v>91</v>
      </c>
      <c r="CQ15" s="364">
        <f t="shared" ref="CQ15" si="23">SUM(CQ10:CQ14)</f>
        <v>84</v>
      </c>
      <c r="CR15" s="364">
        <f t="shared" ref="CR15" si="24">SUM(CR10:CR14)</f>
        <v>96</v>
      </c>
      <c r="CS15" s="364">
        <f t="shared" ref="CS15" si="25">SUM(CS10:CS14)</f>
        <v>99</v>
      </c>
      <c r="CT15" s="364">
        <f t="shared" ref="CT15" si="26">SUM(CT10:CT14)</f>
        <v>126</v>
      </c>
      <c r="CU15" s="364">
        <f t="shared" ref="CU15" si="27">SUM(CU10:CU14)</f>
        <v>112</v>
      </c>
      <c r="CV15" s="364">
        <f t="shared" ref="CV15" si="28">SUM(CV10:CV14)</f>
        <v>112</v>
      </c>
      <c r="CW15" s="364">
        <f t="shared" ref="CW15" si="29">SUM(CW10:CW14)</f>
        <v>137</v>
      </c>
      <c r="CX15" s="364">
        <f t="shared" ref="CX15" si="30">SUM(CX10:CX14)</f>
        <v>159</v>
      </c>
      <c r="CY15" s="364">
        <f t="shared" ref="CY15:CZ15" si="31">SUM(CY10:CY14)</f>
        <v>156</v>
      </c>
      <c r="CZ15" s="364">
        <f t="shared" si="31"/>
        <v>116</v>
      </c>
      <c r="DA15" s="364">
        <f t="shared" ref="DA15" si="32">SUM(DA10:DA14)</f>
        <v>136</v>
      </c>
      <c r="DB15" s="265"/>
      <c r="DC15" s="64">
        <f>SUM(DC10:DC14)</f>
        <v>14023</v>
      </c>
    </row>
    <row r="16" spans="1:107" s="52" customFormat="1" x14ac:dyDescent="0.3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51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365"/>
      <c r="DB16" s="264"/>
      <c r="DC16" s="71"/>
    </row>
    <row r="17" spans="1:107" s="52" customFormat="1" x14ac:dyDescent="0.35">
      <c r="A17" s="139"/>
      <c r="B17" s="53" t="s">
        <v>139</v>
      </c>
      <c r="C17" s="73">
        <v>982</v>
      </c>
      <c r="D17" s="74">
        <v>1102</v>
      </c>
      <c r="E17" s="74">
        <v>1100</v>
      </c>
      <c r="F17" s="74">
        <v>860</v>
      </c>
      <c r="G17" s="74">
        <v>1027</v>
      </c>
      <c r="H17" s="74">
        <v>812</v>
      </c>
      <c r="I17" s="74">
        <v>1026</v>
      </c>
      <c r="J17" s="74">
        <v>1193</v>
      </c>
      <c r="K17" s="74">
        <v>1422</v>
      </c>
      <c r="L17" s="75">
        <v>1350</v>
      </c>
      <c r="M17" s="74">
        <v>1225</v>
      </c>
      <c r="N17" s="74">
        <v>1138</v>
      </c>
      <c r="O17" s="74">
        <v>1313</v>
      </c>
      <c r="P17" s="74">
        <v>1549</v>
      </c>
      <c r="Q17" s="74">
        <v>1513</v>
      </c>
      <c r="R17" s="74">
        <v>1481</v>
      </c>
      <c r="S17" s="74">
        <v>1567</v>
      </c>
      <c r="T17" s="74">
        <v>1280</v>
      </c>
      <c r="U17" s="184">
        <v>1374</v>
      </c>
      <c r="V17" s="184">
        <v>1499</v>
      </c>
      <c r="W17" s="184">
        <v>1739</v>
      </c>
      <c r="X17" s="75">
        <v>1543</v>
      </c>
      <c r="Y17" s="184">
        <v>1392</v>
      </c>
      <c r="Z17" s="184">
        <v>1369</v>
      </c>
      <c r="AA17" s="184">
        <v>1269</v>
      </c>
      <c r="AB17" s="184">
        <v>1295</v>
      </c>
      <c r="AC17" s="184">
        <v>1179</v>
      </c>
      <c r="AD17" s="184">
        <v>1171</v>
      </c>
      <c r="AE17" s="184">
        <v>1138</v>
      </c>
      <c r="AF17" s="184">
        <v>1020</v>
      </c>
      <c r="AG17" s="184">
        <v>1096</v>
      </c>
      <c r="AH17" s="184">
        <v>1274</v>
      </c>
      <c r="AI17" s="184">
        <v>1201</v>
      </c>
      <c r="AJ17" s="75">
        <v>1216</v>
      </c>
      <c r="AK17" s="275">
        <v>1226</v>
      </c>
      <c r="AL17" s="275">
        <v>1109</v>
      </c>
      <c r="AM17" s="275">
        <v>1153</v>
      </c>
      <c r="AN17" s="275">
        <v>952</v>
      </c>
      <c r="AO17" s="275">
        <v>989</v>
      </c>
      <c r="AP17" s="275">
        <v>999</v>
      </c>
      <c r="AQ17" s="57">
        <v>1108</v>
      </c>
      <c r="AR17" s="275">
        <v>886</v>
      </c>
      <c r="AS17" s="275">
        <v>1053</v>
      </c>
      <c r="AT17" s="275">
        <v>1054</v>
      </c>
      <c r="AU17" s="275">
        <v>1166</v>
      </c>
      <c r="AV17" s="292">
        <v>1049</v>
      </c>
      <c r="AW17" s="275">
        <v>951</v>
      </c>
      <c r="AX17" s="275">
        <v>1204</v>
      </c>
      <c r="AY17" s="275">
        <v>1103</v>
      </c>
      <c r="AZ17" s="275">
        <v>1012</v>
      </c>
      <c r="BA17" s="275">
        <v>1139</v>
      </c>
      <c r="BB17" s="275">
        <v>1082</v>
      </c>
      <c r="BC17" s="57">
        <v>920</v>
      </c>
      <c r="BD17" s="275">
        <v>985</v>
      </c>
      <c r="BE17" s="275">
        <v>1092</v>
      </c>
      <c r="BF17" s="275">
        <v>908</v>
      </c>
      <c r="BG17" s="275">
        <v>1174</v>
      </c>
      <c r="BH17" s="292"/>
      <c r="BI17" s="76">
        <f t="shared" ref="BI17:BR21" si="33">O17-C17</f>
        <v>331</v>
      </c>
      <c r="BJ17" s="77">
        <f t="shared" si="33"/>
        <v>447</v>
      </c>
      <c r="BK17" s="77">
        <f t="shared" si="33"/>
        <v>413</v>
      </c>
      <c r="BL17" s="77">
        <f t="shared" si="33"/>
        <v>621</v>
      </c>
      <c r="BM17" s="77">
        <f t="shared" si="33"/>
        <v>540</v>
      </c>
      <c r="BN17" s="77">
        <f t="shared" si="33"/>
        <v>468</v>
      </c>
      <c r="BO17" s="77">
        <f t="shared" si="33"/>
        <v>348</v>
      </c>
      <c r="BP17" s="77">
        <f t="shared" si="33"/>
        <v>306</v>
      </c>
      <c r="BQ17" s="77">
        <f t="shared" si="33"/>
        <v>317</v>
      </c>
      <c r="BR17" s="386">
        <f t="shared" si="33"/>
        <v>193</v>
      </c>
      <c r="BS17" s="409">
        <f t="shared" ref="BS17:CB21" si="34">Y17-M17</f>
        <v>167</v>
      </c>
      <c r="BT17" s="77">
        <f t="shared" si="34"/>
        <v>231</v>
      </c>
      <c r="BU17" s="77">
        <f t="shared" si="34"/>
        <v>-44</v>
      </c>
      <c r="BV17" s="77">
        <f t="shared" si="34"/>
        <v>-254</v>
      </c>
      <c r="BW17" s="77">
        <f t="shared" si="34"/>
        <v>-334</v>
      </c>
      <c r="BX17" s="226">
        <f t="shared" si="34"/>
        <v>-310</v>
      </c>
      <c r="BY17" s="226">
        <f t="shared" si="34"/>
        <v>-429</v>
      </c>
      <c r="BZ17" s="226">
        <f t="shared" si="34"/>
        <v>-260</v>
      </c>
      <c r="CA17" s="252">
        <f t="shared" si="34"/>
        <v>-278</v>
      </c>
      <c r="CB17" s="252">
        <f t="shared" si="34"/>
        <v>-225</v>
      </c>
      <c r="CC17" s="252">
        <f t="shared" ref="CC17:CL21" si="35">AI17-W17</f>
        <v>-538</v>
      </c>
      <c r="CD17" s="366">
        <f t="shared" si="35"/>
        <v>-327</v>
      </c>
      <c r="CE17" s="335">
        <f t="shared" si="35"/>
        <v>-166</v>
      </c>
      <c r="CF17" s="252">
        <f t="shared" si="35"/>
        <v>-260</v>
      </c>
      <c r="CG17" s="252">
        <f t="shared" si="35"/>
        <v>-116</v>
      </c>
      <c r="CH17" s="252">
        <f t="shared" si="35"/>
        <v>-343</v>
      </c>
      <c r="CI17" s="252">
        <f t="shared" si="35"/>
        <v>-190</v>
      </c>
      <c r="CJ17" s="252">
        <f t="shared" si="35"/>
        <v>-172</v>
      </c>
      <c r="CK17" s="252">
        <f t="shared" si="35"/>
        <v>-30</v>
      </c>
      <c r="CL17" s="252">
        <f t="shared" si="35"/>
        <v>-134</v>
      </c>
      <c r="CM17" s="252">
        <f t="shared" ref="CM17:DA21" si="36">AS17-AG17</f>
        <v>-43</v>
      </c>
      <c r="CN17" s="252">
        <f t="shared" si="36"/>
        <v>-220</v>
      </c>
      <c r="CO17" s="252">
        <f t="shared" si="36"/>
        <v>-35</v>
      </c>
      <c r="CP17" s="366">
        <f t="shared" si="36"/>
        <v>-167</v>
      </c>
      <c r="CQ17" s="366">
        <f t="shared" si="36"/>
        <v>-275</v>
      </c>
      <c r="CR17" s="366">
        <f t="shared" si="36"/>
        <v>95</v>
      </c>
      <c r="CS17" s="366">
        <f t="shared" si="36"/>
        <v>-50</v>
      </c>
      <c r="CT17" s="366">
        <f t="shared" si="36"/>
        <v>60</v>
      </c>
      <c r="CU17" s="366">
        <f t="shared" si="36"/>
        <v>150</v>
      </c>
      <c r="CV17" s="366">
        <f t="shared" si="36"/>
        <v>83</v>
      </c>
      <c r="CW17" s="366">
        <f t="shared" si="36"/>
        <v>-188</v>
      </c>
      <c r="CX17" s="366">
        <f t="shared" si="36"/>
        <v>99</v>
      </c>
      <c r="CY17" s="366">
        <f t="shared" si="36"/>
        <v>39</v>
      </c>
      <c r="CZ17" s="366">
        <f t="shared" si="36"/>
        <v>-146</v>
      </c>
      <c r="DA17" s="366">
        <f t="shared" si="36"/>
        <v>8</v>
      </c>
      <c r="DB17" s="264"/>
      <c r="DC17" s="57">
        <f>IF(ISERROR(GETPIVOTDATA("VALUE",'CSS WK pvt'!$I$2,"DT_FILE",DC$8,"CD_CO",DC$6,"TRIM_CAT",TRIM(B17),"TRIM_LINE",A16))=TRUE,0,GETPIVOTDATA("VALUE",'CSS WK pvt'!$I$2,"DT_FILE",DC$8,"CD_CO",DC$6,"TRIM_CAT",TRIM(B17),"TRIM_LINE",A16))</f>
        <v>1174</v>
      </c>
    </row>
    <row r="18" spans="1:107" s="52" customFormat="1" x14ac:dyDescent="0.35">
      <c r="A18" s="139"/>
      <c r="B18" s="53" t="s">
        <v>140</v>
      </c>
      <c r="C18" s="73">
        <v>38</v>
      </c>
      <c r="D18" s="74">
        <v>38</v>
      </c>
      <c r="E18" s="74">
        <v>43</v>
      </c>
      <c r="F18" s="74">
        <v>38</v>
      </c>
      <c r="G18" s="74">
        <v>38</v>
      </c>
      <c r="H18" s="74">
        <v>39</v>
      </c>
      <c r="I18" s="74">
        <v>37</v>
      </c>
      <c r="J18" s="74">
        <v>38</v>
      </c>
      <c r="K18" s="74">
        <v>47</v>
      </c>
      <c r="L18" s="75">
        <v>40</v>
      </c>
      <c r="M18" s="74">
        <v>38</v>
      </c>
      <c r="N18" s="74">
        <v>37</v>
      </c>
      <c r="O18" s="74">
        <v>46</v>
      </c>
      <c r="P18" s="74">
        <v>42</v>
      </c>
      <c r="Q18" s="74">
        <v>46</v>
      </c>
      <c r="R18" s="74">
        <v>45</v>
      </c>
      <c r="S18" s="74">
        <v>49</v>
      </c>
      <c r="T18" s="74">
        <v>45</v>
      </c>
      <c r="U18" s="184">
        <v>43</v>
      </c>
      <c r="V18" s="184">
        <v>38</v>
      </c>
      <c r="W18" s="184">
        <v>47</v>
      </c>
      <c r="X18" s="75">
        <v>42</v>
      </c>
      <c r="Y18" s="184">
        <v>42</v>
      </c>
      <c r="Z18" s="184">
        <v>52</v>
      </c>
      <c r="AA18" s="184">
        <v>54</v>
      </c>
      <c r="AB18" s="184">
        <v>56</v>
      </c>
      <c r="AC18" s="184">
        <v>54</v>
      </c>
      <c r="AD18" s="184">
        <v>51</v>
      </c>
      <c r="AE18" s="184">
        <v>54</v>
      </c>
      <c r="AF18" s="184">
        <v>48</v>
      </c>
      <c r="AG18" s="184">
        <v>53</v>
      </c>
      <c r="AH18" s="184">
        <v>45</v>
      </c>
      <c r="AI18" s="184">
        <v>30</v>
      </c>
      <c r="AJ18" s="75">
        <v>33</v>
      </c>
      <c r="AK18" s="275">
        <v>40</v>
      </c>
      <c r="AL18" s="275">
        <v>35</v>
      </c>
      <c r="AM18" s="275">
        <v>40</v>
      </c>
      <c r="AN18" s="275">
        <v>43</v>
      </c>
      <c r="AO18" s="275">
        <v>39</v>
      </c>
      <c r="AP18" s="275">
        <v>44</v>
      </c>
      <c r="AQ18" s="57">
        <v>40</v>
      </c>
      <c r="AR18" s="275">
        <v>29</v>
      </c>
      <c r="AS18" s="275">
        <v>40</v>
      </c>
      <c r="AT18" s="275">
        <v>31</v>
      </c>
      <c r="AU18" s="275">
        <v>33</v>
      </c>
      <c r="AV18" s="292">
        <v>38</v>
      </c>
      <c r="AW18" s="275">
        <v>38</v>
      </c>
      <c r="AX18" s="275">
        <v>44</v>
      </c>
      <c r="AY18" s="275">
        <v>38</v>
      </c>
      <c r="AZ18" s="275">
        <v>32</v>
      </c>
      <c r="BA18" s="275">
        <v>34</v>
      </c>
      <c r="BB18" s="275">
        <v>37</v>
      </c>
      <c r="BC18" s="57">
        <v>32</v>
      </c>
      <c r="BD18" s="275">
        <v>33</v>
      </c>
      <c r="BE18" s="275">
        <v>40</v>
      </c>
      <c r="BF18" s="275">
        <v>39</v>
      </c>
      <c r="BG18" s="275">
        <v>46</v>
      </c>
      <c r="BH18" s="292"/>
      <c r="BI18" s="76">
        <f t="shared" si="33"/>
        <v>8</v>
      </c>
      <c r="BJ18" s="77">
        <f t="shared" si="33"/>
        <v>4</v>
      </c>
      <c r="BK18" s="77">
        <f t="shared" si="33"/>
        <v>3</v>
      </c>
      <c r="BL18" s="77">
        <f t="shared" si="33"/>
        <v>7</v>
      </c>
      <c r="BM18" s="77">
        <f t="shared" si="33"/>
        <v>11</v>
      </c>
      <c r="BN18" s="77">
        <f t="shared" si="33"/>
        <v>6</v>
      </c>
      <c r="BO18" s="77">
        <f t="shared" si="33"/>
        <v>6</v>
      </c>
      <c r="BP18" s="77">
        <f t="shared" si="33"/>
        <v>0</v>
      </c>
      <c r="BQ18" s="77">
        <f t="shared" si="33"/>
        <v>0</v>
      </c>
      <c r="BR18" s="386">
        <f t="shared" si="33"/>
        <v>2</v>
      </c>
      <c r="BS18" s="409">
        <f t="shared" si="34"/>
        <v>4</v>
      </c>
      <c r="BT18" s="77">
        <f t="shared" si="34"/>
        <v>15</v>
      </c>
      <c r="BU18" s="77">
        <f t="shared" si="34"/>
        <v>8</v>
      </c>
      <c r="BV18" s="77">
        <f t="shared" si="34"/>
        <v>14</v>
      </c>
      <c r="BW18" s="77">
        <f t="shared" si="34"/>
        <v>8</v>
      </c>
      <c r="BX18" s="226">
        <f t="shared" si="34"/>
        <v>6</v>
      </c>
      <c r="BY18" s="226">
        <f t="shared" si="34"/>
        <v>5</v>
      </c>
      <c r="BZ18" s="226">
        <f t="shared" si="34"/>
        <v>3</v>
      </c>
      <c r="CA18" s="252">
        <f t="shared" si="34"/>
        <v>10</v>
      </c>
      <c r="CB18" s="252">
        <f t="shared" si="34"/>
        <v>7</v>
      </c>
      <c r="CC18" s="252">
        <f t="shared" si="35"/>
        <v>-17</v>
      </c>
      <c r="CD18" s="366">
        <f t="shared" si="35"/>
        <v>-9</v>
      </c>
      <c r="CE18" s="335">
        <f t="shared" si="35"/>
        <v>-2</v>
      </c>
      <c r="CF18" s="252">
        <f t="shared" si="35"/>
        <v>-17</v>
      </c>
      <c r="CG18" s="252">
        <f t="shared" si="35"/>
        <v>-14</v>
      </c>
      <c r="CH18" s="252">
        <f t="shared" si="35"/>
        <v>-13</v>
      </c>
      <c r="CI18" s="252">
        <f t="shared" si="35"/>
        <v>-15</v>
      </c>
      <c r="CJ18" s="252">
        <f t="shared" si="35"/>
        <v>-7</v>
      </c>
      <c r="CK18" s="252">
        <f t="shared" si="35"/>
        <v>-14</v>
      </c>
      <c r="CL18" s="252">
        <f t="shared" si="35"/>
        <v>-19</v>
      </c>
      <c r="CM18" s="252">
        <f t="shared" si="36"/>
        <v>-13</v>
      </c>
      <c r="CN18" s="252">
        <f t="shared" si="36"/>
        <v>-14</v>
      </c>
      <c r="CO18" s="252">
        <f t="shared" si="36"/>
        <v>3</v>
      </c>
      <c r="CP18" s="366">
        <f t="shared" si="36"/>
        <v>5</v>
      </c>
      <c r="CQ18" s="366">
        <f t="shared" si="36"/>
        <v>-2</v>
      </c>
      <c r="CR18" s="366">
        <f t="shared" si="36"/>
        <v>9</v>
      </c>
      <c r="CS18" s="366">
        <f t="shared" si="36"/>
        <v>-2</v>
      </c>
      <c r="CT18" s="366">
        <f t="shared" si="36"/>
        <v>-11</v>
      </c>
      <c r="CU18" s="366">
        <f t="shared" si="36"/>
        <v>-5</v>
      </c>
      <c r="CV18" s="366">
        <f t="shared" si="36"/>
        <v>-7</v>
      </c>
      <c r="CW18" s="366">
        <f t="shared" si="36"/>
        <v>-8</v>
      </c>
      <c r="CX18" s="366">
        <f t="shared" si="36"/>
        <v>4</v>
      </c>
      <c r="CY18" s="366">
        <f t="shared" si="36"/>
        <v>0</v>
      </c>
      <c r="CZ18" s="366">
        <f t="shared" si="36"/>
        <v>8</v>
      </c>
      <c r="DA18" s="366">
        <f t="shared" si="36"/>
        <v>13</v>
      </c>
      <c r="DB18" s="264"/>
      <c r="DC18" s="57">
        <f>IF(ISERROR(GETPIVOTDATA("VALUE",'CSS WK pvt'!$I$2,"DT_FILE",DC$8,"CD_CO",DC$6,"TRIM_CAT",TRIM(B18),"TRIM_LINE",A16))=TRUE,0,GETPIVOTDATA("VALUE",'CSS WK pvt'!$I$2,"DT_FILE",DC$8,"CD_CO",DC$6,"TRIM_CAT",TRIM(B18),"TRIM_LINE",A16))</f>
        <v>46</v>
      </c>
    </row>
    <row r="19" spans="1:107" s="52" customFormat="1" x14ac:dyDescent="0.35">
      <c r="A19" s="139"/>
      <c r="B19" s="53" t="s">
        <v>141</v>
      </c>
      <c r="C19" s="73">
        <v>238</v>
      </c>
      <c r="D19" s="74">
        <v>256</v>
      </c>
      <c r="E19" s="74">
        <v>174</v>
      </c>
      <c r="F19" s="74">
        <v>249</v>
      </c>
      <c r="G19" s="74">
        <v>205</v>
      </c>
      <c r="H19" s="74">
        <v>225</v>
      </c>
      <c r="I19" s="74">
        <v>132</v>
      </c>
      <c r="J19" s="74">
        <v>203</v>
      </c>
      <c r="K19" s="74">
        <v>308</v>
      </c>
      <c r="L19" s="75">
        <v>281</v>
      </c>
      <c r="M19" s="74">
        <v>280</v>
      </c>
      <c r="N19" s="74">
        <v>273</v>
      </c>
      <c r="O19" s="74">
        <v>232</v>
      </c>
      <c r="P19" s="74">
        <v>391</v>
      </c>
      <c r="Q19" s="74">
        <v>354</v>
      </c>
      <c r="R19" s="74">
        <v>200</v>
      </c>
      <c r="S19" s="74">
        <v>255</v>
      </c>
      <c r="T19" s="74">
        <v>157</v>
      </c>
      <c r="U19" s="184">
        <v>162</v>
      </c>
      <c r="V19" s="184">
        <v>232</v>
      </c>
      <c r="W19" s="184">
        <v>351</v>
      </c>
      <c r="X19" s="75">
        <v>296</v>
      </c>
      <c r="Y19" s="184">
        <v>201</v>
      </c>
      <c r="Z19" s="184">
        <v>159</v>
      </c>
      <c r="AA19" s="184">
        <v>160</v>
      </c>
      <c r="AB19" s="184">
        <v>180</v>
      </c>
      <c r="AC19" s="184">
        <v>150</v>
      </c>
      <c r="AD19" s="184">
        <v>168</v>
      </c>
      <c r="AE19" s="184">
        <v>165</v>
      </c>
      <c r="AF19" s="184">
        <v>138</v>
      </c>
      <c r="AG19" s="184">
        <v>166</v>
      </c>
      <c r="AH19" s="184">
        <v>229</v>
      </c>
      <c r="AI19" s="184">
        <v>294</v>
      </c>
      <c r="AJ19" s="75">
        <v>270</v>
      </c>
      <c r="AK19" s="275">
        <v>343</v>
      </c>
      <c r="AL19" s="275">
        <v>310</v>
      </c>
      <c r="AM19" s="275">
        <v>246</v>
      </c>
      <c r="AN19" s="275">
        <v>160</v>
      </c>
      <c r="AO19" s="275">
        <v>151</v>
      </c>
      <c r="AP19" s="275">
        <v>241</v>
      </c>
      <c r="AQ19" s="57">
        <v>301</v>
      </c>
      <c r="AR19" s="275">
        <v>209</v>
      </c>
      <c r="AS19" s="275">
        <v>253</v>
      </c>
      <c r="AT19" s="275">
        <v>285</v>
      </c>
      <c r="AU19" s="275">
        <v>355</v>
      </c>
      <c r="AV19" s="292">
        <v>302</v>
      </c>
      <c r="AW19" s="275">
        <v>234</v>
      </c>
      <c r="AX19" s="275">
        <v>265</v>
      </c>
      <c r="AY19" s="275">
        <v>234</v>
      </c>
      <c r="AZ19" s="275">
        <v>268</v>
      </c>
      <c r="BA19" s="275">
        <v>244</v>
      </c>
      <c r="BB19" s="275">
        <v>190</v>
      </c>
      <c r="BC19" s="57">
        <v>126</v>
      </c>
      <c r="BD19" s="275">
        <v>217</v>
      </c>
      <c r="BE19" s="275">
        <v>267</v>
      </c>
      <c r="BF19" s="275">
        <v>231</v>
      </c>
      <c r="BG19" s="275">
        <v>261</v>
      </c>
      <c r="BH19" s="292"/>
      <c r="BI19" s="76">
        <f t="shared" si="33"/>
        <v>-6</v>
      </c>
      <c r="BJ19" s="77">
        <f t="shared" si="33"/>
        <v>135</v>
      </c>
      <c r="BK19" s="77">
        <f t="shared" si="33"/>
        <v>180</v>
      </c>
      <c r="BL19" s="77">
        <f t="shared" si="33"/>
        <v>-49</v>
      </c>
      <c r="BM19" s="77">
        <f t="shared" si="33"/>
        <v>50</v>
      </c>
      <c r="BN19" s="77">
        <f t="shared" si="33"/>
        <v>-68</v>
      </c>
      <c r="BO19" s="77">
        <f t="shared" si="33"/>
        <v>30</v>
      </c>
      <c r="BP19" s="77">
        <f t="shared" si="33"/>
        <v>29</v>
      </c>
      <c r="BQ19" s="77">
        <f t="shared" si="33"/>
        <v>43</v>
      </c>
      <c r="BR19" s="386">
        <f t="shared" si="33"/>
        <v>15</v>
      </c>
      <c r="BS19" s="409">
        <f t="shared" si="34"/>
        <v>-79</v>
      </c>
      <c r="BT19" s="77">
        <f t="shared" si="34"/>
        <v>-114</v>
      </c>
      <c r="BU19" s="77">
        <f t="shared" si="34"/>
        <v>-72</v>
      </c>
      <c r="BV19" s="77">
        <f t="shared" si="34"/>
        <v>-211</v>
      </c>
      <c r="BW19" s="77">
        <f t="shared" si="34"/>
        <v>-204</v>
      </c>
      <c r="BX19" s="226">
        <f t="shared" si="34"/>
        <v>-32</v>
      </c>
      <c r="BY19" s="226">
        <f t="shared" si="34"/>
        <v>-90</v>
      </c>
      <c r="BZ19" s="226">
        <f t="shared" si="34"/>
        <v>-19</v>
      </c>
      <c r="CA19" s="252">
        <f t="shared" si="34"/>
        <v>4</v>
      </c>
      <c r="CB19" s="252">
        <f t="shared" si="34"/>
        <v>-3</v>
      </c>
      <c r="CC19" s="252">
        <f t="shared" si="35"/>
        <v>-57</v>
      </c>
      <c r="CD19" s="366">
        <f t="shared" si="35"/>
        <v>-26</v>
      </c>
      <c r="CE19" s="335">
        <f t="shared" si="35"/>
        <v>142</v>
      </c>
      <c r="CF19" s="252">
        <f t="shared" si="35"/>
        <v>151</v>
      </c>
      <c r="CG19" s="252">
        <f t="shared" si="35"/>
        <v>86</v>
      </c>
      <c r="CH19" s="252">
        <f t="shared" si="35"/>
        <v>-20</v>
      </c>
      <c r="CI19" s="252">
        <f t="shared" si="35"/>
        <v>1</v>
      </c>
      <c r="CJ19" s="252">
        <f t="shared" si="35"/>
        <v>73</v>
      </c>
      <c r="CK19" s="252">
        <f t="shared" si="35"/>
        <v>136</v>
      </c>
      <c r="CL19" s="252">
        <f t="shared" si="35"/>
        <v>71</v>
      </c>
      <c r="CM19" s="252">
        <f t="shared" si="36"/>
        <v>87</v>
      </c>
      <c r="CN19" s="252">
        <f t="shared" si="36"/>
        <v>56</v>
      </c>
      <c r="CO19" s="252">
        <f t="shared" si="36"/>
        <v>61</v>
      </c>
      <c r="CP19" s="366">
        <f t="shared" si="36"/>
        <v>32</v>
      </c>
      <c r="CQ19" s="366">
        <f t="shared" si="36"/>
        <v>-109</v>
      </c>
      <c r="CR19" s="366">
        <f t="shared" si="36"/>
        <v>-45</v>
      </c>
      <c r="CS19" s="366">
        <f t="shared" si="36"/>
        <v>-12</v>
      </c>
      <c r="CT19" s="366">
        <f t="shared" si="36"/>
        <v>108</v>
      </c>
      <c r="CU19" s="366">
        <f t="shared" si="36"/>
        <v>93</v>
      </c>
      <c r="CV19" s="366">
        <f t="shared" si="36"/>
        <v>-51</v>
      </c>
      <c r="CW19" s="366">
        <f t="shared" si="36"/>
        <v>-175</v>
      </c>
      <c r="CX19" s="366">
        <f t="shared" si="36"/>
        <v>8</v>
      </c>
      <c r="CY19" s="366">
        <f t="shared" si="36"/>
        <v>14</v>
      </c>
      <c r="CZ19" s="366">
        <f t="shared" si="36"/>
        <v>-54</v>
      </c>
      <c r="DA19" s="366">
        <f t="shared" si="36"/>
        <v>-94</v>
      </c>
      <c r="DB19" s="264"/>
      <c r="DC19" s="57">
        <f>IF(ISERROR(GETPIVOTDATA("VALUE",'CSS WK pvt'!$I$2,"DT_FILE",DC$8,"CD_CO",DC$6,"TRIM_CAT",TRIM(B19),"TRIM_LINE",A16))=TRUE,0,GETPIVOTDATA("VALUE",'CSS WK pvt'!$I$2,"DT_FILE",DC$8,"CD_CO",DC$6,"TRIM_CAT",TRIM(B19),"TRIM_LINE",A16))</f>
        <v>261</v>
      </c>
    </row>
    <row r="20" spans="1:107" s="52" customFormat="1" x14ac:dyDescent="0.35">
      <c r="A20" s="139"/>
      <c r="B20" s="53" t="s">
        <v>142</v>
      </c>
      <c r="C20" s="73">
        <v>15</v>
      </c>
      <c r="D20" s="74">
        <v>16</v>
      </c>
      <c r="E20" s="74">
        <v>20</v>
      </c>
      <c r="F20" s="74">
        <v>12</v>
      </c>
      <c r="G20" s="74">
        <v>13</v>
      </c>
      <c r="H20" s="74">
        <v>18</v>
      </c>
      <c r="I20" s="74">
        <v>13</v>
      </c>
      <c r="J20" s="74">
        <v>12</v>
      </c>
      <c r="K20" s="74">
        <v>24</v>
      </c>
      <c r="L20" s="75">
        <v>20</v>
      </c>
      <c r="M20" s="74">
        <v>26</v>
      </c>
      <c r="N20" s="74">
        <v>26</v>
      </c>
      <c r="O20" s="74">
        <v>27</v>
      </c>
      <c r="P20" s="74">
        <v>30</v>
      </c>
      <c r="Q20" s="74">
        <v>29</v>
      </c>
      <c r="R20" s="74">
        <v>16</v>
      </c>
      <c r="S20" s="74">
        <v>20</v>
      </c>
      <c r="T20" s="74">
        <v>16</v>
      </c>
      <c r="U20" s="184">
        <v>13</v>
      </c>
      <c r="V20" s="184">
        <v>17</v>
      </c>
      <c r="W20" s="184">
        <v>25</v>
      </c>
      <c r="X20" s="75">
        <v>22</v>
      </c>
      <c r="Y20" s="184">
        <v>22</v>
      </c>
      <c r="Z20" s="184">
        <v>8</v>
      </c>
      <c r="AA20" s="184">
        <v>8</v>
      </c>
      <c r="AB20" s="184">
        <v>14</v>
      </c>
      <c r="AC20" s="184">
        <v>10</v>
      </c>
      <c r="AD20" s="184">
        <v>12</v>
      </c>
      <c r="AE20" s="184">
        <v>10</v>
      </c>
      <c r="AF20" s="184">
        <v>8</v>
      </c>
      <c r="AG20" s="184">
        <v>12</v>
      </c>
      <c r="AH20" s="184">
        <v>26</v>
      </c>
      <c r="AI20" s="184">
        <v>14</v>
      </c>
      <c r="AJ20" s="75">
        <v>19</v>
      </c>
      <c r="AK20" s="275">
        <v>33</v>
      </c>
      <c r="AL20" s="275">
        <v>28</v>
      </c>
      <c r="AM20" s="275">
        <v>15</v>
      </c>
      <c r="AN20" s="275">
        <v>9</v>
      </c>
      <c r="AO20" s="275">
        <v>16</v>
      </c>
      <c r="AP20" s="275">
        <v>8</v>
      </c>
      <c r="AQ20" s="57">
        <v>16</v>
      </c>
      <c r="AR20" s="275">
        <v>12</v>
      </c>
      <c r="AS20" s="275">
        <v>6</v>
      </c>
      <c r="AT20" s="275">
        <v>24</v>
      </c>
      <c r="AU20" s="275">
        <v>23</v>
      </c>
      <c r="AV20" s="292">
        <v>23</v>
      </c>
      <c r="AW20" s="275">
        <v>17</v>
      </c>
      <c r="AX20" s="275">
        <v>22</v>
      </c>
      <c r="AY20" s="275">
        <v>12</v>
      </c>
      <c r="AZ20" s="275">
        <v>12</v>
      </c>
      <c r="BA20" s="275">
        <v>16</v>
      </c>
      <c r="BB20" s="275">
        <v>16</v>
      </c>
      <c r="BC20" s="57">
        <v>9</v>
      </c>
      <c r="BD20" s="275">
        <v>11</v>
      </c>
      <c r="BE20" s="275">
        <v>17</v>
      </c>
      <c r="BF20" s="275">
        <v>14</v>
      </c>
      <c r="BG20" s="275">
        <v>17</v>
      </c>
      <c r="BH20" s="292"/>
      <c r="BI20" s="76">
        <f t="shared" si="33"/>
        <v>12</v>
      </c>
      <c r="BJ20" s="77">
        <f t="shared" si="33"/>
        <v>14</v>
      </c>
      <c r="BK20" s="77">
        <f t="shared" si="33"/>
        <v>9</v>
      </c>
      <c r="BL20" s="77">
        <f t="shared" si="33"/>
        <v>4</v>
      </c>
      <c r="BM20" s="77">
        <f t="shared" si="33"/>
        <v>7</v>
      </c>
      <c r="BN20" s="77">
        <f t="shared" si="33"/>
        <v>-2</v>
      </c>
      <c r="BO20" s="77">
        <f t="shared" si="33"/>
        <v>0</v>
      </c>
      <c r="BP20" s="77">
        <f t="shared" si="33"/>
        <v>5</v>
      </c>
      <c r="BQ20" s="77">
        <f t="shared" si="33"/>
        <v>1</v>
      </c>
      <c r="BR20" s="386">
        <f t="shared" si="33"/>
        <v>2</v>
      </c>
      <c r="BS20" s="409">
        <f t="shared" si="34"/>
        <v>-4</v>
      </c>
      <c r="BT20" s="77">
        <f t="shared" si="34"/>
        <v>-18</v>
      </c>
      <c r="BU20" s="77">
        <f t="shared" si="34"/>
        <v>-19</v>
      </c>
      <c r="BV20" s="77">
        <f t="shared" si="34"/>
        <v>-16</v>
      </c>
      <c r="BW20" s="77">
        <f t="shared" si="34"/>
        <v>-19</v>
      </c>
      <c r="BX20" s="226">
        <f t="shared" si="34"/>
        <v>-4</v>
      </c>
      <c r="BY20" s="226">
        <f t="shared" si="34"/>
        <v>-10</v>
      </c>
      <c r="BZ20" s="226">
        <f t="shared" si="34"/>
        <v>-8</v>
      </c>
      <c r="CA20" s="252">
        <f t="shared" si="34"/>
        <v>-1</v>
      </c>
      <c r="CB20" s="252">
        <f t="shared" si="34"/>
        <v>9</v>
      </c>
      <c r="CC20" s="252">
        <f t="shared" si="35"/>
        <v>-11</v>
      </c>
      <c r="CD20" s="366">
        <f t="shared" si="35"/>
        <v>-3</v>
      </c>
      <c r="CE20" s="335">
        <f t="shared" si="35"/>
        <v>11</v>
      </c>
      <c r="CF20" s="252">
        <f t="shared" si="35"/>
        <v>20</v>
      </c>
      <c r="CG20" s="252">
        <f t="shared" si="35"/>
        <v>7</v>
      </c>
      <c r="CH20" s="252">
        <f t="shared" si="35"/>
        <v>-5</v>
      </c>
      <c r="CI20" s="252">
        <f t="shared" si="35"/>
        <v>6</v>
      </c>
      <c r="CJ20" s="252">
        <f t="shared" si="35"/>
        <v>-4</v>
      </c>
      <c r="CK20" s="252">
        <f t="shared" si="35"/>
        <v>6</v>
      </c>
      <c r="CL20" s="252">
        <f t="shared" si="35"/>
        <v>4</v>
      </c>
      <c r="CM20" s="252">
        <f t="shared" si="36"/>
        <v>-6</v>
      </c>
      <c r="CN20" s="252">
        <f t="shared" si="36"/>
        <v>-2</v>
      </c>
      <c r="CO20" s="252">
        <f t="shared" si="36"/>
        <v>9</v>
      </c>
      <c r="CP20" s="366">
        <f t="shared" si="36"/>
        <v>4</v>
      </c>
      <c r="CQ20" s="366">
        <f t="shared" si="36"/>
        <v>-16</v>
      </c>
      <c r="CR20" s="366">
        <f t="shared" si="36"/>
        <v>-6</v>
      </c>
      <c r="CS20" s="366">
        <f t="shared" si="36"/>
        <v>-3</v>
      </c>
      <c r="CT20" s="366">
        <f t="shared" si="36"/>
        <v>3</v>
      </c>
      <c r="CU20" s="366">
        <f t="shared" si="36"/>
        <v>0</v>
      </c>
      <c r="CV20" s="366">
        <f t="shared" si="36"/>
        <v>8</v>
      </c>
      <c r="CW20" s="366">
        <f t="shared" si="36"/>
        <v>-7</v>
      </c>
      <c r="CX20" s="366">
        <f t="shared" si="36"/>
        <v>-1</v>
      </c>
      <c r="CY20" s="366">
        <f t="shared" si="36"/>
        <v>11</v>
      </c>
      <c r="CZ20" s="366">
        <f t="shared" si="36"/>
        <v>-10</v>
      </c>
      <c r="DA20" s="366">
        <f t="shared" si="36"/>
        <v>-6</v>
      </c>
      <c r="DB20" s="264"/>
      <c r="DC20" s="57">
        <f>IF(ISERROR(GETPIVOTDATA("VALUE",'CSS WK pvt'!$I$2,"DT_FILE",DC$8,"CD_CO",DC$6,"TRIM_CAT",TRIM(B20),"TRIM_LINE",A16))=TRUE,0,GETPIVOTDATA("VALUE",'CSS WK pvt'!$I$2,"DT_FILE",DC$8,"CD_CO",DC$6,"TRIM_CAT",TRIM(B20),"TRIM_LINE",A16))</f>
        <v>17</v>
      </c>
    </row>
    <row r="21" spans="1:107" s="52" customFormat="1" x14ac:dyDescent="0.35">
      <c r="A21" s="139"/>
      <c r="B21" s="53" t="s">
        <v>143</v>
      </c>
      <c r="C21" s="73">
        <v>1</v>
      </c>
      <c r="D21" s="74">
        <v>4</v>
      </c>
      <c r="E21" s="74"/>
      <c r="F21" s="74">
        <v>5</v>
      </c>
      <c r="G21" s="74">
        <v>4</v>
      </c>
      <c r="H21" s="74">
        <v>2</v>
      </c>
      <c r="I21" s="74">
        <v>3</v>
      </c>
      <c r="J21" s="74">
        <v>3</v>
      </c>
      <c r="K21" s="74">
        <v>3</v>
      </c>
      <c r="L21" s="75">
        <v>1</v>
      </c>
      <c r="M21" s="74">
        <v>2</v>
      </c>
      <c r="N21" s="74">
        <v>6</v>
      </c>
      <c r="O21" s="74">
        <v>2</v>
      </c>
      <c r="P21" s="74">
        <v>4</v>
      </c>
      <c r="Q21" s="74">
        <v>5</v>
      </c>
      <c r="R21" s="74">
        <v>3</v>
      </c>
      <c r="S21" s="74">
        <v>1</v>
      </c>
      <c r="T21" s="74">
        <v>3</v>
      </c>
      <c r="U21" s="184">
        <v>4</v>
      </c>
      <c r="V21" s="184">
        <v>4</v>
      </c>
      <c r="W21" s="184">
        <v>3</v>
      </c>
      <c r="X21" s="75">
        <v>3</v>
      </c>
      <c r="Y21" s="184">
        <v>1</v>
      </c>
      <c r="Z21" s="184">
        <v>5</v>
      </c>
      <c r="AA21" s="184">
        <v>1</v>
      </c>
      <c r="AB21" s="184">
        <v>4</v>
      </c>
      <c r="AC21" s="184">
        <v>2</v>
      </c>
      <c r="AD21" s="184">
        <v>2</v>
      </c>
      <c r="AE21" s="184">
        <v>3</v>
      </c>
      <c r="AF21" s="184">
        <v>5</v>
      </c>
      <c r="AG21" s="184">
        <v>3</v>
      </c>
      <c r="AH21" s="184">
        <v>5</v>
      </c>
      <c r="AI21" s="184">
        <v>4</v>
      </c>
      <c r="AJ21" s="75">
        <v>3</v>
      </c>
      <c r="AK21" s="275">
        <v>6</v>
      </c>
      <c r="AL21" s="275">
        <v>6</v>
      </c>
      <c r="AM21" s="275">
        <v>4</v>
      </c>
      <c r="AN21" s="275">
        <v>3</v>
      </c>
      <c r="AO21" s="275">
        <v>4</v>
      </c>
      <c r="AP21" s="275">
        <v>4</v>
      </c>
      <c r="AQ21" s="57">
        <v>2</v>
      </c>
      <c r="AR21" s="275">
        <v>3</v>
      </c>
      <c r="AS21" s="275">
        <v>5</v>
      </c>
      <c r="AT21" s="275">
        <v>4</v>
      </c>
      <c r="AU21" s="275">
        <v>3</v>
      </c>
      <c r="AV21" s="292">
        <v>4</v>
      </c>
      <c r="AW21" s="275">
        <v>4</v>
      </c>
      <c r="AX21" s="275">
        <v>4</v>
      </c>
      <c r="AY21" s="275">
        <v>4</v>
      </c>
      <c r="AZ21" s="275">
        <v>5</v>
      </c>
      <c r="BA21" s="275">
        <v>4</v>
      </c>
      <c r="BB21" s="275">
        <v>7</v>
      </c>
      <c r="BC21" s="57">
        <v>4</v>
      </c>
      <c r="BD21" s="275">
        <v>5</v>
      </c>
      <c r="BE21" s="275">
        <v>4</v>
      </c>
      <c r="BF21" s="275">
        <v>3</v>
      </c>
      <c r="BG21" s="275">
        <v>2</v>
      </c>
      <c r="BH21" s="292"/>
      <c r="BI21" s="76">
        <f t="shared" si="33"/>
        <v>1</v>
      </c>
      <c r="BJ21" s="77">
        <f t="shared" si="33"/>
        <v>0</v>
      </c>
      <c r="BK21" s="77">
        <f t="shared" si="33"/>
        <v>5</v>
      </c>
      <c r="BL21" s="77">
        <f t="shared" si="33"/>
        <v>-2</v>
      </c>
      <c r="BM21" s="77">
        <f t="shared" si="33"/>
        <v>-3</v>
      </c>
      <c r="BN21" s="77">
        <f t="shared" si="33"/>
        <v>1</v>
      </c>
      <c r="BO21" s="77">
        <f t="shared" si="33"/>
        <v>1</v>
      </c>
      <c r="BP21" s="77">
        <f t="shared" si="33"/>
        <v>1</v>
      </c>
      <c r="BQ21" s="77">
        <f t="shared" si="33"/>
        <v>0</v>
      </c>
      <c r="BR21" s="386">
        <f t="shared" si="33"/>
        <v>2</v>
      </c>
      <c r="BS21" s="409">
        <f t="shared" si="34"/>
        <v>-1</v>
      </c>
      <c r="BT21" s="77">
        <f t="shared" si="34"/>
        <v>-1</v>
      </c>
      <c r="BU21" s="77">
        <f t="shared" si="34"/>
        <v>-1</v>
      </c>
      <c r="BV21" s="77">
        <f t="shared" si="34"/>
        <v>0</v>
      </c>
      <c r="BW21" s="77">
        <f t="shared" si="34"/>
        <v>-3</v>
      </c>
      <c r="BX21" s="226">
        <f t="shared" si="34"/>
        <v>-1</v>
      </c>
      <c r="BY21" s="226">
        <f t="shared" si="34"/>
        <v>2</v>
      </c>
      <c r="BZ21" s="226">
        <f t="shared" si="34"/>
        <v>2</v>
      </c>
      <c r="CA21" s="252">
        <f t="shared" si="34"/>
        <v>-1</v>
      </c>
      <c r="CB21" s="252">
        <f t="shared" si="34"/>
        <v>1</v>
      </c>
      <c r="CC21" s="252">
        <f t="shared" si="35"/>
        <v>1</v>
      </c>
      <c r="CD21" s="366">
        <f t="shared" si="35"/>
        <v>0</v>
      </c>
      <c r="CE21" s="335">
        <f t="shared" si="35"/>
        <v>5</v>
      </c>
      <c r="CF21" s="252">
        <f t="shared" si="35"/>
        <v>1</v>
      </c>
      <c r="CG21" s="252">
        <f t="shared" si="35"/>
        <v>3</v>
      </c>
      <c r="CH21" s="252">
        <f t="shared" si="35"/>
        <v>-1</v>
      </c>
      <c r="CI21" s="252">
        <f t="shared" si="35"/>
        <v>2</v>
      </c>
      <c r="CJ21" s="252">
        <f t="shared" si="35"/>
        <v>2</v>
      </c>
      <c r="CK21" s="252">
        <f t="shared" si="35"/>
        <v>-1</v>
      </c>
      <c r="CL21" s="252">
        <f t="shared" si="35"/>
        <v>-2</v>
      </c>
      <c r="CM21" s="252">
        <f t="shared" si="36"/>
        <v>2</v>
      </c>
      <c r="CN21" s="252">
        <f t="shared" si="36"/>
        <v>-1</v>
      </c>
      <c r="CO21" s="252">
        <f t="shared" si="36"/>
        <v>-1</v>
      </c>
      <c r="CP21" s="366">
        <f t="shared" si="36"/>
        <v>1</v>
      </c>
      <c r="CQ21" s="366">
        <f t="shared" si="36"/>
        <v>-2</v>
      </c>
      <c r="CR21" s="366">
        <f t="shared" si="36"/>
        <v>-2</v>
      </c>
      <c r="CS21" s="366">
        <f t="shared" si="36"/>
        <v>0</v>
      </c>
      <c r="CT21" s="366">
        <f t="shared" si="36"/>
        <v>2</v>
      </c>
      <c r="CU21" s="366">
        <f t="shared" si="36"/>
        <v>0</v>
      </c>
      <c r="CV21" s="366">
        <f t="shared" si="36"/>
        <v>3</v>
      </c>
      <c r="CW21" s="366">
        <f t="shared" si="36"/>
        <v>2</v>
      </c>
      <c r="CX21" s="366">
        <f t="shared" si="36"/>
        <v>2</v>
      </c>
      <c r="CY21" s="366">
        <f t="shared" si="36"/>
        <v>-1</v>
      </c>
      <c r="CZ21" s="366">
        <f t="shared" si="36"/>
        <v>-1</v>
      </c>
      <c r="DA21" s="366">
        <f t="shared" si="36"/>
        <v>-1</v>
      </c>
      <c r="DB21" s="264"/>
      <c r="DC21" s="57">
        <f>IF(ISERROR(GETPIVOTDATA("VALUE",'CSS WK pvt'!$I$2,"DT_FILE",DC$8,"CD_CO",DC$6,"TRIM_CAT",TRIM(B21),"TRIM_LINE",A16))=TRUE,0,GETPIVOTDATA("VALUE",'CSS WK pvt'!$I$2,"DT_FILE",DC$8,"CD_CO",DC$6,"TRIM_CAT",TRIM(B21),"TRIM_LINE",A16))</f>
        <v>2</v>
      </c>
    </row>
    <row r="22" spans="1:107" s="66" customFormat="1" x14ac:dyDescent="0.35">
      <c r="A22" s="141"/>
      <c r="B22" s="53" t="s">
        <v>144</v>
      </c>
      <c r="C22" s="129">
        <f t="shared" ref="C22:Q22" si="37">SUM(C17:C21)</f>
        <v>1274</v>
      </c>
      <c r="D22" s="130">
        <f t="shared" si="37"/>
        <v>1416</v>
      </c>
      <c r="E22" s="130">
        <f t="shared" si="37"/>
        <v>1337</v>
      </c>
      <c r="F22" s="130">
        <f t="shared" si="37"/>
        <v>1164</v>
      </c>
      <c r="G22" s="130">
        <f t="shared" si="37"/>
        <v>1287</v>
      </c>
      <c r="H22" s="130">
        <f t="shared" si="37"/>
        <v>1096</v>
      </c>
      <c r="I22" s="130">
        <f t="shared" si="37"/>
        <v>1211</v>
      </c>
      <c r="J22" s="130">
        <f t="shared" si="37"/>
        <v>1449</v>
      </c>
      <c r="K22" s="130">
        <f t="shared" si="37"/>
        <v>1804</v>
      </c>
      <c r="L22" s="131">
        <f t="shared" si="37"/>
        <v>1692</v>
      </c>
      <c r="M22" s="130">
        <f t="shared" si="37"/>
        <v>1571</v>
      </c>
      <c r="N22" s="130">
        <f t="shared" si="37"/>
        <v>1480</v>
      </c>
      <c r="O22" s="130">
        <f t="shared" si="37"/>
        <v>1620</v>
      </c>
      <c r="P22" s="130">
        <f t="shared" si="37"/>
        <v>2016</v>
      </c>
      <c r="Q22" s="130">
        <f t="shared" si="37"/>
        <v>1947</v>
      </c>
      <c r="R22" s="130">
        <v>1745</v>
      </c>
      <c r="S22" s="130">
        <v>1892</v>
      </c>
      <c r="T22" s="130">
        <v>1501</v>
      </c>
      <c r="U22" s="185">
        <v>1596</v>
      </c>
      <c r="V22" s="185">
        <v>1790</v>
      </c>
      <c r="W22" s="185">
        <f>SUM(W17+W18+W19+W20+W21)</f>
        <v>2165</v>
      </c>
      <c r="X22" s="131">
        <f>SUM(X17+X18+X19+X20+X21)</f>
        <v>1906</v>
      </c>
      <c r="Y22" s="185">
        <v>1658</v>
      </c>
      <c r="Z22" s="185">
        <v>1593</v>
      </c>
      <c r="AA22" s="185">
        <v>1492</v>
      </c>
      <c r="AB22" s="185">
        <v>1549</v>
      </c>
      <c r="AC22" s="185">
        <v>1395</v>
      </c>
      <c r="AD22" s="185">
        <v>1404</v>
      </c>
      <c r="AE22" s="185">
        <v>1370</v>
      </c>
      <c r="AF22" s="185">
        <v>1219</v>
      </c>
      <c r="AG22" s="185">
        <v>1330</v>
      </c>
      <c r="AH22" s="185">
        <v>1579</v>
      </c>
      <c r="AI22" s="185">
        <v>1543</v>
      </c>
      <c r="AJ22" s="131">
        <v>1541</v>
      </c>
      <c r="AK22" s="276">
        <v>1648</v>
      </c>
      <c r="AL22" s="276">
        <v>1488</v>
      </c>
      <c r="AM22" s="276">
        <v>1458</v>
      </c>
      <c r="AN22" s="276">
        <v>1167</v>
      </c>
      <c r="AO22" s="276">
        <v>1199</v>
      </c>
      <c r="AP22" s="276">
        <v>1296</v>
      </c>
      <c r="AQ22" s="78">
        <v>1467</v>
      </c>
      <c r="AR22" s="276">
        <v>1139</v>
      </c>
      <c r="AS22" s="276">
        <v>1357</v>
      </c>
      <c r="AT22" s="276">
        <v>1398</v>
      </c>
      <c r="AU22" s="276">
        <v>1580</v>
      </c>
      <c r="AV22" s="293">
        <v>1416</v>
      </c>
      <c r="AW22" s="276">
        <v>1244</v>
      </c>
      <c r="AX22" s="276">
        <v>1539</v>
      </c>
      <c r="AY22" s="276">
        <v>1391</v>
      </c>
      <c r="AZ22" s="276">
        <v>1329</v>
      </c>
      <c r="BA22" s="276">
        <v>1437</v>
      </c>
      <c r="BB22" s="276">
        <v>1332</v>
      </c>
      <c r="BC22" s="78">
        <v>1091</v>
      </c>
      <c r="BD22" s="276">
        <v>1251</v>
      </c>
      <c r="BE22" s="276">
        <v>1420</v>
      </c>
      <c r="BF22" s="276">
        <v>1195</v>
      </c>
      <c r="BG22" s="276">
        <v>1500</v>
      </c>
      <c r="BH22" s="293"/>
      <c r="BI22" s="78">
        <f t="shared" ref="BI22:BM22" si="38">SUM(BI17:BI21)</f>
        <v>346</v>
      </c>
      <c r="BJ22" s="132">
        <f t="shared" si="38"/>
        <v>600</v>
      </c>
      <c r="BK22" s="132">
        <f t="shared" si="38"/>
        <v>610</v>
      </c>
      <c r="BL22" s="132">
        <f t="shared" si="38"/>
        <v>581</v>
      </c>
      <c r="BM22" s="132">
        <f t="shared" si="38"/>
        <v>605</v>
      </c>
      <c r="BN22" s="132">
        <f t="shared" ref="BN22:BV22" si="39">SUM(BN17:BN21)</f>
        <v>405</v>
      </c>
      <c r="BO22" s="132">
        <f t="shared" si="39"/>
        <v>385</v>
      </c>
      <c r="BP22" s="132">
        <f t="shared" si="39"/>
        <v>341</v>
      </c>
      <c r="BQ22" s="132">
        <f t="shared" si="39"/>
        <v>361</v>
      </c>
      <c r="BR22" s="387">
        <f t="shared" si="39"/>
        <v>214</v>
      </c>
      <c r="BS22" s="410">
        <f t="shared" si="39"/>
        <v>87</v>
      </c>
      <c r="BT22" s="132">
        <f t="shared" si="39"/>
        <v>113</v>
      </c>
      <c r="BU22" s="132">
        <f t="shared" si="39"/>
        <v>-128</v>
      </c>
      <c r="BV22" s="132">
        <f t="shared" si="39"/>
        <v>-467</v>
      </c>
      <c r="BW22" s="132">
        <f t="shared" ref="BW22:BX22" si="40">SUM(BW17:BW21)</f>
        <v>-552</v>
      </c>
      <c r="BX22" s="227">
        <f t="shared" si="40"/>
        <v>-341</v>
      </c>
      <c r="BY22" s="227">
        <f t="shared" ref="BY22" si="41">SUM(BY17:BY21)</f>
        <v>-522</v>
      </c>
      <c r="BZ22" s="227">
        <f t="shared" ref="BZ22:CA22" si="42">SUM(BZ17:BZ21)</f>
        <v>-282</v>
      </c>
      <c r="CA22" s="253">
        <f t="shared" si="42"/>
        <v>-266</v>
      </c>
      <c r="CB22" s="253">
        <f t="shared" ref="CB22:CC22" si="43">SUM(CB17:CB21)</f>
        <v>-211</v>
      </c>
      <c r="CC22" s="253">
        <f t="shared" si="43"/>
        <v>-622</v>
      </c>
      <c r="CD22" s="367">
        <f t="shared" ref="CD22:CE22" si="44">SUM(CD17:CD21)</f>
        <v>-365</v>
      </c>
      <c r="CE22" s="336">
        <f t="shared" si="44"/>
        <v>-10</v>
      </c>
      <c r="CF22" s="253">
        <f t="shared" ref="CF22" si="45">SUM(CF17:CF21)</f>
        <v>-105</v>
      </c>
      <c r="CG22" s="253">
        <f t="shared" ref="CG22" si="46">SUM(CG17:CG21)</f>
        <v>-34</v>
      </c>
      <c r="CH22" s="253">
        <f t="shared" ref="CH22" si="47">SUM(CH17:CH21)</f>
        <v>-382</v>
      </c>
      <c r="CI22" s="253">
        <f t="shared" ref="CI22" si="48">SUM(CI17:CI21)</f>
        <v>-196</v>
      </c>
      <c r="CJ22" s="253">
        <f t="shared" ref="CJ22" si="49">SUM(CJ17:CJ21)</f>
        <v>-108</v>
      </c>
      <c r="CK22" s="253">
        <f t="shared" ref="CK22" si="50">SUM(CK17:CK21)</f>
        <v>97</v>
      </c>
      <c r="CL22" s="253">
        <f t="shared" ref="CL22" si="51">SUM(CL17:CL21)</f>
        <v>-80</v>
      </c>
      <c r="CM22" s="253">
        <f t="shared" ref="CM22" si="52">SUM(CM17:CM21)</f>
        <v>27</v>
      </c>
      <c r="CN22" s="253">
        <f t="shared" ref="CN22" si="53">SUM(CN17:CN21)</f>
        <v>-181</v>
      </c>
      <c r="CO22" s="253">
        <f t="shared" ref="CO22" si="54">SUM(CO17:CO21)</f>
        <v>37</v>
      </c>
      <c r="CP22" s="367">
        <f t="shared" ref="CP22" si="55">SUM(CP17:CP21)</f>
        <v>-125</v>
      </c>
      <c r="CQ22" s="367">
        <f t="shared" ref="CQ22" si="56">SUM(CQ17:CQ21)</f>
        <v>-404</v>
      </c>
      <c r="CR22" s="367">
        <f t="shared" ref="CR22" si="57">SUM(CR17:CR21)</f>
        <v>51</v>
      </c>
      <c r="CS22" s="367">
        <f t="shared" ref="CS22" si="58">SUM(CS17:CS21)</f>
        <v>-67</v>
      </c>
      <c r="CT22" s="367">
        <f t="shared" ref="CT22" si="59">SUM(CT17:CT21)</f>
        <v>162</v>
      </c>
      <c r="CU22" s="367">
        <f t="shared" ref="CU22" si="60">SUM(CU17:CU21)</f>
        <v>238</v>
      </c>
      <c r="CV22" s="367">
        <f t="shared" ref="CV22" si="61">SUM(CV17:CV21)</f>
        <v>36</v>
      </c>
      <c r="CW22" s="367">
        <f t="shared" ref="CW22" si="62">SUM(CW17:CW21)</f>
        <v>-376</v>
      </c>
      <c r="CX22" s="367">
        <f t="shared" ref="CX22" si="63">SUM(CX17:CX21)</f>
        <v>112</v>
      </c>
      <c r="CY22" s="367">
        <f t="shared" ref="CY22:CZ22" si="64">SUM(CY17:CY21)</f>
        <v>63</v>
      </c>
      <c r="CZ22" s="367">
        <f t="shared" si="64"/>
        <v>-203</v>
      </c>
      <c r="DA22" s="367">
        <f t="shared" ref="DA22" si="65">SUM(DA17:DA21)</f>
        <v>-80</v>
      </c>
      <c r="DB22" s="265"/>
      <c r="DC22" s="78">
        <f>SUM(DC17:DC21)</f>
        <v>1500</v>
      </c>
    </row>
    <row r="23" spans="1:107" s="52" customFormat="1" x14ac:dyDescent="0.3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54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264"/>
      <c r="DC23" s="83"/>
    </row>
    <row r="24" spans="1:107" s="52" customFormat="1" x14ac:dyDescent="0.35">
      <c r="A24" s="137"/>
      <c r="B24" s="53" t="s">
        <v>139</v>
      </c>
      <c r="C24" s="73">
        <v>585</v>
      </c>
      <c r="D24" s="74">
        <v>667</v>
      </c>
      <c r="E24" s="74">
        <v>642</v>
      </c>
      <c r="F24" s="74">
        <v>454</v>
      </c>
      <c r="G24" s="74">
        <v>622</v>
      </c>
      <c r="H24" s="74">
        <v>430</v>
      </c>
      <c r="I24" s="74">
        <v>666</v>
      </c>
      <c r="J24" s="74">
        <v>762</v>
      </c>
      <c r="K24" s="74">
        <v>994</v>
      </c>
      <c r="L24" s="75">
        <v>844</v>
      </c>
      <c r="M24" s="74">
        <v>696</v>
      </c>
      <c r="N24" s="74">
        <v>718</v>
      </c>
      <c r="O24" s="74">
        <v>742</v>
      </c>
      <c r="P24" s="74">
        <v>752</v>
      </c>
      <c r="Q24" s="74">
        <v>683</v>
      </c>
      <c r="R24" s="74">
        <v>647</v>
      </c>
      <c r="S24" s="74">
        <v>781</v>
      </c>
      <c r="T24" s="74">
        <v>580</v>
      </c>
      <c r="U24" s="184">
        <v>634</v>
      </c>
      <c r="V24" s="184">
        <v>744</v>
      </c>
      <c r="W24" s="184">
        <v>940</v>
      </c>
      <c r="X24" s="75">
        <v>759</v>
      </c>
      <c r="Y24" s="184">
        <v>629</v>
      </c>
      <c r="Z24" s="184">
        <v>640</v>
      </c>
      <c r="AA24" s="184">
        <v>547</v>
      </c>
      <c r="AB24" s="184">
        <v>603</v>
      </c>
      <c r="AC24" s="184">
        <v>525</v>
      </c>
      <c r="AD24" s="184">
        <v>561</v>
      </c>
      <c r="AE24" s="184">
        <v>595</v>
      </c>
      <c r="AF24" s="184">
        <v>542</v>
      </c>
      <c r="AG24" s="184">
        <v>613</v>
      </c>
      <c r="AH24" s="184">
        <v>786</v>
      </c>
      <c r="AI24" s="184">
        <v>647</v>
      </c>
      <c r="AJ24" s="75">
        <v>636</v>
      </c>
      <c r="AK24" s="275">
        <v>710</v>
      </c>
      <c r="AL24" s="275">
        <v>594</v>
      </c>
      <c r="AM24" s="275">
        <v>634</v>
      </c>
      <c r="AN24" s="275">
        <v>400</v>
      </c>
      <c r="AO24" s="275">
        <v>514</v>
      </c>
      <c r="AP24" s="275">
        <v>555</v>
      </c>
      <c r="AQ24" s="57">
        <v>718</v>
      </c>
      <c r="AR24" s="275">
        <v>477</v>
      </c>
      <c r="AS24" s="275">
        <v>649</v>
      </c>
      <c r="AT24" s="275">
        <v>670</v>
      </c>
      <c r="AU24" s="275">
        <v>707</v>
      </c>
      <c r="AV24" s="292">
        <v>579</v>
      </c>
      <c r="AW24" s="275">
        <v>563</v>
      </c>
      <c r="AX24" s="275">
        <v>769</v>
      </c>
      <c r="AY24" s="275">
        <v>628</v>
      </c>
      <c r="AZ24" s="275">
        <v>574</v>
      </c>
      <c r="BA24" s="275">
        <v>671</v>
      </c>
      <c r="BB24" s="275">
        <v>598</v>
      </c>
      <c r="BC24" s="57">
        <v>502</v>
      </c>
      <c r="BD24" s="275">
        <v>593</v>
      </c>
      <c r="BE24" s="275">
        <v>712</v>
      </c>
      <c r="BF24" s="275">
        <v>509</v>
      </c>
      <c r="BG24" s="275">
        <v>718</v>
      </c>
      <c r="BH24" s="292"/>
      <c r="BI24" s="76">
        <f t="shared" ref="BI24:BR28" si="66">O24-C24</f>
        <v>157</v>
      </c>
      <c r="BJ24" s="77">
        <f t="shared" si="66"/>
        <v>85</v>
      </c>
      <c r="BK24" s="77">
        <f t="shared" si="66"/>
        <v>41</v>
      </c>
      <c r="BL24" s="77">
        <f t="shared" si="66"/>
        <v>193</v>
      </c>
      <c r="BM24" s="77">
        <f t="shared" si="66"/>
        <v>159</v>
      </c>
      <c r="BN24" s="77">
        <f t="shared" si="66"/>
        <v>150</v>
      </c>
      <c r="BO24" s="77">
        <f t="shared" si="66"/>
        <v>-32</v>
      </c>
      <c r="BP24" s="77">
        <f t="shared" si="66"/>
        <v>-18</v>
      </c>
      <c r="BQ24" s="77">
        <f t="shared" si="66"/>
        <v>-54</v>
      </c>
      <c r="BR24" s="386">
        <f t="shared" si="66"/>
        <v>-85</v>
      </c>
      <c r="BS24" s="409">
        <f t="shared" ref="BS24:CB28" si="67">Y24-M24</f>
        <v>-67</v>
      </c>
      <c r="BT24" s="77">
        <f t="shared" si="67"/>
        <v>-78</v>
      </c>
      <c r="BU24" s="77">
        <f t="shared" si="67"/>
        <v>-195</v>
      </c>
      <c r="BV24" s="77">
        <f t="shared" si="67"/>
        <v>-149</v>
      </c>
      <c r="BW24" s="77">
        <f t="shared" si="67"/>
        <v>-158</v>
      </c>
      <c r="BX24" s="226">
        <f t="shared" si="67"/>
        <v>-86</v>
      </c>
      <c r="BY24" s="226">
        <f t="shared" si="67"/>
        <v>-186</v>
      </c>
      <c r="BZ24" s="226">
        <f t="shared" si="67"/>
        <v>-38</v>
      </c>
      <c r="CA24" s="252">
        <f t="shared" si="67"/>
        <v>-21</v>
      </c>
      <c r="CB24" s="252">
        <f t="shared" si="67"/>
        <v>42</v>
      </c>
      <c r="CC24" s="252">
        <f t="shared" ref="CC24:CL28" si="68">AI24-W24</f>
        <v>-293</v>
      </c>
      <c r="CD24" s="366">
        <f t="shared" si="68"/>
        <v>-123</v>
      </c>
      <c r="CE24" s="335">
        <f t="shared" si="68"/>
        <v>81</v>
      </c>
      <c r="CF24" s="252">
        <f t="shared" si="68"/>
        <v>-46</v>
      </c>
      <c r="CG24" s="252">
        <f t="shared" si="68"/>
        <v>87</v>
      </c>
      <c r="CH24" s="252">
        <f t="shared" si="68"/>
        <v>-203</v>
      </c>
      <c r="CI24" s="252">
        <f t="shared" si="68"/>
        <v>-11</v>
      </c>
      <c r="CJ24" s="252">
        <f t="shared" si="68"/>
        <v>-6</v>
      </c>
      <c r="CK24" s="252">
        <f t="shared" si="68"/>
        <v>123</v>
      </c>
      <c r="CL24" s="252">
        <f t="shared" si="68"/>
        <v>-65</v>
      </c>
      <c r="CM24" s="252">
        <f t="shared" ref="CM24:DA28" si="69">AS24-AG24</f>
        <v>36</v>
      </c>
      <c r="CN24" s="252">
        <f t="shared" si="69"/>
        <v>-116</v>
      </c>
      <c r="CO24" s="252">
        <f t="shared" si="69"/>
        <v>60</v>
      </c>
      <c r="CP24" s="366">
        <f t="shared" si="69"/>
        <v>-57</v>
      </c>
      <c r="CQ24" s="366">
        <f t="shared" si="69"/>
        <v>-147</v>
      </c>
      <c r="CR24" s="366">
        <f t="shared" si="69"/>
        <v>175</v>
      </c>
      <c r="CS24" s="366">
        <f t="shared" si="69"/>
        <v>-6</v>
      </c>
      <c r="CT24" s="366">
        <f t="shared" si="69"/>
        <v>174</v>
      </c>
      <c r="CU24" s="366">
        <f t="shared" si="69"/>
        <v>157</v>
      </c>
      <c r="CV24" s="366">
        <f t="shared" si="69"/>
        <v>43</v>
      </c>
      <c r="CW24" s="366">
        <f t="shared" si="69"/>
        <v>-216</v>
      </c>
      <c r="CX24" s="366">
        <f t="shared" si="69"/>
        <v>116</v>
      </c>
      <c r="CY24" s="366">
        <f t="shared" si="69"/>
        <v>63</v>
      </c>
      <c r="CZ24" s="366">
        <f t="shared" si="69"/>
        <v>-161</v>
      </c>
      <c r="DA24" s="366">
        <f t="shared" si="69"/>
        <v>11</v>
      </c>
      <c r="DB24" s="264"/>
      <c r="DC24" s="57">
        <f>IF(ISERROR(GETPIVOTDATA("VALUE",'CSS WK pvt'!$I$2,"DT_FILE",DC$8,"CD_CO",DC$6,"TRIM_CAT",TRIM(B24),"TRIM_LINE",A23))=TRUE,0,GETPIVOTDATA("VALUE",'CSS WK pvt'!$I$2,"DT_FILE",DC$8,"CD_CO",DC$6,"TRIM_CAT",TRIM(B24),"TRIM_LINE",A23))</f>
        <v>718</v>
      </c>
    </row>
    <row r="25" spans="1:107" s="52" customFormat="1" x14ac:dyDescent="0.35">
      <c r="A25" s="137"/>
      <c r="B25" s="53" t="s">
        <v>140</v>
      </c>
      <c r="C25" s="73">
        <v>9</v>
      </c>
      <c r="D25" s="74">
        <v>7</v>
      </c>
      <c r="E25" s="74">
        <v>12</v>
      </c>
      <c r="F25" s="74">
        <v>10</v>
      </c>
      <c r="G25" s="74">
        <v>10</v>
      </c>
      <c r="H25" s="74">
        <v>18</v>
      </c>
      <c r="I25" s="74">
        <v>15</v>
      </c>
      <c r="J25" s="74">
        <v>10</v>
      </c>
      <c r="K25" s="74">
        <v>21</v>
      </c>
      <c r="L25" s="75">
        <v>9</v>
      </c>
      <c r="M25" s="74">
        <v>10</v>
      </c>
      <c r="N25" s="74">
        <v>9</v>
      </c>
      <c r="O25" s="74">
        <v>18</v>
      </c>
      <c r="P25" s="74">
        <v>10</v>
      </c>
      <c r="Q25" s="74">
        <v>13</v>
      </c>
      <c r="R25" s="74">
        <v>10</v>
      </c>
      <c r="S25" s="74">
        <v>9</v>
      </c>
      <c r="T25" s="74">
        <v>10</v>
      </c>
      <c r="U25" s="184">
        <v>6</v>
      </c>
      <c r="V25" s="184">
        <v>8</v>
      </c>
      <c r="W25" s="184">
        <v>15</v>
      </c>
      <c r="X25" s="75">
        <v>5</v>
      </c>
      <c r="Y25" s="184">
        <v>10</v>
      </c>
      <c r="Z25" s="184">
        <v>14</v>
      </c>
      <c r="AA25" s="184">
        <v>11</v>
      </c>
      <c r="AB25" s="184">
        <v>10</v>
      </c>
      <c r="AC25" s="184">
        <v>8</v>
      </c>
      <c r="AD25" s="184">
        <v>7</v>
      </c>
      <c r="AE25" s="184">
        <v>14</v>
      </c>
      <c r="AF25" s="184">
        <v>5</v>
      </c>
      <c r="AG25" s="184">
        <v>12</v>
      </c>
      <c r="AH25" s="184">
        <v>8</v>
      </c>
      <c r="AI25" s="184">
        <v>5</v>
      </c>
      <c r="AJ25" s="75">
        <v>6</v>
      </c>
      <c r="AK25" s="275">
        <v>10</v>
      </c>
      <c r="AL25" s="275">
        <v>5</v>
      </c>
      <c r="AM25" s="275">
        <v>13</v>
      </c>
      <c r="AN25" s="275">
        <v>12</v>
      </c>
      <c r="AO25" s="275">
        <v>5</v>
      </c>
      <c r="AP25" s="275">
        <v>11</v>
      </c>
      <c r="AQ25" s="57">
        <v>10</v>
      </c>
      <c r="AR25" s="275">
        <v>9</v>
      </c>
      <c r="AS25" s="275">
        <v>17</v>
      </c>
      <c r="AT25" s="275">
        <v>9</v>
      </c>
      <c r="AU25" s="275">
        <v>8</v>
      </c>
      <c r="AV25" s="292">
        <v>16</v>
      </c>
      <c r="AW25" s="275">
        <v>13</v>
      </c>
      <c r="AX25" s="275">
        <v>17</v>
      </c>
      <c r="AY25" s="275">
        <v>10</v>
      </c>
      <c r="AZ25" s="275">
        <v>6</v>
      </c>
      <c r="BA25" s="275">
        <v>10</v>
      </c>
      <c r="BB25" s="275">
        <v>12</v>
      </c>
      <c r="BC25" s="57">
        <v>7</v>
      </c>
      <c r="BD25" s="275">
        <v>8</v>
      </c>
      <c r="BE25" s="275">
        <v>13</v>
      </c>
      <c r="BF25" s="275">
        <v>7</v>
      </c>
      <c r="BG25" s="275">
        <v>14</v>
      </c>
      <c r="BH25" s="292"/>
      <c r="BI25" s="76">
        <f t="shared" si="66"/>
        <v>9</v>
      </c>
      <c r="BJ25" s="77">
        <f t="shared" si="66"/>
        <v>3</v>
      </c>
      <c r="BK25" s="77">
        <f t="shared" si="66"/>
        <v>1</v>
      </c>
      <c r="BL25" s="77">
        <f t="shared" si="66"/>
        <v>0</v>
      </c>
      <c r="BM25" s="77">
        <f t="shared" si="66"/>
        <v>-1</v>
      </c>
      <c r="BN25" s="77">
        <f t="shared" si="66"/>
        <v>-8</v>
      </c>
      <c r="BO25" s="77">
        <f t="shared" si="66"/>
        <v>-9</v>
      </c>
      <c r="BP25" s="77">
        <f t="shared" si="66"/>
        <v>-2</v>
      </c>
      <c r="BQ25" s="77">
        <f t="shared" si="66"/>
        <v>-6</v>
      </c>
      <c r="BR25" s="386">
        <f t="shared" si="66"/>
        <v>-4</v>
      </c>
      <c r="BS25" s="409">
        <f t="shared" si="67"/>
        <v>0</v>
      </c>
      <c r="BT25" s="77">
        <f t="shared" si="67"/>
        <v>5</v>
      </c>
      <c r="BU25" s="77">
        <f t="shared" si="67"/>
        <v>-7</v>
      </c>
      <c r="BV25" s="77">
        <f t="shared" si="67"/>
        <v>0</v>
      </c>
      <c r="BW25" s="77">
        <f t="shared" si="67"/>
        <v>-5</v>
      </c>
      <c r="BX25" s="226">
        <f t="shared" si="67"/>
        <v>-3</v>
      </c>
      <c r="BY25" s="226">
        <f t="shared" si="67"/>
        <v>5</v>
      </c>
      <c r="BZ25" s="226">
        <f t="shared" si="67"/>
        <v>-5</v>
      </c>
      <c r="CA25" s="252">
        <f t="shared" si="67"/>
        <v>6</v>
      </c>
      <c r="CB25" s="252">
        <f t="shared" si="67"/>
        <v>0</v>
      </c>
      <c r="CC25" s="252">
        <f t="shared" si="68"/>
        <v>-10</v>
      </c>
      <c r="CD25" s="366">
        <f t="shared" si="68"/>
        <v>1</v>
      </c>
      <c r="CE25" s="335">
        <f t="shared" si="68"/>
        <v>0</v>
      </c>
      <c r="CF25" s="252">
        <f t="shared" si="68"/>
        <v>-9</v>
      </c>
      <c r="CG25" s="252">
        <f t="shared" si="68"/>
        <v>2</v>
      </c>
      <c r="CH25" s="252">
        <f t="shared" si="68"/>
        <v>2</v>
      </c>
      <c r="CI25" s="252">
        <f t="shared" si="68"/>
        <v>-3</v>
      </c>
      <c r="CJ25" s="252">
        <f t="shared" si="68"/>
        <v>4</v>
      </c>
      <c r="CK25" s="252">
        <f t="shared" si="68"/>
        <v>-4</v>
      </c>
      <c r="CL25" s="252">
        <f t="shared" si="68"/>
        <v>4</v>
      </c>
      <c r="CM25" s="252">
        <f t="shared" si="69"/>
        <v>5</v>
      </c>
      <c r="CN25" s="252">
        <f t="shared" si="69"/>
        <v>1</v>
      </c>
      <c r="CO25" s="252">
        <f t="shared" si="69"/>
        <v>3</v>
      </c>
      <c r="CP25" s="366">
        <f t="shared" si="69"/>
        <v>10</v>
      </c>
      <c r="CQ25" s="366">
        <f t="shared" si="69"/>
        <v>3</v>
      </c>
      <c r="CR25" s="366">
        <f t="shared" si="69"/>
        <v>12</v>
      </c>
      <c r="CS25" s="366">
        <f t="shared" si="69"/>
        <v>-3</v>
      </c>
      <c r="CT25" s="366">
        <f t="shared" si="69"/>
        <v>-6</v>
      </c>
      <c r="CU25" s="366">
        <f t="shared" si="69"/>
        <v>5</v>
      </c>
      <c r="CV25" s="366">
        <f t="shared" si="69"/>
        <v>1</v>
      </c>
      <c r="CW25" s="366">
        <f t="shared" si="69"/>
        <v>-3</v>
      </c>
      <c r="CX25" s="366">
        <f t="shared" si="69"/>
        <v>-1</v>
      </c>
      <c r="CY25" s="366">
        <f t="shared" si="69"/>
        <v>-4</v>
      </c>
      <c r="CZ25" s="366">
        <f t="shared" si="69"/>
        <v>-2</v>
      </c>
      <c r="DA25" s="366">
        <f t="shared" si="69"/>
        <v>6</v>
      </c>
      <c r="DB25" s="264"/>
      <c r="DC25" s="57">
        <f>IF(ISERROR(GETPIVOTDATA("VALUE",'CSS WK pvt'!$I$2,"DT_FILE",DC$8,"CD_CO",DC$6,"TRIM_CAT",TRIM(B25),"TRIM_LINE",A23))=TRUE,0,GETPIVOTDATA("VALUE",'CSS WK pvt'!$I$2,"DT_FILE",DC$8,"CD_CO",DC$6,"TRIM_CAT",TRIM(B25),"TRIM_LINE",A23))</f>
        <v>14</v>
      </c>
    </row>
    <row r="26" spans="1:107" s="52" customFormat="1" x14ac:dyDescent="0.35">
      <c r="A26" s="137"/>
      <c r="B26" s="53" t="s">
        <v>141</v>
      </c>
      <c r="C26" s="73">
        <v>165</v>
      </c>
      <c r="D26" s="74">
        <v>202</v>
      </c>
      <c r="E26" s="74">
        <v>110</v>
      </c>
      <c r="F26" s="74">
        <v>180</v>
      </c>
      <c r="G26" s="74">
        <v>146</v>
      </c>
      <c r="H26" s="74">
        <v>148</v>
      </c>
      <c r="I26" s="74">
        <v>84</v>
      </c>
      <c r="J26" s="74">
        <v>154</v>
      </c>
      <c r="K26" s="74">
        <v>251</v>
      </c>
      <c r="L26" s="75">
        <v>214</v>
      </c>
      <c r="M26" s="74">
        <v>213</v>
      </c>
      <c r="N26" s="74">
        <v>211</v>
      </c>
      <c r="O26" s="74">
        <v>168</v>
      </c>
      <c r="P26" s="74">
        <v>257</v>
      </c>
      <c r="Q26" s="74">
        <v>218</v>
      </c>
      <c r="R26" s="74">
        <v>81</v>
      </c>
      <c r="S26" s="74">
        <v>164</v>
      </c>
      <c r="T26" s="74">
        <v>78</v>
      </c>
      <c r="U26" s="184">
        <v>87</v>
      </c>
      <c r="V26" s="184">
        <v>156</v>
      </c>
      <c r="W26" s="184">
        <v>269</v>
      </c>
      <c r="X26" s="75">
        <v>222</v>
      </c>
      <c r="Y26" s="184">
        <v>124</v>
      </c>
      <c r="Z26" s="184">
        <v>82</v>
      </c>
      <c r="AA26" s="184">
        <v>83</v>
      </c>
      <c r="AB26" s="184">
        <v>101</v>
      </c>
      <c r="AC26" s="184">
        <v>82</v>
      </c>
      <c r="AD26" s="184">
        <v>96</v>
      </c>
      <c r="AE26" s="184">
        <v>110</v>
      </c>
      <c r="AF26" s="184">
        <v>86</v>
      </c>
      <c r="AG26" s="184">
        <v>112</v>
      </c>
      <c r="AH26" s="184">
        <v>179</v>
      </c>
      <c r="AI26" s="184">
        <v>228</v>
      </c>
      <c r="AJ26" s="75">
        <v>173</v>
      </c>
      <c r="AK26" s="275">
        <v>263</v>
      </c>
      <c r="AL26" s="275">
        <v>240</v>
      </c>
      <c r="AM26" s="275">
        <v>160</v>
      </c>
      <c r="AN26" s="275">
        <v>87</v>
      </c>
      <c r="AO26" s="275">
        <v>80</v>
      </c>
      <c r="AP26" s="275">
        <v>174</v>
      </c>
      <c r="AQ26" s="57">
        <v>165</v>
      </c>
      <c r="AR26" s="275">
        <v>153</v>
      </c>
      <c r="AS26" s="275">
        <v>185</v>
      </c>
      <c r="AT26" s="275">
        <v>216</v>
      </c>
      <c r="AU26" s="275">
        <v>212</v>
      </c>
      <c r="AV26" s="292">
        <v>187</v>
      </c>
      <c r="AW26" s="275">
        <v>171</v>
      </c>
      <c r="AX26" s="275">
        <v>190</v>
      </c>
      <c r="AY26" s="275">
        <v>187</v>
      </c>
      <c r="AZ26" s="275">
        <v>199</v>
      </c>
      <c r="BA26" s="275">
        <v>180</v>
      </c>
      <c r="BB26" s="275">
        <v>115</v>
      </c>
      <c r="BC26" s="57">
        <v>71</v>
      </c>
      <c r="BD26" s="275">
        <v>164</v>
      </c>
      <c r="BE26" s="275">
        <v>207</v>
      </c>
      <c r="BF26" s="275">
        <v>124</v>
      </c>
      <c r="BG26" s="275">
        <v>185</v>
      </c>
      <c r="BH26" s="292"/>
      <c r="BI26" s="76">
        <f t="shared" si="66"/>
        <v>3</v>
      </c>
      <c r="BJ26" s="77">
        <f t="shared" si="66"/>
        <v>55</v>
      </c>
      <c r="BK26" s="77">
        <f t="shared" si="66"/>
        <v>108</v>
      </c>
      <c r="BL26" s="77">
        <f t="shared" si="66"/>
        <v>-99</v>
      </c>
      <c r="BM26" s="77">
        <f t="shared" si="66"/>
        <v>18</v>
      </c>
      <c r="BN26" s="77">
        <f t="shared" si="66"/>
        <v>-70</v>
      </c>
      <c r="BO26" s="77">
        <f t="shared" si="66"/>
        <v>3</v>
      </c>
      <c r="BP26" s="77">
        <f t="shared" si="66"/>
        <v>2</v>
      </c>
      <c r="BQ26" s="77">
        <f t="shared" si="66"/>
        <v>18</v>
      </c>
      <c r="BR26" s="386">
        <f t="shared" si="66"/>
        <v>8</v>
      </c>
      <c r="BS26" s="409">
        <f t="shared" si="67"/>
        <v>-89</v>
      </c>
      <c r="BT26" s="77">
        <f t="shared" si="67"/>
        <v>-129</v>
      </c>
      <c r="BU26" s="77">
        <f t="shared" si="67"/>
        <v>-85</v>
      </c>
      <c r="BV26" s="77">
        <f t="shared" si="67"/>
        <v>-156</v>
      </c>
      <c r="BW26" s="77">
        <f t="shared" si="67"/>
        <v>-136</v>
      </c>
      <c r="BX26" s="226">
        <f t="shared" si="67"/>
        <v>15</v>
      </c>
      <c r="BY26" s="226">
        <f t="shared" si="67"/>
        <v>-54</v>
      </c>
      <c r="BZ26" s="226">
        <f t="shared" si="67"/>
        <v>8</v>
      </c>
      <c r="CA26" s="252">
        <f t="shared" si="67"/>
        <v>25</v>
      </c>
      <c r="CB26" s="252">
        <f t="shared" si="67"/>
        <v>23</v>
      </c>
      <c r="CC26" s="252">
        <f t="shared" si="68"/>
        <v>-41</v>
      </c>
      <c r="CD26" s="366">
        <f t="shared" si="68"/>
        <v>-49</v>
      </c>
      <c r="CE26" s="335">
        <f t="shared" si="68"/>
        <v>139</v>
      </c>
      <c r="CF26" s="252">
        <f t="shared" si="68"/>
        <v>158</v>
      </c>
      <c r="CG26" s="252">
        <f t="shared" si="68"/>
        <v>77</v>
      </c>
      <c r="CH26" s="252">
        <f t="shared" si="68"/>
        <v>-14</v>
      </c>
      <c r="CI26" s="252">
        <f t="shared" si="68"/>
        <v>-2</v>
      </c>
      <c r="CJ26" s="252">
        <f t="shared" si="68"/>
        <v>78</v>
      </c>
      <c r="CK26" s="252">
        <f t="shared" si="68"/>
        <v>55</v>
      </c>
      <c r="CL26" s="252">
        <f t="shared" si="68"/>
        <v>67</v>
      </c>
      <c r="CM26" s="252">
        <f t="shared" si="69"/>
        <v>73</v>
      </c>
      <c r="CN26" s="252">
        <f t="shared" si="69"/>
        <v>37</v>
      </c>
      <c r="CO26" s="252">
        <f t="shared" si="69"/>
        <v>-16</v>
      </c>
      <c r="CP26" s="366">
        <f t="shared" si="69"/>
        <v>14</v>
      </c>
      <c r="CQ26" s="366">
        <f t="shared" si="69"/>
        <v>-92</v>
      </c>
      <c r="CR26" s="366">
        <f t="shared" si="69"/>
        <v>-50</v>
      </c>
      <c r="CS26" s="366">
        <f t="shared" si="69"/>
        <v>27</v>
      </c>
      <c r="CT26" s="366">
        <f t="shared" si="69"/>
        <v>112</v>
      </c>
      <c r="CU26" s="366">
        <f t="shared" si="69"/>
        <v>100</v>
      </c>
      <c r="CV26" s="366">
        <f t="shared" si="69"/>
        <v>-59</v>
      </c>
      <c r="CW26" s="366">
        <f t="shared" si="69"/>
        <v>-94</v>
      </c>
      <c r="CX26" s="366">
        <f t="shared" si="69"/>
        <v>11</v>
      </c>
      <c r="CY26" s="366">
        <f t="shared" si="69"/>
        <v>22</v>
      </c>
      <c r="CZ26" s="366">
        <f t="shared" si="69"/>
        <v>-92</v>
      </c>
      <c r="DA26" s="366">
        <f t="shared" si="69"/>
        <v>-27</v>
      </c>
      <c r="DB26" s="264"/>
      <c r="DC26" s="57">
        <f>IF(ISERROR(GETPIVOTDATA("VALUE",'CSS WK pvt'!$I$2,"DT_FILE",DC$8,"CD_CO",DC$6,"TRIM_CAT",TRIM(B26),"TRIM_LINE",A23))=TRUE,0,GETPIVOTDATA("VALUE",'CSS WK pvt'!$I$2,"DT_FILE",DC$8,"CD_CO",DC$6,"TRIM_CAT",TRIM(B26),"TRIM_LINE",A23))</f>
        <v>185</v>
      </c>
    </row>
    <row r="27" spans="1:107" s="52" customFormat="1" x14ac:dyDescent="0.35">
      <c r="A27" s="137"/>
      <c r="B27" s="53" t="s">
        <v>142</v>
      </c>
      <c r="C27" s="73">
        <v>10</v>
      </c>
      <c r="D27" s="74">
        <v>14</v>
      </c>
      <c r="E27" s="74">
        <v>17</v>
      </c>
      <c r="F27" s="74">
        <v>10</v>
      </c>
      <c r="G27" s="74">
        <v>11</v>
      </c>
      <c r="H27" s="74">
        <v>14</v>
      </c>
      <c r="I27" s="74">
        <v>10</v>
      </c>
      <c r="J27" s="74">
        <v>11</v>
      </c>
      <c r="K27" s="74">
        <v>20</v>
      </c>
      <c r="L27" s="75">
        <v>16</v>
      </c>
      <c r="M27" s="74">
        <v>21</v>
      </c>
      <c r="N27" s="74">
        <v>22</v>
      </c>
      <c r="O27" s="74">
        <v>23</v>
      </c>
      <c r="P27" s="74">
        <v>14</v>
      </c>
      <c r="Q27" s="74">
        <v>22</v>
      </c>
      <c r="R27" s="74">
        <v>14</v>
      </c>
      <c r="S27" s="74">
        <v>16</v>
      </c>
      <c r="T27" s="74">
        <v>11</v>
      </c>
      <c r="U27" s="184">
        <v>8</v>
      </c>
      <c r="V27" s="184">
        <v>11</v>
      </c>
      <c r="W27" s="184">
        <v>20</v>
      </c>
      <c r="X27" s="75">
        <v>15</v>
      </c>
      <c r="Y27" s="184">
        <v>17</v>
      </c>
      <c r="Z27" s="184">
        <v>7</v>
      </c>
      <c r="AA27" s="184">
        <v>6</v>
      </c>
      <c r="AB27" s="184">
        <v>11</v>
      </c>
      <c r="AC27" s="184">
        <v>8</v>
      </c>
      <c r="AD27" s="184">
        <v>11</v>
      </c>
      <c r="AE27" s="184">
        <v>10</v>
      </c>
      <c r="AF27" s="184">
        <v>7</v>
      </c>
      <c r="AG27" s="184">
        <v>10</v>
      </c>
      <c r="AH27" s="184">
        <v>25</v>
      </c>
      <c r="AI27" s="184">
        <v>13</v>
      </c>
      <c r="AJ27" s="75">
        <v>13</v>
      </c>
      <c r="AK27" s="275">
        <v>29</v>
      </c>
      <c r="AL27" s="275">
        <v>24</v>
      </c>
      <c r="AM27" s="275">
        <v>11</v>
      </c>
      <c r="AN27" s="275">
        <v>5</v>
      </c>
      <c r="AO27" s="275">
        <v>14</v>
      </c>
      <c r="AP27" s="275">
        <v>6</v>
      </c>
      <c r="AQ27" s="57">
        <v>15</v>
      </c>
      <c r="AR27" s="275">
        <v>11</v>
      </c>
      <c r="AS27" s="275">
        <v>2</v>
      </c>
      <c r="AT27" s="275">
        <v>21</v>
      </c>
      <c r="AU27" s="275">
        <v>22</v>
      </c>
      <c r="AV27" s="292">
        <v>18</v>
      </c>
      <c r="AW27" s="275">
        <v>13</v>
      </c>
      <c r="AX27" s="275">
        <v>19</v>
      </c>
      <c r="AY27" s="275">
        <v>10</v>
      </c>
      <c r="AZ27" s="275">
        <v>11</v>
      </c>
      <c r="BA27" s="275">
        <v>13</v>
      </c>
      <c r="BB27" s="275">
        <v>14</v>
      </c>
      <c r="BC27" s="57">
        <v>7</v>
      </c>
      <c r="BD27" s="275">
        <v>7</v>
      </c>
      <c r="BE27" s="275">
        <v>15</v>
      </c>
      <c r="BF27" s="275">
        <v>12</v>
      </c>
      <c r="BG27" s="275">
        <v>13</v>
      </c>
      <c r="BH27" s="292"/>
      <c r="BI27" s="76">
        <f t="shared" si="66"/>
        <v>13</v>
      </c>
      <c r="BJ27" s="77">
        <f t="shared" si="66"/>
        <v>0</v>
      </c>
      <c r="BK27" s="77">
        <f t="shared" si="66"/>
        <v>5</v>
      </c>
      <c r="BL27" s="77">
        <f t="shared" si="66"/>
        <v>4</v>
      </c>
      <c r="BM27" s="77">
        <f t="shared" si="66"/>
        <v>5</v>
      </c>
      <c r="BN27" s="77">
        <f t="shared" si="66"/>
        <v>-3</v>
      </c>
      <c r="BO27" s="77">
        <f t="shared" si="66"/>
        <v>-2</v>
      </c>
      <c r="BP27" s="77">
        <f t="shared" si="66"/>
        <v>0</v>
      </c>
      <c r="BQ27" s="77">
        <f t="shared" si="66"/>
        <v>0</v>
      </c>
      <c r="BR27" s="386">
        <f t="shared" si="66"/>
        <v>-1</v>
      </c>
      <c r="BS27" s="409">
        <f t="shared" si="67"/>
        <v>-4</v>
      </c>
      <c r="BT27" s="77">
        <f t="shared" si="67"/>
        <v>-15</v>
      </c>
      <c r="BU27" s="77">
        <f t="shared" si="67"/>
        <v>-17</v>
      </c>
      <c r="BV27" s="77">
        <f t="shared" si="67"/>
        <v>-3</v>
      </c>
      <c r="BW27" s="77">
        <f t="shared" si="67"/>
        <v>-14</v>
      </c>
      <c r="BX27" s="226">
        <f t="shared" si="67"/>
        <v>-3</v>
      </c>
      <c r="BY27" s="226">
        <f t="shared" si="67"/>
        <v>-6</v>
      </c>
      <c r="BZ27" s="226">
        <f t="shared" si="67"/>
        <v>-4</v>
      </c>
      <c r="CA27" s="252">
        <f t="shared" si="67"/>
        <v>2</v>
      </c>
      <c r="CB27" s="252">
        <f t="shared" si="67"/>
        <v>14</v>
      </c>
      <c r="CC27" s="252">
        <f t="shared" si="68"/>
        <v>-7</v>
      </c>
      <c r="CD27" s="366">
        <f t="shared" si="68"/>
        <v>-2</v>
      </c>
      <c r="CE27" s="335">
        <f t="shared" si="68"/>
        <v>12</v>
      </c>
      <c r="CF27" s="252">
        <f t="shared" si="68"/>
        <v>17</v>
      </c>
      <c r="CG27" s="252">
        <f t="shared" si="68"/>
        <v>5</v>
      </c>
      <c r="CH27" s="252">
        <f t="shared" si="68"/>
        <v>-6</v>
      </c>
      <c r="CI27" s="252">
        <f t="shared" si="68"/>
        <v>6</v>
      </c>
      <c r="CJ27" s="252">
        <f t="shared" si="68"/>
        <v>-5</v>
      </c>
      <c r="CK27" s="252">
        <f t="shared" si="68"/>
        <v>5</v>
      </c>
      <c r="CL27" s="252">
        <f t="shared" si="68"/>
        <v>4</v>
      </c>
      <c r="CM27" s="252">
        <f t="shared" si="69"/>
        <v>-8</v>
      </c>
      <c r="CN27" s="252">
        <f t="shared" si="69"/>
        <v>-4</v>
      </c>
      <c r="CO27" s="252">
        <f t="shared" si="69"/>
        <v>9</v>
      </c>
      <c r="CP27" s="366">
        <f t="shared" si="69"/>
        <v>5</v>
      </c>
      <c r="CQ27" s="366">
        <f t="shared" si="69"/>
        <v>-16</v>
      </c>
      <c r="CR27" s="366">
        <f t="shared" si="69"/>
        <v>-5</v>
      </c>
      <c r="CS27" s="366">
        <f t="shared" si="69"/>
        <v>-1</v>
      </c>
      <c r="CT27" s="366">
        <f t="shared" si="69"/>
        <v>6</v>
      </c>
      <c r="CU27" s="366">
        <f t="shared" si="69"/>
        <v>-1</v>
      </c>
      <c r="CV27" s="366">
        <f t="shared" si="69"/>
        <v>8</v>
      </c>
      <c r="CW27" s="366">
        <f t="shared" si="69"/>
        <v>-8</v>
      </c>
      <c r="CX27" s="366">
        <f t="shared" si="69"/>
        <v>-4</v>
      </c>
      <c r="CY27" s="366">
        <f t="shared" si="69"/>
        <v>13</v>
      </c>
      <c r="CZ27" s="366">
        <f t="shared" si="69"/>
        <v>-9</v>
      </c>
      <c r="DA27" s="366">
        <f t="shared" si="69"/>
        <v>-9</v>
      </c>
      <c r="DB27" s="264"/>
      <c r="DC27" s="57">
        <f>IF(ISERROR(GETPIVOTDATA("VALUE",'CSS WK pvt'!$I$2,"DT_FILE",DC$8,"CD_CO",DC$6,"TRIM_CAT",TRIM(B27),"TRIM_LINE",A23))=TRUE,0,GETPIVOTDATA("VALUE",'CSS WK pvt'!$I$2,"DT_FILE",DC$8,"CD_CO",DC$6,"TRIM_CAT",TRIM(B27),"TRIM_LINE",A23))</f>
        <v>13</v>
      </c>
    </row>
    <row r="28" spans="1:107" s="52" customFormat="1" x14ac:dyDescent="0.35">
      <c r="A28" s="137"/>
      <c r="B28" s="53" t="s">
        <v>143</v>
      </c>
      <c r="C28" s="73">
        <v>1</v>
      </c>
      <c r="D28" s="74">
        <v>4</v>
      </c>
      <c r="E28" s="74"/>
      <c r="F28" s="74">
        <v>5</v>
      </c>
      <c r="G28" s="74">
        <v>3</v>
      </c>
      <c r="H28" s="74">
        <v>2</v>
      </c>
      <c r="I28" s="74">
        <v>3</v>
      </c>
      <c r="J28" s="74">
        <v>3</v>
      </c>
      <c r="K28" s="74">
        <v>3</v>
      </c>
      <c r="L28" s="75">
        <v>1</v>
      </c>
      <c r="M28" s="74">
        <v>2</v>
      </c>
      <c r="N28" s="74">
        <v>6</v>
      </c>
      <c r="O28" s="74"/>
      <c r="P28" s="74">
        <v>2</v>
      </c>
      <c r="Q28" s="74">
        <v>3</v>
      </c>
      <c r="R28" s="74">
        <v>3</v>
      </c>
      <c r="S28" s="74">
        <v>0</v>
      </c>
      <c r="T28" s="74">
        <v>3</v>
      </c>
      <c r="U28" s="184">
        <v>4</v>
      </c>
      <c r="V28" s="184">
        <v>2</v>
      </c>
      <c r="W28" s="184">
        <v>2</v>
      </c>
      <c r="X28" s="75">
        <v>2</v>
      </c>
      <c r="Y28" s="184">
        <v>1</v>
      </c>
      <c r="Z28" s="184">
        <v>5</v>
      </c>
      <c r="AA28" s="184">
        <v>0</v>
      </c>
      <c r="AB28" s="184">
        <v>4</v>
      </c>
      <c r="AC28" s="184">
        <v>1</v>
      </c>
      <c r="AD28" s="184">
        <v>1</v>
      </c>
      <c r="AE28" s="184">
        <v>2</v>
      </c>
      <c r="AF28" s="184">
        <v>4</v>
      </c>
      <c r="AG28" s="184">
        <v>2</v>
      </c>
      <c r="AH28" s="184">
        <v>2</v>
      </c>
      <c r="AI28" s="184">
        <v>1</v>
      </c>
      <c r="AJ28" s="75">
        <v>1</v>
      </c>
      <c r="AK28" s="275">
        <v>5</v>
      </c>
      <c r="AL28" s="275">
        <v>4</v>
      </c>
      <c r="AM28" s="275">
        <v>2</v>
      </c>
      <c r="AN28" s="275">
        <v>1</v>
      </c>
      <c r="AO28" s="275">
        <v>2</v>
      </c>
      <c r="AP28" s="275">
        <v>1</v>
      </c>
      <c r="AQ28" s="57">
        <v>0</v>
      </c>
      <c r="AR28" s="275">
        <v>2</v>
      </c>
      <c r="AS28" s="275">
        <v>2</v>
      </c>
      <c r="AT28" s="275">
        <v>3</v>
      </c>
      <c r="AU28" s="275">
        <v>2</v>
      </c>
      <c r="AV28" s="292">
        <v>3</v>
      </c>
      <c r="AW28" s="275">
        <v>3</v>
      </c>
      <c r="AX28" s="275">
        <v>3</v>
      </c>
      <c r="AY28" s="275">
        <v>1</v>
      </c>
      <c r="AZ28" s="275">
        <v>3</v>
      </c>
      <c r="BA28" s="275">
        <v>1</v>
      </c>
      <c r="BB28" s="275">
        <v>5</v>
      </c>
      <c r="BC28" s="57">
        <v>2</v>
      </c>
      <c r="BD28" s="275">
        <v>3</v>
      </c>
      <c r="BE28" s="275">
        <v>2</v>
      </c>
      <c r="BF28" s="275">
        <v>1</v>
      </c>
      <c r="BG28" s="275">
        <v>1</v>
      </c>
      <c r="BH28" s="292"/>
      <c r="BI28" s="76">
        <f t="shared" si="66"/>
        <v>-1</v>
      </c>
      <c r="BJ28" s="77">
        <f t="shared" si="66"/>
        <v>-2</v>
      </c>
      <c r="BK28" s="77">
        <f t="shared" si="66"/>
        <v>3</v>
      </c>
      <c r="BL28" s="77">
        <f t="shared" si="66"/>
        <v>-2</v>
      </c>
      <c r="BM28" s="77">
        <f t="shared" si="66"/>
        <v>-3</v>
      </c>
      <c r="BN28" s="77">
        <f t="shared" si="66"/>
        <v>1</v>
      </c>
      <c r="BO28" s="77">
        <f t="shared" si="66"/>
        <v>1</v>
      </c>
      <c r="BP28" s="77">
        <f t="shared" si="66"/>
        <v>-1</v>
      </c>
      <c r="BQ28" s="77">
        <f t="shared" si="66"/>
        <v>-1</v>
      </c>
      <c r="BR28" s="386">
        <f t="shared" si="66"/>
        <v>1</v>
      </c>
      <c r="BS28" s="409">
        <f t="shared" si="67"/>
        <v>-1</v>
      </c>
      <c r="BT28" s="77">
        <f t="shared" si="67"/>
        <v>-1</v>
      </c>
      <c r="BU28" s="77">
        <f t="shared" si="67"/>
        <v>0</v>
      </c>
      <c r="BV28" s="77">
        <f t="shared" si="67"/>
        <v>2</v>
      </c>
      <c r="BW28" s="77">
        <f t="shared" si="67"/>
        <v>-2</v>
      </c>
      <c r="BX28" s="226">
        <f t="shared" si="67"/>
        <v>-2</v>
      </c>
      <c r="BY28" s="226">
        <f t="shared" si="67"/>
        <v>2</v>
      </c>
      <c r="BZ28" s="226">
        <f t="shared" si="67"/>
        <v>1</v>
      </c>
      <c r="CA28" s="252">
        <f t="shared" si="67"/>
        <v>-2</v>
      </c>
      <c r="CB28" s="252">
        <f t="shared" si="67"/>
        <v>0</v>
      </c>
      <c r="CC28" s="252">
        <f t="shared" si="68"/>
        <v>-1</v>
      </c>
      <c r="CD28" s="366">
        <f t="shared" si="68"/>
        <v>-1</v>
      </c>
      <c r="CE28" s="335">
        <f t="shared" si="68"/>
        <v>4</v>
      </c>
      <c r="CF28" s="252">
        <f t="shared" si="68"/>
        <v>-1</v>
      </c>
      <c r="CG28" s="252">
        <f t="shared" si="68"/>
        <v>2</v>
      </c>
      <c r="CH28" s="252">
        <f t="shared" si="68"/>
        <v>-3</v>
      </c>
      <c r="CI28" s="252">
        <f t="shared" si="68"/>
        <v>1</v>
      </c>
      <c r="CJ28" s="252">
        <f t="shared" si="68"/>
        <v>0</v>
      </c>
      <c r="CK28" s="252">
        <f t="shared" si="68"/>
        <v>-2</v>
      </c>
      <c r="CL28" s="252">
        <f t="shared" si="68"/>
        <v>-2</v>
      </c>
      <c r="CM28" s="252">
        <f t="shared" si="69"/>
        <v>0</v>
      </c>
      <c r="CN28" s="252">
        <f t="shared" si="69"/>
        <v>1</v>
      </c>
      <c r="CO28" s="252">
        <f t="shared" si="69"/>
        <v>1</v>
      </c>
      <c r="CP28" s="366">
        <f t="shared" si="69"/>
        <v>2</v>
      </c>
      <c r="CQ28" s="366">
        <f t="shared" si="69"/>
        <v>-2</v>
      </c>
      <c r="CR28" s="366">
        <f t="shared" si="69"/>
        <v>-1</v>
      </c>
      <c r="CS28" s="366">
        <f t="shared" si="69"/>
        <v>-1</v>
      </c>
      <c r="CT28" s="366">
        <f t="shared" si="69"/>
        <v>2</v>
      </c>
      <c r="CU28" s="366">
        <f t="shared" si="69"/>
        <v>-1</v>
      </c>
      <c r="CV28" s="366">
        <f t="shared" si="69"/>
        <v>4</v>
      </c>
      <c r="CW28" s="366">
        <f t="shared" si="69"/>
        <v>2</v>
      </c>
      <c r="CX28" s="366">
        <f t="shared" si="69"/>
        <v>1</v>
      </c>
      <c r="CY28" s="366">
        <f t="shared" si="69"/>
        <v>0</v>
      </c>
      <c r="CZ28" s="366">
        <f t="shared" si="69"/>
        <v>-2</v>
      </c>
      <c r="DA28" s="366">
        <f t="shared" si="69"/>
        <v>-1</v>
      </c>
      <c r="DB28" s="264"/>
      <c r="DC28" s="57">
        <f>IF(ISERROR(GETPIVOTDATA("VALUE",'CSS WK pvt'!$I$2,"DT_FILE",DC$8,"CD_CO",DC$6,"TRIM_CAT",TRIM(B28),"TRIM_LINE",A23))=TRUE,0,GETPIVOTDATA("VALUE",'CSS WK pvt'!$I$2,"DT_FILE",DC$8,"CD_CO",DC$6,"TRIM_CAT",TRIM(B28),"TRIM_LINE",A23))</f>
        <v>1</v>
      </c>
    </row>
    <row r="29" spans="1:107" s="66" customFormat="1" x14ac:dyDescent="0.35">
      <c r="A29" s="141"/>
      <c r="B29" s="53" t="s">
        <v>144</v>
      </c>
      <c r="C29" s="129">
        <f t="shared" ref="C29:Q29" si="70">SUM(C24:C28)</f>
        <v>770</v>
      </c>
      <c r="D29" s="130">
        <f t="shared" si="70"/>
        <v>894</v>
      </c>
      <c r="E29" s="130">
        <f t="shared" si="70"/>
        <v>781</v>
      </c>
      <c r="F29" s="130">
        <f t="shared" si="70"/>
        <v>659</v>
      </c>
      <c r="G29" s="130">
        <f t="shared" si="70"/>
        <v>792</v>
      </c>
      <c r="H29" s="130">
        <f t="shared" si="70"/>
        <v>612</v>
      </c>
      <c r="I29" s="130">
        <f t="shared" si="70"/>
        <v>778</v>
      </c>
      <c r="J29" s="130">
        <f t="shared" si="70"/>
        <v>940</v>
      </c>
      <c r="K29" s="130">
        <f t="shared" si="70"/>
        <v>1289</v>
      </c>
      <c r="L29" s="131">
        <f t="shared" si="70"/>
        <v>1084</v>
      </c>
      <c r="M29" s="130">
        <f t="shared" si="70"/>
        <v>942</v>
      </c>
      <c r="N29" s="130">
        <f t="shared" si="70"/>
        <v>966</v>
      </c>
      <c r="O29" s="130">
        <f t="shared" si="70"/>
        <v>951</v>
      </c>
      <c r="P29" s="130">
        <f t="shared" si="70"/>
        <v>1035</v>
      </c>
      <c r="Q29" s="130">
        <f t="shared" si="70"/>
        <v>939</v>
      </c>
      <c r="R29" s="130">
        <v>755</v>
      </c>
      <c r="S29" s="130">
        <v>970</v>
      </c>
      <c r="T29" s="130">
        <v>682</v>
      </c>
      <c r="U29" s="185">
        <v>739</v>
      </c>
      <c r="V29" s="185">
        <v>921</v>
      </c>
      <c r="W29" s="185">
        <f>SUM(W24+W25+W26+W27+W28)</f>
        <v>1246</v>
      </c>
      <c r="X29" s="131">
        <f>SUM(X24+X25+X26+X27+X28)</f>
        <v>1003</v>
      </c>
      <c r="Y29" s="185">
        <v>781</v>
      </c>
      <c r="Z29" s="185">
        <v>748</v>
      </c>
      <c r="AA29" s="185">
        <v>647</v>
      </c>
      <c r="AB29" s="185">
        <v>729</v>
      </c>
      <c r="AC29" s="185">
        <v>624</v>
      </c>
      <c r="AD29" s="185">
        <v>676</v>
      </c>
      <c r="AE29" s="185">
        <v>731</v>
      </c>
      <c r="AF29" s="185">
        <v>644</v>
      </c>
      <c r="AG29" s="185">
        <v>749</v>
      </c>
      <c r="AH29" s="185">
        <v>1000</v>
      </c>
      <c r="AI29" s="185">
        <v>894</v>
      </c>
      <c r="AJ29" s="131">
        <v>829</v>
      </c>
      <c r="AK29" s="276">
        <v>1017</v>
      </c>
      <c r="AL29" s="276">
        <v>867</v>
      </c>
      <c r="AM29" s="276">
        <v>820</v>
      </c>
      <c r="AN29" s="276">
        <v>505</v>
      </c>
      <c r="AO29" s="276">
        <v>615</v>
      </c>
      <c r="AP29" s="276">
        <v>747</v>
      </c>
      <c r="AQ29" s="78">
        <v>908</v>
      </c>
      <c r="AR29" s="276">
        <v>652</v>
      </c>
      <c r="AS29" s="276">
        <v>855</v>
      </c>
      <c r="AT29" s="276">
        <v>919</v>
      </c>
      <c r="AU29" s="276">
        <v>951</v>
      </c>
      <c r="AV29" s="293">
        <v>803</v>
      </c>
      <c r="AW29" s="276">
        <v>763</v>
      </c>
      <c r="AX29" s="276">
        <v>998</v>
      </c>
      <c r="AY29" s="276">
        <v>836</v>
      </c>
      <c r="AZ29" s="276">
        <v>793</v>
      </c>
      <c r="BA29" s="276">
        <v>875</v>
      </c>
      <c r="BB29" s="276">
        <v>744</v>
      </c>
      <c r="BC29" s="78">
        <v>589</v>
      </c>
      <c r="BD29" s="276">
        <v>775</v>
      </c>
      <c r="BE29" s="276">
        <v>949</v>
      </c>
      <c r="BF29" s="276">
        <v>653</v>
      </c>
      <c r="BG29" s="276">
        <v>931</v>
      </c>
      <c r="BH29" s="293"/>
      <c r="BI29" s="78">
        <f t="shared" ref="BI29:BM29" si="71">SUM(BI24:BI28)</f>
        <v>181</v>
      </c>
      <c r="BJ29" s="132">
        <f t="shared" si="71"/>
        <v>141</v>
      </c>
      <c r="BK29" s="132">
        <f t="shared" si="71"/>
        <v>158</v>
      </c>
      <c r="BL29" s="132">
        <f t="shared" si="71"/>
        <v>96</v>
      </c>
      <c r="BM29" s="132">
        <f t="shared" si="71"/>
        <v>178</v>
      </c>
      <c r="BN29" s="132">
        <f t="shared" ref="BN29:BV29" si="72">SUM(BN24:BN28)</f>
        <v>70</v>
      </c>
      <c r="BO29" s="132">
        <f t="shared" si="72"/>
        <v>-39</v>
      </c>
      <c r="BP29" s="132">
        <f t="shared" si="72"/>
        <v>-19</v>
      </c>
      <c r="BQ29" s="132">
        <f t="shared" si="72"/>
        <v>-43</v>
      </c>
      <c r="BR29" s="387">
        <f t="shared" si="72"/>
        <v>-81</v>
      </c>
      <c r="BS29" s="410">
        <f t="shared" si="72"/>
        <v>-161</v>
      </c>
      <c r="BT29" s="132">
        <f t="shared" si="72"/>
        <v>-218</v>
      </c>
      <c r="BU29" s="132">
        <f t="shared" si="72"/>
        <v>-304</v>
      </c>
      <c r="BV29" s="132">
        <f t="shared" si="72"/>
        <v>-306</v>
      </c>
      <c r="BW29" s="132">
        <f t="shared" ref="BW29:BX29" si="73">SUM(BW24:BW28)</f>
        <v>-315</v>
      </c>
      <c r="BX29" s="227">
        <f t="shared" si="73"/>
        <v>-79</v>
      </c>
      <c r="BY29" s="227">
        <f t="shared" ref="BY29" si="74">SUM(BY24:BY28)</f>
        <v>-239</v>
      </c>
      <c r="BZ29" s="227">
        <f t="shared" ref="BZ29:CA29" si="75">SUM(BZ24:BZ28)</f>
        <v>-38</v>
      </c>
      <c r="CA29" s="253">
        <f t="shared" si="75"/>
        <v>10</v>
      </c>
      <c r="CB29" s="253">
        <f t="shared" ref="CB29:CC29" si="76">SUM(CB24:CB28)</f>
        <v>79</v>
      </c>
      <c r="CC29" s="253">
        <f t="shared" si="76"/>
        <v>-352</v>
      </c>
      <c r="CD29" s="367">
        <f t="shared" ref="CD29:CE29" si="77">SUM(CD24:CD28)</f>
        <v>-174</v>
      </c>
      <c r="CE29" s="336">
        <f t="shared" si="77"/>
        <v>236</v>
      </c>
      <c r="CF29" s="253">
        <f t="shared" ref="CF29" si="78">SUM(CF24:CF28)</f>
        <v>119</v>
      </c>
      <c r="CG29" s="253">
        <f t="shared" ref="CG29" si="79">SUM(CG24:CG28)</f>
        <v>173</v>
      </c>
      <c r="CH29" s="253">
        <f t="shared" ref="CH29" si="80">SUM(CH24:CH28)</f>
        <v>-224</v>
      </c>
      <c r="CI29" s="253">
        <f t="shared" ref="CI29" si="81">SUM(CI24:CI28)</f>
        <v>-9</v>
      </c>
      <c r="CJ29" s="253">
        <f t="shared" ref="CJ29" si="82">SUM(CJ24:CJ28)</f>
        <v>71</v>
      </c>
      <c r="CK29" s="253">
        <f t="shared" ref="CK29" si="83">SUM(CK24:CK28)</f>
        <v>177</v>
      </c>
      <c r="CL29" s="253">
        <f t="shared" ref="CL29" si="84">SUM(CL24:CL28)</f>
        <v>8</v>
      </c>
      <c r="CM29" s="253">
        <f t="shared" ref="CM29" si="85">SUM(CM24:CM28)</f>
        <v>106</v>
      </c>
      <c r="CN29" s="253">
        <f t="shared" ref="CN29" si="86">SUM(CN24:CN28)</f>
        <v>-81</v>
      </c>
      <c r="CO29" s="253">
        <f t="shared" ref="CO29" si="87">SUM(CO24:CO28)</f>
        <v>57</v>
      </c>
      <c r="CP29" s="367">
        <f t="shared" ref="CP29" si="88">SUM(CP24:CP28)</f>
        <v>-26</v>
      </c>
      <c r="CQ29" s="367">
        <f t="shared" ref="CQ29" si="89">SUM(CQ24:CQ28)</f>
        <v>-254</v>
      </c>
      <c r="CR29" s="367">
        <f t="shared" ref="CR29" si="90">SUM(CR24:CR28)</f>
        <v>131</v>
      </c>
      <c r="CS29" s="367">
        <f t="shared" ref="CS29" si="91">SUM(CS24:CS28)</f>
        <v>16</v>
      </c>
      <c r="CT29" s="367">
        <f t="shared" ref="CT29" si="92">SUM(CT24:CT28)</f>
        <v>288</v>
      </c>
      <c r="CU29" s="367">
        <f t="shared" ref="CU29" si="93">SUM(CU24:CU28)</f>
        <v>260</v>
      </c>
      <c r="CV29" s="367">
        <f t="shared" ref="CV29" si="94">SUM(CV24:CV28)</f>
        <v>-3</v>
      </c>
      <c r="CW29" s="367">
        <f t="shared" ref="CW29" si="95">SUM(CW24:CW28)</f>
        <v>-319</v>
      </c>
      <c r="CX29" s="367">
        <f t="shared" ref="CX29" si="96">SUM(CX24:CX28)</f>
        <v>123</v>
      </c>
      <c r="CY29" s="367">
        <f t="shared" ref="CY29:CZ29" si="97">SUM(CY24:CY28)</f>
        <v>94</v>
      </c>
      <c r="CZ29" s="367">
        <f t="shared" si="97"/>
        <v>-266</v>
      </c>
      <c r="DA29" s="367">
        <f t="shared" ref="DA29" si="98">SUM(DA24:DA28)</f>
        <v>-20</v>
      </c>
      <c r="DB29" s="265"/>
      <c r="DC29" s="78">
        <f>SUM(DC24:DC28)</f>
        <v>931</v>
      </c>
    </row>
    <row r="30" spans="1:107" s="52" customFormat="1" x14ac:dyDescent="0.3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54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264"/>
      <c r="DC30" s="83"/>
    </row>
    <row r="31" spans="1:107" s="52" customFormat="1" x14ac:dyDescent="0.35">
      <c r="A31" s="139"/>
      <c r="B31" s="53" t="s">
        <v>139</v>
      </c>
      <c r="C31" s="73">
        <v>162</v>
      </c>
      <c r="D31" s="74">
        <v>167</v>
      </c>
      <c r="E31" s="74">
        <v>198</v>
      </c>
      <c r="F31" s="74">
        <v>157</v>
      </c>
      <c r="G31" s="74">
        <v>166</v>
      </c>
      <c r="H31" s="74">
        <v>192</v>
      </c>
      <c r="I31" s="74">
        <v>162</v>
      </c>
      <c r="J31" s="74">
        <v>229</v>
      </c>
      <c r="K31" s="74">
        <v>182</v>
      </c>
      <c r="L31" s="75">
        <v>263</v>
      </c>
      <c r="M31" s="74">
        <v>243</v>
      </c>
      <c r="N31" s="74">
        <v>145</v>
      </c>
      <c r="O31" s="74">
        <v>260</v>
      </c>
      <c r="P31" s="74">
        <v>364</v>
      </c>
      <c r="Q31" s="74">
        <v>294</v>
      </c>
      <c r="R31" s="74">
        <v>246</v>
      </c>
      <c r="S31" s="74">
        <v>222</v>
      </c>
      <c r="T31" s="74">
        <v>167</v>
      </c>
      <c r="U31" s="184">
        <v>219</v>
      </c>
      <c r="V31" s="184">
        <v>247</v>
      </c>
      <c r="W31" s="184">
        <v>288</v>
      </c>
      <c r="X31" s="75">
        <v>231</v>
      </c>
      <c r="Y31" s="184">
        <v>190</v>
      </c>
      <c r="Z31" s="184">
        <v>209</v>
      </c>
      <c r="AA31" s="184">
        <v>183</v>
      </c>
      <c r="AB31" s="184">
        <v>194</v>
      </c>
      <c r="AC31" s="184">
        <v>169</v>
      </c>
      <c r="AD31" s="184">
        <v>173</v>
      </c>
      <c r="AE31" s="184">
        <v>149</v>
      </c>
      <c r="AF31" s="184">
        <v>125</v>
      </c>
      <c r="AG31" s="184">
        <v>169</v>
      </c>
      <c r="AH31" s="184">
        <v>165</v>
      </c>
      <c r="AI31" s="184">
        <v>219</v>
      </c>
      <c r="AJ31" s="75">
        <v>211</v>
      </c>
      <c r="AK31" s="275">
        <v>155</v>
      </c>
      <c r="AL31" s="275">
        <v>177</v>
      </c>
      <c r="AM31" s="275">
        <v>179</v>
      </c>
      <c r="AN31" s="275">
        <v>226</v>
      </c>
      <c r="AO31" s="275">
        <v>158</v>
      </c>
      <c r="AP31" s="275">
        <v>164</v>
      </c>
      <c r="AQ31" s="57">
        <v>125</v>
      </c>
      <c r="AR31" s="275">
        <v>146</v>
      </c>
      <c r="AS31" s="275">
        <v>147</v>
      </c>
      <c r="AT31" s="275">
        <v>132</v>
      </c>
      <c r="AU31" s="275">
        <v>197</v>
      </c>
      <c r="AV31" s="292">
        <v>209</v>
      </c>
      <c r="AW31" s="275">
        <v>119</v>
      </c>
      <c r="AX31" s="275">
        <v>180</v>
      </c>
      <c r="AY31" s="275">
        <v>212</v>
      </c>
      <c r="AZ31" s="275">
        <v>166</v>
      </c>
      <c r="BA31" s="275">
        <v>179</v>
      </c>
      <c r="BB31" s="275">
        <v>215</v>
      </c>
      <c r="BC31" s="57">
        <v>167</v>
      </c>
      <c r="BD31" s="275">
        <v>169</v>
      </c>
      <c r="BE31" s="275">
        <v>161</v>
      </c>
      <c r="BF31" s="275">
        <v>188</v>
      </c>
      <c r="BG31" s="275">
        <v>203</v>
      </c>
      <c r="BH31" s="292"/>
      <c r="BI31" s="76">
        <f t="shared" ref="BI31:BR35" si="99">O31-C31</f>
        <v>98</v>
      </c>
      <c r="BJ31" s="77">
        <f t="shared" si="99"/>
        <v>197</v>
      </c>
      <c r="BK31" s="77">
        <f t="shared" si="99"/>
        <v>96</v>
      </c>
      <c r="BL31" s="77">
        <f t="shared" si="99"/>
        <v>89</v>
      </c>
      <c r="BM31" s="77">
        <f t="shared" si="99"/>
        <v>56</v>
      </c>
      <c r="BN31" s="77">
        <f t="shared" si="99"/>
        <v>-25</v>
      </c>
      <c r="BO31" s="77">
        <f t="shared" si="99"/>
        <v>57</v>
      </c>
      <c r="BP31" s="77">
        <f t="shared" si="99"/>
        <v>18</v>
      </c>
      <c r="BQ31" s="77">
        <f t="shared" si="99"/>
        <v>106</v>
      </c>
      <c r="BR31" s="386">
        <f t="shared" si="99"/>
        <v>-32</v>
      </c>
      <c r="BS31" s="409">
        <f t="shared" ref="BS31:CB35" si="100">Y31-M31</f>
        <v>-53</v>
      </c>
      <c r="BT31" s="77">
        <f t="shared" si="100"/>
        <v>64</v>
      </c>
      <c r="BU31" s="77">
        <f t="shared" si="100"/>
        <v>-77</v>
      </c>
      <c r="BV31" s="77">
        <f t="shared" si="100"/>
        <v>-170</v>
      </c>
      <c r="BW31" s="77">
        <f t="shared" si="100"/>
        <v>-125</v>
      </c>
      <c r="BX31" s="226">
        <f t="shared" si="100"/>
        <v>-73</v>
      </c>
      <c r="BY31" s="226">
        <f t="shared" si="100"/>
        <v>-73</v>
      </c>
      <c r="BZ31" s="226">
        <f t="shared" si="100"/>
        <v>-42</v>
      </c>
      <c r="CA31" s="252">
        <f t="shared" si="100"/>
        <v>-50</v>
      </c>
      <c r="CB31" s="252">
        <f t="shared" si="100"/>
        <v>-82</v>
      </c>
      <c r="CC31" s="252">
        <f t="shared" ref="CC31:CL35" si="101">AI31-W31</f>
        <v>-69</v>
      </c>
      <c r="CD31" s="366">
        <f t="shared" si="101"/>
        <v>-20</v>
      </c>
      <c r="CE31" s="335">
        <f t="shared" si="101"/>
        <v>-35</v>
      </c>
      <c r="CF31" s="252">
        <f t="shared" si="101"/>
        <v>-32</v>
      </c>
      <c r="CG31" s="252">
        <f t="shared" si="101"/>
        <v>-4</v>
      </c>
      <c r="CH31" s="252">
        <f t="shared" si="101"/>
        <v>32</v>
      </c>
      <c r="CI31" s="252">
        <f t="shared" si="101"/>
        <v>-11</v>
      </c>
      <c r="CJ31" s="252">
        <f t="shared" si="101"/>
        <v>-9</v>
      </c>
      <c r="CK31" s="252">
        <f t="shared" si="101"/>
        <v>-24</v>
      </c>
      <c r="CL31" s="252">
        <f t="shared" si="101"/>
        <v>21</v>
      </c>
      <c r="CM31" s="252">
        <f t="shared" ref="CM31:DA35" si="102">AS31-AG31</f>
        <v>-22</v>
      </c>
      <c r="CN31" s="252">
        <f t="shared" si="102"/>
        <v>-33</v>
      </c>
      <c r="CO31" s="252">
        <f t="shared" si="102"/>
        <v>-22</v>
      </c>
      <c r="CP31" s="366">
        <f t="shared" si="102"/>
        <v>-2</v>
      </c>
      <c r="CQ31" s="366">
        <f t="shared" si="102"/>
        <v>-36</v>
      </c>
      <c r="CR31" s="366">
        <f t="shared" si="102"/>
        <v>3</v>
      </c>
      <c r="CS31" s="366">
        <f t="shared" si="102"/>
        <v>33</v>
      </c>
      <c r="CT31" s="366">
        <f t="shared" si="102"/>
        <v>-60</v>
      </c>
      <c r="CU31" s="366">
        <f t="shared" si="102"/>
        <v>21</v>
      </c>
      <c r="CV31" s="366">
        <f t="shared" si="102"/>
        <v>51</v>
      </c>
      <c r="CW31" s="366">
        <f t="shared" si="102"/>
        <v>42</v>
      </c>
      <c r="CX31" s="366">
        <f t="shared" si="102"/>
        <v>23</v>
      </c>
      <c r="CY31" s="366">
        <f t="shared" si="102"/>
        <v>14</v>
      </c>
      <c r="CZ31" s="366">
        <f t="shared" si="102"/>
        <v>56</v>
      </c>
      <c r="DA31" s="366">
        <f t="shared" si="102"/>
        <v>6</v>
      </c>
      <c r="DB31" s="264"/>
      <c r="DC31" s="57">
        <f>IF(ISERROR(GETPIVOTDATA("VALUE",'CSS WK pvt'!$I$2,"DT_FILE",DC$8,"CD_CO",DC$6,"TRIM_CAT",TRIM(B31),"TRIM_LINE",A30))=TRUE,0,GETPIVOTDATA("VALUE",'CSS WK pvt'!$I$2,"DT_FILE",DC$8,"CD_CO",DC$6,"TRIM_CAT",TRIM(B31),"TRIM_LINE",A30))</f>
        <v>203</v>
      </c>
    </row>
    <row r="32" spans="1:107" s="52" customFormat="1" x14ac:dyDescent="0.35">
      <c r="A32" s="139"/>
      <c r="B32" s="53" t="s">
        <v>140</v>
      </c>
      <c r="C32" s="73">
        <v>7</v>
      </c>
      <c r="D32" s="74">
        <v>6</v>
      </c>
      <c r="E32" s="74">
        <v>5</v>
      </c>
      <c r="F32" s="74">
        <v>5</v>
      </c>
      <c r="G32" s="74">
        <v>4</v>
      </c>
      <c r="H32" s="74">
        <v>4</v>
      </c>
      <c r="I32" s="74">
        <v>4</v>
      </c>
      <c r="J32" s="74">
        <v>10</v>
      </c>
      <c r="K32" s="74">
        <v>3</v>
      </c>
      <c r="L32" s="75">
        <v>8</v>
      </c>
      <c r="M32" s="74">
        <v>5</v>
      </c>
      <c r="N32" s="74">
        <v>7</v>
      </c>
      <c r="O32" s="74">
        <v>3</v>
      </c>
      <c r="P32" s="74">
        <v>9</v>
      </c>
      <c r="Q32" s="74">
        <v>4</v>
      </c>
      <c r="R32" s="74">
        <v>5</v>
      </c>
      <c r="S32" s="74">
        <v>6</v>
      </c>
      <c r="T32" s="74">
        <v>3</v>
      </c>
      <c r="U32" s="184">
        <v>4</v>
      </c>
      <c r="V32" s="184">
        <v>3</v>
      </c>
      <c r="W32" s="184">
        <v>2</v>
      </c>
      <c r="X32" s="75">
        <v>6</v>
      </c>
      <c r="Y32" s="184">
        <v>3</v>
      </c>
      <c r="Z32" s="184">
        <v>2</v>
      </c>
      <c r="AA32" s="184">
        <v>5</v>
      </c>
      <c r="AB32" s="184">
        <v>7</v>
      </c>
      <c r="AC32" s="184">
        <v>3</v>
      </c>
      <c r="AD32" s="184">
        <v>1</v>
      </c>
      <c r="AE32" s="184">
        <v>2</v>
      </c>
      <c r="AF32" s="184">
        <v>4</v>
      </c>
      <c r="AG32" s="184">
        <v>4</v>
      </c>
      <c r="AH32" s="184">
        <v>6</v>
      </c>
      <c r="AI32" s="184">
        <v>1</v>
      </c>
      <c r="AJ32" s="75">
        <v>1</v>
      </c>
      <c r="AK32" s="275">
        <v>3</v>
      </c>
      <c r="AL32" s="275">
        <v>3</v>
      </c>
      <c r="AM32" s="275">
        <v>2</v>
      </c>
      <c r="AN32" s="275">
        <v>5</v>
      </c>
      <c r="AO32" s="275">
        <v>4</v>
      </c>
      <c r="AP32" s="275">
        <v>2</v>
      </c>
      <c r="AQ32" s="57">
        <v>5</v>
      </c>
      <c r="AR32" s="275">
        <v>1</v>
      </c>
      <c r="AS32" s="275">
        <v>3</v>
      </c>
      <c r="AT32" s="275">
        <v>2</v>
      </c>
      <c r="AU32" s="275">
        <v>6</v>
      </c>
      <c r="AV32" s="292">
        <v>6</v>
      </c>
      <c r="AW32" s="275">
        <v>6</v>
      </c>
      <c r="AX32" s="275">
        <v>7</v>
      </c>
      <c r="AY32" s="275">
        <v>9</v>
      </c>
      <c r="AZ32" s="275">
        <v>6</v>
      </c>
      <c r="BA32" s="275">
        <v>4</v>
      </c>
      <c r="BB32" s="275">
        <v>4</v>
      </c>
      <c r="BC32" s="57">
        <v>5</v>
      </c>
      <c r="BD32" s="275">
        <v>2</v>
      </c>
      <c r="BE32" s="275">
        <v>5</v>
      </c>
      <c r="BF32" s="275">
        <v>6</v>
      </c>
      <c r="BG32" s="275">
        <v>7</v>
      </c>
      <c r="BH32" s="292"/>
      <c r="BI32" s="76">
        <f t="shared" si="99"/>
        <v>-4</v>
      </c>
      <c r="BJ32" s="77">
        <f t="shared" si="99"/>
        <v>3</v>
      </c>
      <c r="BK32" s="77">
        <f t="shared" si="99"/>
        <v>-1</v>
      </c>
      <c r="BL32" s="77">
        <f t="shared" si="99"/>
        <v>0</v>
      </c>
      <c r="BM32" s="77">
        <f t="shared" si="99"/>
        <v>2</v>
      </c>
      <c r="BN32" s="77">
        <f t="shared" si="99"/>
        <v>-1</v>
      </c>
      <c r="BO32" s="77">
        <f t="shared" si="99"/>
        <v>0</v>
      </c>
      <c r="BP32" s="77">
        <f t="shared" si="99"/>
        <v>-7</v>
      </c>
      <c r="BQ32" s="77">
        <f t="shared" si="99"/>
        <v>-1</v>
      </c>
      <c r="BR32" s="386">
        <f t="shared" si="99"/>
        <v>-2</v>
      </c>
      <c r="BS32" s="409">
        <f t="shared" si="100"/>
        <v>-2</v>
      </c>
      <c r="BT32" s="77">
        <f t="shared" si="100"/>
        <v>-5</v>
      </c>
      <c r="BU32" s="77">
        <f t="shared" si="100"/>
        <v>2</v>
      </c>
      <c r="BV32" s="77">
        <f t="shared" si="100"/>
        <v>-2</v>
      </c>
      <c r="BW32" s="77">
        <f t="shared" si="100"/>
        <v>-1</v>
      </c>
      <c r="BX32" s="226">
        <f t="shared" si="100"/>
        <v>-4</v>
      </c>
      <c r="BY32" s="226">
        <f t="shared" si="100"/>
        <v>-4</v>
      </c>
      <c r="BZ32" s="226">
        <f t="shared" si="100"/>
        <v>1</v>
      </c>
      <c r="CA32" s="252">
        <f t="shared" si="100"/>
        <v>0</v>
      </c>
      <c r="CB32" s="252">
        <f t="shared" si="100"/>
        <v>3</v>
      </c>
      <c r="CC32" s="252">
        <f t="shared" si="101"/>
        <v>-1</v>
      </c>
      <c r="CD32" s="366">
        <f t="shared" si="101"/>
        <v>-5</v>
      </c>
      <c r="CE32" s="335">
        <f t="shared" si="101"/>
        <v>0</v>
      </c>
      <c r="CF32" s="252">
        <f t="shared" si="101"/>
        <v>1</v>
      </c>
      <c r="CG32" s="252">
        <f t="shared" si="101"/>
        <v>-3</v>
      </c>
      <c r="CH32" s="252">
        <f t="shared" si="101"/>
        <v>-2</v>
      </c>
      <c r="CI32" s="252">
        <f t="shared" si="101"/>
        <v>1</v>
      </c>
      <c r="CJ32" s="252">
        <f t="shared" si="101"/>
        <v>1</v>
      </c>
      <c r="CK32" s="252">
        <f t="shared" si="101"/>
        <v>3</v>
      </c>
      <c r="CL32" s="252">
        <f t="shared" si="101"/>
        <v>-3</v>
      </c>
      <c r="CM32" s="252">
        <f t="shared" si="102"/>
        <v>-1</v>
      </c>
      <c r="CN32" s="252">
        <f t="shared" si="102"/>
        <v>-4</v>
      </c>
      <c r="CO32" s="252">
        <f t="shared" si="102"/>
        <v>5</v>
      </c>
      <c r="CP32" s="366">
        <f t="shared" si="102"/>
        <v>5</v>
      </c>
      <c r="CQ32" s="366">
        <f t="shared" si="102"/>
        <v>3</v>
      </c>
      <c r="CR32" s="366">
        <f t="shared" si="102"/>
        <v>4</v>
      </c>
      <c r="CS32" s="366">
        <f t="shared" si="102"/>
        <v>7</v>
      </c>
      <c r="CT32" s="366">
        <f t="shared" si="102"/>
        <v>1</v>
      </c>
      <c r="CU32" s="366">
        <f t="shared" si="102"/>
        <v>0</v>
      </c>
      <c r="CV32" s="366">
        <f t="shared" si="102"/>
        <v>2</v>
      </c>
      <c r="CW32" s="366">
        <f t="shared" si="102"/>
        <v>0</v>
      </c>
      <c r="CX32" s="366">
        <f t="shared" si="102"/>
        <v>1</v>
      </c>
      <c r="CY32" s="366">
        <f t="shared" si="102"/>
        <v>2</v>
      </c>
      <c r="CZ32" s="366">
        <f t="shared" si="102"/>
        <v>4</v>
      </c>
      <c r="DA32" s="366">
        <f t="shared" si="102"/>
        <v>1</v>
      </c>
      <c r="DB32" s="264"/>
      <c r="DC32" s="57">
        <f>IF(ISERROR(GETPIVOTDATA("VALUE",'CSS WK pvt'!$I$2,"DT_FILE",DC$8,"CD_CO",DC$6,"TRIM_CAT",TRIM(B32),"TRIM_LINE",A30))=TRUE,0,GETPIVOTDATA("VALUE",'CSS WK pvt'!$I$2,"DT_FILE",DC$8,"CD_CO",DC$6,"TRIM_CAT",TRIM(B32),"TRIM_LINE",A30))</f>
        <v>7</v>
      </c>
    </row>
    <row r="33" spans="1:107" s="52" customFormat="1" x14ac:dyDescent="0.35">
      <c r="A33" s="139"/>
      <c r="B33" s="53" t="s">
        <v>141</v>
      </c>
      <c r="C33" s="73">
        <v>55</v>
      </c>
      <c r="D33" s="74">
        <v>31</v>
      </c>
      <c r="E33" s="74">
        <v>34</v>
      </c>
      <c r="F33" s="74">
        <v>38</v>
      </c>
      <c r="G33" s="74">
        <v>20</v>
      </c>
      <c r="H33" s="74">
        <v>52</v>
      </c>
      <c r="I33" s="74">
        <v>31</v>
      </c>
      <c r="J33" s="74">
        <v>26</v>
      </c>
      <c r="K33" s="74">
        <v>39</v>
      </c>
      <c r="L33" s="75">
        <v>35</v>
      </c>
      <c r="M33" s="74">
        <v>38</v>
      </c>
      <c r="N33" s="74">
        <v>39</v>
      </c>
      <c r="O33" s="74">
        <v>35</v>
      </c>
      <c r="P33" s="74">
        <v>79</v>
      </c>
      <c r="Q33" s="74">
        <v>51</v>
      </c>
      <c r="R33" s="74">
        <v>50</v>
      </c>
      <c r="S33" s="74">
        <v>20</v>
      </c>
      <c r="T33" s="74">
        <v>21</v>
      </c>
      <c r="U33" s="184">
        <v>22</v>
      </c>
      <c r="V33" s="184">
        <v>35</v>
      </c>
      <c r="W33" s="184">
        <v>41</v>
      </c>
      <c r="X33" s="75">
        <v>30</v>
      </c>
      <c r="Y33" s="184">
        <v>28</v>
      </c>
      <c r="Z33" s="184">
        <v>31</v>
      </c>
      <c r="AA33" s="184">
        <v>22</v>
      </c>
      <c r="AB33" s="184">
        <v>36</v>
      </c>
      <c r="AC33" s="184">
        <v>19</v>
      </c>
      <c r="AD33" s="184">
        <v>33</v>
      </c>
      <c r="AE33" s="184">
        <v>24</v>
      </c>
      <c r="AF33" s="184">
        <v>16</v>
      </c>
      <c r="AG33" s="184">
        <v>24</v>
      </c>
      <c r="AH33" s="184">
        <v>16</v>
      </c>
      <c r="AI33" s="184">
        <v>34</v>
      </c>
      <c r="AJ33" s="75">
        <v>66</v>
      </c>
      <c r="AK33" s="275">
        <v>34</v>
      </c>
      <c r="AL33" s="275">
        <v>30</v>
      </c>
      <c r="AM33" s="275">
        <v>51</v>
      </c>
      <c r="AN33" s="275">
        <v>39</v>
      </c>
      <c r="AO33" s="275">
        <v>38</v>
      </c>
      <c r="AP33" s="275">
        <v>33</v>
      </c>
      <c r="AQ33" s="57">
        <v>105</v>
      </c>
      <c r="AR33" s="275">
        <v>25</v>
      </c>
      <c r="AS33" s="275">
        <v>31</v>
      </c>
      <c r="AT33" s="275">
        <v>28</v>
      </c>
      <c r="AU33" s="275">
        <v>108</v>
      </c>
      <c r="AV33" s="292">
        <v>80</v>
      </c>
      <c r="AW33" s="275">
        <v>26</v>
      </c>
      <c r="AX33" s="275">
        <v>33</v>
      </c>
      <c r="AY33" s="275">
        <v>13</v>
      </c>
      <c r="AZ33" s="275">
        <v>39</v>
      </c>
      <c r="BA33" s="275">
        <v>26</v>
      </c>
      <c r="BB33" s="275">
        <v>39</v>
      </c>
      <c r="BC33" s="57">
        <v>25</v>
      </c>
      <c r="BD33" s="275">
        <v>20</v>
      </c>
      <c r="BE33" s="275">
        <v>30</v>
      </c>
      <c r="BF33" s="275">
        <v>76</v>
      </c>
      <c r="BG33" s="275">
        <v>45</v>
      </c>
      <c r="BH33" s="292"/>
      <c r="BI33" s="76">
        <f t="shared" si="99"/>
        <v>-20</v>
      </c>
      <c r="BJ33" s="77">
        <f t="shared" si="99"/>
        <v>48</v>
      </c>
      <c r="BK33" s="77">
        <f t="shared" si="99"/>
        <v>17</v>
      </c>
      <c r="BL33" s="77">
        <f t="shared" si="99"/>
        <v>12</v>
      </c>
      <c r="BM33" s="77">
        <f t="shared" si="99"/>
        <v>0</v>
      </c>
      <c r="BN33" s="77">
        <f t="shared" si="99"/>
        <v>-31</v>
      </c>
      <c r="BO33" s="77">
        <f t="shared" si="99"/>
        <v>-9</v>
      </c>
      <c r="BP33" s="77">
        <f t="shared" si="99"/>
        <v>9</v>
      </c>
      <c r="BQ33" s="77">
        <f t="shared" si="99"/>
        <v>2</v>
      </c>
      <c r="BR33" s="386">
        <f t="shared" si="99"/>
        <v>-5</v>
      </c>
      <c r="BS33" s="409">
        <f t="shared" si="100"/>
        <v>-10</v>
      </c>
      <c r="BT33" s="77">
        <f t="shared" si="100"/>
        <v>-8</v>
      </c>
      <c r="BU33" s="77">
        <f t="shared" si="100"/>
        <v>-13</v>
      </c>
      <c r="BV33" s="77">
        <f t="shared" si="100"/>
        <v>-43</v>
      </c>
      <c r="BW33" s="77">
        <f t="shared" si="100"/>
        <v>-32</v>
      </c>
      <c r="BX33" s="226">
        <f t="shared" si="100"/>
        <v>-17</v>
      </c>
      <c r="BY33" s="226">
        <f t="shared" si="100"/>
        <v>4</v>
      </c>
      <c r="BZ33" s="226">
        <f t="shared" si="100"/>
        <v>-5</v>
      </c>
      <c r="CA33" s="252">
        <f t="shared" si="100"/>
        <v>2</v>
      </c>
      <c r="CB33" s="252">
        <f t="shared" si="100"/>
        <v>-19</v>
      </c>
      <c r="CC33" s="252">
        <f t="shared" si="101"/>
        <v>-7</v>
      </c>
      <c r="CD33" s="366">
        <f t="shared" si="101"/>
        <v>36</v>
      </c>
      <c r="CE33" s="335">
        <f t="shared" si="101"/>
        <v>6</v>
      </c>
      <c r="CF33" s="252">
        <f t="shared" si="101"/>
        <v>-1</v>
      </c>
      <c r="CG33" s="252">
        <f t="shared" si="101"/>
        <v>29</v>
      </c>
      <c r="CH33" s="252">
        <f t="shared" si="101"/>
        <v>3</v>
      </c>
      <c r="CI33" s="252">
        <f t="shared" si="101"/>
        <v>19</v>
      </c>
      <c r="CJ33" s="252">
        <f t="shared" si="101"/>
        <v>0</v>
      </c>
      <c r="CK33" s="252">
        <f t="shared" si="101"/>
        <v>81</v>
      </c>
      <c r="CL33" s="252">
        <f t="shared" si="101"/>
        <v>9</v>
      </c>
      <c r="CM33" s="252">
        <f t="shared" si="102"/>
        <v>7</v>
      </c>
      <c r="CN33" s="252">
        <f t="shared" si="102"/>
        <v>12</v>
      </c>
      <c r="CO33" s="252">
        <f t="shared" si="102"/>
        <v>74</v>
      </c>
      <c r="CP33" s="366">
        <f t="shared" si="102"/>
        <v>14</v>
      </c>
      <c r="CQ33" s="366">
        <f t="shared" si="102"/>
        <v>-8</v>
      </c>
      <c r="CR33" s="366">
        <f t="shared" si="102"/>
        <v>3</v>
      </c>
      <c r="CS33" s="366">
        <f t="shared" si="102"/>
        <v>-38</v>
      </c>
      <c r="CT33" s="366">
        <f t="shared" si="102"/>
        <v>0</v>
      </c>
      <c r="CU33" s="366">
        <f t="shared" si="102"/>
        <v>-12</v>
      </c>
      <c r="CV33" s="366">
        <f t="shared" si="102"/>
        <v>6</v>
      </c>
      <c r="CW33" s="366">
        <f t="shared" si="102"/>
        <v>-80</v>
      </c>
      <c r="CX33" s="366">
        <f t="shared" si="102"/>
        <v>-5</v>
      </c>
      <c r="CY33" s="366">
        <f t="shared" si="102"/>
        <v>-1</v>
      </c>
      <c r="CZ33" s="366">
        <f t="shared" si="102"/>
        <v>48</v>
      </c>
      <c r="DA33" s="366">
        <f t="shared" si="102"/>
        <v>-63</v>
      </c>
      <c r="DB33" s="264"/>
      <c r="DC33" s="57">
        <f>IF(ISERROR(GETPIVOTDATA("VALUE",'CSS WK pvt'!$I$2,"DT_FILE",DC$8,"CD_CO",DC$6,"TRIM_CAT",TRIM(B33),"TRIM_LINE",A30))=TRUE,0,GETPIVOTDATA("VALUE",'CSS WK pvt'!$I$2,"DT_FILE",DC$8,"CD_CO",DC$6,"TRIM_CAT",TRIM(B33),"TRIM_LINE",A30))</f>
        <v>45</v>
      </c>
    </row>
    <row r="34" spans="1:107" s="52" customFormat="1" x14ac:dyDescent="0.35">
      <c r="A34" s="139"/>
      <c r="B34" s="53" t="s">
        <v>142</v>
      </c>
      <c r="C34" s="73">
        <v>4</v>
      </c>
      <c r="D34" s="74"/>
      <c r="E34" s="74">
        <v>2</v>
      </c>
      <c r="F34" s="74">
        <v>1</v>
      </c>
      <c r="G34" s="74">
        <v>2</v>
      </c>
      <c r="H34" s="74">
        <v>3</v>
      </c>
      <c r="I34" s="74">
        <v>1</v>
      </c>
      <c r="J34" s="74"/>
      <c r="K34" s="74">
        <v>3</v>
      </c>
      <c r="L34" s="75">
        <v>3</v>
      </c>
      <c r="M34" s="74">
        <v>4</v>
      </c>
      <c r="N34" s="74">
        <v>2</v>
      </c>
      <c r="O34" s="74"/>
      <c r="P34" s="74">
        <v>12</v>
      </c>
      <c r="Q34" s="74">
        <v>4</v>
      </c>
      <c r="R34" s="74">
        <v>0</v>
      </c>
      <c r="S34" s="74">
        <v>1</v>
      </c>
      <c r="T34" s="74">
        <v>3</v>
      </c>
      <c r="U34" s="184">
        <v>2</v>
      </c>
      <c r="V34" s="184">
        <v>2</v>
      </c>
      <c r="W34" s="184">
        <v>2</v>
      </c>
      <c r="X34" s="75">
        <v>4</v>
      </c>
      <c r="Y34" s="184">
        <v>2</v>
      </c>
      <c r="Z34" s="184">
        <v>0</v>
      </c>
      <c r="AA34" s="184">
        <v>1</v>
      </c>
      <c r="AB34" s="184">
        <v>2</v>
      </c>
      <c r="AC34" s="184">
        <v>1</v>
      </c>
      <c r="AD34" s="184">
        <v>1</v>
      </c>
      <c r="AE34" s="184">
        <v>0</v>
      </c>
      <c r="AF34" s="184">
        <v>1</v>
      </c>
      <c r="AG34" s="184">
        <v>2</v>
      </c>
      <c r="AH34" s="184">
        <v>1</v>
      </c>
      <c r="AI34" s="184">
        <v>1</v>
      </c>
      <c r="AJ34" s="75">
        <v>5</v>
      </c>
      <c r="AK34" s="275">
        <v>2</v>
      </c>
      <c r="AL34" s="275">
        <v>3</v>
      </c>
      <c r="AM34" s="275">
        <v>4</v>
      </c>
      <c r="AN34" s="275">
        <v>4</v>
      </c>
      <c r="AO34" s="275">
        <v>2</v>
      </c>
      <c r="AP34" s="275">
        <v>2</v>
      </c>
      <c r="AQ34" s="57">
        <v>1</v>
      </c>
      <c r="AR34" s="275">
        <v>0</v>
      </c>
      <c r="AS34" s="275">
        <v>2</v>
      </c>
      <c r="AT34" s="275">
        <v>1</v>
      </c>
      <c r="AU34" s="275">
        <v>0</v>
      </c>
      <c r="AV34" s="292">
        <v>4</v>
      </c>
      <c r="AW34" s="275">
        <v>3</v>
      </c>
      <c r="AX34" s="275">
        <v>1</v>
      </c>
      <c r="AY34" s="275">
        <v>0</v>
      </c>
      <c r="AZ34" s="275">
        <v>0</v>
      </c>
      <c r="BA34" s="275">
        <v>2</v>
      </c>
      <c r="BB34" s="275">
        <v>1</v>
      </c>
      <c r="BC34" s="57">
        <v>1</v>
      </c>
      <c r="BD34" s="275">
        <v>2</v>
      </c>
      <c r="BE34" s="275">
        <v>2</v>
      </c>
      <c r="BF34" s="275">
        <v>2</v>
      </c>
      <c r="BG34" s="275">
        <v>2</v>
      </c>
      <c r="BH34" s="292"/>
      <c r="BI34" s="76">
        <f t="shared" si="99"/>
        <v>-4</v>
      </c>
      <c r="BJ34" s="77">
        <f t="shared" si="99"/>
        <v>12</v>
      </c>
      <c r="BK34" s="77">
        <f t="shared" si="99"/>
        <v>2</v>
      </c>
      <c r="BL34" s="77">
        <f t="shared" si="99"/>
        <v>-1</v>
      </c>
      <c r="BM34" s="77">
        <f t="shared" si="99"/>
        <v>-1</v>
      </c>
      <c r="BN34" s="77">
        <f t="shared" si="99"/>
        <v>0</v>
      </c>
      <c r="BO34" s="77">
        <f t="shared" si="99"/>
        <v>1</v>
      </c>
      <c r="BP34" s="77">
        <f t="shared" si="99"/>
        <v>2</v>
      </c>
      <c r="BQ34" s="77">
        <f t="shared" si="99"/>
        <v>-1</v>
      </c>
      <c r="BR34" s="386">
        <f t="shared" si="99"/>
        <v>1</v>
      </c>
      <c r="BS34" s="409">
        <f t="shared" si="100"/>
        <v>-2</v>
      </c>
      <c r="BT34" s="77">
        <f t="shared" si="100"/>
        <v>-2</v>
      </c>
      <c r="BU34" s="77">
        <f t="shared" si="100"/>
        <v>1</v>
      </c>
      <c r="BV34" s="77">
        <f t="shared" si="100"/>
        <v>-10</v>
      </c>
      <c r="BW34" s="77">
        <f t="shared" si="100"/>
        <v>-3</v>
      </c>
      <c r="BX34" s="226">
        <f t="shared" si="100"/>
        <v>1</v>
      </c>
      <c r="BY34" s="226">
        <f t="shared" si="100"/>
        <v>-1</v>
      </c>
      <c r="BZ34" s="226">
        <f t="shared" si="100"/>
        <v>-2</v>
      </c>
      <c r="CA34" s="252">
        <f t="shared" si="100"/>
        <v>0</v>
      </c>
      <c r="CB34" s="252">
        <f t="shared" si="100"/>
        <v>-1</v>
      </c>
      <c r="CC34" s="252">
        <f t="shared" si="101"/>
        <v>-1</v>
      </c>
      <c r="CD34" s="366">
        <f t="shared" si="101"/>
        <v>1</v>
      </c>
      <c r="CE34" s="335">
        <f t="shared" si="101"/>
        <v>0</v>
      </c>
      <c r="CF34" s="252">
        <f t="shared" si="101"/>
        <v>3</v>
      </c>
      <c r="CG34" s="252">
        <f t="shared" si="101"/>
        <v>3</v>
      </c>
      <c r="CH34" s="252">
        <f t="shared" si="101"/>
        <v>2</v>
      </c>
      <c r="CI34" s="252">
        <f t="shared" si="101"/>
        <v>1</v>
      </c>
      <c r="CJ34" s="252">
        <f t="shared" si="101"/>
        <v>1</v>
      </c>
      <c r="CK34" s="252">
        <f t="shared" si="101"/>
        <v>1</v>
      </c>
      <c r="CL34" s="252">
        <f t="shared" si="101"/>
        <v>-1</v>
      </c>
      <c r="CM34" s="252">
        <f t="shared" si="102"/>
        <v>0</v>
      </c>
      <c r="CN34" s="252">
        <f t="shared" si="102"/>
        <v>0</v>
      </c>
      <c r="CO34" s="252">
        <f t="shared" si="102"/>
        <v>-1</v>
      </c>
      <c r="CP34" s="366">
        <f t="shared" si="102"/>
        <v>-1</v>
      </c>
      <c r="CQ34" s="366">
        <f t="shared" si="102"/>
        <v>1</v>
      </c>
      <c r="CR34" s="366">
        <f t="shared" si="102"/>
        <v>-2</v>
      </c>
      <c r="CS34" s="366">
        <f t="shared" si="102"/>
        <v>-4</v>
      </c>
      <c r="CT34" s="366">
        <f t="shared" si="102"/>
        <v>-4</v>
      </c>
      <c r="CU34" s="366">
        <f t="shared" si="102"/>
        <v>0</v>
      </c>
      <c r="CV34" s="366">
        <f t="shared" si="102"/>
        <v>-1</v>
      </c>
      <c r="CW34" s="366">
        <f t="shared" si="102"/>
        <v>0</v>
      </c>
      <c r="CX34" s="366">
        <f t="shared" si="102"/>
        <v>2</v>
      </c>
      <c r="CY34" s="366">
        <f t="shared" si="102"/>
        <v>0</v>
      </c>
      <c r="CZ34" s="366">
        <f t="shared" si="102"/>
        <v>1</v>
      </c>
      <c r="DA34" s="366">
        <f t="shared" si="102"/>
        <v>2</v>
      </c>
      <c r="DB34" s="264"/>
      <c r="DC34" s="57">
        <f>IF(ISERROR(GETPIVOTDATA("VALUE",'CSS WK pvt'!$I$2,"DT_FILE",DC$8,"CD_CO",DC$6,"TRIM_CAT",TRIM(B34),"TRIM_LINE",A30))=TRUE,0,GETPIVOTDATA("VALUE",'CSS WK pvt'!$I$2,"DT_FILE",DC$8,"CD_CO",DC$6,"TRIM_CAT",TRIM(B34),"TRIM_LINE",A30))</f>
        <v>2</v>
      </c>
    </row>
    <row r="35" spans="1:107" s="52" customFormat="1" x14ac:dyDescent="0.35">
      <c r="A35" s="139"/>
      <c r="B35" s="53" t="s">
        <v>143</v>
      </c>
      <c r="C35" s="73"/>
      <c r="D35" s="74"/>
      <c r="E35" s="74"/>
      <c r="F35" s="74"/>
      <c r="G35" s="74">
        <v>1</v>
      </c>
      <c r="H35" s="74"/>
      <c r="I35" s="74"/>
      <c r="J35" s="74"/>
      <c r="K35" s="74"/>
      <c r="L35" s="75"/>
      <c r="M35" s="74"/>
      <c r="N35" s="74"/>
      <c r="O35" s="74">
        <v>2</v>
      </c>
      <c r="P35" s="74">
        <v>2</v>
      </c>
      <c r="Q35" s="74">
        <v>2</v>
      </c>
      <c r="R35" s="74">
        <v>0</v>
      </c>
      <c r="S35" s="74">
        <v>1</v>
      </c>
      <c r="T35" s="74">
        <v>0</v>
      </c>
      <c r="U35" s="184">
        <v>0</v>
      </c>
      <c r="V35" s="184">
        <v>2</v>
      </c>
      <c r="W35" s="184">
        <v>1</v>
      </c>
      <c r="X35" s="75">
        <v>1</v>
      </c>
      <c r="Y35" s="184">
        <v>0</v>
      </c>
      <c r="Z35" s="184">
        <v>0</v>
      </c>
      <c r="AA35" s="184">
        <v>1</v>
      </c>
      <c r="AB35" s="184">
        <v>0</v>
      </c>
      <c r="AC35" s="184">
        <v>1</v>
      </c>
      <c r="AD35" s="184">
        <v>1</v>
      </c>
      <c r="AE35" s="184">
        <v>1</v>
      </c>
      <c r="AF35" s="184">
        <v>1</v>
      </c>
      <c r="AG35" s="184">
        <v>0</v>
      </c>
      <c r="AH35" s="184">
        <v>2</v>
      </c>
      <c r="AI35" s="184">
        <v>1</v>
      </c>
      <c r="AJ35" s="75">
        <v>0</v>
      </c>
      <c r="AK35" s="275">
        <v>0</v>
      </c>
      <c r="AL35" s="275">
        <v>1</v>
      </c>
      <c r="AM35" s="275">
        <v>0</v>
      </c>
      <c r="AN35" s="275">
        <v>0</v>
      </c>
      <c r="AO35" s="275">
        <v>0</v>
      </c>
      <c r="AP35" s="275">
        <v>1</v>
      </c>
      <c r="AQ35" s="57">
        <v>0</v>
      </c>
      <c r="AR35" s="275">
        <v>0</v>
      </c>
      <c r="AS35" s="275">
        <v>2</v>
      </c>
      <c r="AT35" s="275">
        <v>0</v>
      </c>
      <c r="AU35" s="275">
        <v>0</v>
      </c>
      <c r="AV35" s="292">
        <v>1</v>
      </c>
      <c r="AW35" s="275">
        <v>1</v>
      </c>
      <c r="AX35" s="275">
        <v>0</v>
      </c>
      <c r="AY35" s="275">
        <v>2</v>
      </c>
      <c r="AZ35" s="275">
        <v>0</v>
      </c>
      <c r="BA35" s="275">
        <v>1</v>
      </c>
      <c r="BB35" s="275">
        <v>0</v>
      </c>
      <c r="BC35" s="57">
        <v>0</v>
      </c>
      <c r="BD35" s="275">
        <v>0</v>
      </c>
      <c r="BE35" s="275">
        <v>0</v>
      </c>
      <c r="BF35" s="275">
        <v>0</v>
      </c>
      <c r="BG35" s="275">
        <v>0</v>
      </c>
      <c r="BH35" s="292"/>
      <c r="BI35" s="76">
        <f t="shared" si="99"/>
        <v>2</v>
      </c>
      <c r="BJ35" s="77">
        <f t="shared" si="99"/>
        <v>2</v>
      </c>
      <c r="BK35" s="77">
        <f t="shared" si="99"/>
        <v>2</v>
      </c>
      <c r="BL35" s="77">
        <f t="shared" si="99"/>
        <v>0</v>
      </c>
      <c r="BM35" s="77">
        <f t="shared" si="99"/>
        <v>0</v>
      </c>
      <c r="BN35" s="77">
        <f t="shared" si="99"/>
        <v>0</v>
      </c>
      <c r="BO35" s="77">
        <f t="shared" si="99"/>
        <v>0</v>
      </c>
      <c r="BP35" s="77">
        <f t="shared" si="99"/>
        <v>2</v>
      </c>
      <c r="BQ35" s="77">
        <f t="shared" si="99"/>
        <v>1</v>
      </c>
      <c r="BR35" s="386">
        <f t="shared" si="99"/>
        <v>1</v>
      </c>
      <c r="BS35" s="409">
        <f t="shared" si="100"/>
        <v>0</v>
      </c>
      <c r="BT35" s="77">
        <f t="shared" si="100"/>
        <v>0</v>
      </c>
      <c r="BU35" s="77">
        <f t="shared" si="100"/>
        <v>-1</v>
      </c>
      <c r="BV35" s="77">
        <f t="shared" si="100"/>
        <v>-2</v>
      </c>
      <c r="BW35" s="77">
        <f t="shared" si="100"/>
        <v>-1</v>
      </c>
      <c r="BX35" s="226">
        <f t="shared" si="100"/>
        <v>1</v>
      </c>
      <c r="BY35" s="226">
        <f t="shared" si="100"/>
        <v>0</v>
      </c>
      <c r="BZ35" s="226">
        <f t="shared" si="100"/>
        <v>1</v>
      </c>
      <c r="CA35" s="252">
        <f t="shared" si="100"/>
        <v>0</v>
      </c>
      <c r="CB35" s="252">
        <f t="shared" si="100"/>
        <v>0</v>
      </c>
      <c r="CC35" s="252">
        <f t="shared" si="101"/>
        <v>0</v>
      </c>
      <c r="CD35" s="366">
        <f t="shared" si="101"/>
        <v>-1</v>
      </c>
      <c r="CE35" s="335">
        <f t="shared" si="101"/>
        <v>0</v>
      </c>
      <c r="CF35" s="252">
        <f t="shared" si="101"/>
        <v>1</v>
      </c>
      <c r="CG35" s="252">
        <f t="shared" si="101"/>
        <v>-1</v>
      </c>
      <c r="CH35" s="252">
        <f t="shared" si="101"/>
        <v>0</v>
      </c>
      <c r="CI35" s="252">
        <f t="shared" si="101"/>
        <v>-1</v>
      </c>
      <c r="CJ35" s="252">
        <f t="shared" si="101"/>
        <v>0</v>
      </c>
      <c r="CK35" s="252">
        <f t="shared" si="101"/>
        <v>-1</v>
      </c>
      <c r="CL35" s="252">
        <f t="shared" si="101"/>
        <v>-1</v>
      </c>
      <c r="CM35" s="252">
        <f t="shared" si="102"/>
        <v>2</v>
      </c>
      <c r="CN35" s="252">
        <f t="shared" si="102"/>
        <v>-2</v>
      </c>
      <c r="CO35" s="252">
        <f t="shared" si="102"/>
        <v>-1</v>
      </c>
      <c r="CP35" s="366">
        <f t="shared" si="102"/>
        <v>1</v>
      </c>
      <c r="CQ35" s="366">
        <f t="shared" si="102"/>
        <v>1</v>
      </c>
      <c r="CR35" s="366">
        <f t="shared" si="102"/>
        <v>-1</v>
      </c>
      <c r="CS35" s="366">
        <f t="shared" si="102"/>
        <v>2</v>
      </c>
      <c r="CT35" s="366">
        <f t="shared" si="102"/>
        <v>0</v>
      </c>
      <c r="CU35" s="366">
        <f t="shared" si="102"/>
        <v>1</v>
      </c>
      <c r="CV35" s="366">
        <f t="shared" si="102"/>
        <v>-1</v>
      </c>
      <c r="CW35" s="366">
        <f t="shared" si="102"/>
        <v>0</v>
      </c>
      <c r="CX35" s="366">
        <f t="shared" si="102"/>
        <v>0</v>
      </c>
      <c r="CY35" s="366">
        <f t="shared" si="102"/>
        <v>-2</v>
      </c>
      <c r="CZ35" s="366">
        <f t="shared" si="102"/>
        <v>0</v>
      </c>
      <c r="DA35" s="366">
        <f t="shared" si="102"/>
        <v>0</v>
      </c>
      <c r="DB35" s="264"/>
      <c r="DC35" s="57">
        <f>IF(ISERROR(GETPIVOTDATA("VALUE",'CSS WK pvt'!$I$2,"DT_FILE",DC$8,"CD_CO",DC$6,"TRIM_CAT",TRIM(B35),"TRIM_LINE",A30))=TRUE,0,GETPIVOTDATA("VALUE",'CSS WK pvt'!$I$2,"DT_FILE",DC$8,"CD_CO",DC$6,"TRIM_CAT",TRIM(B35),"TRIM_LINE",A30))</f>
        <v>0</v>
      </c>
    </row>
    <row r="36" spans="1:107" s="66" customFormat="1" x14ac:dyDescent="0.35">
      <c r="A36" s="140"/>
      <c r="B36" s="53" t="s">
        <v>144</v>
      </c>
      <c r="C36" s="129">
        <f t="shared" ref="C36:Q36" si="103">SUM(C31:C35)</f>
        <v>228</v>
      </c>
      <c r="D36" s="130">
        <f t="shared" si="103"/>
        <v>204</v>
      </c>
      <c r="E36" s="130">
        <f t="shared" si="103"/>
        <v>239</v>
      </c>
      <c r="F36" s="130">
        <f t="shared" si="103"/>
        <v>201</v>
      </c>
      <c r="G36" s="130">
        <f t="shared" si="103"/>
        <v>193</v>
      </c>
      <c r="H36" s="130">
        <f t="shared" si="103"/>
        <v>251</v>
      </c>
      <c r="I36" s="130">
        <f t="shared" si="103"/>
        <v>198</v>
      </c>
      <c r="J36" s="130">
        <f t="shared" si="103"/>
        <v>265</v>
      </c>
      <c r="K36" s="130">
        <f t="shared" si="103"/>
        <v>227</v>
      </c>
      <c r="L36" s="131">
        <f t="shared" si="103"/>
        <v>309</v>
      </c>
      <c r="M36" s="130">
        <f t="shared" si="103"/>
        <v>290</v>
      </c>
      <c r="N36" s="130">
        <f t="shared" si="103"/>
        <v>193</v>
      </c>
      <c r="O36" s="130">
        <f t="shared" si="103"/>
        <v>300</v>
      </c>
      <c r="P36" s="130">
        <f t="shared" si="103"/>
        <v>466</v>
      </c>
      <c r="Q36" s="130">
        <f t="shared" si="103"/>
        <v>355</v>
      </c>
      <c r="R36" s="130">
        <v>301</v>
      </c>
      <c r="S36" s="130">
        <v>250</v>
      </c>
      <c r="T36" s="130">
        <v>194</v>
      </c>
      <c r="U36" s="185">
        <v>247</v>
      </c>
      <c r="V36" s="185">
        <v>289</v>
      </c>
      <c r="W36" s="185">
        <f>SUM(W31+W32+W33+W34+W35)</f>
        <v>334</v>
      </c>
      <c r="X36" s="131">
        <f>SUM(X31+X32+X33+X34+X35)</f>
        <v>272</v>
      </c>
      <c r="Y36" s="185">
        <v>223</v>
      </c>
      <c r="Z36" s="185">
        <v>242</v>
      </c>
      <c r="AA36" s="185">
        <v>212</v>
      </c>
      <c r="AB36" s="185">
        <v>239</v>
      </c>
      <c r="AC36" s="185">
        <v>193</v>
      </c>
      <c r="AD36" s="185">
        <v>209</v>
      </c>
      <c r="AE36" s="185">
        <v>176</v>
      </c>
      <c r="AF36" s="185">
        <v>147</v>
      </c>
      <c r="AG36" s="185">
        <v>199</v>
      </c>
      <c r="AH36" s="185">
        <v>190</v>
      </c>
      <c r="AI36" s="185">
        <v>256</v>
      </c>
      <c r="AJ36" s="131">
        <v>283</v>
      </c>
      <c r="AK36" s="276">
        <v>194</v>
      </c>
      <c r="AL36" s="276">
        <v>214</v>
      </c>
      <c r="AM36" s="276">
        <v>236</v>
      </c>
      <c r="AN36" s="276">
        <v>274</v>
      </c>
      <c r="AO36" s="276">
        <v>202</v>
      </c>
      <c r="AP36" s="276">
        <v>202</v>
      </c>
      <c r="AQ36" s="78">
        <v>236</v>
      </c>
      <c r="AR36" s="276">
        <v>172</v>
      </c>
      <c r="AS36" s="276">
        <v>185</v>
      </c>
      <c r="AT36" s="276">
        <v>163</v>
      </c>
      <c r="AU36" s="276">
        <v>311</v>
      </c>
      <c r="AV36" s="293">
        <v>300</v>
      </c>
      <c r="AW36" s="276">
        <v>155</v>
      </c>
      <c r="AX36" s="276">
        <v>221</v>
      </c>
      <c r="AY36" s="276">
        <v>236</v>
      </c>
      <c r="AZ36" s="276">
        <v>211</v>
      </c>
      <c r="BA36" s="276">
        <v>212</v>
      </c>
      <c r="BB36" s="276">
        <v>259</v>
      </c>
      <c r="BC36" s="78">
        <v>198</v>
      </c>
      <c r="BD36" s="276">
        <v>193</v>
      </c>
      <c r="BE36" s="276">
        <v>198</v>
      </c>
      <c r="BF36" s="276">
        <v>272</v>
      </c>
      <c r="BG36" s="276">
        <v>257</v>
      </c>
      <c r="BH36" s="293"/>
      <c r="BI36" s="78">
        <f t="shared" ref="BI36:BM36" si="104">SUM(BI31:BI35)</f>
        <v>72</v>
      </c>
      <c r="BJ36" s="132">
        <f t="shared" si="104"/>
        <v>262</v>
      </c>
      <c r="BK36" s="132">
        <f t="shared" si="104"/>
        <v>116</v>
      </c>
      <c r="BL36" s="132">
        <f t="shared" si="104"/>
        <v>100</v>
      </c>
      <c r="BM36" s="132">
        <f t="shared" si="104"/>
        <v>57</v>
      </c>
      <c r="BN36" s="132">
        <f t="shared" ref="BN36:BV36" si="105">SUM(BN31:BN35)</f>
        <v>-57</v>
      </c>
      <c r="BO36" s="132">
        <f t="shared" si="105"/>
        <v>49</v>
      </c>
      <c r="BP36" s="132">
        <f t="shared" si="105"/>
        <v>24</v>
      </c>
      <c r="BQ36" s="132">
        <f t="shared" si="105"/>
        <v>107</v>
      </c>
      <c r="BR36" s="387">
        <f t="shared" si="105"/>
        <v>-37</v>
      </c>
      <c r="BS36" s="410">
        <f t="shared" si="105"/>
        <v>-67</v>
      </c>
      <c r="BT36" s="132">
        <f t="shared" si="105"/>
        <v>49</v>
      </c>
      <c r="BU36" s="132">
        <f t="shared" si="105"/>
        <v>-88</v>
      </c>
      <c r="BV36" s="132">
        <f t="shared" si="105"/>
        <v>-227</v>
      </c>
      <c r="BW36" s="132">
        <f t="shared" ref="BW36:BX36" si="106">SUM(BW31:BW35)</f>
        <v>-162</v>
      </c>
      <c r="BX36" s="227">
        <f t="shared" si="106"/>
        <v>-92</v>
      </c>
      <c r="BY36" s="227">
        <f t="shared" ref="BY36" si="107">SUM(BY31:BY35)</f>
        <v>-74</v>
      </c>
      <c r="BZ36" s="227">
        <f t="shared" ref="BZ36:CA36" si="108">SUM(BZ31:BZ35)</f>
        <v>-47</v>
      </c>
      <c r="CA36" s="253">
        <f t="shared" si="108"/>
        <v>-48</v>
      </c>
      <c r="CB36" s="253">
        <f t="shared" ref="CB36:CC36" si="109">SUM(CB31:CB35)</f>
        <v>-99</v>
      </c>
      <c r="CC36" s="253">
        <f t="shared" si="109"/>
        <v>-78</v>
      </c>
      <c r="CD36" s="367">
        <f t="shared" ref="CD36:CE36" si="110">SUM(CD31:CD35)</f>
        <v>11</v>
      </c>
      <c r="CE36" s="336">
        <f t="shared" si="110"/>
        <v>-29</v>
      </c>
      <c r="CF36" s="253">
        <f t="shared" ref="CF36" si="111">SUM(CF31:CF35)</f>
        <v>-28</v>
      </c>
      <c r="CG36" s="253">
        <f t="shared" ref="CG36" si="112">SUM(CG31:CG35)</f>
        <v>24</v>
      </c>
      <c r="CH36" s="253">
        <f t="shared" ref="CH36" si="113">SUM(CH31:CH35)</f>
        <v>35</v>
      </c>
      <c r="CI36" s="253">
        <f t="shared" ref="CI36" si="114">SUM(CI31:CI35)</f>
        <v>9</v>
      </c>
      <c r="CJ36" s="253">
        <f t="shared" ref="CJ36" si="115">SUM(CJ31:CJ35)</f>
        <v>-7</v>
      </c>
      <c r="CK36" s="253">
        <f t="shared" ref="CK36" si="116">SUM(CK31:CK35)</f>
        <v>60</v>
      </c>
      <c r="CL36" s="253">
        <f t="shared" ref="CL36" si="117">SUM(CL31:CL35)</f>
        <v>25</v>
      </c>
      <c r="CM36" s="253">
        <f t="shared" ref="CM36" si="118">SUM(CM31:CM35)</f>
        <v>-14</v>
      </c>
      <c r="CN36" s="253">
        <f t="shared" ref="CN36" si="119">SUM(CN31:CN35)</f>
        <v>-27</v>
      </c>
      <c r="CO36" s="253">
        <f t="shared" ref="CO36" si="120">SUM(CO31:CO35)</f>
        <v>55</v>
      </c>
      <c r="CP36" s="367">
        <f t="shared" ref="CP36" si="121">SUM(CP31:CP35)</f>
        <v>17</v>
      </c>
      <c r="CQ36" s="367">
        <f t="shared" ref="CQ36" si="122">SUM(CQ31:CQ35)</f>
        <v>-39</v>
      </c>
      <c r="CR36" s="367">
        <f t="shared" ref="CR36" si="123">SUM(CR31:CR35)</f>
        <v>7</v>
      </c>
      <c r="CS36" s="367">
        <f t="shared" ref="CS36" si="124">SUM(CS31:CS35)</f>
        <v>0</v>
      </c>
      <c r="CT36" s="367">
        <f t="shared" ref="CT36" si="125">SUM(CT31:CT35)</f>
        <v>-63</v>
      </c>
      <c r="CU36" s="367">
        <f t="shared" ref="CU36" si="126">SUM(CU31:CU35)</f>
        <v>10</v>
      </c>
      <c r="CV36" s="367">
        <f t="shared" ref="CV36" si="127">SUM(CV31:CV35)</f>
        <v>57</v>
      </c>
      <c r="CW36" s="367">
        <f t="shared" ref="CW36" si="128">SUM(CW31:CW35)</f>
        <v>-38</v>
      </c>
      <c r="CX36" s="367">
        <f t="shared" ref="CX36" si="129">SUM(CX31:CX35)</f>
        <v>21</v>
      </c>
      <c r="CY36" s="367">
        <f t="shared" ref="CY36:CZ36" si="130">SUM(CY31:CY35)</f>
        <v>13</v>
      </c>
      <c r="CZ36" s="367">
        <f t="shared" si="130"/>
        <v>109</v>
      </c>
      <c r="DA36" s="367">
        <f t="shared" ref="DA36" si="131">SUM(DA31:DA35)</f>
        <v>-54</v>
      </c>
      <c r="DB36" s="265"/>
      <c r="DC36" s="78">
        <f>SUM(DC31:DC35)</f>
        <v>257</v>
      </c>
    </row>
    <row r="37" spans="1:107" s="52" customFormat="1" x14ac:dyDescent="0.3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54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264"/>
      <c r="DC37" s="83"/>
    </row>
    <row r="38" spans="1:107" s="52" customFormat="1" x14ac:dyDescent="0.35">
      <c r="A38" s="139"/>
      <c r="B38" s="53" t="s">
        <v>139</v>
      </c>
      <c r="C38" s="73">
        <v>235</v>
      </c>
      <c r="D38" s="74">
        <v>268</v>
      </c>
      <c r="E38" s="74">
        <v>260</v>
      </c>
      <c r="F38" s="74">
        <v>249</v>
      </c>
      <c r="G38" s="74">
        <v>239</v>
      </c>
      <c r="H38" s="74">
        <v>190</v>
      </c>
      <c r="I38" s="74">
        <v>198</v>
      </c>
      <c r="J38" s="74">
        <v>202</v>
      </c>
      <c r="K38" s="74">
        <v>246</v>
      </c>
      <c r="L38" s="75">
        <v>243</v>
      </c>
      <c r="M38" s="74">
        <v>286</v>
      </c>
      <c r="N38" s="74">
        <v>275</v>
      </c>
      <c r="O38" s="74">
        <v>311</v>
      </c>
      <c r="P38" s="74">
        <v>433</v>
      </c>
      <c r="Q38" s="74">
        <v>536</v>
      </c>
      <c r="R38" s="74">
        <v>588</v>
      </c>
      <c r="S38" s="74">
        <v>564</v>
      </c>
      <c r="T38" s="74">
        <v>533</v>
      </c>
      <c r="U38" s="184">
        <v>521</v>
      </c>
      <c r="V38" s="184">
        <v>508</v>
      </c>
      <c r="W38" s="184">
        <v>511</v>
      </c>
      <c r="X38" s="75">
        <v>553</v>
      </c>
      <c r="Y38" s="184">
        <v>573</v>
      </c>
      <c r="Z38" s="184">
        <v>520</v>
      </c>
      <c r="AA38" s="184">
        <v>539</v>
      </c>
      <c r="AB38" s="184">
        <v>498</v>
      </c>
      <c r="AC38" s="184">
        <v>485</v>
      </c>
      <c r="AD38" s="184">
        <v>437</v>
      </c>
      <c r="AE38" s="184">
        <v>394</v>
      </c>
      <c r="AF38" s="184">
        <v>353</v>
      </c>
      <c r="AG38" s="184">
        <v>314</v>
      </c>
      <c r="AH38" s="184">
        <v>323</v>
      </c>
      <c r="AI38" s="184">
        <v>335</v>
      </c>
      <c r="AJ38" s="75">
        <v>369</v>
      </c>
      <c r="AK38" s="275">
        <v>361</v>
      </c>
      <c r="AL38" s="275">
        <v>338</v>
      </c>
      <c r="AM38" s="275">
        <v>340</v>
      </c>
      <c r="AN38" s="275">
        <v>326</v>
      </c>
      <c r="AO38" s="275">
        <v>317</v>
      </c>
      <c r="AP38" s="275">
        <v>280</v>
      </c>
      <c r="AQ38" s="57">
        <v>265</v>
      </c>
      <c r="AR38" s="275">
        <v>263</v>
      </c>
      <c r="AS38" s="275">
        <v>257</v>
      </c>
      <c r="AT38" s="275">
        <v>252</v>
      </c>
      <c r="AU38" s="275">
        <v>262</v>
      </c>
      <c r="AV38" s="292">
        <v>261</v>
      </c>
      <c r="AW38" s="275">
        <v>269</v>
      </c>
      <c r="AX38" s="275">
        <v>255</v>
      </c>
      <c r="AY38" s="275">
        <v>263</v>
      </c>
      <c r="AZ38" s="275">
        <v>272</v>
      </c>
      <c r="BA38" s="275">
        <v>289</v>
      </c>
      <c r="BB38" s="275">
        <v>269</v>
      </c>
      <c r="BC38" s="57">
        <v>251</v>
      </c>
      <c r="BD38" s="275">
        <v>223</v>
      </c>
      <c r="BE38" s="275">
        <v>219</v>
      </c>
      <c r="BF38" s="275">
        <v>211</v>
      </c>
      <c r="BG38" s="275">
        <v>253</v>
      </c>
      <c r="BH38" s="292"/>
      <c r="BI38" s="76">
        <f t="shared" ref="BI38:BR42" si="132">O38-C38</f>
        <v>76</v>
      </c>
      <c r="BJ38" s="77">
        <f t="shared" si="132"/>
        <v>165</v>
      </c>
      <c r="BK38" s="77">
        <f t="shared" si="132"/>
        <v>276</v>
      </c>
      <c r="BL38" s="77">
        <f t="shared" si="132"/>
        <v>339</v>
      </c>
      <c r="BM38" s="77">
        <f t="shared" si="132"/>
        <v>325</v>
      </c>
      <c r="BN38" s="77">
        <f t="shared" si="132"/>
        <v>343</v>
      </c>
      <c r="BO38" s="77">
        <f t="shared" si="132"/>
        <v>323</v>
      </c>
      <c r="BP38" s="77">
        <f t="shared" si="132"/>
        <v>306</v>
      </c>
      <c r="BQ38" s="77">
        <f t="shared" si="132"/>
        <v>265</v>
      </c>
      <c r="BR38" s="386">
        <f t="shared" si="132"/>
        <v>310</v>
      </c>
      <c r="BS38" s="409">
        <f t="shared" ref="BS38:CB42" si="133">Y38-M38</f>
        <v>287</v>
      </c>
      <c r="BT38" s="77">
        <f t="shared" si="133"/>
        <v>245</v>
      </c>
      <c r="BU38" s="77">
        <f t="shared" si="133"/>
        <v>228</v>
      </c>
      <c r="BV38" s="77">
        <f t="shared" si="133"/>
        <v>65</v>
      </c>
      <c r="BW38" s="77">
        <f t="shared" si="133"/>
        <v>-51</v>
      </c>
      <c r="BX38" s="226">
        <f t="shared" si="133"/>
        <v>-151</v>
      </c>
      <c r="BY38" s="226">
        <f t="shared" si="133"/>
        <v>-170</v>
      </c>
      <c r="BZ38" s="226">
        <f t="shared" si="133"/>
        <v>-180</v>
      </c>
      <c r="CA38" s="252">
        <f t="shared" si="133"/>
        <v>-207</v>
      </c>
      <c r="CB38" s="252">
        <f t="shared" si="133"/>
        <v>-185</v>
      </c>
      <c r="CC38" s="252">
        <f t="shared" ref="CC38:CL42" si="134">AI38-W38</f>
        <v>-176</v>
      </c>
      <c r="CD38" s="366">
        <f t="shared" si="134"/>
        <v>-184</v>
      </c>
      <c r="CE38" s="335">
        <f t="shared" si="134"/>
        <v>-212</v>
      </c>
      <c r="CF38" s="252">
        <f t="shared" si="134"/>
        <v>-182</v>
      </c>
      <c r="CG38" s="252">
        <f t="shared" si="134"/>
        <v>-199</v>
      </c>
      <c r="CH38" s="252">
        <f t="shared" si="134"/>
        <v>-172</v>
      </c>
      <c r="CI38" s="252">
        <f t="shared" si="134"/>
        <v>-168</v>
      </c>
      <c r="CJ38" s="252">
        <f t="shared" si="134"/>
        <v>-157</v>
      </c>
      <c r="CK38" s="252">
        <f t="shared" si="134"/>
        <v>-129</v>
      </c>
      <c r="CL38" s="252">
        <f t="shared" si="134"/>
        <v>-90</v>
      </c>
      <c r="CM38" s="252">
        <f t="shared" ref="CM38:DA42" si="135">AS38-AG38</f>
        <v>-57</v>
      </c>
      <c r="CN38" s="252">
        <f t="shared" si="135"/>
        <v>-71</v>
      </c>
      <c r="CO38" s="252">
        <f t="shared" si="135"/>
        <v>-73</v>
      </c>
      <c r="CP38" s="366">
        <f t="shared" si="135"/>
        <v>-108</v>
      </c>
      <c r="CQ38" s="366">
        <f t="shared" si="135"/>
        <v>-92</v>
      </c>
      <c r="CR38" s="366">
        <f t="shared" si="135"/>
        <v>-83</v>
      </c>
      <c r="CS38" s="366">
        <f t="shared" si="135"/>
        <v>-77</v>
      </c>
      <c r="CT38" s="366">
        <f t="shared" si="135"/>
        <v>-54</v>
      </c>
      <c r="CU38" s="366">
        <f t="shared" si="135"/>
        <v>-28</v>
      </c>
      <c r="CV38" s="366">
        <f t="shared" si="135"/>
        <v>-11</v>
      </c>
      <c r="CW38" s="366">
        <f t="shared" si="135"/>
        <v>-14</v>
      </c>
      <c r="CX38" s="366">
        <f t="shared" si="135"/>
        <v>-40</v>
      </c>
      <c r="CY38" s="366">
        <f t="shared" si="135"/>
        <v>-38</v>
      </c>
      <c r="CZ38" s="366">
        <f t="shared" si="135"/>
        <v>-41</v>
      </c>
      <c r="DA38" s="366">
        <f t="shared" si="135"/>
        <v>-9</v>
      </c>
      <c r="DB38" s="264"/>
      <c r="DC38" s="57">
        <f>IF(ISERROR(GETPIVOTDATA("VALUE",'CSS WK pvt'!$I$2,"DT_FILE",DC$8,"CD_CO",DC$6,"TRIM_CAT",TRIM(B38),"TRIM_LINE",A37))=TRUE,0,GETPIVOTDATA("VALUE",'CSS WK pvt'!$I$2,"DT_FILE",DC$8,"CD_CO",DC$6,"TRIM_CAT",TRIM(B38),"TRIM_LINE",A37))</f>
        <v>253</v>
      </c>
    </row>
    <row r="39" spans="1:107" s="52" customFormat="1" x14ac:dyDescent="0.35">
      <c r="A39" s="139"/>
      <c r="B39" s="53" t="s">
        <v>140</v>
      </c>
      <c r="C39" s="73">
        <v>22</v>
      </c>
      <c r="D39" s="74">
        <v>25</v>
      </c>
      <c r="E39" s="74">
        <v>26</v>
      </c>
      <c r="F39" s="74">
        <v>23</v>
      </c>
      <c r="G39" s="74">
        <v>24</v>
      </c>
      <c r="H39" s="74">
        <v>17</v>
      </c>
      <c r="I39" s="74">
        <v>18</v>
      </c>
      <c r="J39" s="74">
        <v>18</v>
      </c>
      <c r="K39" s="74">
        <v>23</v>
      </c>
      <c r="L39" s="75">
        <v>23</v>
      </c>
      <c r="M39" s="74">
        <v>23</v>
      </c>
      <c r="N39" s="74">
        <v>21</v>
      </c>
      <c r="O39" s="74">
        <v>25</v>
      </c>
      <c r="P39" s="74">
        <v>23</v>
      </c>
      <c r="Q39" s="74">
        <v>29</v>
      </c>
      <c r="R39" s="74">
        <v>30</v>
      </c>
      <c r="S39" s="74">
        <v>34</v>
      </c>
      <c r="T39" s="74">
        <v>32</v>
      </c>
      <c r="U39" s="184">
        <v>33</v>
      </c>
      <c r="V39" s="184">
        <v>27</v>
      </c>
      <c r="W39" s="184">
        <v>30</v>
      </c>
      <c r="X39" s="75">
        <v>31</v>
      </c>
      <c r="Y39" s="184">
        <v>29</v>
      </c>
      <c r="Z39" s="184">
        <v>36</v>
      </c>
      <c r="AA39" s="184">
        <v>38</v>
      </c>
      <c r="AB39" s="184">
        <v>39</v>
      </c>
      <c r="AC39" s="184">
        <v>43</v>
      </c>
      <c r="AD39" s="184">
        <v>43</v>
      </c>
      <c r="AE39" s="184">
        <v>38</v>
      </c>
      <c r="AF39" s="184">
        <v>39</v>
      </c>
      <c r="AG39" s="184">
        <v>37</v>
      </c>
      <c r="AH39" s="184">
        <v>31</v>
      </c>
      <c r="AI39" s="184">
        <v>24</v>
      </c>
      <c r="AJ39" s="75">
        <v>26</v>
      </c>
      <c r="AK39" s="275">
        <v>27</v>
      </c>
      <c r="AL39" s="275">
        <v>27</v>
      </c>
      <c r="AM39" s="275">
        <v>25</v>
      </c>
      <c r="AN39" s="275">
        <v>26</v>
      </c>
      <c r="AO39" s="275">
        <v>30</v>
      </c>
      <c r="AP39" s="275">
        <v>31</v>
      </c>
      <c r="AQ39" s="57">
        <v>25</v>
      </c>
      <c r="AR39" s="275">
        <v>19</v>
      </c>
      <c r="AS39" s="275">
        <v>20</v>
      </c>
      <c r="AT39" s="275">
        <v>20</v>
      </c>
      <c r="AU39" s="275">
        <v>19</v>
      </c>
      <c r="AV39" s="292">
        <v>16</v>
      </c>
      <c r="AW39" s="275">
        <v>19</v>
      </c>
      <c r="AX39" s="275">
        <v>20</v>
      </c>
      <c r="AY39" s="275">
        <v>19</v>
      </c>
      <c r="AZ39" s="275">
        <v>20</v>
      </c>
      <c r="BA39" s="275">
        <v>20</v>
      </c>
      <c r="BB39" s="275">
        <v>21</v>
      </c>
      <c r="BC39" s="57">
        <v>20</v>
      </c>
      <c r="BD39" s="275">
        <v>23</v>
      </c>
      <c r="BE39" s="275">
        <v>22</v>
      </c>
      <c r="BF39" s="275">
        <v>26</v>
      </c>
      <c r="BG39" s="275">
        <v>25</v>
      </c>
      <c r="BH39" s="292"/>
      <c r="BI39" s="76">
        <f t="shared" si="132"/>
        <v>3</v>
      </c>
      <c r="BJ39" s="77">
        <f t="shared" si="132"/>
        <v>-2</v>
      </c>
      <c r="BK39" s="77">
        <f t="shared" si="132"/>
        <v>3</v>
      </c>
      <c r="BL39" s="77">
        <f t="shared" si="132"/>
        <v>7</v>
      </c>
      <c r="BM39" s="77">
        <f t="shared" si="132"/>
        <v>10</v>
      </c>
      <c r="BN39" s="77">
        <f t="shared" si="132"/>
        <v>15</v>
      </c>
      <c r="BO39" s="77">
        <f t="shared" si="132"/>
        <v>15</v>
      </c>
      <c r="BP39" s="77">
        <f t="shared" si="132"/>
        <v>9</v>
      </c>
      <c r="BQ39" s="77">
        <f t="shared" si="132"/>
        <v>7</v>
      </c>
      <c r="BR39" s="386">
        <f t="shared" si="132"/>
        <v>8</v>
      </c>
      <c r="BS39" s="409">
        <f t="shared" si="133"/>
        <v>6</v>
      </c>
      <c r="BT39" s="77">
        <f t="shared" si="133"/>
        <v>15</v>
      </c>
      <c r="BU39" s="77">
        <f t="shared" si="133"/>
        <v>13</v>
      </c>
      <c r="BV39" s="77">
        <f t="shared" si="133"/>
        <v>16</v>
      </c>
      <c r="BW39" s="77">
        <f t="shared" si="133"/>
        <v>14</v>
      </c>
      <c r="BX39" s="226">
        <f t="shared" si="133"/>
        <v>13</v>
      </c>
      <c r="BY39" s="226">
        <f t="shared" si="133"/>
        <v>4</v>
      </c>
      <c r="BZ39" s="226">
        <f t="shared" si="133"/>
        <v>7</v>
      </c>
      <c r="CA39" s="252">
        <f t="shared" si="133"/>
        <v>4</v>
      </c>
      <c r="CB39" s="252">
        <f t="shared" si="133"/>
        <v>4</v>
      </c>
      <c r="CC39" s="252">
        <f t="shared" si="134"/>
        <v>-6</v>
      </c>
      <c r="CD39" s="366">
        <f t="shared" si="134"/>
        <v>-5</v>
      </c>
      <c r="CE39" s="335">
        <f t="shared" si="134"/>
        <v>-2</v>
      </c>
      <c r="CF39" s="252">
        <f t="shared" si="134"/>
        <v>-9</v>
      </c>
      <c r="CG39" s="252">
        <f t="shared" si="134"/>
        <v>-13</v>
      </c>
      <c r="CH39" s="252">
        <f t="shared" si="134"/>
        <v>-13</v>
      </c>
      <c r="CI39" s="252">
        <f t="shared" si="134"/>
        <v>-13</v>
      </c>
      <c r="CJ39" s="252">
        <f t="shared" si="134"/>
        <v>-12</v>
      </c>
      <c r="CK39" s="252">
        <f t="shared" si="134"/>
        <v>-13</v>
      </c>
      <c r="CL39" s="252">
        <f t="shared" si="134"/>
        <v>-20</v>
      </c>
      <c r="CM39" s="252">
        <f t="shared" si="135"/>
        <v>-17</v>
      </c>
      <c r="CN39" s="252">
        <f t="shared" si="135"/>
        <v>-11</v>
      </c>
      <c r="CO39" s="252">
        <f t="shared" si="135"/>
        <v>-5</v>
      </c>
      <c r="CP39" s="366">
        <f t="shared" si="135"/>
        <v>-10</v>
      </c>
      <c r="CQ39" s="366">
        <f t="shared" si="135"/>
        <v>-8</v>
      </c>
      <c r="CR39" s="366">
        <f t="shared" si="135"/>
        <v>-7</v>
      </c>
      <c r="CS39" s="366">
        <f t="shared" si="135"/>
        <v>-6</v>
      </c>
      <c r="CT39" s="366">
        <f t="shared" si="135"/>
        <v>-6</v>
      </c>
      <c r="CU39" s="366">
        <f t="shared" si="135"/>
        <v>-10</v>
      </c>
      <c r="CV39" s="366">
        <f t="shared" si="135"/>
        <v>-10</v>
      </c>
      <c r="CW39" s="366">
        <f t="shared" si="135"/>
        <v>-5</v>
      </c>
      <c r="CX39" s="366">
        <f t="shared" si="135"/>
        <v>4</v>
      </c>
      <c r="CY39" s="366">
        <f t="shared" si="135"/>
        <v>2</v>
      </c>
      <c r="CZ39" s="366">
        <f t="shared" si="135"/>
        <v>6</v>
      </c>
      <c r="DA39" s="366">
        <f t="shared" si="135"/>
        <v>6</v>
      </c>
      <c r="DB39" s="264"/>
      <c r="DC39" s="57">
        <f>IF(ISERROR(GETPIVOTDATA("VALUE",'CSS WK pvt'!$I$2,"DT_FILE",DC$8,"CD_CO",DC$6,"TRIM_CAT",TRIM(B39),"TRIM_LINE",A37))=TRUE,0,GETPIVOTDATA("VALUE",'CSS WK pvt'!$I$2,"DT_FILE",DC$8,"CD_CO",DC$6,"TRIM_CAT",TRIM(B39),"TRIM_LINE",A37))</f>
        <v>25</v>
      </c>
    </row>
    <row r="40" spans="1:107" s="52" customFormat="1" x14ac:dyDescent="0.35">
      <c r="A40" s="139"/>
      <c r="B40" s="53" t="s">
        <v>141</v>
      </c>
      <c r="C40" s="73">
        <v>18</v>
      </c>
      <c r="D40" s="74">
        <v>23</v>
      </c>
      <c r="E40" s="74">
        <v>30</v>
      </c>
      <c r="F40" s="74">
        <v>31</v>
      </c>
      <c r="G40" s="74">
        <v>39</v>
      </c>
      <c r="H40" s="74">
        <v>25</v>
      </c>
      <c r="I40" s="74">
        <v>17</v>
      </c>
      <c r="J40" s="74">
        <v>23</v>
      </c>
      <c r="K40" s="74">
        <v>18</v>
      </c>
      <c r="L40" s="75">
        <v>32</v>
      </c>
      <c r="M40" s="74">
        <v>29</v>
      </c>
      <c r="N40" s="74">
        <v>23</v>
      </c>
      <c r="O40" s="74">
        <v>29</v>
      </c>
      <c r="P40" s="74">
        <v>55</v>
      </c>
      <c r="Q40" s="74">
        <v>85</v>
      </c>
      <c r="R40" s="74">
        <v>69</v>
      </c>
      <c r="S40" s="74">
        <v>71</v>
      </c>
      <c r="T40" s="74">
        <v>58</v>
      </c>
      <c r="U40" s="184">
        <v>53</v>
      </c>
      <c r="V40" s="184">
        <v>41</v>
      </c>
      <c r="W40" s="184">
        <v>41</v>
      </c>
      <c r="X40" s="75">
        <v>44</v>
      </c>
      <c r="Y40" s="184">
        <v>49</v>
      </c>
      <c r="Z40" s="184">
        <v>46</v>
      </c>
      <c r="AA40" s="184">
        <v>55</v>
      </c>
      <c r="AB40" s="184">
        <v>43</v>
      </c>
      <c r="AC40" s="184">
        <v>49</v>
      </c>
      <c r="AD40" s="184">
        <v>39</v>
      </c>
      <c r="AE40" s="184">
        <v>31</v>
      </c>
      <c r="AF40" s="184">
        <v>36</v>
      </c>
      <c r="AG40" s="184">
        <v>30</v>
      </c>
      <c r="AH40" s="184">
        <v>34</v>
      </c>
      <c r="AI40" s="184">
        <v>32</v>
      </c>
      <c r="AJ40" s="75">
        <v>31</v>
      </c>
      <c r="AK40" s="275">
        <v>46</v>
      </c>
      <c r="AL40" s="275">
        <v>40</v>
      </c>
      <c r="AM40" s="275">
        <v>35</v>
      </c>
      <c r="AN40" s="275">
        <v>34</v>
      </c>
      <c r="AO40" s="275">
        <v>33</v>
      </c>
      <c r="AP40" s="275">
        <v>34</v>
      </c>
      <c r="AQ40" s="57">
        <v>31</v>
      </c>
      <c r="AR40" s="275">
        <v>31</v>
      </c>
      <c r="AS40" s="275">
        <v>37</v>
      </c>
      <c r="AT40" s="275">
        <v>41</v>
      </c>
      <c r="AU40" s="275">
        <v>35</v>
      </c>
      <c r="AV40" s="292">
        <v>35</v>
      </c>
      <c r="AW40" s="275">
        <v>37</v>
      </c>
      <c r="AX40" s="275">
        <v>42</v>
      </c>
      <c r="AY40" s="275">
        <v>34</v>
      </c>
      <c r="AZ40" s="275">
        <v>30</v>
      </c>
      <c r="BA40" s="275">
        <v>38</v>
      </c>
      <c r="BB40" s="275">
        <v>36</v>
      </c>
      <c r="BC40" s="57">
        <v>30</v>
      </c>
      <c r="BD40" s="275">
        <v>33</v>
      </c>
      <c r="BE40" s="275">
        <v>30</v>
      </c>
      <c r="BF40" s="275">
        <v>31</v>
      </c>
      <c r="BG40" s="275">
        <v>31</v>
      </c>
      <c r="BH40" s="292"/>
      <c r="BI40" s="76">
        <f t="shared" si="132"/>
        <v>11</v>
      </c>
      <c r="BJ40" s="77">
        <f t="shared" si="132"/>
        <v>32</v>
      </c>
      <c r="BK40" s="77">
        <f t="shared" si="132"/>
        <v>55</v>
      </c>
      <c r="BL40" s="77">
        <f t="shared" si="132"/>
        <v>38</v>
      </c>
      <c r="BM40" s="77">
        <f t="shared" si="132"/>
        <v>32</v>
      </c>
      <c r="BN40" s="77">
        <f t="shared" si="132"/>
        <v>33</v>
      </c>
      <c r="BO40" s="77">
        <f t="shared" si="132"/>
        <v>36</v>
      </c>
      <c r="BP40" s="77">
        <f t="shared" si="132"/>
        <v>18</v>
      </c>
      <c r="BQ40" s="77">
        <f t="shared" si="132"/>
        <v>23</v>
      </c>
      <c r="BR40" s="386">
        <f t="shared" si="132"/>
        <v>12</v>
      </c>
      <c r="BS40" s="409">
        <f t="shared" si="133"/>
        <v>20</v>
      </c>
      <c r="BT40" s="77">
        <f t="shared" si="133"/>
        <v>23</v>
      </c>
      <c r="BU40" s="77">
        <f t="shared" si="133"/>
        <v>26</v>
      </c>
      <c r="BV40" s="77">
        <f t="shared" si="133"/>
        <v>-12</v>
      </c>
      <c r="BW40" s="77">
        <f t="shared" si="133"/>
        <v>-36</v>
      </c>
      <c r="BX40" s="226">
        <f t="shared" si="133"/>
        <v>-30</v>
      </c>
      <c r="BY40" s="226">
        <f t="shared" si="133"/>
        <v>-40</v>
      </c>
      <c r="BZ40" s="226">
        <f t="shared" si="133"/>
        <v>-22</v>
      </c>
      <c r="CA40" s="252">
        <f t="shared" si="133"/>
        <v>-23</v>
      </c>
      <c r="CB40" s="252">
        <f t="shared" si="133"/>
        <v>-7</v>
      </c>
      <c r="CC40" s="252">
        <f t="shared" si="134"/>
        <v>-9</v>
      </c>
      <c r="CD40" s="366">
        <f t="shared" si="134"/>
        <v>-13</v>
      </c>
      <c r="CE40" s="335">
        <f t="shared" si="134"/>
        <v>-3</v>
      </c>
      <c r="CF40" s="252">
        <f t="shared" si="134"/>
        <v>-6</v>
      </c>
      <c r="CG40" s="252">
        <f t="shared" si="134"/>
        <v>-20</v>
      </c>
      <c r="CH40" s="252">
        <f t="shared" si="134"/>
        <v>-9</v>
      </c>
      <c r="CI40" s="252">
        <f t="shared" si="134"/>
        <v>-16</v>
      </c>
      <c r="CJ40" s="252">
        <f t="shared" si="134"/>
        <v>-5</v>
      </c>
      <c r="CK40" s="252">
        <f t="shared" si="134"/>
        <v>0</v>
      </c>
      <c r="CL40" s="252">
        <f t="shared" si="134"/>
        <v>-5</v>
      </c>
      <c r="CM40" s="252">
        <f t="shared" si="135"/>
        <v>7</v>
      </c>
      <c r="CN40" s="252">
        <f t="shared" si="135"/>
        <v>7</v>
      </c>
      <c r="CO40" s="252">
        <f t="shared" si="135"/>
        <v>3</v>
      </c>
      <c r="CP40" s="366">
        <f t="shared" si="135"/>
        <v>4</v>
      </c>
      <c r="CQ40" s="366">
        <f t="shared" si="135"/>
        <v>-9</v>
      </c>
      <c r="CR40" s="366">
        <f t="shared" si="135"/>
        <v>2</v>
      </c>
      <c r="CS40" s="366">
        <f t="shared" si="135"/>
        <v>-1</v>
      </c>
      <c r="CT40" s="366">
        <f t="shared" si="135"/>
        <v>-4</v>
      </c>
      <c r="CU40" s="366">
        <f t="shared" si="135"/>
        <v>5</v>
      </c>
      <c r="CV40" s="366">
        <f t="shared" si="135"/>
        <v>2</v>
      </c>
      <c r="CW40" s="366">
        <f t="shared" si="135"/>
        <v>-1</v>
      </c>
      <c r="CX40" s="366">
        <f t="shared" si="135"/>
        <v>2</v>
      </c>
      <c r="CY40" s="366">
        <f t="shared" si="135"/>
        <v>-7</v>
      </c>
      <c r="CZ40" s="366">
        <f t="shared" si="135"/>
        <v>-10</v>
      </c>
      <c r="DA40" s="366">
        <f t="shared" si="135"/>
        <v>-4</v>
      </c>
      <c r="DB40" s="264"/>
      <c r="DC40" s="57">
        <f>IF(ISERROR(GETPIVOTDATA("VALUE",'CSS WK pvt'!$I$2,"DT_FILE",DC$8,"CD_CO",DC$6,"TRIM_CAT",TRIM(B40),"TRIM_LINE",A37))=TRUE,0,GETPIVOTDATA("VALUE",'CSS WK pvt'!$I$2,"DT_FILE",DC$8,"CD_CO",DC$6,"TRIM_CAT",TRIM(B40),"TRIM_LINE",A37))</f>
        <v>31</v>
      </c>
    </row>
    <row r="41" spans="1:107" s="52" customFormat="1" x14ac:dyDescent="0.35">
      <c r="A41" s="139"/>
      <c r="B41" s="53" t="s">
        <v>142</v>
      </c>
      <c r="C41" s="73">
        <v>1</v>
      </c>
      <c r="D41" s="74">
        <v>2</v>
      </c>
      <c r="E41" s="74">
        <v>1</v>
      </c>
      <c r="F41" s="74">
        <v>1</v>
      </c>
      <c r="G41" s="74"/>
      <c r="H41" s="74">
        <v>1</v>
      </c>
      <c r="I41" s="74">
        <v>2</v>
      </c>
      <c r="J41" s="74">
        <v>1</v>
      </c>
      <c r="K41" s="74">
        <v>1</v>
      </c>
      <c r="L41" s="75">
        <v>1</v>
      </c>
      <c r="M41" s="74">
        <v>1</v>
      </c>
      <c r="N41" s="74">
        <v>2</v>
      </c>
      <c r="O41" s="74">
        <v>4</v>
      </c>
      <c r="P41" s="74">
        <v>4</v>
      </c>
      <c r="Q41" s="74">
        <v>3</v>
      </c>
      <c r="R41" s="74">
        <v>2</v>
      </c>
      <c r="S41" s="74">
        <v>3</v>
      </c>
      <c r="T41" s="74">
        <v>2</v>
      </c>
      <c r="U41" s="184">
        <v>3</v>
      </c>
      <c r="V41" s="184">
        <v>4</v>
      </c>
      <c r="W41" s="184">
        <v>3</v>
      </c>
      <c r="X41" s="75">
        <v>3</v>
      </c>
      <c r="Y41" s="184">
        <v>3</v>
      </c>
      <c r="Z41" s="184">
        <v>1</v>
      </c>
      <c r="AA41" s="184">
        <v>1</v>
      </c>
      <c r="AB41" s="184">
        <v>1</v>
      </c>
      <c r="AC41" s="184">
        <v>1</v>
      </c>
      <c r="AD41" s="184">
        <v>0</v>
      </c>
      <c r="AE41" s="184">
        <v>0</v>
      </c>
      <c r="AF41" s="184">
        <v>0</v>
      </c>
      <c r="AG41" s="184">
        <v>0</v>
      </c>
      <c r="AH41" s="184">
        <v>0</v>
      </c>
      <c r="AI41" s="184">
        <v>0</v>
      </c>
      <c r="AJ41" s="75">
        <v>1</v>
      </c>
      <c r="AK41" s="275">
        <v>2</v>
      </c>
      <c r="AL41" s="275">
        <v>1</v>
      </c>
      <c r="AM41" s="275">
        <v>0</v>
      </c>
      <c r="AN41" s="275">
        <v>0</v>
      </c>
      <c r="AO41" s="275">
        <v>0</v>
      </c>
      <c r="AP41" s="275">
        <v>0</v>
      </c>
      <c r="AQ41" s="57">
        <v>0</v>
      </c>
      <c r="AR41" s="275">
        <v>1</v>
      </c>
      <c r="AS41" s="275">
        <v>2</v>
      </c>
      <c r="AT41" s="275">
        <v>2</v>
      </c>
      <c r="AU41" s="275">
        <v>1</v>
      </c>
      <c r="AV41" s="292">
        <v>1</v>
      </c>
      <c r="AW41" s="275">
        <v>1</v>
      </c>
      <c r="AX41" s="275">
        <v>2</v>
      </c>
      <c r="AY41" s="275">
        <v>2</v>
      </c>
      <c r="AZ41" s="275">
        <v>1</v>
      </c>
      <c r="BA41" s="275">
        <v>1</v>
      </c>
      <c r="BB41" s="275">
        <v>1</v>
      </c>
      <c r="BC41" s="57">
        <v>1</v>
      </c>
      <c r="BD41" s="275">
        <v>2</v>
      </c>
      <c r="BE41" s="275">
        <v>0</v>
      </c>
      <c r="BF41" s="275">
        <v>0</v>
      </c>
      <c r="BG41" s="275">
        <v>2</v>
      </c>
      <c r="BH41" s="292"/>
      <c r="BI41" s="76">
        <f t="shared" si="132"/>
        <v>3</v>
      </c>
      <c r="BJ41" s="77">
        <f t="shared" si="132"/>
        <v>2</v>
      </c>
      <c r="BK41" s="77">
        <f t="shared" si="132"/>
        <v>2</v>
      </c>
      <c r="BL41" s="77">
        <f t="shared" si="132"/>
        <v>1</v>
      </c>
      <c r="BM41" s="77">
        <f t="shared" si="132"/>
        <v>3</v>
      </c>
      <c r="BN41" s="77">
        <f t="shared" si="132"/>
        <v>1</v>
      </c>
      <c r="BO41" s="77">
        <f t="shared" si="132"/>
        <v>1</v>
      </c>
      <c r="BP41" s="77">
        <f t="shared" si="132"/>
        <v>3</v>
      </c>
      <c r="BQ41" s="77">
        <f t="shared" si="132"/>
        <v>2</v>
      </c>
      <c r="BR41" s="386">
        <f t="shared" si="132"/>
        <v>2</v>
      </c>
      <c r="BS41" s="409">
        <f t="shared" si="133"/>
        <v>2</v>
      </c>
      <c r="BT41" s="77">
        <f t="shared" si="133"/>
        <v>-1</v>
      </c>
      <c r="BU41" s="77">
        <f t="shared" si="133"/>
        <v>-3</v>
      </c>
      <c r="BV41" s="77">
        <f t="shared" si="133"/>
        <v>-3</v>
      </c>
      <c r="BW41" s="77">
        <f t="shared" si="133"/>
        <v>-2</v>
      </c>
      <c r="BX41" s="226">
        <f t="shared" si="133"/>
        <v>-2</v>
      </c>
      <c r="BY41" s="226">
        <f t="shared" si="133"/>
        <v>-3</v>
      </c>
      <c r="BZ41" s="226">
        <f t="shared" si="133"/>
        <v>-2</v>
      </c>
      <c r="CA41" s="252">
        <f t="shared" si="133"/>
        <v>-3</v>
      </c>
      <c r="CB41" s="252">
        <f t="shared" si="133"/>
        <v>-4</v>
      </c>
      <c r="CC41" s="252">
        <f t="shared" si="134"/>
        <v>-3</v>
      </c>
      <c r="CD41" s="366">
        <f t="shared" si="134"/>
        <v>-2</v>
      </c>
      <c r="CE41" s="335">
        <f t="shared" si="134"/>
        <v>-1</v>
      </c>
      <c r="CF41" s="252">
        <f t="shared" si="134"/>
        <v>0</v>
      </c>
      <c r="CG41" s="252">
        <f t="shared" si="134"/>
        <v>-1</v>
      </c>
      <c r="CH41" s="252">
        <f t="shared" si="134"/>
        <v>-1</v>
      </c>
      <c r="CI41" s="252">
        <f t="shared" si="134"/>
        <v>-1</v>
      </c>
      <c r="CJ41" s="252">
        <f t="shared" si="134"/>
        <v>0</v>
      </c>
      <c r="CK41" s="252">
        <f t="shared" si="134"/>
        <v>0</v>
      </c>
      <c r="CL41" s="252">
        <f t="shared" si="134"/>
        <v>1</v>
      </c>
      <c r="CM41" s="252">
        <f t="shared" si="135"/>
        <v>2</v>
      </c>
      <c r="CN41" s="252">
        <f t="shared" si="135"/>
        <v>2</v>
      </c>
      <c r="CO41" s="252">
        <f t="shared" si="135"/>
        <v>1</v>
      </c>
      <c r="CP41" s="366">
        <f t="shared" si="135"/>
        <v>0</v>
      </c>
      <c r="CQ41" s="366">
        <f t="shared" si="135"/>
        <v>-1</v>
      </c>
      <c r="CR41" s="366">
        <f t="shared" si="135"/>
        <v>1</v>
      </c>
      <c r="CS41" s="366">
        <f t="shared" si="135"/>
        <v>2</v>
      </c>
      <c r="CT41" s="366">
        <f t="shared" si="135"/>
        <v>1</v>
      </c>
      <c r="CU41" s="366">
        <f t="shared" si="135"/>
        <v>1</v>
      </c>
      <c r="CV41" s="366">
        <f t="shared" si="135"/>
        <v>1</v>
      </c>
      <c r="CW41" s="366">
        <f t="shared" si="135"/>
        <v>1</v>
      </c>
      <c r="CX41" s="366">
        <f t="shared" si="135"/>
        <v>1</v>
      </c>
      <c r="CY41" s="366">
        <f t="shared" si="135"/>
        <v>-2</v>
      </c>
      <c r="CZ41" s="366">
        <f t="shared" si="135"/>
        <v>-2</v>
      </c>
      <c r="DA41" s="366">
        <f t="shared" si="135"/>
        <v>1</v>
      </c>
      <c r="DB41" s="264"/>
      <c r="DC41" s="57">
        <f>IF(ISERROR(GETPIVOTDATA("VALUE",'CSS WK pvt'!$I$2,"DT_FILE",DC$8,"CD_CO",DC$6,"TRIM_CAT",TRIM(B41),"TRIM_LINE",A37))=TRUE,0,GETPIVOTDATA("VALUE",'CSS WK pvt'!$I$2,"DT_FILE",DC$8,"CD_CO",DC$6,"TRIM_CAT",TRIM(B41),"TRIM_LINE",A37))</f>
        <v>2</v>
      </c>
    </row>
    <row r="42" spans="1:107" s="52" customFormat="1" x14ac:dyDescent="0.35">
      <c r="A42" s="139"/>
      <c r="B42" s="53" t="s">
        <v>143</v>
      </c>
      <c r="C42" s="73"/>
      <c r="D42" s="74"/>
      <c r="E42" s="74"/>
      <c r="F42" s="74"/>
      <c r="G42" s="74"/>
      <c r="H42" s="74"/>
      <c r="I42" s="74"/>
      <c r="J42" s="74"/>
      <c r="K42" s="74"/>
      <c r="L42" s="75"/>
      <c r="M42" s="74"/>
      <c r="N42" s="74"/>
      <c r="O42" s="74"/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184">
        <v>0</v>
      </c>
      <c r="V42" s="184">
        <v>0</v>
      </c>
      <c r="W42" s="184">
        <v>0</v>
      </c>
      <c r="X42" s="75">
        <v>0</v>
      </c>
      <c r="Y42" s="184">
        <v>0</v>
      </c>
      <c r="Z42" s="184">
        <v>0</v>
      </c>
      <c r="AA42" s="184">
        <v>0</v>
      </c>
      <c r="AB42" s="184">
        <v>0</v>
      </c>
      <c r="AC42" s="184">
        <v>0</v>
      </c>
      <c r="AD42" s="184">
        <v>0</v>
      </c>
      <c r="AE42" s="184">
        <v>0</v>
      </c>
      <c r="AF42" s="184">
        <v>0</v>
      </c>
      <c r="AG42" s="184">
        <v>1</v>
      </c>
      <c r="AH42" s="184">
        <v>1</v>
      </c>
      <c r="AI42" s="184">
        <v>2</v>
      </c>
      <c r="AJ42" s="75">
        <v>2</v>
      </c>
      <c r="AK42" s="275">
        <v>1</v>
      </c>
      <c r="AL42" s="275">
        <v>1</v>
      </c>
      <c r="AM42" s="275">
        <v>2</v>
      </c>
      <c r="AN42" s="275">
        <v>2</v>
      </c>
      <c r="AO42" s="275">
        <v>2</v>
      </c>
      <c r="AP42" s="275">
        <v>2</v>
      </c>
      <c r="AQ42" s="57">
        <v>2</v>
      </c>
      <c r="AR42" s="275">
        <v>1</v>
      </c>
      <c r="AS42" s="275">
        <v>1</v>
      </c>
      <c r="AT42" s="275">
        <v>1</v>
      </c>
      <c r="AU42" s="275">
        <v>1</v>
      </c>
      <c r="AV42" s="292">
        <v>0</v>
      </c>
      <c r="AW42" s="275">
        <v>0</v>
      </c>
      <c r="AX42" s="275">
        <v>1</v>
      </c>
      <c r="AY42" s="275">
        <v>1</v>
      </c>
      <c r="AZ42" s="275">
        <v>2</v>
      </c>
      <c r="BA42" s="275">
        <v>2</v>
      </c>
      <c r="BB42" s="275">
        <v>2</v>
      </c>
      <c r="BC42" s="57">
        <v>2</v>
      </c>
      <c r="BD42" s="275">
        <v>2</v>
      </c>
      <c r="BE42" s="275">
        <v>2</v>
      </c>
      <c r="BF42" s="275">
        <v>2</v>
      </c>
      <c r="BG42" s="275">
        <v>1</v>
      </c>
      <c r="BH42" s="292"/>
      <c r="BI42" s="76">
        <f t="shared" si="132"/>
        <v>0</v>
      </c>
      <c r="BJ42" s="77">
        <f t="shared" si="132"/>
        <v>0</v>
      </c>
      <c r="BK42" s="77">
        <f t="shared" si="132"/>
        <v>0</v>
      </c>
      <c r="BL42" s="77">
        <f t="shared" si="132"/>
        <v>0</v>
      </c>
      <c r="BM42" s="77">
        <f t="shared" si="132"/>
        <v>0</v>
      </c>
      <c r="BN42" s="77">
        <f t="shared" si="132"/>
        <v>0</v>
      </c>
      <c r="BO42" s="77">
        <f t="shared" si="132"/>
        <v>0</v>
      </c>
      <c r="BP42" s="77">
        <f t="shared" si="132"/>
        <v>0</v>
      </c>
      <c r="BQ42" s="77">
        <f t="shared" si="132"/>
        <v>0</v>
      </c>
      <c r="BR42" s="386">
        <f t="shared" si="132"/>
        <v>0</v>
      </c>
      <c r="BS42" s="409">
        <f t="shared" si="133"/>
        <v>0</v>
      </c>
      <c r="BT42" s="77">
        <f t="shared" si="133"/>
        <v>0</v>
      </c>
      <c r="BU42" s="77">
        <f t="shared" si="133"/>
        <v>0</v>
      </c>
      <c r="BV42" s="77">
        <f t="shared" si="133"/>
        <v>0</v>
      </c>
      <c r="BW42" s="77">
        <f t="shared" si="133"/>
        <v>0</v>
      </c>
      <c r="BX42" s="226">
        <f t="shared" si="133"/>
        <v>0</v>
      </c>
      <c r="BY42" s="226">
        <f t="shared" si="133"/>
        <v>0</v>
      </c>
      <c r="BZ42" s="226">
        <f t="shared" si="133"/>
        <v>0</v>
      </c>
      <c r="CA42" s="252">
        <f t="shared" si="133"/>
        <v>1</v>
      </c>
      <c r="CB42" s="252">
        <f t="shared" si="133"/>
        <v>1</v>
      </c>
      <c r="CC42" s="252">
        <f t="shared" si="134"/>
        <v>2</v>
      </c>
      <c r="CD42" s="366">
        <f t="shared" si="134"/>
        <v>2</v>
      </c>
      <c r="CE42" s="335">
        <f t="shared" si="134"/>
        <v>1</v>
      </c>
      <c r="CF42" s="252">
        <f t="shared" si="134"/>
        <v>1</v>
      </c>
      <c r="CG42" s="252">
        <f t="shared" si="134"/>
        <v>2</v>
      </c>
      <c r="CH42" s="252">
        <f t="shared" si="134"/>
        <v>2</v>
      </c>
      <c r="CI42" s="252">
        <f t="shared" si="134"/>
        <v>2</v>
      </c>
      <c r="CJ42" s="252">
        <f t="shared" si="134"/>
        <v>2</v>
      </c>
      <c r="CK42" s="252">
        <f t="shared" si="134"/>
        <v>2</v>
      </c>
      <c r="CL42" s="252">
        <f t="shared" si="134"/>
        <v>1</v>
      </c>
      <c r="CM42" s="252">
        <f t="shared" si="135"/>
        <v>0</v>
      </c>
      <c r="CN42" s="252">
        <f t="shared" si="135"/>
        <v>0</v>
      </c>
      <c r="CO42" s="252">
        <f t="shared" si="135"/>
        <v>-1</v>
      </c>
      <c r="CP42" s="366">
        <f t="shared" si="135"/>
        <v>-2</v>
      </c>
      <c r="CQ42" s="366">
        <f t="shared" si="135"/>
        <v>-1</v>
      </c>
      <c r="CR42" s="366">
        <f t="shared" si="135"/>
        <v>0</v>
      </c>
      <c r="CS42" s="366">
        <f t="shared" si="135"/>
        <v>-1</v>
      </c>
      <c r="CT42" s="366">
        <f t="shared" si="135"/>
        <v>0</v>
      </c>
      <c r="CU42" s="366">
        <f t="shared" si="135"/>
        <v>0</v>
      </c>
      <c r="CV42" s="366">
        <f t="shared" si="135"/>
        <v>0</v>
      </c>
      <c r="CW42" s="366">
        <f t="shared" si="135"/>
        <v>0</v>
      </c>
      <c r="CX42" s="366">
        <f t="shared" si="135"/>
        <v>1</v>
      </c>
      <c r="CY42" s="366">
        <f t="shared" si="135"/>
        <v>1</v>
      </c>
      <c r="CZ42" s="366">
        <f t="shared" si="135"/>
        <v>1</v>
      </c>
      <c r="DA42" s="366">
        <f t="shared" si="135"/>
        <v>0</v>
      </c>
      <c r="DB42" s="264"/>
      <c r="DC42" s="57">
        <f>IF(ISERROR(GETPIVOTDATA("VALUE",'CSS WK pvt'!$I$2,"DT_FILE",DC$8,"CD_CO",DC$6,"TRIM_CAT",TRIM(B42),"TRIM_LINE",A37))=TRUE,0,GETPIVOTDATA("VALUE",'CSS WK pvt'!$I$2,"DT_FILE",DC$8,"CD_CO",DC$6,"TRIM_CAT",TRIM(B42),"TRIM_LINE",A37))</f>
        <v>1</v>
      </c>
    </row>
    <row r="43" spans="1:107" s="66" customFormat="1" ht="15" thickBot="1" x14ac:dyDescent="0.4">
      <c r="A43" s="140"/>
      <c r="B43" s="60" t="s">
        <v>144</v>
      </c>
      <c r="C43" s="61">
        <f t="shared" ref="C43:Q43" si="136">SUM(C38:C42)</f>
        <v>276</v>
      </c>
      <c r="D43" s="62">
        <f t="shared" si="136"/>
        <v>318</v>
      </c>
      <c r="E43" s="62">
        <f t="shared" si="136"/>
        <v>317</v>
      </c>
      <c r="F43" s="62">
        <f t="shared" si="136"/>
        <v>304</v>
      </c>
      <c r="G43" s="62">
        <f t="shared" si="136"/>
        <v>302</v>
      </c>
      <c r="H43" s="62">
        <f t="shared" si="136"/>
        <v>233</v>
      </c>
      <c r="I43" s="62">
        <f t="shared" si="136"/>
        <v>235</v>
      </c>
      <c r="J43" s="62">
        <f t="shared" si="136"/>
        <v>244</v>
      </c>
      <c r="K43" s="62">
        <f t="shared" si="136"/>
        <v>288</v>
      </c>
      <c r="L43" s="63">
        <f t="shared" si="136"/>
        <v>299</v>
      </c>
      <c r="M43" s="62">
        <f t="shared" si="136"/>
        <v>339</v>
      </c>
      <c r="N43" s="62">
        <f t="shared" si="136"/>
        <v>321</v>
      </c>
      <c r="O43" s="62">
        <f t="shared" si="136"/>
        <v>369</v>
      </c>
      <c r="P43" s="62">
        <f t="shared" si="136"/>
        <v>515</v>
      </c>
      <c r="Q43" s="62">
        <f t="shared" si="136"/>
        <v>653</v>
      </c>
      <c r="R43" s="62">
        <v>689</v>
      </c>
      <c r="S43" s="62">
        <v>672</v>
      </c>
      <c r="T43" s="62">
        <v>625</v>
      </c>
      <c r="U43" s="182">
        <v>610</v>
      </c>
      <c r="V43" s="182">
        <v>580</v>
      </c>
      <c r="W43" s="182">
        <f>SUM(W38+W39+W40+W41+W42)</f>
        <v>585</v>
      </c>
      <c r="X43" s="63">
        <f>SUM(X38+X39+X40+X41+X42)</f>
        <v>631</v>
      </c>
      <c r="Y43" s="182">
        <v>654</v>
      </c>
      <c r="Z43" s="182">
        <v>603</v>
      </c>
      <c r="AA43" s="182">
        <v>633</v>
      </c>
      <c r="AB43" s="182">
        <v>581</v>
      </c>
      <c r="AC43" s="182">
        <v>578</v>
      </c>
      <c r="AD43" s="182">
        <v>519</v>
      </c>
      <c r="AE43" s="182">
        <v>463</v>
      </c>
      <c r="AF43" s="182">
        <v>428</v>
      </c>
      <c r="AG43" s="182">
        <v>382</v>
      </c>
      <c r="AH43" s="182">
        <v>389</v>
      </c>
      <c r="AI43" s="182">
        <v>393</v>
      </c>
      <c r="AJ43" s="63">
        <v>429</v>
      </c>
      <c r="AK43" s="273">
        <v>437</v>
      </c>
      <c r="AL43" s="273">
        <v>407</v>
      </c>
      <c r="AM43" s="273">
        <v>402</v>
      </c>
      <c r="AN43" s="273">
        <v>388</v>
      </c>
      <c r="AO43" s="273">
        <v>382</v>
      </c>
      <c r="AP43" s="273">
        <v>347</v>
      </c>
      <c r="AQ43" s="64">
        <v>323</v>
      </c>
      <c r="AR43" s="273">
        <v>315</v>
      </c>
      <c r="AS43" s="273">
        <v>317</v>
      </c>
      <c r="AT43" s="273">
        <v>316</v>
      </c>
      <c r="AU43" s="273">
        <v>318</v>
      </c>
      <c r="AV43" s="290">
        <v>313</v>
      </c>
      <c r="AW43" s="273">
        <v>326</v>
      </c>
      <c r="AX43" s="273">
        <v>320</v>
      </c>
      <c r="AY43" s="273">
        <v>319</v>
      </c>
      <c r="AZ43" s="273">
        <v>325</v>
      </c>
      <c r="BA43" s="273">
        <v>350</v>
      </c>
      <c r="BB43" s="273">
        <v>329</v>
      </c>
      <c r="BC43" s="64">
        <v>304</v>
      </c>
      <c r="BD43" s="273">
        <v>283</v>
      </c>
      <c r="BE43" s="273">
        <v>273</v>
      </c>
      <c r="BF43" s="273">
        <v>270</v>
      </c>
      <c r="BG43" s="273">
        <v>312</v>
      </c>
      <c r="BH43" s="290"/>
      <c r="BI43" s="64">
        <f t="shared" ref="BI43:BM43" si="137">SUM(BI38:BI42)</f>
        <v>93</v>
      </c>
      <c r="BJ43" s="65">
        <f t="shared" si="137"/>
        <v>197</v>
      </c>
      <c r="BK43" s="65">
        <f t="shared" si="137"/>
        <v>336</v>
      </c>
      <c r="BL43" s="65">
        <f t="shared" si="137"/>
        <v>385</v>
      </c>
      <c r="BM43" s="65">
        <f t="shared" si="137"/>
        <v>370</v>
      </c>
      <c r="BN43" s="65">
        <f t="shared" ref="BN43:BV43" si="138">SUM(BN38:BN42)</f>
        <v>392</v>
      </c>
      <c r="BO43" s="65">
        <f t="shared" si="138"/>
        <v>375</v>
      </c>
      <c r="BP43" s="65">
        <f t="shared" si="138"/>
        <v>336</v>
      </c>
      <c r="BQ43" s="65">
        <f t="shared" si="138"/>
        <v>297</v>
      </c>
      <c r="BR43" s="384">
        <f t="shared" si="138"/>
        <v>332</v>
      </c>
      <c r="BS43" s="407">
        <f t="shared" si="138"/>
        <v>315</v>
      </c>
      <c r="BT43" s="65">
        <f t="shared" si="138"/>
        <v>282</v>
      </c>
      <c r="BU43" s="65">
        <f t="shared" si="138"/>
        <v>264</v>
      </c>
      <c r="BV43" s="65">
        <f t="shared" si="138"/>
        <v>66</v>
      </c>
      <c r="BW43" s="65">
        <f t="shared" ref="BW43:BX43" si="139">SUM(BW38:BW42)</f>
        <v>-75</v>
      </c>
      <c r="BX43" s="224">
        <f t="shared" si="139"/>
        <v>-170</v>
      </c>
      <c r="BY43" s="224">
        <f t="shared" ref="BY43" si="140">SUM(BY38:BY42)</f>
        <v>-209</v>
      </c>
      <c r="BZ43" s="224">
        <f t="shared" ref="BZ43:CA43" si="141">SUM(BZ38:BZ42)</f>
        <v>-197</v>
      </c>
      <c r="CA43" s="250">
        <f t="shared" si="141"/>
        <v>-228</v>
      </c>
      <c r="CB43" s="250">
        <f t="shared" ref="CB43:CC43" si="142">SUM(CB38:CB42)</f>
        <v>-191</v>
      </c>
      <c r="CC43" s="250">
        <f t="shared" si="142"/>
        <v>-192</v>
      </c>
      <c r="CD43" s="364">
        <f t="shared" ref="CD43:CE43" si="143">SUM(CD38:CD42)</f>
        <v>-202</v>
      </c>
      <c r="CE43" s="333">
        <f t="shared" si="143"/>
        <v>-217</v>
      </c>
      <c r="CF43" s="250">
        <f t="shared" ref="CF43" si="144">SUM(CF38:CF42)</f>
        <v>-196</v>
      </c>
      <c r="CG43" s="250">
        <f t="shared" ref="CG43" si="145">SUM(CG38:CG42)</f>
        <v>-231</v>
      </c>
      <c r="CH43" s="250">
        <f t="shared" ref="CH43" si="146">SUM(CH38:CH42)</f>
        <v>-193</v>
      </c>
      <c r="CI43" s="250">
        <f t="shared" ref="CI43" si="147">SUM(CI38:CI42)</f>
        <v>-196</v>
      </c>
      <c r="CJ43" s="250">
        <f t="shared" ref="CJ43" si="148">SUM(CJ38:CJ42)</f>
        <v>-172</v>
      </c>
      <c r="CK43" s="250">
        <f t="shared" ref="CK43" si="149">SUM(CK38:CK42)</f>
        <v>-140</v>
      </c>
      <c r="CL43" s="250">
        <f t="shared" ref="CL43" si="150">SUM(CL38:CL42)</f>
        <v>-113</v>
      </c>
      <c r="CM43" s="250">
        <f t="shared" ref="CM43" si="151">SUM(CM38:CM42)</f>
        <v>-65</v>
      </c>
      <c r="CN43" s="250">
        <f t="shared" ref="CN43" si="152">SUM(CN38:CN42)</f>
        <v>-73</v>
      </c>
      <c r="CO43" s="250">
        <f t="shared" ref="CO43" si="153">SUM(CO38:CO42)</f>
        <v>-75</v>
      </c>
      <c r="CP43" s="364">
        <f t="shared" ref="CP43" si="154">SUM(CP38:CP42)</f>
        <v>-116</v>
      </c>
      <c r="CQ43" s="364">
        <f t="shared" ref="CQ43" si="155">SUM(CQ38:CQ42)</f>
        <v>-111</v>
      </c>
      <c r="CR43" s="364">
        <f t="shared" ref="CR43" si="156">SUM(CR38:CR42)</f>
        <v>-87</v>
      </c>
      <c r="CS43" s="364">
        <f t="shared" ref="CS43" si="157">SUM(CS38:CS42)</f>
        <v>-83</v>
      </c>
      <c r="CT43" s="364">
        <f t="shared" ref="CT43" si="158">SUM(CT38:CT42)</f>
        <v>-63</v>
      </c>
      <c r="CU43" s="364">
        <f t="shared" ref="CU43" si="159">SUM(CU38:CU42)</f>
        <v>-32</v>
      </c>
      <c r="CV43" s="364">
        <f t="shared" ref="CV43" si="160">SUM(CV38:CV42)</f>
        <v>-18</v>
      </c>
      <c r="CW43" s="364">
        <f t="shared" ref="CW43" si="161">SUM(CW38:CW42)</f>
        <v>-19</v>
      </c>
      <c r="CX43" s="364">
        <f t="shared" ref="CX43" si="162">SUM(CX38:CX42)</f>
        <v>-32</v>
      </c>
      <c r="CY43" s="364">
        <f t="shared" ref="CY43:CZ43" si="163">SUM(CY38:CY42)</f>
        <v>-44</v>
      </c>
      <c r="CZ43" s="364">
        <f t="shared" si="163"/>
        <v>-46</v>
      </c>
      <c r="DA43" s="364">
        <f t="shared" ref="DA43" si="164">SUM(DA38:DA42)</f>
        <v>-6</v>
      </c>
      <c r="DB43" s="265"/>
      <c r="DC43" s="64">
        <f>SUM(DC38:DC42)</f>
        <v>312</v>
      </c>
    </row>
    <row r="44" spans="1:107" s="31" customFormat="1" x14ac:dyDescent="0.3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55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69"/>
      <c r="DB44" s="330"/>
      <c r="DC44" s="88"/>
    </row>
    <row r="45" spans="1:107" s="31" customFormat="1" x14ac:dyDescent="0.35">
      <c r="A45" s="139"/>
      <c r="B45" s="32" t="s">
        <v>139</v>
      </c>
      <c r="C45" s="33">
        <v>190641.79</v>
      </c>
      <c r="D45" s="34">
        <v>189665.5</v>
      </c>
      <c r="E45" s="34">
        <v>183086.38</v>
      </c>
      <c r="F45" s="34">
        <v>120907.28</v>
      </c>
      <c r="G45" s="34">
        <v>156496.85</v>
      </c>
      <c r="H45" s="34">
        <v>139658.5</v>
      </c>
      <c r="I45" s="34">
        <v>220721.65</v>
      </c>
      <c r="J45" s="34">
        <v>203450.52</v>
      </c>
      <c r="K45" s="34">
        <v>191142.76</v>
      </c>
      <c r="L45" s="35">
        <v>182494.58</v>
      </c>
      <c r="M45" s="34">
        <v>220675.66</v>
      </c>
      <c r="N45" s="34">
        <v>212554.99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8">
        <v>373381</v>
      </c>
      <c r="V45" s="188">
        <v>312586</v>
      </c>
      <c r="W45" s="188">
        <v>290178</v>
      </c>
      <c r="X45" s="35">
        <v>241186</v>
      </c>
      <c r="Y45" s="188">
        <v>258460</v>
      </c>
      <c r="Z45" s="188">
        <v>298066</v>
      </c>
      <c r="AA45" s="188">
        <v>281346</v>
      </c>
      <c r="AB45" s="188">
        <v>274949</v>
      </c>
      <c r="AC45" s="188">
        <v>212392</v>
      </c>
      <c r="AD45" s="188">
        <v>178249</v>
      </c>
      <c r="AE45" s="188">
        <v>222671</v>
      </c>
      <c r="AF45" s="188">
        <v>236497</v>
      </c>
      <c r="AG45" s="188">
        <v>277080</v>
      </c>
      <c r="AH45" s="188">
        <v>322920</v>
      </c>
      <c r="AI45" s="188">
        <v>233252</v>
      </c>
      <c r="AJ45" s="35">
        <v>187622</v>
      </c>
      <c r="AK45" s="279">
        <v>257669</v>
      </c>
      <c r="AL45" s="279">
        <v>230572</v>
      </c>
      <c r="AM45" s="279">
        <v>261241</v>
      </c>
      <c r="AN45" s="279">
        <v>168335</v>
      </c>
      <c r="AO45" s="279">
        <v>182013</v>
      </c>
      <c r="AP45" s="279">
        <v>170667</v>
      </c>
      <c r="AQ45" s="57">
        <v>219028</v>
      </c>
      <c r="AR45" s="279">
        <v>178392</v>
      </c>
      <c r="AS45" s="279">
        <v>271687</v>
      </c>
      <c r="AT45" s="279">
        <v>268157</v>
      </c>
      <c r="AU45" s="279">
        <v>184906</v>
      </c>
      <c r="AV45" s="296">
        <v>182632</v>
      </c>
      <c r="AW45" s="279">
        <v>216324</v>
      </c>
      <c r="AX45" s="279">
        <v>325105</v>
      </c>
      <c r="AY45" s="279">
        <v>265474</v>
      </c>
      <c r="AZ45" s="279">
        <v>246659</v>
      </c>
      <c r="BA45" s="279">
        <v>294118</v>
      </c>
      <c r="BB45" s="279">
        <v>178432</v>
      </c>
      <c r="BC45" s="57">
        <v>170666</v>
      </c>
      <c r="BD45" s="279">
        <v>274503</v>
      </c>
      <c r="BE45" s="279">
        <v>317336</v>
      </c>
      <c r="BF45" s="279">
        <v>224859</v>
      </c>
      <c r="BG45" s="279">
        <v>231356</v>
      </c>
      <c r="BH45" s="296"/>
      <c r="BI45" s="36">
        <f t="shared" ref="BI45:BR49" si="165">O45-C45</f>
        <v>54793.899999999994</v>
      </c>
      <c r="BJ45" s="37">
        <f t="shared" si="165"/>
        <v>86383.5</v>
      </c>
      <c r="BK45" s="37">
        <f t="shared" si="165"/>
        <v>74114.62</v>
      </c>
      <c r="BL45" s="37">
        <f t="shared" si="165"/>
        <v>104512.72</v>
      </c>
      <c r="BM45" s="37">
        <f t="shared" si="165"/>
        <v>101898.15</v>
      </c>
      <c r="BN45" s="37">
        <f t="shared" si="165"/>
        <v>136965.5</v>
      </c>
      <c r="BO45" s="37">
        <f t="shared" si="165"/>
        <v>152659.35</v>
      </c>
      <c r="BP45" s="37">
        <f t="shared" si="165"/>
        <v>109135.48000000001</v>
      </c>
      <c r="BQ45" s="37">
        <f t="shared" si="165"/>
        <v>99035.239999999991</v>
      </c>
      <c r="BR45" s="390">
        <f t="shared" si="165"/>
        <v>58691.420000000013</v>
      </c>
      <c r="BS45" s="413">
        <f t="shared" ref="BS45:CB49" si="166">Y45-M45</f>
        <v>37784.339999999997</v>
      </c>
      <c r="BT45" s="37">
        <f t="shared" si="166"/>
        <v>85511.010000000009</v>
      </c>
      <c r="BU45" s="37">
        <f t="shared" si="166"/>
        <v>35910.31</v>
      </c>
      <c r="BV45" s="37">
        <f t="shared" si="166"/>
        <v>-1100</v>
      </c>
      <c r="BW45" s="37">
        <f t="shared" si="166"/>
        <v>-44809</v>
      </c>
      <c r="BX45" s="230">
        <f t="shared" si="166"/>
        <v>-47171</v>
      </c>
      <c r="BY45" s="230">
        <f t="shared" si="166"/>
        <v>-35724</v>
      </c>
      <c r="BZ45" s="230">
        <f t="shared" si="166"/>
        <v>-40127</v>
      </c>
      <c r="CA45" s="256">
        <f t="shared" si="166"/>
        <v>-96301</v>
      </c>
      <c r="CB45" s="256">
        <f t="shared" si="166"/>
        <v>10334</v>
      </c>
      <c r="CC45" s="256">
        <f t="shared" ref="CC45:CL49" si="167">AI45-W45</f>
        <v>-56926</v>
      </c>
      <c r="CD45" s="370">
        <f t="shared" si="167"/>
        <v>-53564</v>
      </c>
      <c r="CE45" s="339">
        <f t="shared" si="167"/>
        <v>-791</v>
      </c>
      <c r="CF45" s="256">
        <f t="shared" si="167"/>
        <v>-67494</v>
      </c>
      <c r="CG45" s="256">
        <f t="shared" si="167"/>
        <v>-20105</v>
      </c>
      <c r="CH45" s="256">
        <f t="shared" si="167"/>
        <v>-106614</v>
      </c>
      <c r="CI45" s="256">
        <f t="shared" si="167"/>
        <v>-30379</v>
      </c>
      <c r="CJ45" s="256">
        <f t="shared" si="167"/>
        <v>-7582</v>
      </c>
      <c r="CK45" s="256">
        <f t="shared" si="167"/>
        <v>-3643</v>
      </c>
      <c r="CL45" s="256">
        <f t="shared" si="167"/>
        <v>-58105</v>
      </c>
      <c r="CM45" s="256">
        <f t="shared" ref="CM45:DA49" si="168">AS45-AG45</f>
        <v>-5393</v>
      </c>
      <c r="CN45" s="256">
        <f t="shared" si="168"/>
        <v>-54763</v>
      </c>
      <c r="CO45" s="256">
        <f t="shared" si="168"/>
        <v>-48346</v>
      </c>
      <c r="CP45" s="370">
        <f t="shared" si="168"/>
        <v>-4990</v>
      </c>
      <c r="CQ45" s="370">
        <f t="shared" si="168"/>
        <v>-41345</v>
      </c>
      <c r="CR45" s="370">
        <f t="shared" si="168"/>
        <v>94533</v>
      </c>
      <c r="CS45" s="370">
        <f t="shared" si="168"/>
        <v>4233</v>
      </c>
      <c r="CT45" s="370">
        <f t="shared" si="168"/>
        <v>78324</v>
      </c>
      <c r="CU45" s="370">
        <f t="shared" si="168"/>
        <v>112105</v>
      </c>
      <c r="CV45" s="370">
        <f t="shared" si="168"/>
        <v>7765</v>
      </c>
      <c r="CW45" s="370">
        <f t="shared" si="168"/>
        <v>-48362</v>
      </c>
      <c r="CX45" s="370">
        <f t="shared" si="168"/>
        <v>96111</v>
      </c>
      <c r="CY45" s="370">
        <f t="shared" si="168"/>
        <v>45649</v>
      </c>
      <c r="CZ45" s="370">
        <f t="shared" si="168"/>
        <v>-43298</v>
      </c>
      <c r="DA45" s="370">
        <f t="shared" si="168"/>
        <v>46450</v>
      </c>
      <c r="DB45" s="330"/>
      <c r="DC45" s="57">
        <f>IF(ISERROR(GETPIVOTDATA("VALUE",'CSS WK pvt'!$I$2,"DT_FILE",DC$8,"CD_CO",DC$6,"TRIM_CAT",TRIM(B45),"TRIM_LINE",A44))=TRUE,0,GETPIVOTDATA("VALUE",'CSS WK pvt'!$I$2,"DT_FILE",DC$8,"CD_CO",DC$6,"TRIM_CAT",TRIM(B45),"TRIM_LINE",A44))</f>
        <v>231356</v>
      </c>
    </row>
    <row r="46" spans="1:107" s="31" customFormat="1" x14ac:dyDescent="0.35">
      <c r="A46" s="139"/>
      <c r="B46" s="32" t="s">
        <v>140</v>
      </c>
      <c r="C46" s="33">
        <v>6254.66</v>
      </c>
      <c r="D46" s="34">
        <v>6112.85</v>
      </c>
      <c r="E46" s="34">
        <v>6570.76</v>
      </c>
      <c r="F46" s="34">
        <v>5029.84</v>
      </c>
      <c r="G46" s="34">
        <v>3995.71</v>
      </c>
      <c r="H46" s="34">
        <v>5084.32</v>
      </c>
      <c r="I46" s="34">
        <v>5015.87</v>
      </c>
      <c r="J46" s="34">
        <v>4244.57</v>
      </c>
      <c r="K46" s="34">
        <v>4422.8100000000004</v>
      </c>
      <c r="L46" s="35">
        <v>4861.2299999999996</v>
      </c>
      <c r="M46" s="34">
        <v>5734.61</v>
      </c>
      <c r="N46" s="34">
        <v>5784.46</v>
      </c>
      <c r="O46" s="34">
        <v>6963.42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8">
        <v>7165</v>
      </c>
      <c r="V46" s="188">
        <v>4373</v>
      </c>
      <c r="W46" s="188">
        <v>4843</v>
      </c>
      <c r="X46" s="35">
        <v>4431</v>
      </c>
      <c r="Y46" s="188">
        <v>4937</v>
      </c>
      <c r="Z46" s="188">
        <v>12151</v>
      </c>
      <c r="AA46" s="188">
        <v>10302</v>
      </c>
      <c r="AB46" s="188">
        <v>13567</v>
      </c>
      <c r="AC46" s="188">
        <v>9125</v>
      </c>
      <c r="AD46" s="188">
        <v>7448</v>
      </c>
      <c r="AE46" s="188">
        <v>6633</v>
      </c>
      <c r="AF46" s="188">
        <v>6738</v>
      </c>
      <c r="AG46" s="188">
        <v>7752</v>
      </c>
      <c r="AH46" s="188">
        <v>5627</v>
      </c>
      <c r="AI46" s="188">
        <v>10338</v>
      </c>
      <c r="AJ46" s="35">
        <v>4279</v>
      </c>
      <c r="AK46" s="279">
        <v>8729</v>
      </c>
      <c r="AL46" s="279">
        <v>7544</v>
      </c>
      <c r="AM46" s="279">
        <v>9649</v>
      </c>
      <c r="AN46" s="279">
        <v>6859</v>
      </c>
      <c r="AO46" s="279">
        <v>7537</v>
      </c>
      <c r="AP46" s="279">
        <v>7091</v>
      </c>
      <c r="AQ46" s="57">
        <v>5580</v>
      </c>
      <c r="AR46" s="279">
        <v>3600</v>
      </c>
      <c r="AS46" s="279">
        <v>6311</v>
      </c>
      <c r="AT46" s="279">
        <v>4900</v>
      </c>
      <c r="AU46" s="279">
        <v>3940</v>
      </c>
      <c r="AV46" s="296">
        <v>5974</v>
      </c>
      <c r="AW46" s="279">
        <v>7426</v>
      </c>
      <c r="AX46" s="279">
        <v>14222</v>
      </c>
      <c r="AY46" s="279">
        <v>10208</v>
      </c>
      <c r="AZ46" s="279">
        <v>7952</v>
      </c>
      <c r="BA46" s="279">
        <v>9224</v>
      </c>
      <c r="BB46" s="279">
        <v>5557</v>
      </c>
      <c r="BC46" s="57">
        <v>4126</v>
      </c>
      <c r="BD46" s="279">
        <v>4852</v>
      </c>
      <c r="BE46" s="279">
        <v>6014</v>
      </c>
      <c r="BF46" s="279">
        <v>6613</v>
      </c>
      <c r="BG46" s="279">
        <v>6188</v>
      </c>
      <c r="BH46" s="296"/>
      <c r="BI46" s="36">
        <f t="shared" si="165"/>
        <v>708.76000000000022</v>
      </c>
      <c r="BJ46" s="37">
        <f t="shared" si="165"/>
        <v>-80.850000000000364</v>
      </c>
      <c r="BK46" s="37">
        <f t="shared" si="165"/>
        <v>271.23999999999978</v>
      </c>
      <c r="BL46" s="37">
        <f t="shared" si="165"/>
        <v>558.15999999999985</v>
      </c>
      <c r="BM46" s="37">
        <f t="shared" si="165"/>
        <v>1224.29</v>
      </c>
      <c r="BN46" s="37">
        <f t="shared" si="165"/>
        <v>587.68000000000029</v>
      </c>
      <c r="BO46" s="37">
        <f t="shared" si="165"/>
        <v>2149.13</v>
      </c>
      <c r="BP46" s="37">
        <f t="shared" si="165"/>
        <v>128.43000000000029</v>
      </c>
      <c r="BQ46" s="37">
        <f t="shared" si="165"/>
        <v>420.1899999999996</v>
      </c>
      <c r="BR46" s="390">
        <f t="shared" si="165"/>
        <v>-430.22999999999956</v>
      </c>
      <c r="BS46" s="413">
        <f t="shared" si="166"/>
        <v>-797.60999999999967</v>
      </c>
      <c r="BT46" s="37">
        <f t="shared" si="166"/>
        <v>6366.54</v>
      </c>
      <c r="BU46" s="37">
        <f t="shared" si="166"/>
        <v>3338.58</v>
      </c>
      <c r="BV46" s="37">
        <f t="shared" si="166"/>
        <v>7535</v>
      </c>
      <c r="BW46" s="37">
        <f t="shared" si="166"/>
        <v>2283</v>
      </c>
      <c r="BX46" s="230">
        <f t="shared" si="166"/>
        <v>1860</v>
      </c>
      <c r="BY46" s="230">
        <f t="shared" si="166"/>
        <v>1413</v>
      </c>
      <c r="BZ46" s="230">
        <f t="shared" si="166"/>
        <v>1066</v>
      </c>
      <c r="CA46" s="256">
        <f t="shared" si="166"/>
        <v>587</v>
      </c>
      <c r="CB46" s="256">
        <f t="shared" si="166"/>
        <v>1254</v>
      </c>
      <c r="CC46" s="256">
        <f t="shared" si="167"/>
        <v>5495</v>
      </c>
      <c r="CD46" s="370">
        <f t="shared" si="167"/>
        <v>-152</v>
      </c>
      <c r="CE46" s="339">
        <f t="shared" si="167"/>
        <v>3792</v>
      </c>
      <c r="CF46" s="256">
        <f t="shared" si="167"/>
        <v>-4607</v>
      </c>
      <c r="CG46" s="256">
        <f t="shared" si="167"/>
        <v>-653</v>
      </c>
      <c r="CH46" s="256">
        <f t="shared" si="167"/>
        <v>-6708</v>
      </c>
      <c r="CI46" s="256">
        <f t="shared" si="167"/>
        <v>-1588</v>
      </c>
      <c r="CJ46" s="256">
        <f t="shared" si="167"/>
        <v>-357</v>
      </c>
      <c r="CK46" s="256">
        <f t="shared" si="167"/>
        <v>-1053</v>
      </c>
      <c r="CL46" s="256">
        <f t="shared" si="167"/>
        <v>-3138</v>
      </c>
      <c r="CM46" s="256">
        <f t="shared" si="168"/>
        <v>-1441</v>
      </c>
      <c r="CN46" s="256">
        <f t="shared" si="168"/>
        <v>-727</v>
      </c>
      <c r="CO46" s="256">
        <f t="shared" si="168"/>
        <v>-6398</v>
      </c>
      <c r="CP46" s="370">
        <f t="shared" si="168"/>
        <v>1695</v>
      </c>
      <c r="CQ46" s="370">
        <f t="shared" si="168"/>
        <v>-1303</v>
      </c>
      <c r="CR46" s="370">
        <f t="shared" si="168"/>
        <v>6678</v>
      </c>
      <c r="CS46" s="370">
        <f t="shared" si="168"/>
        <v>559</v>
      </c>
      <c r="CT46" s="370">
        <f t="shared" si="168"/>
        <v>1093</v>
      </c>
      <c r="CU46" s="370">
        <f t="shared" si="168"/>
        <v>1687</v>
      </c>
      <c r="CV46" s="370">
        <f t="shared" si="168"/>
        <v>-1534</v>
      </c>
      <c r="CW46" s="370">
        <f t="shared" si="168"/>
        <v>-1454</v>
      </c>
      <c r="CX46" s="370">
        <f t="shared" si="168"/>
        <v>1252</v>
      </c>
      <c r="CY46" s="370">
        <f t="shared" si="168"/>
        <v>-297</v>
      </c>
      <c r="CZ46" s="370">
        <f t="shared" si="168"/>
        <v>1713</v>
      </c>
      <c r="DA46" s="370">
        <f t="shared" si="168"/>
        <v>2248</v>
      </c>
      <c r="DB46" s="330"/>
      <c r="DC46" s="57">
        <f>IF(ISERROR(GETPIVOTDATA("VALUE",'CSS WK pvt'!$I$2,"DT_FILE",DC$8,"CD_CO",DC$6,"TRIM_CAT",TRIM(B46),"TRIM_LINE",A44))=TRUE,0,GETPIVOTDATA("VALUE",'CSS WK pvt'!$I$2,"DT_FILE",DC$8,"CD_CO",DC$6,"TRIM_CAT",TRIM(B46),"TRIM_LINE",A44))</f>
        <v>6188</v>
      </c>
    </row>
    <row r="47" spans="1:107" s="31" customFormat="1" x14ac:dyDescent="0.35">
      <c r="A47" s="139"/>
      <c r="B47" s="32" t="s">
        <v>141</v>
      </c>
      <c r="C47" s="33">
        <v>38269.46</v>
      </c>
      <c r="D47" s="34">
        <v>33040.639999999999</v>
      </c>
      <c r="E47" s="34">
        <v>29542.81</v>
      </c>
      <c r="F47" s="34">
        <v>23310.91</v>
      </c>
      <c r="G47" s="34">
        <v>21232.06</v>
      </c>
      <c r="H47" s="34">
        <v>12619.87</v>
      </c>
      <c r="I47" s="34">
        <v>38121.919999999998</v>
      </c>
      <c r="J47" s="34">
        <v>43569.21</v>
      </c>
      <c r="K47" s="34">
        <v>72954.559999999998</v>
      </c>
      <c r="L47" s="35">
        <v>46571.67</v>
      </c>
      <c r="M47" s="34">
        <v>48000.61</v>
      </c>
      <c r="N47" s="34">
        <v>55701.95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8">
        <v>32452</v>
      </c>
      <c r="V47" s="188">
        <v>65372</v>
      </c>
      <c r="W47" s="188">
        <v>76144</v>
      </c>
      <c r="X47" s="35">
        <v>48682</v>
      </c>
      <c r="Y47" s="188">
        <v>36727</v>
      </c>
      <c r="Z47" s="188">
        <v>59621</v>
      </c>
      <c r="AA47" s="188">
        <v>24982</v>
      </c>
      <c r="AB47" s="188">
        <v>39668</v>
      </c>
      <c r="AC47" s="188">
        <v>23044</v>
      </c>
      <c r="AD47" s="188">
        <v>33236</v>
      </c>
      <c r="AE47" s="188">
        <v>35542</v>
      </c>
      <c r="AF47" s="188">
        <v>31036</v>
      </c>
      <c r="AG47" s="188">
        <v>36159</v>
      </c>
      <c r="AH47" s="188">
        <v>105551</v>
      </c>
      <c r="AI47" s="188">
        <v>78120</v>
      </c>
      <c r="AJ47" s="35">
        <v>45222</v>
      </c>
      <c r="AK47" s="279">
        <v>82771</v>
      </c>
      <c r="AL47" s="279">
        <v>57098</v>
      </c>
      <c r="AM47" s="279">
        <v>53468</v>
      </c>
      <c r="AN47" s="279">
        <v>20996</v>
      </c>
      <c r="AO47" s="279">
        <v>34349</v>
      </c>
      <c r="AP47" s="279">
        <v>42038</v>
      </c>
      <c r="AQ47" s="57">
        <v>77836</v>
      </c>
      <c r="AR47" s="279">
        <v>18821</v>
      </c>
      <c r="AS47" s="279">
        <v>47577</v>
      </c>
      <c r="AT47" s="279">
        <v>52730</v>
      </c>
      <c r="AU47" s="279">
        <v>63570</v>
      </c>
      <c r="AV47" s="296">
        <v>52353</v>
      </c>
      <c r="AW47" s="279">
        <v>57249</v>
      </c>
      <c r="AX47" s="279">
        <v>66648</v>
      </c>
      <c r="AY47" s="279">
        <v>26908</v>
      </c>
      <c r="AZ47" s="279">
        <v>40319</v>
      </c>
      <c r="BA47" s="279">
        <v>34017</v>
      </c>
      <c r="BB47" s="279">
        <v>19860</v>
      </c>
      <c r="BC47" s="57">
        <v>16013</v>
      </c>
      <c r="BD47" s="279">
        <v>29393</v>
      </c>
      <c r="BE47" s="279">
        <v>74337</v>
      </c>
      <c r="BF47" s="279">
        <v>52634</v>
      </c>
      <c r="BG47" s="279">
        <v>46229</v>
      </c>
      <c r="BH47" s="296"/>
      <c r="BI47" s="36">
        <f t="shared" si="165"/>
        <v>272.36000000000058</v>
      </c>
      <c r="BJ47" s="37">
        <f t="shared" si="165"/>
        <v>54978.36</v>
      </c>
      <c r="BK47" s="37">
        <f t="shared" si="165"/>
        <v>33525.19</v>
      </c>
      <c r="BL47" s="37">
        <f t="shared" si="165"/>
        <v>7148.09</v>
      </c>
      <c r="BM47" s="37">
        <f t="shared" si="165"/>
        <v>48953.94</v>
      </c>
      <c r="BN47" s="37">
        <f t="shared" si="165"/>
        <v>11851.13</v>
      </c>
      <c r="BO47" s="37">
        <f t="shared" si="165"/>
        <v>-5669.9199999999983</v>
      </c>
      <c r="BP47" s="37">
        <f t="shared" si="165"/>
        <v>21802.79</v>
      </c>
      <c r="BQ47" s="37">
        <f t="shared" si="165"/>
        <v>3189.4400000000023</v>
      </c>
      <c r="BR47" s="390">
        <f t="shared" si="165"/>
        <v>2110.3300000000017</v>
      </c>
      <c r="BS47" s="413">
        <f t="shared" si="166"/>
        <v>-11273.61</v>
      </c>
      <c r="BT47" s="37">
        <f t="shared" si="166"/>
        <v>3919.0500000000029</v>
      </c>
      <c r="BU47" s="37">
        <f t="shared" si="166"/>
        <v>-13559.82</v>
      </c>
      <c r="BV47" s="37">
        <f t="shared" si="166"/>
        <v>-48351</v>
      </c>
      <c r="BW47" s="37">
        <f t="shared" si="166"/>
        <v>-40024</v>
      </c>
      <c r="BX47" s="230">
        <f t="shared" si="166"/>
        <v>2777</v>
      </c>
      <c r="BY47" s="230">
        <f t="shared" si="166"/>
        <v>-34644</v>
      </c>
      <c r="BZ47" s="230">
        <f t="shared" si="166"/>
        <v>6565</v>
      </c>
      <c r="CA47" s="256">
        <f t="shared" si="166"/>
        <v>3707</v>
      </c>
      <c r="CB47" s="256">
        <f t="shared" si="166"/>
        <v>40179</v>
      </c>
      <c r="CC47" s="256">
        <f t="shared" si="167"/>
        <v>1976</v>
      </c>
      <c r="CD47" s="370">
        <f t="shared" si="167"/>
        <v>-3460</v>
      </c>
      <c r="CE47" s="339">
        <f t="shared" si="167"/>
        <v>46044</v>
      </c>
      <c r="CF47" s="256">
        <f t="shared" si="167"/>
        <v>-2523</v>
      </c>
      <c r="CG47" s="256">
        <f t="shared" si="167"/>
        <v>28486</v>
      </c>
      <c r="CH47" s="256">
        <f t="shared" si="167"/>
        <v>-18672</v>
      </c>
      <c r="CI47" s="256">
        <f t="shared" si="167"/>
        <v>11305</v>
      </c>
      <c r="CJ47" s="256">
        <f t="shared" si="167"/>
        <v>8802</v>
      </c>
      <c r="CK47" s="256">
        <f t="shared" si="167"/>
        <v>42294</v>
      </c>
      <c r="CL47" s="256">
        <f t="shared" si="167"/>
        <v>-12215</v>
      </c>
      <c r="CM47" s="256">
        <f t="shared" si="168"/>
        <v>11418</v>
      </c>
      <c r="CN47" s="256">
        <f t="shared" si="168"/>
        <v>-52821</v>
      </c>
      <c r="CO47" s="256">
        <f t="shared" si="168"/>
        <v>-14550</v>
      </c>
      <c r="CP47" s="370">
        <f t="shared" si="168"/>
        <v>7131</v>
      </c>
      <c r="CQ47" s="370">
        <f t="shared" si="168"/>
        <v>-25522</v>
      </c>
      <c r="CR47" s="370">
        <f t="shared" si="168"/>
        <v>9550</v>
      </c>
      <c r="CS47" s="370">
        <f t="shared" si="168"/>
        <v>-26560</v>
      </c>
      <c r="CT47" s="370">
        <f t="shared" si="168"/>
        <v>19323</v>
      </c>
      <c r="CU47" s="370">
        <f t="shared" si="168"/>
        <v>-332</v>
      </c>
      <c r="CV47" s="370">
        <f t="shared" si="168"/>
        <v>-22178</v>
      </c>
      <c r="CW47" s="370">
        <f t="shared" si="168"/>
        <v>-61823</v>
      </c>
      <c r="CX47" s="370">
        <f t="shared" si="168"/>
        <v>10572</v>
      </c>
      <c r="CY47" s="370">
        <f t="shared" si="168"/>
        <v>26760</v>
      </c>
      <c r="CZ47" s="370">
        <f t="shared" si="168"/>
        <v>-96</v>
      </c>
      <c r="DA47" s="370">
        <f t="shared" si="168"/>
        <v>-17341</v>
      </c>
      <c r="DB47" s="330"/>
      <c r="DC47" s="57">
        <f>IF(ISERROR(GETPIVOTDATA("VALUE",'CSS WK pvt'!$I$2,"DT_FILE",DC$8,"CD_CO",DC$6,"TRIM_CAT",TRIM(B47),"TRIM_LINE",A44))=TRUE,0,GETPIVOTDATA("VALUE",'CSS WK pvt'!$I$2,"DT_FILE",DC$8,"CD_CO",DC$6,"TRIM_CAT",TRIM(B47),"TRIM_LINE",A44))</f>
        <v>46229</v>
      </c>
    </row>
    <row r="48" spans="1:107" s="31" customFormat="1" x14ac:dyDescent="0.35">
      <c r="A48" s="139"/>
      <c r="B48" s="32" t="s">
        <v>142</v>
      </c>
      <c r="C48" s="33">
        <v>24372.95</v>
      </c>
      <c r="D48" s="34">
        <v>23262.58</v>
      </c>
      <c r="E48" s="34">
        <v>11562.19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8">
        <v>21822</v>
      </c>
      <c r="V48" s="188">
        <v>76851</v>
      </c>
      <c r="W48" s="188">
        <v>81255</v>
      </c>
      <c r="X48" s="35">
        <v>76339</v>
      </c>
      <c r="Y48" s="188">
        <v>44531</v>
      </c>
      <c r="Z48" s="188">
        <v>11466</v>
      </c>
      <c r="AA48" s="188">
        <v>6450</v>
      </c>
      <c r="AB48" s="188">
        <v>35914</v>
      </c>
      <c r="AC48" s="188">
        <v>8286</v>
      </c>
      <c r="AD48" s="188">
        <v>46589</v>
      </c>
      <c r="AE48" s="188">
        <v>61394</v>
      </c>
      <c r="AF48" s="188">
        <v>30110</v>
      </c>
      <c r="AG48" s="188">
        <v>21166</v>
      </c>
      <c r="AH48" s="188">
        <v>136746</v>
      </c>
      <c r="AI48" s="188">
        <v>31793</v>
      </c>
      <c r="AJ48" s="35">
        <v>36214</v>
      </c>
      <c r="AK48" s="279">
        <v>74402</v>
      </c>
      <c r="AL48" s="279">
        <v>8109</v>
      </c>
      <c r="AM48" s="279">
        <v>13049</v>
      </c>
      <c r="AN48" s="279">
        <v>9011</v>
      </c>
      <c r="AO48" s="279">
        <v>9776</v>
      </c>
      <c r="AP48" s="279">
        <v>11014</v>
      </c>
      <c r="AQ48" s="57">
        <v>75043</v>
      </c>
      <c r="AR48" s="279">
        <v>13940</v>
      </c>
      <c r="AS48" s="279">
        <v>29274</v>
      </c>
      <c r="AT48" s="279">
        <v>89301</v>
      </c>
      <c r="AU48" s="279">
        <v>92762</v>
      </c>
      <c r="AV48" s="296">
        <v>78779</v>
      </c>
      <c r="AW48" s="279">
        <v>39048</v>
      </c>
      <c r="AX48" s="279">
        <v>52708</v>
      </c>
      <c r="AY48" s="279">
        <v>3602</v>
      </c>
      <c r="AZ48" s="279">
        <v>40861</v>
      </c>
      <c r="BA48" s="279">
        <v>17549</v>
      </c>
      <c r="BB48" s="279">
        <v>6659</v>
      </c>
      <c r="BC48" s="57">
        <v>9415</v>
      </c>
      <c r="BD48" s="279">
        <v>23771</v>
      </c>
      <c r="BE48" s="279">
        <v>112894</v>
      </c>
      <c r="BF48" s="279">
        <v>32137</v>
      </c>
      <c r="BG48" s="279">
        <v>31504</v>
      </c>
      <c r="BH48" s="296"/>
      <c r="BI48" s="36">
        <f t="shared" si="165"/>
        <v>-3998.1900000000023</v>
      </c>
      <c r="BJ48" s="37">
        <f t="shared" si="165"/>
        <v>49357.42</v>
      </c>
      <c r="BK48" s="37">
        <f t="shared" si="165"/>
        <v>29420.809999999998</v>
      </c>
      <c r="BL48" s="37">
        <f t="shared" si="165"/>
        <v>-14343.84</v>
      </c>
      <c r="BM48" s="37">
        <f t="shared" si="165"/>
        <v>42294.479999999996</v>
      </c>
      <c r="BN48" s="37">
        <f t="shared" si="165"/>
        <v>15474.08</v>
      </c>
      <c r="BO48" s="37">
        <f t="shared" si="165"/>
        <v>4801.9000000000015</v>
      </c>
      <c r="BP48" s="37">
        <f t="shared" si="165"/>
        <v>60365.009999999995</v>
      </c>
      <c r="BQ48" s="37">
        <f t="shared" si="165"/>
        <v>11355.289999999994</v>
      </c>
      <c r="BR48" s="390">
        <f t="shared" si="165"/>
        <v>21663.559999999998</v>
      </c>
      <c r="BS48" s="413">
        <f t="shared" si="166"/>
        <v>-5446.9199999999983</v>
      </c>
      <c r="BT48" s="37">
        <f t="shared" si="166"/>
        <v>-26524.82</v>
      </c>
      <c r="BU48" s="37">
        <f t="shared" si="166"/>
        <v>-13924.759999999998</v>
      </c>
      <c r="BV48" s="37">
        <f t="shared" si="166"/>
        <v>-36706</v>
      </c>
      <c r="BW48" s="37">
        <f t="shared" si="166"/>
        <v>-32697</v>
      </c>
      <c r="BX48" s="230">
        <f t="shared" si="166"/>
        <v>37005</v>
      </c>
      <c r="BY48" s="230">
        <f t="shared" si="166"/>
        <v>-2772</v>
      </c>
      <c r="BZ48" s="230">
        <f t="shared" si="166"/>
        <v>-589</v>
      </c>
      <c r="CA48" s="256">
        <f t="shared" si="166"/>
        <v>-656</v>
      </c>
      <c r="CB48" s="256">
        <f t="shared" si="166"/>
        <v>59895</v>
      </c>
      <c r="CC48" s="256">
        <f t="shared" si="167"/>
        <v>-49462</v>
      </c>
      <c r="CD48" s="370">
        <f t="shared" si="167"/>
        <v>-40125</v>
      </c>
      <c r="CE48" s="339">
        <f t="shared" si="167"/>
        <v>29871</v>
      </c>
      <c r="CF48" s="256">
        <f t="shared" si="167"/>
        <v>-3357</v>
      </c>
      <c r="CG48" s="256">
        <f t="shared" si="167"/>
        <v>6599</v>
      </c>
      <c r="CH48" s="256">
        <f t="shared" si="167"/>
        <v>-26903</v>
      </c>
      <c r="CI48" s="256">
        <f t="shared" si="167"/>
        <v>1490</v>
      </c>
      <c r="CJ48" s="256">
        <f t="shared" si="167"/>
        <v>-35575</v>
      </c>
      <c r="CK48" s="256">
        <f t="shared" si="167"/>
        <v>13649</v>
      </c>
      <c r="CL48" s="256">
        <f t="shared" si="167"/>
        <v>-16170</v>
      </c>
      <c r="CM48" s="256">
        <f t="shared" si="168"/>
        <v>8108</v>
      </c>
      <c r="CN48" s="256">
        <f t="shared" si="168"/>
        <v>-47445</v>
      </c>
      <c r="CO48" s="256">
        <f t="shared" si="168"/>
        <v>60969</v>
      </c>
      <c r="CP48" s="370">
        <f t="shared" si="168"/>
        <v>42565</v>
      </c>
      <c r="CQ48" s="370">
        <f t="shared" si="168"/>
        <v>-35354</v>
      </c>
      <c r="CR48" s="370">
        <f t="shared" si="168"/>
        <v>44599</v>
      </c>
      <c r="CS48" s="370">
        <f t="shared" si="168"/>
        <v>-9447</v>
      </c>
      <c r="CT48" s="370">
        <f t="shared" si="168"/>
        <v>31850</v>
      </c>
      <c r="CU48" s="370">
        <f t="shared" si="168"/>
        <v>7773</v>
      </c>
      <c r="CV48" s="370">
        <f t="shared" si="168"/>
        <v>-4355</v>
      </c>
      <c r="CW48" s="370">
        <f t="shared" si="168"/>
        <v>-65628</v>
      </c>
      <c r="CX48" s="370">
        <f t="shared" si="168"/>
        <v>9831</v>
      </c>
      <c r="CY48" s="370">
        <f t="shared" si="168"/>
        <v>83620</v>
      </c>
      <c r="CZ48" s="370">
        <f t="shared" si="168"/>
        <v>-57164</v>
      </c>
      <c r="DA48" s="370">
        <f t="shared" si="168"/>
        <v>-61258</v>
      </c>
      <c r="DB48" s="330"/>
      <c r="DC48" s="57">
        <f>IF(ISERROR(GETPIVOTDATA("VALUE",'CSS WK pvt'!$I$2,"DT_FILE",DC$8,"CD_CO",DC$6,"TRIM_CAT",TRIM(B48),"TRIM_LINE",A44))=TRUE,0,GETPIVOTDATA("VALUE",'CSS WK pvt'!$I$2,"DT_FILE",DC$8,"CD_CO",DC$6,"TRIM_CAT",TRIM(B48),"TRIM_LINE",A44))</f>
        <v>31504</v>
      </c>
    </row>
    <row r="49" spans="1:107" s="31" customFormat="1" x14ac:dyDescent="0.35">
      <c r="A49" s="139"/>
      <c r="B49" s="32" t="s">
        <v>143</v>
      </c>
      <c r="C49" s="33">
        <v>0.79</v>
      </c>
      <c r="D49" s="34">
        <v>348.28</v>
      </c>
      <c r="E49" s="34">
        <v>0</v>
      </c>
      <c r="F49" s="34">
        <v>16546.490000000002</v>
      </c>
      <c r="G49" s="34">
        <v>24862.12</v>
      </c>
      <c r="H49" s="34">
        <v>31340.82</v>
      </c>
      <c r="I49" s="34">
        <v>275.51</v>
      </c>
      <c r="J49" s="34">
        <v>101.35</v>
      </c>
      <c r="K49" s="34">
        <v>106.05</v>
      </c>
      <c r="L49" s="35">
        <v>22714.720000000001</v>
      </c>
      <c r="M49" s="34">
        <v>0.54</v>
      </c>
      <c r="N49" s="34">
        <v>14791.05</v>
      </c>
      <c r="O49" s="34">
        <v>44784.14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8">
        <v>13918</v>
      </c>
      <c r="V49" s="188">
        <v>33710</v>
      </c>
      <c r="W49" s="188">
        <v>10193</v>
      </c>
      <c r="X49" s="35">
        <v>62797</v>
      </c>
      <c r="Y49" s="188">
        <v>30</v>
      </c>
      <c r="Z49" s="188">
        <v>37396</v>
      </c>
      <c r="AA49" s="188">
        <v>11343</v>
      </c>
      <c r="AB49" s="188">
        <v>3599</v>
      </c>
      <c r="AC49" s="188">
        <v>16869</v>
      </c>
      <c r="AD49" s="188">
        <v>15950</v>
      </c>
      <c r="AE49" s="188">
        <v>19075</v>
      </c>
      <c r="AF49" s="188">
        <v>30917</v>
      </c>
      <c r="AG49" s="188">
        <v>30777</v>
      </c>
      <c r="AH49" s="188">
        <v>44335</v>
      </c>
      <c r="AI49" s="188">
        <v>51393</v>
      </c>
      <c r="AJ49" s="35">
        <v>14458</v>
      </c>
      <c r="AK49" s="279">
        <v>76322</v>
      </c>
      <c r="AL49" s="279">
        <v>54858</v>
      </c>
      <c r="AM49" s="279">
        <v>12342</v>
      </c>
      <c r="AN49" s="279">
        <v>123552</v>
      </c>
      <c r="AO49" s="279">
        <v>48587</v>
      </c>
      <c r="AP49" s="279">
        <v>46036</v>
      </c>
      <c r="AQ49" s="57">
        <v>19318</v>
      </c>
      <c r="AR49" s="279">
        <v>6402</v>
      </c>
      <c r="AS49" s="279">
        <v>89303</v>
      </c>
      <c r="AT49" s="279">
        <v>40748</v>
      </c>
      <c r="AU49" s="279">
        <v>14653</v>
      </c>
      <c r="AV49" s="296">
        <v>16742</v>
      </c>
      <c r="AW49" s="279">
        <v>13841</v>
      </c>
      <c r="AX49" s="279">
        <v>30053</v>
      </c>
      <c r="AY49" s="279">
        <v>9496</v>
      </c>
      <c r="AZ49" s="279">
        <v>21687</v>
      </c>
      <c r="BA49" s="279">
        <v>41013</v>
      </c>
      <c r="BB49" s="279">
        <v>71855</v>
      </c>
      <c r="BC49" s="57">
        <v>12354</v>
      </c>
      <c r="BD49" s="279">
        <v>31829</v>
      </c>
      <c r="BE49" s="279">
        <v>63251</v>
      </c>
      <c r="BF49" s="279">
        <v>20649</v>
      </c>
      <c r="BG49" s="279">
        <v>14188</v>
      </c>
      <c r="BH49" s="296"/>
      <c r="BI49" s="36">
        <f t="shared" si="165"/>
        <v>44783.35</v>
      </c>
      <c r="BJ49" s="37">
        <f t="shared" si="165"/>
        <v>13367.72</v>
      </c>
      <c r="BK49" s="37">
        <f t="shared" si="165"/>
        <v>15739</v>
      </c>
      <c r="BL49" s="37">
        <f t="shared" si="165"/>
        <v>78331.509999999995</v>
      </c>
      <c r="BM49" s="37">
        <f t="shared" si="165"/>
        <v>653.88000000000102</v>
      </c>
      <c r="BN49" s="37">
        <f t="shared" si="165"/>
        <v>5735.18</v>
      </c>
      <c r="BO49" s="37">
        <f t="shared" si="165"/>
        <v>13642.49</v>
      </c>
      <c r="BP49" s="37">
        <f t="shared" si="165"/>
        <v>33608.65</v>
      </c>
      <c r="BQ49" s="37">
        <f t="shared" si="165"/>
        <v>10086.950000000001</v>
      </c>
      <c r="BR49" s="390">
        <f t="shared" si="165"/>
        <v>40082.28</v>
      </c>
      <c r="BS49" s="413">
        <f t="shared" si="166"/>
        <v>29.46</v>
      </c>
      <c r="BT49" s="37">
        <f t="shared" si="166"/>
        <v>22604.95</v>
      </c>
      <c r="BU49" s="37">
        <f t="shared" si="166"/>
        <v>-33441.14</v>
      </c>
      <c r="BV49" s="37">
        <f t="shared" si="166"/>
        <v>-10117</v>
      </c>
      <c r="BW49" s="37">
        <f t="shared" si="166"/>
        <v>1130</v>
      </c>
      <c r="BX49" s="230">
        <f t="shared" si="166"/>
        <v>-78928</v>
      </c>
      <c r="BY49" s="230">
        <f t="shared" si="166"/>
        <v>-6441</v>
      </c>
      <c r="BZ49" s="230">
        <f t="shared" si="166"/>
        <v>-6159</v>
      </c>
      <c r="CA49" s="256">
        <f t="shared" si="166"/>
        <v>16859</v>
      </c>
      <c r="CB49" s="256">
        <f t="shared" si="166"/>
        <v>10625</v>
      </c>
      <c r="CC49" s="256">
        <f t="shared" si="167"/>
        <v>41200</v>
      </c>
      <c r="CD49" s="370">
        <f t="shared" si="167"/>
        <v>-48339</v>
      </c>
      <c r="CE49" s="339">
        <f t="shared" si="167"/>
        <v>76292</v>
      </c>
      <c r="CF49" s="256">
        <f t="shared" si="167"/>
        <v>17462</v>
      </c>
      <c r="CG49" s="256">
        <f t="shared" si="167"/>
        <v>999</v>
      </c>
      <c r="CH49" s="256">
        <f t="shared" si="167"/>
        <v>119953</v>
      </c>
      <c r="CI49" s="256">
        <f t="shared" si="167"/>
        <v>31718</v>
      </c>
      <c r="CJ49" s="256">
        <f t="shared" si="167"/>
        <v>30086</v>
      </c>
      <c r="CK49" s="256">
        <f t="shared" si="167"/>
        <v>243</v>
      </c>
      <c r="CL49" s="256">
        <f t="shared" si="167"/>
        <v>-24515</v>
      </c>
      <c r="CM49" s="256">
        <f t="shared" si="168"/>
        <v>58526</v>
      </c>
      <c r="CN49" s="256">
        <f t="shared" si="168"/>
        <v>-3587</v>
      </c>
      <c r="CO49" s="256">
        <f t="shared" si="168"/>
        <v>-36740</v>
      </c>
      <c r="CP49" s="370">
        <f t="shared" si="168"/>
        <v>2284</v>
      </c>
      <c r="CQ49" s="370">
        <f t="shared" si="168"/>
        <v>-62481</v>
      </c>
      <c r="CR49" s="370">
        <f t="shared" si="168"/>
        <v>-24805</v>
      </c>
      <c r="CS49" s="370">
        <f t="shared" si="168"/>
        <v>-2846</v>
      </c>
      <c r="CT49" s="370">
        <f t="shared" si="168"/>
        <v>-101865</v>
      </c>
      <c r="CU49" s="370">
        <f t="shared" si="168"/>
        <v>-7574</v>
      </c>
      <c r="CV49" s="370">
        <f t="shared" si="168"/>
        <v>25819</v>
      </c>
      <c r="CW49" s="370">
        <f t="shared" si="168"/>
        <v>-6964</v>
      </c>
      <c r="CX49" s="370">
        <f t="shared" si="168"/>
        <v>25427</v>
      </c>
      <c r="CY49" s="370">
        <f t="shared" si="168"/>
        <v>-26052</v>
      </c>
      <c r="CZ49" s="370">
        <f t="shared" si="168"/>
        <v>-20099</v>
      </c>
      <c r="DA49" s="370">
        <f t="shared" si="168"/>
        <v>-465</v>
      </c>
      <c r="DB49" s="330"/>
      <c r="DC49" s="57">
        <f>IF(ISERROR(GETPIVOTDATA("VALUE",'CSS WK pvt'!$I$2,"DT_FILE",DC$8,"CD_CO",DC$6,"TRIM_CAT",TRIM(B49),"TRIM_LINE",A44))=TRUE,0,GETPIVOTDATA("VALUE",'CSS WK pvt'!$I$2,"DT_FILE",DC$8,"CD_CO",DC$6,"TRIM_CAT",TRIM(B49),"TRIM_LINE",A44))</f>
        <v>14188</v>
      </c>
    </row>
    <row r="50" spans="1:107" s="123" customFormat="1" x14ac:dyDescent="0.35">
      <c r="A50" s="140"/>
      <c r="B50" s="32" t="s">
        <v>144</v>
      </c>
      <c r="C50" s="133">
        <f t="shared" ref="C50:Q50" si="169">SUM(C45:C49)</f>
        <v>259539.65000000002</v>
      </c>
      <c r="D50" s="134">
        <f t="shared" si="169"/>
        <v>252429.85</v>
      </c>
      <c r="E50" s="134">
        <f t="shared" si="169"/>
        <v>230762.14</v>
      </c>
      <c r="F50" s="134">
        <f t="shared" si="169"/>
        <v>189722.36</v>
      </c>
      <c r="G50" s="134">
        <f t="shared" si="169"/>
        <v>228458.25999999998</v>
      </c>
      <c r="H50" s="134">
        <f t="shared" si="169"/>
        <v>203928.43000000002</v>
      </c>
      <c r="I50" s="134">
        <f t="shared" si="169"/>
        <v>281155.05</v>
      </c>
      <c r="J50" s="134">
        <f t="shared" si="169"/>
        <v>267851.63999999996</v>
      </c>
      <c r="K50" s="134">
        <f t="shared" si="169"/>
        <v>338525.89</v>
      </c>
      <c r="L50" s="135">
        <f t="shared" si="169"/>
        <v>311317.64</v>
      </c>
      <c r="M50" s="134">
        <f t="shared" si="169"/>
        <v>324389.33999999997</v>
      </c>
      <c r="N50" s="134">
        <f t="shared" si="169"/>
        <v>326823.26999999996</v>
      </c>
      <c r="O50" s="134">
        <f t="shared" si="169"/>
        <v>356099.83</v>
      </c>
      <c r="P50" s="134">
        <f t="shared" si="169"/>
        <v>456436</v>
      </c>
      <c r="Q50" s="134">
        <f t="shared" si="169"/>
        <v>383833</v>
      </c>
      <c r="R50" s="134">
        <v>365929</v>
      </c>
      <c r="S50" s="134">
        <v>423483</v>
      </c>
      <c r="T50" s="134">
        <v>374542</v>
      </c>
      <c r="U50" s="189">
        <v>448738</v>
      </c>
      <c r="V50" s="189">
        <v>492892</v>
      </c>
      <c r="W50" s="189">
        <f>SUM(W45+W46+W47+W48+W49)</f>
        <v>462613</v>
      </c>
      <c r="X50" s="135">
        <f>SUM(X45+X46+X47+X48+X49)</f>
        <v>433435</v>
      </c>
      <c r="Y50" s="189">
        <v>344685</v>
      </c>
      <c r="Z50" s="189">
        <v>418700</v>
      </c>
      <c r="AA50" s="189">
        <v>334423</v>
      </c>
      <c r="AB50" s="189">
        <v>367697</v>
      </c>
      <c r="AC50" s="189">
        <v>269716</v>
      </c>
      <c r="AD50" s="189">
        <v>281472</v>
      </c>
      <c r="AE50" s="189">
        <v>345315</v>
      </c>
      <c r="AF50" s="189">
        <v>335298</v>
      </c>
      <c r="AG50" s="189">
        <v>372934</v>
      </c>
      <c r="AH50" s="189">
        <v>615179</v>
      </c>
      <c r="AI50" s="189">
        <v>404896</v>
      </c>
      <c r="AJ50" s="135">
        <v>287795</v>
      </c>
      <c r="AK50" s="280">
        <v>499893</v>
      </c>
      <c r="AL50" s="280">
        <v>358181</v>
      </c>
      <c r="AM50" s="280">
        <v>349749</v>
      </c>
      <c r="AN50" s="280">
        <v>328753</v>
      </c>
      <c r="AO50" s="280">
        <v>282262</v>
      </c>
      <c r="AP50" s="280">
        <v>276846</v>
      </c>
      <c r="AQ50" s="38">
        <v>396805</v>
      </c>
      <c r="AR50" s="280">
        <v>221155</v>
      </c>
      <c r="AS50" s="280">
        <v>444152</v>
      </c>
      <c r="AT50" s="280">
        <v>455836</v>
      </c>
      <c r="AU50" s="280">
        <v>359831</v>
      </c>
      <c r="AV50" s="297">
        <v>336480</v>
      </c>
      <c r="AW50" s="280">
        <v>333888</v>
      </c>
      <c r="AX50" s="280">
        <v>488736</v>
      </c>
      <c r="AY50" s="280">
        <v>315688</v>
      </c>
      <c r="AZ50" s="280">
        <v>357478</v>
      </c>
      <c r="BA50" s="280">
        <v>395921</v>
      </c>
      <c r="BB50" s="280">
        <v>282363</v>
      </c>
      <c r="BC50" s="38">
        <v>212574</v>
      </c>
      <c r="BD50" s="280">
        <v>364348</v>
      </c>
      <c r="BE50" s="280">
        <v>573832</v>
      </c>
      <c r="BF50" s="280">
        <v>336892</v>
      </c>
      <c r="BG50" s="280">
        <v>329465</v>
      </c>
      <c r="BH50" s="297"/>
      <c r="BI50" s="38">
        <f t="shared" ref="BI50:BM50" si="170">SUM(BI45:BI49)</f>
        <v>96560.18</v>
      </c>
      <c r="BJ50" s="136">
        <f t="shared" si="170"/>
        <v>204006.15</v>
      </c>
      <c r="BK50" s="136">
        <f t="shared" si="170"/>
        <v>153070.85999999999</v>
      </c>
      <c r="BL50" s="136">
        <f t="shared" si="170"/>
        <v>176206.64</v>
      </c>
      <c r="BM50" s="136">
        <f t="shared" si="170"/>
        <v>195024.74</v>
      </c>
      <c r="BN50" s="136">
        <f t="shared" ref="BN50:BV50" si="171">SUM(BN45:BN49)</f>
        <v>170613.56999999998</v>
      </c>
      <c r="BO50" s="136">
        <f t="shared" si="171"/>
        <v>167582.94999999998</v>
      </c>
      <c r="BP50" s="136">
        <f t="shared" si="171"/>
        <v>225040.36000000002</v>
      </c>
      <c r="BQ50" s="136">
        <f t="shared" si="171"/>
        <v>124087.10999999999</v>
      </c>
      <c r="BR50" s="391">
        <f t="shared" si="171"/>
        <v>122117.36000000002</v>
      </c>
      <c r="BS50" s="414">
        <f t="shared" si="171"/>
        <v>20295.659999999996</v>
      </c>
      <c r="BT50" s="136">
        <f t="shared" si="171"/>
        <v>91876.73</v>
      </c>
      <c r="BU50" s="136">
        <f t="shared" si="171"/>
        <v>-21676.829999999998</v>
      </c>
      <c r="BV50" s="136">
        <f t="shared" si="171"/>
        <v>-88739</v>
      </c>
      <c r="BW50" s="136">
        <f t="shared" ref="BW50:BX50" si="172">SUM(BW45:BW49)</f>
        <v>-114117</v>
      </c>
      <c r="BX50" s="231">
        <f t="shared" si="172"/>
        <v>-84457</v>
      </c>
      <c r="BY50" s="231">
        <f t="shared" ref="BY50" si="173">SUM(BY45:BY49)</f>
        <v>-78168</v>
      </c>
      <c r="BZ50" s="231">
        <f t="shared" ref="BZ50:CA50" si="174">SUM(BZ45:BZ49)</f>
        <v>-39244</v>
      </c>
      <c r="CA50" s="257">
        <f t="shared" si="174"/>
        <v>-75804</v>
      </c>
      <c r="CB50" s="257">
        <f t="shared" ref="CB50:CC50" si="175">SUM(CB45:CB49)</f>
        <v>122287</v>
      </c>
      <c r="CC50" s="257">
        <f t="shared" si="175"/>
        <v>-57717</v>
      </c>
      <c r="CD50" s="371">
        <f t="shared" ref="CD50:CE50" si="176">SUM(CD45:CD49)</f>
        <v>-145640</v>
      </c>
      <c r="CE50" s="340">
        <f t="shared" si="176"/>
        <v>155208</v>
      </c>
      <c r="CF50" s="257">
        <f t="shared" ref="CF50" si="177">SUM(CF45:CF49)</f>
        <v>-60519</v>
      </c>
      <c r="CG50" s="257">
        <f t="shared" ref="CG50" si="178">SUM(CG45:CG49)</f>
        <v>15326</v>
      </c>
      <c r="CH50" s="257">
        <f t="shared" ref="CH50" si="179">SUM(CH45:CH49)</f>
        <v>-38944</v>
      </c>
      <c r="CI50" s="257">
        <f t="shared" ref="CI50" si="180">SUM(CI45:CI49)</f>
        <v>12546</v>
      </c>
      <c r="CJ50" s="257">
        <f t="shared" ref="CJ50" si="181">SUM(CJ45:CJ49)</f>
        <v>-4626</v>
      </c>
      <c r="CK50" s="257">
        <f t="shared" ref="CK50" si="182">SUM(CK45:CK49)</f>
        <v>51490</v>
      </c>
      <c r="CL50" s="257">
        <f t="shared" ref="CL50" si="183">SUM(CL45:CL49)</f>
        <v>-114143</v>
      </c>
      <c r="CM50" s="257">
        <f t="shared" ref="CM50" si="184">SUM(CM45:CM49)</f>
        <v>71218</v>
      </c>
      <c r="CN50" s="257">
        <f t="shared" ref="CN50" si="185">SUM(CN45:CN49)</f>
        <v>-159343</v>
      </c>
      <c r="CO50" s="257">
        <f t="shared" ref="CO50" si="186">SUM(CO45:CO49)</f>
        <v>-45065</v>
      </c>
      <c r="CP50" s="371">
        <f t="shared" ref="CP50" si="187">SUM(CP45:CP49)</f>
        <v>48685</v>
      </c>
      <c r="CQ50" s="371">
        <f t="shared" ref="CQ50" si="188">SUM(CQ45:CQ49)</f>
        <v>-166005</v>
      </c>
      <c r="CR50" s="371">
        <f t="shared" ref="CR50" si="189">SUM(CR45:CR49)</f>
        <v>130555</v>
      </c>
      <c r="CS50" s="371">
        <f t="shared" ref="CS50" si="190">SUM(CS45:CS49)</f>
        <v>-34061</v>
      </c>
      <c r="CT50" s="371">
        <f t="shared" ref="CT50" si="191">SUM(CT45:CT49)</f>
        <v>28725</v>
      </c>
      <c r="CU50" s="371">
        <f t="shared" ref="CU50" si="192">SUM(CU45:CU49)</f>
        <v>113659</v>
      </c>
      <c r="CV50" s="371">
        <f t="shared" ref="CV50" si="193">SUM(CV45:CV49)</f>
        <v>5517</v>
      </c>
      <c r="CW50" s="371">
        <f t="shared" ref="CW50" si="194">SUM(CW45:CW49)</f>
        <v>-184231</v>
      </c>
      <c r="CX50" s="371">
        <f t="shared" ref="CX50" si="195">SUM(CX45:CX49)</f>
        <v>143193</v>
      </c>
      <c r="CY50" s="371">
        <f t="shared" ref="CY50:CZ50" si="196">SUM(CY45:CY49)</f>
        <v>129680</v>
      </c>
      <c r="CZ50" s="371">
        <f t="shared" si="196"/>
        <v>-118944</v>
      </c>
      <c r="DA50" s="371">
        <f t="shared" ref="DA50" si="197">SUM(DA45:DA49)</f>
        <v>-30366</v>
      </c>
      <c r="DB50" s="331"/>
      <c r="DC50" s="38">
        <f>SUM(DC45:DC49)</f>
        <v>329465</v>
      </c>
    </row>
    <row r="51" spans="1:107" s="31" customFormat="1" x14ac:dyDescent="0.3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58"/>
      <c r="CB51" s="258"/>
      <c r="CC51" s="258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72"/>
      <c r="DB51" s="330"/>
      <c r="DC51" s="43"/>
    </row>
    <row r="52" spans="1:107" s="31" customFormat="1" x14ac:dyDescent="0.35">
      <c r="A52" s="139"/>
      <c r="B52" s="32" t="s">
        <v>139</v>
      </c>
      <c r="C52" s="33">
        <v>74756.33</v>
      </c>
      <c r="D52" s="34">
        <v>77226.009999999995</v>
      </c>
      <c r="E52" s="34">
        <v>81916.66</v>
      </c>
      <c r="F52" s="34">
        <v>65618.41</v>
      </c>
      <c r="G52" s="34">
        <v>53128.1</v>
      </c>
      <c r="H52" s="34">
        <v>50910.77</v>
      </c>
      <c r="I52" s="34">
        <v>60106.73</v>
      </c>
      <c r="J52" s="34">
        <v>85656.45</v>
      </c>
      <c r="K52" s="34">
        <v>68293.850000000006</v>
      </c>
      <c r="L52" s="35">
        <v>71220.66</v>
      </c>
      <c r="M52" s="34">
        <v>66928.44</v>
      </c>
      <c r="N52" s="34">
        <v>68834.17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8">
        <v>139100</v>
      </c>
      <c r="V52" s="188">
        <v>213615</v>
      </c>
      <c r="W52" s="188">
        <v>186880</v>
      </c>
      <c r="X52" s="35">
        <v>139068</v>
      </c>
      <c r="Y52" s="188">
        <v>117632</v>
      </c>
      <c r="Z52" s="188">
        <v>140332</v>
      </c>
      <c r="AA52" s="188">
        <v>158472</v>
      </c>
      <c r="AB52" s="188">
        <v>170185</v>
      </c>
      <c r="AC52" s="188">
        <v>142918</v>
      </c>
      <c r="AD52" s="188">
        <v>113899</v>
      </c>
      <c r="AE52" s="188">
        <v>90892</v>
      </c>
      <c r="AF52" s="188">
        <v>78495</v>
      </c>
      <c r="AG52" s="188">
        <v>96586</v>
      </c>
      <c r="AH52" s="188">
        <v>110790</v>
      </c>
      <c r="AI52" s="188">
        <v>122868</v>
      </c>
      <c r="AJ52" s="35">
        <v>108226</v>
      </c>
      <c r="AK52" s="279">
        <v>79007</v>
      </c>
      <c r="AL52" s="279">
        <v>96489</v>
      </c>
      <c r="AM52" s="279">
        <v>103111</v>
      </c>
      <c r="AN52" s="279">
        <v>146308</v>
      </c>
      <c r="AO52" s="279">
        <v>98042</v>
      </c>
      <c r="AP52" s="279">
        <v>79297</v>
      </c>
      <c r="AQ52" s="57">
        <v>67360</v>
      </c>
      <c r="AR52" s="279">
        <v>67231</v>
      </c>
      <c r="AS52" s="279">
        <v>77276</v>
      </c>
      <c r="AT52" s="279">
        <v>90189</v>
      </c>
      <c r="AU52" s="279">
        <v>101423</v>
      </c>
      <c r="AV52" s="296">
        <v>72188</v>
      </c>
      <c r="AW52" s="279">
        <v>53313</v>
      </c>
      <c r="AX52" s="279">
        <v>95262</v>
      </c>
      <c r="AY52" s="279">
        <v>113145</v>
      </c>
      <c r="AZ52" s="279">
        <v>106203</v>
      </c>
      <c r="BA52" s="279">
        <v>122877</v>
      </c>
      <c r="BB52" s="279">
        <v>119553</v>
      </c>
      <c r="BC52" s="57">
        <v>70109</v>
      </c>
      <c r="BD52" s="279">
        <v>72722</v>
      </c>
      <c r="BE52" s="279">
        <v>88634</v>
      </c>
      <c r="BF52" s="279">
        <v>105434</v>
      </c>
      <c r="BG52" s="279">
        <v>116457</v>
      </c>
      <c r="BH52" s="296"/>
      <c r="BI52" s="36">
        <f t="shared" ref="BI52:BR56" si="198">O52-C52</f>
        <v>28098.720000000001</v>
      </c>
      <c r="BJ52" s="37">
        <f t="shared" si="198"/>
        <v>78623.990000000005</v>
      </c>
      <c r="BK52" s="37">
        <f t="shared" si="198"/>
        <v>66393.34</v>
      </c>
      <c r="BL52" s="37">
        <f t="shared" si="198"/>
        <v>79267.59</v>
      </c>
      <c r="BM52" s="37">
        <f t="shared" si="198"/>
        <v>70793.899999999994</v>
      </c>
      <c r="BN52" s="37">
        <f t="shared" si="198"/>
        <v>57179.23</v>
      </c>
      <c r="BO52" s="37">
        <f t="shared" si="198"/>
        <v>78993.26999999999</v>
      </c>
      <c r="BP52" s="37">
        <f t="shared" si="198"/>
        <v>127958.55</v>
      </c>
      <c r="BQ52" s="37">
        <f t="shared" si="198"/>
        <v>118586.15</v>
      </c>
      <c r="BR52" s="390">
        <f t="shared" si="198"/>
        <v>67847.34</v>
      </c>
      <c r="BS52" s="413">
        <f t="shared" ref="BS52:CB56" si="199">Y52-M52</f>
        <v>50703.56</v>
      </c>
      <c r="BT52" s="37">
        <f t="shared" si="199"/>
        <v>71497.83</v>
      </c>
      <c r="BU52" s="37">
        <f t="shared" si="199"/>
        <v>55616.95</v>
      </c>
      <c r="BV52" s="37">
        <f t="shared" si="199"/>
        <v>14335</v>
      </c>
      <c r="BW52" s="37">
        <f t="shared" si="199"/>
        <v>-5392</v>
      </c>
      <c r="BX52" s="230">
        <f t="shared" si="199"/>
        <v>-30987</v>
      </c>
      <c r="BY52" s="230">
        <f t="shared" si="199"/>
        <v>-33030</v>
      </c>
      <c r="BZ52" s="230">
        <f t="shared" si="199"/>
        <v>-29595</v>
      </c>
      <c r="CA52" s="256">
        <f t="shared" si="199"/>
        <v>-42514</v>
      </c>
      <c r="CB52" s="256">
        <f t="shared" si="199"/>
        <v>-102825</v>
      </c>
      <c r="CC52" s="256">
        <f t="shared" ref="CC52:CL56" si="200">AI52-W52</f>
        <v>-64012</v>
      </c>
      <c r="CD52" s="370">
        <f t="shared" si="200"/>
        <v>-30842</v>
      </c>
      <c r="CE52" s="339">
        <f t="shared" si="200"/>
        <v>-38625</v>
      </c>
      <c r="CF52" s="256">
        <f t="shared" si="200"/>
        <v>-43843</v>
      </c>
      <c r="CG52" s="256">
        <f t="shared" si="200"/>
        <v>-55361</v>
      </c>
      <c r="CH52" s="256">
        <f t="shared" si="200"/>
        <v>-23877</v>
      </c>
      <c r="CI52" s="256">
        <f t="shared" si="200"/>
        <v>-44876</v>
      </c>
      <c r="CJ52" s="256">
        <f t="shared" si="200"/>
        <v>-34602</v>
      </c>
      <c r="CK52" s="256">
        <f t="shared" si="200"/>
        <v>-23532</v>
      </c>
      <c r="CL52" s="256">
        <f t="shared" si="200"/>
        <v>-11264</v>
      </c>
      <c r="CM52" s="256">
        <f t="shared" ref="CM52:DA56" si="201">AS52-AG52</f>
        <v>-19310</v>
      </c>
      <c r="CN52" s="256">
        <f t="shared" si="201"/>
        <v>-20601</v>
      </c>
      <c r="CO52" s="256">
        <f t="shared" si="201"/>
        <v>-21445</v>
      </c>
      <c r="CP52" s="370">
        <f t="shared" si="201"/>
        <v>-36038</v>
      </c>
      <c r="CQ52" s="370">
        <f t="shared" si="201"/>
        <v>-25694</v>
      </c>
      <c r="CR52" s="370">
        <f t="shared" si="201"/>
        <v>-1227</v>
      </c>
      <c r="CS52" s="370">
        <f t="shared" si="201"/>
        <v>10034</v>
      </c>
      <c r="CT52" s="370">
        <f t="shared" si="201"/>
        <v>-40105</v>
      </c>
      <c r="CU52" s="370">
        <f t="shared" si="201"/>
        <v>24835</v>
      </c>
      <c r="CV52" s="370">
        <f t="shared" si="201"/>
        <v>40256</v>
      </c>
      <c r="CW52" s="370">
        <f t="shared" si="201"/>
        <v>2749</v>
      </c>
      <c r="CX52" s="370">
        <f t="shared" si="201"/>
        <v>5491</v>
      </c>
      <c r="CY52" s="370">
        <f t="shared" si="201"/>
        <v>11358</v>
      </c>
      <c r="CZ52" s="370">
        <f t="shared" si="201"/>
        <v>15245</v>
      </c>
      <c r="DA52" s="370">
        <f t="shared" si="201"/>
        <v>15034</v>
      </c>
      <c r="DB52" s="330"/>
      <c r="DC52" s="57">
        <f>IF(ISERROR(GETPIVOTDATA("VALUE",'CSS WK pvt'!$I$2,"DT_FILE",DC$8,"CD_CO",DC$6,"TRIM_CAT",TRIM(B52),"TRIM_LINE",A51))=TRUE,0,GETPIVOTDATA("VALUE",'CSS WK pvt'!$I$2,"DT_FILE",DC$8,"CD_CO",DC$6,"TRIM_CAT",TRIM(B52),"TRIM_LINE",A51))</f>
        <v>116457</v>
      </c>
    </row>
    <row r="53" spans="1:107" s="31" customFormat="1" x14ac:dyDescent="0.35">
      <c r="A53" s="139"/>
      <c r="B53" s="32" t="s">
        <v>140</v>
      </c>
      <c r="C53" s="33">
        <v>5690.41</v>
      </c>
      <c r="D53" s="34">
        <v>5262.45</v>
      </c>
      <c r="E53" s="34">
        <v>5053.75</v>
      </c>
      <c r="F53" s="34">
        <v>4017.97</v>
      </c>
      <c r="G53" s="34">
        <v>3471.44</v>
      </c>
      <c r="H53" s="34">
        <v>2701.25</v>
      </c>
      <c r="I53" s="34">
        <v>3208.94</v>
      </c>
      <c r="J53" s="34">
        <v>3860.3</v>
      </c>
      <c r="K53" s="34">
        <v>3318.77</v>
      </c>
      <c r="L53" s="35">
        <v>3576.83</v>
      </c>
      <c r="M53" s="34">
        <v>3197.83</v>
      </c>
      <c r="N53" s="34">
        <v>4036.38</v>
      </c>
      <c r="O53" s="34">
        <v>4602.68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8">
        <v>5008</v>
      </c>
      <c r="V53" s="188">
        <v>4732</v>
      </c>
      <c r="W53" s="188">
        <v>4106</v>
      </c>
      <c r="X53" s="35">
        <v>3931</v>
      </c>
      <c r="Y53" s="188">
        <v>3554</v>
      </c>
      <c r="Z53" s="188">
        <v>6970</v>
      </c>
      <c r="AA53" s="188">
        <v>9897</v>
      </c>
      <c r="AB53" s="188">
        <v>10352</v>
      </c>
      <c r="AC53" s="188">
        <v>11485</v>
      </c>
      <c r="AD53" s="188">
        <v>8110</v>
      </c>
      <c r="AE53" s="188">
        <v>5514</v>
      </c>
      <c r="AF53" s="188">
        <v>5539</v>
      </c>
      <c r="AG53" s="188">
        <v>5693</v>
      </c>
      <c r="AH53" s="188">
        <v>5184</v>
      </c>
      <c r="AI53" s="188">
        <v>3523</v>
      </c>
      <c r="AJ53" s="35">
        <v>11561</v>
      </c>
      <c r="AK53" s="279">
        <v>3805</v>
      </c>
      <c r="AL53" s="279">
        <v>7016</v>
      </c>
      <c r="AM53" s="279">
        <v>6331</v>
      </c>
      <c r="AN53" s="279">
        <v>9317</v>
      </c>
      <c r="AO53" s="279">
        <v>7625</v>
      </c>
      <c r="AP53" s="279">
        <v>7205</v>
      </c>
      <c r="AQ53" s="57">
        <v>4504</v>
      </c>
      <c r="AR53" s="279">
        <v>3115</v>
      </c>
      <c r="AS53" s="279">
        <v>4760</v>
      </c>
      <c r="AT53" s="279">
        <v>3761</v>
      </c>
      <c r="AU53" s="279">
        <v>4159</v>
      </c>
      <c r="AV53" s="296">
        <v>2540</v>
      </c>
      <c r="AW53" s="279">
        <v>3616</v>
      </c>
      <c r="AX53" s="279">
        <v>6067</v>
      </c>
      <c r="AY53" s="279">
        <v>6955</v>
      </c>
      <c r="AZ53" s="279">
        <v>5865</v>
      </c>
      <c r="BA53" s="279">
        <v>5992</v>
      </c>
      <c r="BB53" s="279">
        <v>6852</v>
      </c>
      <c r="BC53" s="57">
        <v>3682</v>
      </c>
      <c r="BD53" s="279">
        <v>2843</v>
      </c>
      <c r="BE53" s="279">
        <v>3742</v>
      </c>
      <c r="BF53" s="279">
        <v>4968</v>
      </c>
      <c r="BG53" s="279">
        <v>4981</v>
      </c>
      <c r="BH53" s="296"/>
      <c r="BI53" s="36">
        <f t="shared" si="198"/>
        <v>-1087.7299999999996</v>
      </c>
      <c r="BJ53" s="37">
        <f t="shared" si="198"/>
        <v>-96.449999999999818</v>
      </c>
      <c r="BK53" s="37">
        <f t="shared" si="198"/>
        <v>170.25</v>
      </c>
      <c r="BL53" s="37">
        <f t="shared" si="198"/>
        <v>1624.0300000000002</v>
      </c>
      <c r="BM53" s="37">
        <f t="shared" si="198"/>
        <v>1720.56</v>
      </c>
      <c r="BN53" s="37">
        <f t="shared" si="198"/>
        <v>1716.75</v>
      </c>
      <c r="BO53" s="37">
        <f t="shared" si="198"/>
        <v>1799.06</v>
      </c>
      <c r="BP53" s="37">
        <f t="shared" si="198"/>
        <v>871.69999999999982</v>
      </c>
      <c r="BQ53" s="37">
        <f t="shared" si="198"/>
        <v>787.23</v>
      </c>
      <c r="BR53" s="390">
        <f t="shared" si="198"/>
        <v>354.17000000000007</v>
      </c>
      <c r="BS53" s="413">
        <f t="shared" si="199"/>
        <v>356.17000000000007</v>
      </c>
      <c r="BT53" s="37">
        <f t="shared" si="199"/>
        <v>2933.62</v>
      </c>
      <c r="BU53" s="37">
        <f t="shared" si="199"/>
        <v>5294.32</v>
      </c>
      <c r="BV53" s="37">
        <f t="shared" si="199"/>
        <v>5186</v>
      </c>
      <c r="BW53" s="37">
        <f t="shared" si="199"/>
        <v>6261</v>
      </c>
      <c r="BX53" s="230">
        <f t="shared" si="199"/>
        <v>2468</v>
      </c>
      <c r="BY53" s="230">
        <f t="shared" si="199"/>
        <v>322</v>
      </c>
      <c r="BZ53" s="230">
        <f t="shared" si="199"/>
        <v>1121</v>
      </c>
      <c r="CA53" s="256">
        <f t="shared" si="199"/>
        <v>685</v>
      </c>
      <c r="CB53" s="256">
        <f t="shared" si="199"/>
        <v>452</v>
      </c>
      <c r="CC53" s="256">
        <f t="shared" si="200"/>
        <v>-583</v>
      </c>
      <c r="CD53" s="370">
        <f t="shared" si="200"/>
        <v>7630</v>
      </c>
      <c r="CE53" s="339">
        <f t="shared" si="200"/>
        <v>251</v>
      </c>
      <c r="CF53" s="256">
        <f t="shared" si="200"/>
        <v>46</v>
      </c>
      <c r="CG53" s="256">
        <f t="shared" si="200"/>
        <v>-3566</v>
      </c>
      <c r="CH53" s="256">
        <f t="shared" si="200"/>
        <v>-1035</v>
      </c>
      <c r="CI53" s="256">
        <f t="shared" si="200"/>
        <v>-3860</v>
      </c>
      <c r="CJ53" s="256">
        <f t="shared" si="200"/>
        <v>-905</v>
      </c>
      <c r="CK53" s="256">
        <f t="shared" si="200"/>
        <v>-1010</v>
      </c>
      <c r="CL53" s="256">
        <f t="shared" si="200"/>
        <v>-2424</v>
      </c>
      <c r="CM53" s="256">
        <f t="shared" si="201"/>
        <v>-933</v>
      </c>
      <c r="CN53" s="256">
        <f t="shared" si="201"/>
        <v>-1423</v>
      </c>
      <c r="CO53" s="256">
        <f t="shared" si="201"/>
        <v>636</v>
      </c>
      <c r="CP53" s="370">
        <f t="shared" si="201"/>
        <v>-9021</v>
      </c>
      <c r="CQ53" s="370">
        <f t="shared" si="201"/>
        <v>-189</v>
      </c>
      <c r="CR53" s="370">
        <f t="shared" si="201"/>
        <v>-949</v>
      </c>
      <c r="CS53" s="370">
        <f t="shared" si="201"/>
        <v>624</v>
      </c>
      <c r="CT53" s="370">
        <f t="shared" si="201"/>
        <v>-3452</v>
      </c>
      <c r="CU53" s="370">
        <f t="shared" si="201"/>
        <v>-1633</v>
      </c>
      <c r="CV53" s="370">
        <f t="shared" si="201"/>
        <v>-353</v>
      </c>
      <c r="CW53" s="370">
        <f t="shared" si="201"/>
        <v>-822</v>
      </c>
      <c r="CX53" s="370">
        <f t="shared" si="201"/>
        <v>-272</v>
      </c>
      <c r="CY53" s="370">
        <f t="shared" si="201"/>
        <v>-1018</v>
      </c>
      <c r="CZ53" s="370">
        <f t="shared" si="201"/>
        <v>1207</v>
      </c>
      <c r="DA53" s="370">
        <f t="shared" si="201"/>
        <v>822</v>
      </c>
      <c r="DB53" s="330"/>
      <c r="DC53" s="57">
        <f>IF(ISERROR(GETPIVOTDATA("VALUE",'CSS WK pvt'!$I$2,"DT_FILE",DC$8,"CD_CO",DC$6,"TRIM_CAT",TRIM(B53),"TRIM_LINE",A51))=TRUE,0,GETPIVOTDATA("VALUE",'CSS WK pvt'!$I$2,"DT_FILE",DC$8,"CD_CO",DC$6,"TRIM_CAT",TRIM(B53),"TRIM_LINE",A51))</f>
        <v>4981</v>
      </c>
    </row>
    <row r="54" spans="1:107" s="31" customFormat="1" x14ac:dyDescent="0.35">
      <c r="A54" s="139"/>
      <c r="B54" s="32" t="s">
        <v>141</v>
      </c>
      <c r="C54" s="33">
        <v>10764.54</v>
      </c>
      <c r="D54" s="34">
        <v>7597.25</v>
      </c>
      <c r="E54" s="34">
        <v>9939.75</v>
      </c>
      <c r="F54" s="34">
        <v>6389.14</v>
      </c>
      <c r="G54" s="34">
        <v>4005.85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8824.98</v>
      </c>
      <c r="N54" s="34">
        <v>5015.34</v>
      </c>
      <c r="O54" s="34">
        <v>15015.96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8">
        <v>11928</v>
      </c>
      <c r="V54" s="188">
        <v>16068</v>
      </c>
      <c r="W54" s="188">
        <v>21138</v>
      </c>
      <c r="X54" s="35">
        <v>11507</v>
      </c>
      <c r="Y54" s="188">
        <v>14732</v>
      </c>
      <c r="Z54" s="188">
        <v>11001</v>
      </c>
      <c r="AA54" s="188">
        <v>12874</v>
      </c>
      <c r="AB54" s="188">
        <v>11555</v>
      </c>
      <c r="AC54" s="188">
        <v>8019</v>
      </c>
      <c r="AD54" s="188">
        <v>14213</v>
      </c>
      <c r="AE54" s="188">
        <v>9353</v>
      </c>
      <c r="AF54" s="188">
        <v>10269</v>
      </c>
      <c r="AG54" s="188">
        <v>12831</v>
      </c>
      <c r="AH54" s="188">
        <v>10597</v>
      </c>
      <c r="AI54" s="188">
        <v>15045</v>
      </c>
      <c r="AJ54" s="35">
        <v>18051</v>
      </c>
      <c r="AK54" s="279">
        <v>14140</v>
      </c>
      <c r="AL54" s="279">
        <v>13905</v>
      </c>
      <c r="AM54" s="279">
        <v>17059</v>
      </c>
      <c r="AN54" s="279">
        <v>22276</v>
      </c>
      <c r="AO54" s="279">
        <v>16294</v>
      </c>
      <c r="AP54" s="279">
        <v>13229</v>
      </c>
      <c r="AQ54" s="57">
        <v>15022</v>
      </c>
      <c r="AR54" s="279">
        <v>11101</v>
      </c>
      <c r="AS54" s="279">
        <v>8189</v>
      </c>
      <c r="AT54" s="279">
        <v>8582</v>
      </c>
      <c r="AU54" s="279">
        <v>19169</v>
      </c>
      <c r="AV54" s="296">
        <v>7687</v>
      </c>
      <c r="AW54" s="279">
        <v>7848</v>
      </c>
      <c r="AX54" s="279">
        <v>13624</v>
      </c>
      <c r="AY54" s="279">
        <v>7193</v>
      </c>
      <c r="AZ54" s="279">
        <v>4139</v>
      </c>
      <c r="BA54" s="279">
        <v>7778</v>
      </c>
      <c r="BB54" s="279">
        <v>9740</v>
      </c>
      <c r="BC54" s="57">
        <v>5676</v>
      </c>
      <c r="BD54" s="279">
        <v>6061</v>
      </c>
      <c r="BE54" s="279">
        <v>5957</v>
      </c>
      <c r="BF54" s="279">
        <v>14502</v>
      </c>
      <c r="BG54" s="279">
        <v>12405</v>
      </c>
      <c r="BH54" s="296"/>
      <c r="BI54" s="36">
        <f t="shared" si="198"/>
        <v>4251.4199999999983</v>
      </c>
      <c r="BJ54" s="37">
        <f t="shared" si="198"/>
        <v>16344.75</v>
      </c>
      <c r="BK54" s="37">
        <f t="shared" si="198"/>
        <v>15483.25</v>
      </c>
      <c r="BL54" s="37">
        <f t="shared" si="198"/>
        <v>13879.86</v>
      </c>
      <c r="BM54" s="37">
        <f t="shared" si="198"/>
        <v>18861.150000000001</v>
      </c>
      <c r="BN54" s="37">
        <f t="shared" si="198"/>
        <v>-2847.49</v>
      </c>
      <c r="BO54" s="37">
        <f t="shared" si="198"/>
        <v>-326.64999999999964</v>
      </c>
      <c r="BP54" s="37">
        <f t="shared" si="198"/>
        <v>-6265.93</v>
      </c>
      <c r="BQ54" s="37">
        <f t="shared" si="198"/>
        <v>12407.04</v>
      </c>
      <c r="BR54" s="390">
        <f t="shared" si="198"/>
        <v>-2569.17</v>
      </c>
      <c r="BS54" s="413">
        <f t="shared" si="199"/>
        <v>5907.02</v>
      </c>
      <c r="BT54" s="37">
        <f t="shared" si="199"/>
        <v>5985.66</v>
      </c>
      <c r="BU54" s="37">
        <f t="shared" si="199"/>
        <v>-2141.9599999999991</v>
      </c>
      <c r="BV54" s="37">
        <f t="shared" si="199"/>
        <v>-12387</v>
      </c>
      <c r="BW54" s="37">
        <f t="shared" si="199"/>
        <v>-17404</v>
      </c>
      <c r="BX54" s="230">
        <f t="shared" si="199"/>
        <v>-6056</v>
      </c>
      <c r="BY54" s="230">
        <f t="shared" si="199"/>
        <v>-13514</v>
      </c>
      <c r="BZ54" s="230">
        <f t="shared" si="199"/>
        <v>-2122</v>
      </c>
      <c r="CA54" s="256">
        <f t="shared" si="199"/>
        <v>903</v>
      </c>
      <c r="CB54" s="256">
        <f t="shared" si="199"/>
        <v>-5471</v>
      </c>
      <c r="CC54" s="256">
        <f t="shared" si="200"/>
        <v>-6093</v>
      </c>
      <c r="CD54" s="370">
        <f t="shared" si="200"/>
        <v>6544</v>
      </c>
      <c r="CE54" s="339">
        <f t="shared" si="200"/>
        <v>-592</v>
      </c>
      <c r="CF54" s="256">
        <f t="shared" si="200"/>
        <v>2904</v>
      </c>
      <c r="CG54" s="256">
        <f t="shared" si="200"/>
        <v>4185</v>
      </c>
      <c r="CH54" s="256">
        <f t="shared" si="200"/>
        <v>10721</v>
      </c>
      <c r="CI54" s="256">
        <f t="shared" si="200"/>
        <v>8275</v>
      </c>
      <c r="CJ54" s="256">
        <f t="shared" si="200"/>
        <v>-984</v>
      </c>
      <c r="CK54" s="256">
        <f t="shared" si="200"/>
        <v>5669</v>
      </c>
      <c r="CL54" s="256">
        <f t="shared" si="200"/>
        <v>832</v>
      </c>
      <c r="CM54" s="256">
        <f t="shared" si="201"/>
        <v>-4642</v>
      </c>
      <c r="CN54" s="256">
        <f t="shared" si="201"/>
        <v>-2015</v>
      </c>
      <c r="CO54" s="256">
        <f t="shared" si="201"/>
        <v>4124</v>
      </c>
      <c r="CP54" s="370">
        <f t="shared" si="201"/>
        <v>-10364</v>
      </c>
      <c r="CQ54" s="370">
        <f t="shared" si="201"/>
        <v>-6292</v>
      </c>
      <c r="CR54" s="370">
        <f t="shared" si="201"/>
        <v>-281</v>
      </c>
      <c r="CS54" s="370">
        <f t="shared" si="201"/>
        <v>-9866</v>
      </c>
      <c r="CT54" s="370">
        <f t="shared" si="201"/>
        <v>-18137</v>
      </c>
      <c r="CU54" s="370">
        <f t="shared" si="201"/>
        <v>-8516</v>
      </c>
      <c r="CV54" s="370">
        <f t="shared" si="201"/>
        <v>-3489</v>
      </c>
      <c r="CW54" s="370">
        <f t="shared" si="201"/>
        <v>-9346</v>
      </c>
      <c r="CX54" s="370">
        <f t="shared" si="201"/>
        <v>-5040</v>
      </c>
      <c r="CY54" s="370">
        <f t="shared" si="201"/>
        <v>-2232</v>
      </c>
      <c r="CZ54" s="370">
        <f t="shared" si="201"/>
        <v>5920</v>
      </c>
      <c r="DA54" s="370">
        <f t="shared" si="201"/>
        <v>-6764</v>
      </c>
      <c r="DB54" s="330"/>
      <c r="DC54" s="57">
        <f>IF(ISERROR(GETPIVOTDATA("VALUE",'CSS WK pvt'!$I$2,"DT_FILE",DC$8,"CD_CO",DC$6,"TRIM_CAT",TRIM(B54),"TRIM_LINE",A51))=TRUE,0,GETPIVOTDATA("VALUE",'CSS WK pvt'!$I$2,"DT_FILE",DC$8,"CD_CO",DC$6,"TRIM_CAT",TRIM(B54),"TRIM_LINE",A51))</f>
        <v>12405</v>
      </c>
    </row>
    <row r="55" spans="1:107" s="31" customFormat="1" x14ac:dyDescent="0.35">
      <c r="A55" s="139"/>
      <c r="B55" s="32" t="s">
        <v>142</v>
      </c>
      <c r="C55" s="33">
        <v>2031.24</v>
      </c>
      <c r="D55" s="34">
        <v>2434.92</v>
      </c>
      <c r="E55" s="34">
        <v>1527.58</v>
      </c>
      <c r="F55" s="34">
        <v>57.87</v>
      </c>
      <c r="G55" s="34">
        <v>2894.1</v>
      </c>
      <c r="H55" s="34">
        <v>4566.1499999999996</v>
      </c>
      <c r="I55" s="34">
        <v>2517.09</v>
      </c>
      <c r="J55" s="34">
        <v>2617.2399999999998</v>
      </c>
      <c r="K55" s="34">
        <v>4365.01</v>
      </c>
      <c r="L55" s="35">
        <v>5176.7299999999996</v>
      </c>
      <c r="M55" s="34">
        <v>8875.11</v>
      </c>
      <c r="N55" s="34">
        <v>4332.9799999999996</v>
      </c>
      <c r="O55" s="34">
        <v>6203.42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8">
        <v>3481</v>
      </c>
      <c r="V55" s="188">
        <v>6163</v>
      </c>
      <c r="W55" s="188">
        <v>4205</v>
      </c>
      <c r="X55" s="35">
        <v>14055</v>
      </c>
      <c r="Y55" s="188">
        <v>4691</v>
      </c>
      <c r="Z55" s="188">
        <v>1280</v>
      </c>
      <c r="AA55" s="188">
        <v>1103</v>
      </c>
      <c r="AB55" s="188">
        <v>1000</v>
      </c>
      <c r="AC55" s="188">
        <v>782</v>
      </c>
      <c r="AD55" s="188">
        <v>7</v>
      </c>
      <c r="AE55" s="188">
        <v>0</v>
      </c>
      <c r="AF55" s="188">
        <v>1672</v>
      </c>
      <c r="AG55" s="188">
        <v>4695</v>
      </c>
      <c r="AH55" s="188">
        <v>1672</v>
      </c>
      <c r="AI55" s="188">
        <v>322</v>
      </c>
      <c r="AJ55" s="35">
        <v>7206</v>
      </c>
      <c r="AK55" s="279">
        <v>948</v>
      </c>
      <c r="AL55" s="279">
        <v>1194</v>
      </c>
      <c r="AM55" s="279">
        <v>42</v>
      </c>
      <c r="AN55" s="279">
        <v>1126</v>
      </c>
      <c r="AO55" s="279">
        <v>37</v>
      </c>
      <c r="AP55" s="279">
        <v>154</v>
      </c>
      <c r="AQ55" s="57">
        <v>0</v>
      </c>
      <c r="AR55" s="279">
        <v>0</v>
      </c>
      <c r="AS55" s="279">
        <v>8099</v>
      </c>
      <c r="AT55" s="279">
        <v>5989</v>
      </c>
      <c r="AU55" s="279">
        <v>1681</v>
      </c>
      <c r="AV55" s="296">
        <v>4082</v>
      </c>
      <c r="AW55" s="279">
        <v>3420</v>
      </c>
      <c r="AX55" s="279">
        <v>971</v>
      </c>
      <c r="AY55" s="279">
        <v>838</v>
      </c>
      <c r="AZ55" s="279">
        <v>606</v>
      </c>
      <c r="BA55" s="279">
        <v>506</v>
      </c>
      <c r="BB55" s="279">
        <v>3567</v>
      </c>
      <c r="BC55" s="57">
        <v>474</v>
      </c>
      <c r="BD55" s="279">
        <v>439</v>
      </c>
      <c r="BE55" s="279">
        <v>3</v>
      </c>
      <c r="BF55" s="279">
        <v>5</v>
      </c>
      <c r="BG55" s="279">
        <v>10917</v>
      </c>
      <c r="BH55" s="296"/>
      <c r="BI55" s="36">
        <f t="shared" si="198"/>
        <v>4172.18</v>
      </c>
      <c r="BJ55" s="37">
        <f t="shared" si="198"/>
        <v>7543.08</v>
      </c>
      <c r="BK55" s="37">
        <f t="shared" si="198"/>
        <v>6914.42</v>
      </c>
      <c r="BL55" s="37">
        <f t="shared" si="198"/>
        <v>2739.13</v>
      </c>
      <c r="BM55" s="37">
        <f t="shared" si="198"/>
        <v>958.90000000000009</v>
      </c>
      <c r="BN55" s="37">
        <f t="shared" si="198"/>
        <v>-43.149999999999636</v>
      </c>
      <c r="BO55" s="37">
        <f t="shared" si="198"/>
        <v>963.90999999999985</v>
      </c>
      <c r="BP55" s="37">
        <f t="shared" si="198"/>
        <v>3545.76</v>
      </c>
      <c r="BQ55" s="37">
        <f t="shared" si="198"/>
        <v>-160.01000000000022</v>
      </c>
      <c r="BR55" s="390">
        <f t="shared" si="198"/>
        <v>8878.27</v>
      </c>
      <c r="BS55" s="413">
        <f t="shared" si="199"/>
        <v>-4184.1100000000006</v>
      </c>
      <c r="BT55" s="37">
        <f t="shared" si="199"/>
        <v>-3052.9799999999996</v>
      </c>
      <c r="BU55" s="37">
        <f t="shared" si="199"/>
        <v>-5100.42</v>
      </c>
      <c r="BV55" s="37">
        <f t="shared" si="199"/>
        <v>-8978</v>
      </c>
      <c r="BW55" s="37">
        <f t="shared" si="199"/>
        <v>-7660</v>
      </c>
      <c r="BX55" s="230">
        <f t="shared" si="199"/>
        <v>-2790</v>
      </c>
      <c r="BY55" s="230">
        <f t="shared" si="199"/>
        <v>-3853</v>
      </c>
      <c r="BZ55" s="230">
        <f t="shared" si="199"/>
        <v>-2851</v>
      </c>
      <c r="CA55" s="256">
        <f t="shared" si="199"/>
        <v>1214</v>
      </c>
      <c r="CB55" s="256">
        <f t="shared" si="199"/>
        <v>-4491</v>
      </c>
      <c r="CC55" s="256">
        <f t="shared" si="200"/>
        <v>-3883</v>
      </c>
      <c r="CD55" s="370">
        <f t="shared" si="200"/>
        <v>-6849</v>
      </c>
      <c r="CE55" s="339">
        <f t="shared" si="200"/>
        <v>-3743</v>
      </c>
      <c r="CF55" s="256">
        <f t="shared" si="200"/>
        <v>-86</v>
      </c>
      <c r="CG55" s="256">
        <f t="shared" si="200"/>
        <v>-1061</v>
      </c>
      <c r="CH55" s="256">
        <f t="shared" si="200"/>
        <v>126</v>
      </c>
      <c r="CI55" s="256">
        <f t="shared" si="200"/>
        <v>-745</v>
      </c>
      <c r="CJ55" s="256">
        <f t="shared" si="200"/>
        <v>147</v>
      </c>
      <c r="CK55" s="256">
        <f t="shared" si="200"/>
        <v>0</v>
      </c>
      <c r="CL55" s="256">
        <f t="shared" si="200"/>
        <v>-1672</v>
      </c>
      <c r="CM55" s="256">
        <f t="shared" si="201"/>
        <v>3404</v>
      </c>
      <c r="CN55" s="256">
        <f t="shared" si="201"/>
        <v>4317</v>
      </c>
      <c r="CO55" s="256">
        <f t="shared" si="201"/>
        <v>1359</v>
      </c>
      <c r="CP55" s="370">
        <f t="shared" si="201"/>
        <v>-3124</v>
      </c>
      <c r="CQ55" s="370">
        <f t="shared" si="201"/>
        <v>2472</v>
      </c>
      <c r="CR55" s="370">
        <f t="shared" si="201"/>
        <v>-223</v>
      </c>
      <c r="CS55" s="370">
        <f t="shared" si="201"/>
        <v>796</v>
      </c>
      <c r="CT55" s="370">
        <f t="shared" si="201"/>
        <v>-520</v>
      </c>
      <c r="CU55" s="370">
        <f t="shared" si="201"/>
        <v>469</v>
      </c>
      <c r="CV55" s="370">
        <f t="shared" si="201"/>
        <v>3413</v>
      </c>
      <c r="CW55" s="370">
        <f t="shared" si="201"/>
        <v>474</v>
      </c>
      <c r="CX55" s="370">
        <f t="shared" si="201"/>
        <v>439</v>
      </c>
      <c r="CY55" s="370">
        <f t="shared" si="201"/>
        <v>-8096</v>
      </c>
      <c r="CZ55" s="370">
        <f t="shared" si="201"/>
        <v>-5984</v>
      </c>
      <c r="DA55" s="370">
        <f t="shared" si="201"/>
        <v>9236</v>
      </c>
      <c r="DB55" s="330"/>
      <c r="DC55" s="57">
        <f>IF(ISERROR(GETPIVOTDATA("VALUE",'CSS WK pvt'!$I$2,"DT_FILE",DC$8,"CD_CO",DC$6,"TRIM_CAT",TRIM(B55),"TRIM_LINE",A51))=TRUE,0,GETPIVOTDATA("VALUE",'CSS WK pvt'!$I$2,"DT_FILE",DC$8,"CD_CO",DC$6,"TRIM_CAT",TRIM(B55),"TRIM_LINE",A51))</f>
        <v>10917</v>
      </c>
    </row>
    <row r="56" spans="1:107" s="31" customFormat="1" x14ac:dyDescent="0.35">
      <c r="A56" s="139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86.85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8">
        <v>0</v>
      </c>
      <c r="V56" s="188">
        <v>896</v>
      </c>
      <c r="W56" s="188">
        <v>20</v>
      </c>
      <c r="X56" s="35">
        <v>70</v>
      </c>
      <c r="Y56" s="188">
        <v>0</v>
      </c>
      <c r="Z56" s="188">
        <v>0</v>
      </c>
      <c r="AA56" s="188">
        <v>91</v>
      </c>
      <c r="AB56" s="188">
        <v>0</v>
      </c>
      <c r="AC56" s="188">
        <v>268</v>
      </c>
      <c r="AD56" s="188">
        <v>27</v>
      </c>
      <c r="AE56" s="188">
        <v>998</v>
      </c>
      <c r="AF56" s="188">
        <v>212</v>
      </c>
      <c r="AG56" s="188">
        <v>21120</v>
      </c>
      <c r="AH56" s="188">
        <v>28610</v>
      </c>
      <c r="AI56" s="188">
        <v>16240</v>
      </c>
      <c r="AJ56" s="35">
        <v>20194</v>
      </c>
      <c r="AK56" s="279">
        <v>11980</v>
      </c>
      <c r="AL56" s="279">
        <v>3216</v>
      </c>
      <c r="AM56" s="279">
        <v>21298</v>
      </c>
      <c r="AN56" s="279">
        <v>9401</v>
      </c>
      <c r="AO56" s="279">
        <v>12744</v>
      </c>
      <c r="AP56" s="279">
        <v>19222</v>
      </c>
      <c r="AQ56" s="57">
        <v>14123</v>
      </c>
      <c r="AR56" s="279">
        <v>221</v>
      </c>
      <c r="AS56" s="279">
        <v>6402</v>
      </c>
      <c r="AT56" s="279">
        <v>1</v>
      </c>
      <c r="AU56" s="279">
        <v>1</v>
      </c>
      <c r="AV56" s="296">
        <v>86</v>
      </c>
      <c r="AW56" s="279">
        <v>10526</v>
      </c>
      <c r="AX56" s="279">
        <v>13470</v>
      </c>
      <c r="AY56" s="279">
        <v>11364</v>
      </c>
      <c r="AZ56" s="279">
        <v>9147</v>
      </c>
      <c r="BA56" s="279">
        <v>9781</v>
      </c>
      <c r="BB56" s="279">
        <v>6198</v>
      </c>
      <c r="BC56" s="57">
        <v>6140</v>
      </c>
      <c r="BD56" s="279">
        <v>6928</v>
      </c>
      <c r="BE56" s="279">
        <v>12025</v>
      </c>
      <c r="BF56" s="279">
        <v>15974</v>
      </c>
      <c r="BG56" s="279">
        <v>14731</v>
      </c>
      <c r="BH56" s="296"/>
      <c r="BI56" s="36">
        <f t="shared" si="198"/>
        <v>2779.98</v>
      </c>
      <c r="BJ56" s="37">
        <f t="shared" si="198"/>
        <v>11155</v>
      </c>
      <c r="BK56" s="37">
        <f t="shared" si="198"/>
        <v>557</v>
      </c>
      <c r="BL56" s="37">
        <f t="shared" si="198"/>
        <v>0</v>
      </c>
      <c r="BM56" s="37">
        <f t="shared" si="198"/>
        <v>48.150000000000006</v>
      </c>
      <c r="BN56" s="37">
        <f t="shared" si="198"/>
        <v>0</v>
      </c>
      <c r="BO56" s="37">
        <f t="shared" si="198"/>
        <v>0</v>
      </c>
      <c r="BP56" s="37">
        <f t="shared" si="198"/>
        <v>896</v>
      </c>
      <c r="BQ56" s="37">
        <f t="shared" si="198"/>
        <v>20</v>
      </c>
      <c r="BR56" s="390">
        <f t="shared" si="198"/>
        <v>70</v>
      </c>
      <c r="BS56" s="413">
        <f t="shared" si="199"/>
        <v>0</v>
      </c>
      <c r="BT56" s="37">
        <f t="shared" si="199"/>
        <v>0</v>
      </c>
      <c r="BU56" s="37">
        <f t="shared" si="199"/>
        <v>-2688.98</v>
      </c>
      <c r="BV56" s="37">
        <f t="shared" si="199"/>
        <v>-11155</v>
      </c>
      <c r="BW56" s="37">
        <f t="shared" si="199"/>
        <v>-289</v>
      </c>
      <c r="BX56" s="230">
        <f t="shared" si="199"/>
        <v>27</v>
      </c>
      <c r="BY56" s="230">
        <f t="shared" si="199"/>
        <v>863</v>
      </c>
      <c r="BZ56" s="230">
        <f t="shared" si="199"/>
        <v>212</v>
      </c>
      <c r="CA56" s="256">
        <f t="shared" si="199"/>
        <v>21120</v>
      </c>
      <c r="CB56" s="256">
        <f t="shared" si="199"/>
        <v>27714</v>
      </c>
      <c r="CC56" s="256">
        <f t="shared" si="200"/>
        <v>16220</v>
      </c>
      <c r="CD56" s="370">
        <f t="shared" si="200"/>
        <v>20124</v>
      </c>
      <c r="CE56" s="339">
        <f t="shared" si="200"/>
        <v>11980</v>
      </c>
      <c r="CF56" s="256">
        <f t="shared" si="200"/>
        <v>3216</v>
      </c>
      <c r="CG56" s="256">
        <f t="shared" si="200"/>
        <v>21207</v>
      </c>
      <c r="CH56" s="256">
        <f t="shared" si="200"/>
        <v>9401</v>
      </c>
      <c r="CI56" s="256">
        <f t="shared" si="200"/>
        <v>12476</v>
      </c>
      <c r="CJ56" s="256">
        <f t="shared" si="200"/>
        <v>19195</v>
      </c>
      <c r="CK56" s="256">
        <f t="shared" si="200"/>
        <v>13125</v>
      </c>
      <c r="CL56" s="256">
        <f t="shared" si="200"/>
        <v>9</v>
      </c>
      <c r="CM56" s="256">
        <f t="shared" si="201"/>
        <v>-14718</v>
      </c>
      <c r="CN56" s="256">
        <f t="shared" si="201"/>
        <v>-28609</v>
      </c>
      <c r="CO56" s="256">
        <f t="shared" si="201"/>
        <v>-16239</v>
      </c>
      <c r="CP56" s="370">
        <f t="shared" si="201"/>
        <v>-20108</v>
      </c>
      <c r="CQ56" s="370">
        <f t="shared" si="201"/>
        <v>-1454</v>
      </c>
      <c r="CR56" s="370">
        <f t="shared" si="201"/>
        <v>10254</v>
      </c>
      <c r="CS56" s="370">
        <f t="shared" si="201"/>
        <v>-9934</v>
      </c>
      <c r="CT56" s="370">
        <f t="shared" si="201"/>
        <v>-254</v>
      </c>
      <c r="CU56" s="370">
        <f t="shared" si="201"/>
        <v>-2963</v>
      </c>
      <c r="CV56" s="370">
        <f t="shared" si="201"/>
        <v>-13024</v>
      </c>
      <c r="CW56" s="370">
        <f t="shared" si="201"/>
        <v>-7983</v>
      </c>
      <c r="CX56" s="370">
        <f t="shared" si="201"/>
        <v>6707</v>
      </c>
      <c r="CY56" s="370">
        <f t="shared" si="201"/>
        <v>5623</v>
      </c>
      <c r="CZ56" s="370">
        <f t="shared" si="201"/>
        <v>15973</v>
      </c>
      <c r="DA56" s="370">
        <f t="shared" si="201"/>
        <v>14730</v>
      </c>
      <c r="DB56" s="330"/>
      <c r="DC56" s="57">
        <f>IF(ISERROR(GETPIVOTDATA("VALUE",'CSS WK pvt'!$I$2,"DT_FILE",DC$8,"CD_CO",DC$6,"TRIM_CAT",TRIM(B56),"TRIM_LINE",A51))=TRUE,0,GETPIVOTDATA("VALUE",'CSS WK pvt'!$I$2,"DT_FILE",DC$8,"CD_CO",DC$6,"TRIM_CAT",TRIM(B56),"TRIM_LINE",A51))</f>
        <v>14731</v>
      </c>
    </row>
    <row r="57" spans="1:107" s="123" customFormat="1" x14ac:dyDescent="0.35">
      <c r="A57" s="140"/>
      <c r="B57" s="32" t="s">
        <v>144</v>
      </c>
      <c r="C57" s="133">
        <f t="shared" ref="C57:Q57" si="202">SUM(C52:C56)</f>
        <v>93242.52</v>
      </c>
      <c r="D57" s="134">
        <f t="shared" si="202"/>
        <v>92520.62999999999</v>
      </c>
      <c r="E57" s="134">
        <f t="shared" si="202"/>
        <v>98437.74</v>
      </c>
      <c r="F57" s="134">
        <f t="shared" si="202"/>
        <v>76083.39</v>
      </c>
      <c r="G57" s="134">
        <f t="shared" si="202"/>
        <v>63586.34</v>
      </c>
      <c r="H57" s="134">
        <f t="shared" si="202"/>
        <v>73416.659999999989</v>
      </c>
      <c r="I57" s="134">
        <f t="shared" si="202"/>
        <v>78087.41</v>
      </c>
      <c r="J57" s="134">
        <f t="shared" si="202"/>
        <v>114467.92</v>
      </c>
      <c r="K57" s="134">
        <f t="shared" si="202"/>
        <v>84708.590000000011</v>
      </c>
      <c r="L57" s="135">
        <f t="shared" si="202"/>
        <v>94050.39</v>
      </c>
      <c r="M57" s="134">
        <f t="shared" si="202"/>
        <v>87826.36</v>
      </c>
      <c r="N57" s="134">
        <f t="shared" si="202"/>
        <v>82218.87</v>
      </c>
      <c r="O57" s="134">
        <f t="shared" si="202"/>
        <v>131457.09</v>
      </c>
      <c r="P57" s="134">
        <f t="shared" si="202"/>
        <v>206091</v>
      </c>
      <c r="Q57" s="134">
        <f t="shared" si="202"/>
        <v>187956</v>
      </c>
      <c r="R57" s="134">
        <v>173594</v>
      </c>
      <c r="S57" s="134">
        <v>155969</v>
      </c>
      <c r="T57" s="134">
        <v>129422</v>
      </c>
      <c r="U57" s="189">
        <v>159517</v>
      </c>
      <c r="V57" s="189">
        <v>241474</v>
      </c>
      <c r="W57" s="189">
        <f>SUM(W52+W53+W54+W55+W56)</f>
        <v>216349</v>
      </c>
      <c r="X57" s="135">
        <f>SUM(X52+X53+X54+X55+X56)</f>
        <v>168631</v>
      </c>
      <c r="Y57" s="189">
        <v>140609</v>
      </c>
      <c r="Z57" s="189">
        <v>159583</v>
      </c>
      <c r="AA57" s="189">
        <v>182437</v>
      </c>
      <c r="AB57" s="189">
        <v>193092</v>
      </c>
      <c r="AC57" s="189">
        <v>163472</v>
      </c>
      <c r="AD57" s="189">
        <v>136256</v>
      </c>
      <c r="AE57" s="189">
        <v>106757</v>
      </c>
      <c r="AF57" s="189">
        <v>96187</v>
      </c>
      <c r="AG57" s="189">
        <v>140925</v>
      </c>
      <c r="AH57" s="189">
        <v>156853</v>
      </c>
      <c r="AI57" s="189">
        <v>157998</v>
      </c>
      <c r="AJ57" s="135">
        <v>165238</v>
      </c>
      <c r="AK57" s="280">
        <v>109880</v>
      </c>
      <c r="AL57" s="280">
        <v>121820</v>
      </c>
      <c r="AM57" s="280">
        <v>147841</v>
      </c>
      <c r="AN57" s="280">
        <v>188428</v>
      </c>
      <c r="AO57" s="280">
        <v>134742</v>
      </c>
      <c r="AP57" s="280">
        <v>119107</v>
      </c>
      <c r="AQ57" s="38">
        <v>101009</v>
      </c>
      <c r="AR57" s="280">
        <v>81668</v>
      </c>
      <c r="AS57" s="280">
        <v>104726</v>
      </c>
      <c r="AT57" s="280">
        <v>108522</v>
      </c>
      <c r="AU57" s="280">
        <v>126433</v>
      </c>
      <c r="AV57" s="297">
        <v>86583</v>
      </c>
      <c r="AW57" s="280">
        <v>78723</v>
      </c>
      <c r="AX57" s="280">
        <v>129394</v>
      </c>
      <c r="AY57" s="280">
        <v>139495</v>
      </c>
      <c r="AZ57" s="280">
        <v>125960</v>
      </c>
      <c r="BA57" s="280">
        <v>146934</v>
      </c>
      <c r="BB57" s="280">
        <v>145910</v>
      </c>
      <c r="BC57" s="38">
        <v>86081</v>
      </c>
      <c r="BD57" s="280">
        <v>88993</v>
      </c>
      <c r="BE57" s="280">
        <v>110361</v>
      </c>
      <c r="BF57" s="280">
        <v>140883</v>
      </c>
      <c r="BG57" s="280">
        <v>159491</v>
      </c>
      <c r="BH57" s="297"/>
      <c r="BI57" s="38">
        <f t="shared" ref="BI57:BM57" si="203">SUM(BI52:BI56)</f>
        <v>38214.57</v>
      </c>
      <c r="BJ57" s="136">
        <f t="shared" si="203"/>
        <v>113570.37000000001</v>
      </c>
      <c r="BK57" s="136">
        <f t="shared" si="203"/>
        <v>89518.26</v>
      </c>
      <c r="BL57" s="136">
        <f t="shared" si="203"/>
        <v>97510.61</v>
      </c>
      <c r="BM57" s="136">
        <f t="shared" si="203"/>
        <v>92382.659999999974</v>
      </c>
      <c r="BN57" s="136">
        <f t="shared" ref="BN57:BV57" si="204">SUM(BN52:BN56)</f>
        <v>56005.340000000004</v>
      </c>
      <c r="BO57" s="136">
        <f t="shared" si="204"/>
        <v>81429.59</v>
      </c>
      <c r="BP57" s="136">
        <f t="shared" si="204"/>
        <v>127006.08</v>
      </c>
      <c r="BQ57" s="136">
        <f t="shared" si="204"/>
        <v>131640.40999999997</v>
      </c>
      <c r="BR57" s="391">
        <f t="shared" si="204"/>
        <v>74580.61</v>
      </c>
      <c r="BS57" s="414">
        <f t="shared" si="204"/>
        <v>52782.64</v>
      </c>
      <c r="BT57" s="136">
        <f t="shared" si="204"/>
        <v>77364.13</v>
      </c>
      <c r="BU57" s="136">
        <f t="shared" si="204"/>
        <v>50979.909999999996</v>
      </c>
      <c r="BV57" s="136">
        <f t="shared" si="204"/>
        <v>-12999</v>
      </c>
      <c r="BW57" s="136">
        <f t="shared" ref="BW57:BX57" si="205">SUM(BW52:BW56)</f>
        <v>-24484</v>
      </c>
      <c r="BX57" s="231">
        <f t="shared" si="205"/>
        <v>-37338</v>
      </c>
      <c r="BY57" s="231">
        <f t="shared" ref="BY57" si="206">SUM(BY52:BY56)</f>
        <v>-49212</v>
      </c>
      <c r="BZ57" s="231">
        <f t="shared" ref="BZ57:CA57" si="207">SUM(BZ52:BZ56)</f>
        <v>-33235</v>
      </c>
      <c r="CA57" s="257">
        <f t="shared" si="207"/>
        <v>-18592</v>
      </c>
      <c r="CB57" s="257">
        <f t="shared" ref="CB57:CC57" si="208">SUM(CB52:CB56)</f>
        <v>-84621</v>
      </c>
      <c r="CC57" s="257">
        <f t="shared" si="208"/>
        <v>-58351</v>
      </c>
      <c r="CD57" s="371">
        <f t="shared" ref="CD57:CE57" si="209">SUM(CD52:CD56)</f>
        <v>-3393</v>
      </c>
      <c r="CE57" s="340">
        <f t="shared" si="209"/>
        <v>-30729</v>
      </c>
      <c r="CF57" s="257">
        <f t="shared" ref="CF57" si="210">SUM(CF52:CF56)</f>
        <v>-37763</v>
      </c>
      <c r="CG57" s="257">
        <f t="shared" ref="CG57" si="211">SUM(CG52:CG56)</f>
        <v>-34596</v>
      </c>
      <c r="CH57" s="257">
        <f t="shared" ref="CH57" si="212">SUM(CH52:CH56)</f>
        <v>-4664</v>
      </c>
      <c r="CI57" s="257">
        <f t="shared" ref="CI57" si="213">SUM(CI52:CI56)</f>
        <v>-28730</v>
      </c>
      <c r="CJ57" s="257">
        <f t="shared" ref="CJ57" si="214">SUM(CJ52:CJ56)</f>
        <v>-17149</v>
      </c>
      <c r="CK57" s="257">
        <f t="shared" ref="CK57" si="215">SUM(CK52:CK56)</f>
        <v>-5748</v>
      </c>
      <c r="CL57" s="257">
        <f t="shared" ref="CL57" si="216">SUM(CL52:CL56)</f>
        <v>-14519</v>
      </c>
      <c r="CM57" s="257">
        <f t="shared" ref="CM57" si="217">SUM(CM52:CM56)</f>
        <v>-36199</v>
      </c>
      <c r="CN57" s="257">
        <f t="shared" ref="CN57" si="218">SUM(CN52:CN56)</f>
        <v>-48331</v>
      </c>
      <c r="CO57" s="257">
        <f t="shared" ref="CO57" si="219">SUM(CO52:CO56)</f>
        <v>-31565</v>
      </c>
      <c r="CP57" s="371">
        <f t="shared" ref="CP57" si="220">SUM(CP52:CP56)</f>
        <v>-78655</v>
      </c>
      <c r="CQ57" s="371">
        <f t="shared" ref="CQ57" si="221">SUM(CQ52:CQ56)</f>
        <v>-31157</v>
      </c>
      <c r="CR57" s="371">
        <f t="shared" ref="CR57" si="222">SUM(CR52:CR56)</f>
        <v>7574</v>
      </c>
      <c r="CS57" s="371">
        <f t="shared" ref="CS57" si="223">SUM(CS52:CS56)</f>
        <v>-8346</v>
      </c>
      <c r="CT57" s="371">
        <f t="shared" ref="CT57" si="224">SUM(CT52:CT56)</f>
        <v>-62468</v>
      </c>
      <c r="CU57" s="371">
        <f t="shared" ref="CU57" si="225">SUM(CU52:CU56)</f>
        <v>12192</v>
      </c>
      <c r="CV57" s="371">
        <f t="shared" ref="CV57" si="226">SUM(CV52:CV56)</f>
        <v>26803</v>
      </c>
      <c r="CW57" s="371">
        <f t="shared" ref="CW57" si="227">SUM(CW52:CW56)</f>
        <v>-14928</v>
      </c>
      <c r="CX57" s="371">
        <f t="shared" ref="CX57" si="228">SUM(CX52:CX56)</f>
        <v>7325</v>
      </c>
      <c r="CY57" s="371">
        <f t="shared" ref="CY57:CZ57" si="229">SUM(CY52:CY56)</f>
        <v>5635</v>
      </c>
      <c r="CZ57" s="371">
        <f t="shared" si="229"/>
        <v>32361</v>
      </c>
      <c r="DA57" s="371">
        <f t="shared" ref="DA57" si="230">SUM(DA52:DA56)</f>
        <v>33058</v>
      </c>
      <c r="DB57" s="331"/>
      <c r="DC57" s="38">
        <f>SUM(DC52:DC56)</f>
        <v>159491</v>
      </c>
    </row>
    <row r="58" spans="1:107" s="31" customFormat="1" x14ac:dyDescent="0.3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58"/>
      <c r="CB58" s="258"/>
      <c r="CC58" s="258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72"/>
      <c r="DB58" s="330"/>
      <c r="DC58" s="43"/>
    </row>
    <row r="59" spans="1:107" s="31" customFormat="1" x14ac:dyDescent="0.35">
      <c r="A59" s="139"/>
      <c r="B59" s="32" t="s">
        <v>139</v>
      </c>
      <c r="C59" s="33">
        <v>227624.44</v>
      </c>
      <c r="D59" s="34">
        <v>250429.81</v>
      </c>
      <c r="E59" s="34">
        <v>260399.11</v>
      </c>
      <c r="F59" s="34">
        <v>262372.74</v>
      </c>
      <c r="G59" s="34">
        <v>270569.24</v>
      </c>
      <c r="H59" s="34">
        <v>245372.09</v>
      </c>
      <c r="I59" s="34">
        <v>246401.37</v>
      </c>
      <c r="J59" s="34">
        <v>250968.65</v>
      </c>
      <c r="K59" s="34">
        <v>283286.64</v>
      </c>
      <c r="L59" s="35">
        <v>294515.48</v>
      </c>
      <c r="M59" s="34">
        <v>313057.93</v>
      </c>
      <c r="N59" s="34">
        <v>302182.02</v>
      </c>
      <c r="O59" s="34">
        <v>339460.96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8">
        <v>607910</v>
      </c>
      <c r="V59" s="188">
        <v>637439</v>
      </c>
      <c r="W59" s="188">
        <v>715218</v>
      </c>
      <c r="X59" s="35">
        <v>764991</v>
      </c>
      <c r="Y59" s="188">
        <v>792889</v>
      </c>
      <c r="Z59" s="188">
        <v>780069</v>
      </c>
      <c r="AA59" s="188">
        <v>811643</v>
      </c>
      <c r="AB59" s="188">
        <v>796025</v>
      </c>
      <c r="AC59" s="188">
        <v>818755</v>
      </c>
      <c r="AD59" s="188">
        <v>817982</v>
      </c>
      <c r="AE59" s="188">
        <v>800330</v>
      </c>
      <c r="AF59" s="188">
        <v>661880</v>
      </c>
      <c r="AG59" s="188">
        <v>585356</v>
      </c>
      <c r="AH59" s="188">
        <v>570388</v>
      </c>
      <c r="AI59" s="188">
        <v>606706</v>
      </c>
      <c r="AJ59" s="35">
        <v>563240</v>
      </c>
      <c r="AK59" s="279">
        <v>572408</v>
      </c>
      <c r="AL59" s="279">
        <v>557412</v>
      </c>
      <c r="AM59" s="279">
        <v>580655</v>
      </c>
      <c r="AN59" s="279">
        <v>551386</v>
      </c>
      <c r="AO59" s="279">
        <v>549346</v>
      </c>
      <c r="AP59" s="279">
        <v>514970</v>
      </c>
      <c r="AQ59" s="57">
        <v>470693</v>
      </c>
      <c r="AR59" s="279">
        <v>483604</v>
      </c>
      <c r="AS59" s="279">
        <v>456093</v>
      </c>
      <c r="AT59" s="279">
        <v>470006</v>
      </c>
      <c r="AU59" s="279">
        <v>472706</v>
      </c>
      <c r="AV59" s="296">
        <v>487941</v>
      </c>
      <c r="AW59" s="279">
        <v>470268</v>
      </c>
      <c r="AX59" s="279">
        <v>442533</v>
      </c>
      <c r="AY59" s="279">
        <v>470871</v>
      </c>
      <c r="AZ59" s="279">
        <v>478806</v>
      </c>
      <c r="BA59" s="279">
        <v>512295</v>
      </c>
      <c r="BB59" s="279">
        <v>511682</v>
      </c>
      <c r="BC59" s="57">
        <v>474586</v>
      </c>
      <c r="BD59" s="279">
        <v>451156</v>
      </c>
      <c r="BE59" s="279">
        <v>446642</v>
      </c>
      <c r="BF59" s="279">
        <v>431979</v>
      </c>
      <c r="BG59" s="279">
        <v>470994</v>
      </c>
      <c r="BH59" s="296"/>
      <c r="BI59" s="36">
        <f t="shared" ref="BI59:BR63" si="231">O59-C59</f>
        <v>111836.52000000002</v>
      </c>
      <c r="BJ59" s="37">
        <f t="shared" si="231"/>
        <v>150667.19</v>
      </c>
      <c r="BK59" s="37">
        <f t="shared" si="231"/>
        <v>211341.89</v>
      </c>
      <c r="BL59" s="37">
        <f t="shared" si="231"/>
        <v>270629.26</v>
      </c>
      <c r="BM59" s="37">
        <f t="shared" si="231"/>
        <v>307084.76</v>
      </c>
      <c r="BN59" s="37">
        <f t="shared" si="231"/>
        <v>321041.91000000003</v>
      </c>
      <c r="BO59" s="37">
        <f t="shared" si="231"/>
        <v>361508.63</v>
      </c>
      <c r="BP59" s="37">
        <f t="shared" si="231"/>
        <v>386470.35</v>
      </c>
      <c r="BQ59" s="37">
        <f t="shared" si="231"/>
        <v>431931.36</v>
      </c>
      <c r="BR59" s="390">
        <f t="shared" si="231"/>
        <v>470475.52000000002</v>
      </c>
      <c r="BS59" s="413">
        <f t="shared" ref="BS59:CB63" si="232">Y59-M59</f>
        <v>479831.07</v>
      </c>
      <c r="BT59" s="37">
        <f t="shared" si="232"/>
        <v>477886.98</v>
      </c>
      <c r="BU59" s="37">
        <f t="shared" si="232"/>
        <v>472182.04</v>
      </c>
      <c r="BV59" s="37">
        <f t="shared" si="232"/>
        <v>394928</v>
      </c>
      <c r="BW59" s="37">
        <f t="shared" si="232"/>
        <v>347014</v>
      </c>
      <c r="BX59" s="230">
        <f t="shared" si="232"/>
        <v>284980</v>
      </c>
      <c r="BY59" s="230">
        <f t="shared" si="232"/>
        <v>222676</v>
      </c>
      <c r="BZ59" s="230">
        <f t="shared" si="232"/>
        <v>95466</v>
      </c>
      <c r="CA59" s="256">
        <f t="shared" si="232"/>
        <v>-22554</v>
      </c>
      <c r="CB59" s="256">
        <f t="shared" si="232"/>
        <v>-67051</v>
      </c>
      <c r="CC59" s="256">
        <f t="shared" ref="CC59:CL63" si="233">AI59-W59</f>
        <v>-108512</v>
      </c>
      <c r="CD59" s="370">
        <f t="shared" si="233"/>
        <v>-201751</v>
      </c>
      <c r="CE59" s="339">
        <f t="shared" si="233"/>
        <v>-220481</v>
      </c>
      <c r="CF59" s="256">
        <f t="shared" si="233"/>
        <v>-222657</v>
      </c>
      <c r="CG59" s="256">
        <f t="shared" si="233"/>
        <v>-230988</v>
      </c>
      <c r="CH59" s="256">
        <f t="shared" si="233"/>
        <v>-244639</v>
      </c>
      <c r="CI59" s="256">
        <f t="shared" si="233"/>
        <v>-269409</v>
      </c>
      <c r="CJ59" s="256">
        <f t="shared" si="233"/>
        <v>-303012</v>
      </c>
      <c r="CK59" s="256">
        <f t="shared" si="233"/>
        <v>-329637</v>
      </c>
      <c r="CL59" s="256">
        <f t="shared" si="233"/>
        <v>-178276</v>
      </c>
      <c r="CM59" s="256">
        <f t="shared" ref="CM59:DA63" si="234">AS59-AG59</f>
        <v>-129263</v>
      </c>
      <c r="CN59" s="256">
        <f t="shared" si="234"/>
        <v>-100382</v>
      </c>
      <c r="CO59" s="256">
        <f t="shared" si="234"/>
        <v>-134000</v>
      </c>
      <c r="CP59" s="370">
        <f t="shared" si="234"/>
        <v>-75299</v>
      </c>
      <c r="CQ59" s="370">
        <f t="shared" si="234"/>
        <v>-102140</v>
      </c>
      <c r="CR59" s="370">
        <f t="shared" si="234"/>
        <v>-114879</v>
      </c>
      <c r="CS59" s="370">
        <f t="shared" si="234"/>
        <v>-109784</v>
      </c>
      <c r="CT59" s="370">
        <f t="shared" si="234"/>
        <v>-72580</v>
      </c>
      <c r="CU59" s="370">
        <f t="shared" si="234"/>
        <v>-37051</v>
      </c>
      <c r="CV59" s="370">
        <f t="shared" si="234"/>
        <v>-3288</v>
      </c>
      <c r="CW59" s="370">
        <f t="shared" si="234"/>
        <v>3893</v>
      </c>
      <c r="CX59" s="370">
        <f t="shared" si="234"/>
        <v>-32448</v>
      </c>
      <c r="CY59" s="370">
        <f t="shared" si="234"/>
        <v>-9451</v>
      </c>
      <c r="CZ59" s="370">
        <f t="shared" si="234"/>
        <v>-38027</v>
      </c>
      <c r="DA59" s="370">
        <f t="shared" si="234"/>
        <v>-1712</v>
      </c>
      <c r="DB59" s="330"/>
      <c r="DC59" s="57">
        <f>IF(ISERROR(GETPIVOTDATA("VALUE",'CSS WK pvt'!$I$2,"DT_FILE",DC$8,"CD_CO",DC$6,"TRIM_CAT",TRIM(B59),"TRIM_LINE",A58))=TRUE,0,GETPIVOTDATA("VALUE",'CSS WK pvt'!$I$2,"DT_FILE",DC$8,"CD_CO",DC$6,"TRIM_CAT",TRIM(B59),"TRIM_LINE",A58))</f>
        <v>470994</v>
      </c>
    </row>
    <row r="60" spans="1:107" s="31" customFormat="1" x14ac:dyDescent="0.35">
      <c r="A60" s="139"/>
      <c r="B60" s="32" t="s">
        <v>140</v>
      </c>
      <c r="C60" s="33">
        <v>60438.94</v>
      </c>
      <c r="D60" s="34">
        <v>59650.67</v>
      </c>
      <c r="E60" s="34">
        <v>60263.72</v>
      </c>
      <c r="F60" s="34">
        <v>59073.06</v>
      </c>
      <c r="G60" s="34">
        <v>59760.76</v>
      </c>
      <c r="H60" s="34">
        <v>58806.09</v>
      </c>
      <c r="I60" s="34">
        <v>57428.84</v>
      </c>
      <c r="J60" s="34">
        <v>55437.599999999999</v>
      </c>
      <c r="K60" s="34">
        <v>55041.02</v>
      </c>
      <c r="L60" s="35">
        <v>55485.61</v>
      </c>
      <c r="M60" s="34">
        <v>55656.17</v>
      </c>
      <c r="N60" s="34">
        <v>54911.02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8">
        <v>68080</v>
      </c>
      <c r="V60" s="188">
        <v>55061</v>
      </c>
      <c r="W60" s="188">
        <v>57837</v>
      </c>
      <c r="X60" s="35">
        <v>68507</v>
      </c>
      <c r="Y60" s="188">
        <v>64082</v>
      </c>
      <c r="Z60" s="188">
        <v>69954</v>
      </c>
      <c r="AA60" s="188">
        <v>81439</v>
      </c>
      <c r="AB60" s="188">
        <v>100658</v>
      </c>
      <c r="AC60" s="188">
        <v>104202</v>
      </c>
      <c r="AD60" s="188">
        <v>109502</v>
      </c>
      <c r="AE60" s="188">
        <v>96101</v>
      </c>
      <c r="AF60" s="188">
        <v>111628</v>
      </c>
      <c r="AG60" s="188">
        <v>98088</v>
      </c>
      <c r="AH60" s="188">
        <v>84008</v>
      </c>
      <c r="AI60" s="188">
        <v>66648</v>
      </c>
      <c r="AJ60" s="35">
        <v>92489</v>
      </c>
      <c r="AK60" s="279">
        <v>94709</v>
      </c>
      <c r="AL60" s="279">
        <v>87116</v>
      </c>
      <c r="AM60" s="279">
        <v>82137</v>
      </c>
      <c r="AN60" s="279">
        <v>83237</v>
      </c>
      <c r="AO60" s="279">
        <v>90501</v>
      </c>
      <c r="AP60" s="279">
        <v>90290</v>
      </c>
      <c r="AQ60" s="57">
        <v>76171</v>
      </c>
      <c r="AR60" s="279">
        <v>47330</v>
      </c>
      <c r="AS60" s="279">
        <v>62016</v>
      </c>
      <c r="AT60" s="279">
        <v>44058</v>
      </c>
      <c r="AU60" s="279">
        <v>42052</v>
      </c>
      <c r="AV60" s="296">
        <v>33877</v>
      </c>
      <c r="AW60" s="279">
        <v>30878</v>
      </c>
      <c r="AX60" s="279">
        <v>32938</v>
      </c>
      <c r="AY60" s="279">
        <v>36757</v>
      </c>
      <c r="AZ60" s="279">
        <v>37053</v>
      </c>
      <c r="BA60" s="279">
        <v>38723</v>
      </c>
      <c r="BB60" s="279">
        <v>42737</v>
      </c>
      <c r="BC60" s="57">
        <v>35156</v>
      </c>
      <c r="BD60" s="279">
        <v>45179</v>
      </c>
      <c r="BE60" s="279">
        <v>42754</v>
      </c>
      <c r="BF60" s="279">
        <v>42418</v>
      </c>
      <c r="BG60" s="279">
        <v>41376</v>
      </c>
      <c r="BH60" s="296"/>
      <c r="BI60" s="36">
        <f t="shared" si="231"/>
        <v>-3428.1200000000026</v>
      </c>
      <c r="BJ60" s="37">
        <f t="shared" si="231"/>
        <v>868.33000000000175</v>
      </c>
      <c r="BK60" s="37">
        <f t="shared" si="231"/>
        <v>4853.2799999999988</v>
      </c>
      <c r="BL60" s="37">
        <f t="shared" si="231"/>
        <v>9135.9400000000023</v>
      </c>
      <c r="BM60" s="37">
        <f t="shared" si="231"/>
        <v>18849.239999999998</v>
      </c>
      <c r="BN60" s="37">
        <f t="shared" si="231"/>
        <v>18593.910000000003</v>
      </c>
      <c r="BO60" s="37">
        <f t="shared" si="231"/>
        <v>10651.160000000003</v>
      </c>
      <c r="BP60" s="37">
        <f t="shared" si="231"/>
        <v>-376.59999999999854</v>
      </c>
      <c r="BQ60" s="37">
        <f t="shared" si="231"/>
        <v>2795.9800000000032</v>
      </c>
      <c r="BR60" s="390">
        <f t="shared" si="231"/>
        <v>13021.39</v>
      </c>
      <c r="BS60" s="413">
        <f t="shared" si="232"/>
        <v>8425.8300000000017</v>
      </c>
      <c r="BT60" s="37">
        <f t="shared" si="232"/>
        <v>15042.980000000003</v>
      </c>
      <c r="BU60" s="37">
        <f t="shared" si="232"/>
        <v>24428.18</v>
      </c>
      <c r="BV60" s="37">
        <f t="shared" si="232"/>
        <v>40139</v>
      </c>
      <c r="BW60" s="37">
        <f t="shared" si="232"/>
        <v>39085</v>
      </c>
      <c r="BX60" s="230">
        <f t="shared" si="232"/>
        <v>41293</v>
      </c>
      <c r="BY60" s="230">
        <f t="shared" si="232"/>
        <v>17491</v>
      </c>
      <c r="BZ60" s="230">
        <f t="shared" si="232"/>
        <v>34228</v>
      </c>
      <c r="CA60" s="256">
        <f t="shared" si="232"/>
        <v>30008</v>
      </c>
      <c r="CB60" s="256">
        <f t="shared" si="232"/>
        <v>28947</v>
      </c>
      <c r="CC60" s="256">
        <f t="shared" si="233"/>
        <v>8811</v>
      </c>
      <c r="CD60" s="370">
        <f t="shared" si="233"/>
        <v>23982</v>
      </c>
      <c r="CE60" s="339">
        <f t="shared" si="233"/>
        <v>30627</v>
      </c>
      <c r="CF60" s="256">
        <f t="shared" si="233"/>
        <v>17162</v>
      </c>
      <c r="CG60" s="256">
        <f t="shared" si="233"/>
        <v>698</v>
      </c>
      <c r="CH60" s="256">
        <f t="shared" si="233"/>
        <v>-17421</v>
      </c>
      <c r="CI60" s="256">
        <f t="shared" si="233"/>
        <v>-13701</v>
      </c>
      <c r="CJ60" s="256">
        <f t="shared" si="233"/>
        <v>-19212</v>
      </c>
      <c r="CK60" s="256">
        <f t="shared" si="233"/>
        <v>-19930</v>
      </c>
      <c r="CL60" s="256">
        <f t="shared" si="233"/>
        <v>-64298</v>
      </c>
      <c r="CM60" s="256">
        <f t="shared" si="234"/>
        <v>-36072</v>
      </c>
      <c r="CN60" s="256">
        <f t="shared" si="234"/>
        <v>-39950</v>
      </c>
      <c r="CO60" s="256">
        <f t="shared" si="234"/>
        <v>-24596</v>
      </c>
      <c r="CP60" s="370">
        <f t="shared" si="234"/>
        <v>-58612</v>
      </c>
      <c r="CQ60" s="370">
        <f t="shared" si="234"/>
        <v>-63831</v>
      </c>
      <c r="CR60" s="370">
        <f t="shared" si="234"/>
        <v>-54178</v>
      </c>
      <c r="CS60" s="370">
        <f t="shared" si="234"/>
        <v>-45380</v>
      </c>
      <c r="CT60" s="370">
        <f t="shared" si="234"/>
        <v>-46184</v>
      </c>
      <c r="CU60" s="370">
        <f t="shared" si="234"/>
        <v>-51778</v>
      </c>
      <c r="CV60" s="370">
        <f t="shared" si="234"/>
        <v>-47553</v>
      </c>
      <c r="CW60" s="370">
        <f t="shared" si="234"/>
        <v>-41015</v>
      </c>
      <c r="CX60" s="370">
        <f t="shared" si="234"/>
        <v>-2151</v>
      </c>
      <c r="CY60" s="370">
        <f t="shared" si="234"/>
        <v>-19262</v>
      </c>
      <c r="CZ60" s="370">
        <f t="shared" si="234"/>
        <v>-1640</v>
      </c>
      <c r="DA60" s="370">
        <f t="shared" si="234"/>
        <v>-676</v>
      </c>
      <c r="DB60" s="330"/>
      <c r="DC60" s="57">
        <f>IF(ISERROR(GETPIVOTDATA("VALUE",'CSS WK pvt'!$I$2,"DT_FILE",DC$8,"CD_CO",DC$6,"TRIM_CAT",TRIM(B60),"TRIM_LINE",A58))=TRUE,0,GETPIVOTDATA("VALUE",'CSS WK pvt'!$I$2,"DT_FILE",DC$8,"CD_CO",DC$6,"TRIM_CAT",TRIM(B60),"TRIM_LINE",A58))</f>
        <v>41376</v>
      </c>
    </row>
    <row r="61" spans="1:107" s="31" customFormat="1" x14ac:dyDescent="0.35">
      <c r="A61" s="139"/>
      <c r="B61" s="32" t="s">
        <v>141</v>
      </c>
      <c r="C61" s="33">
        <v>7606.61</v>
      </c>
      <c r="D61" s="34">
        <v>4384.2700000000004</v>
      </c>
      <c r="E61" s="34">
        <v>8892.92</v>
      </c>
      <c r="F61" s="34">
        <v>6137.52</v>
      </c>
      <c r="G61" s="34">
        <v>6258.27</v>
      </c>
      <c r="H61" s="34">
        <v>5702.12</v>
      </c>
      <c r="I61" s="34">
        <v>4291.7</v>
      </c>
      <c r="J61" s="34">
        <v>11216.27</v>
      </c>
      <c r="K61" s="34">
        <v>6245.94</v>
      </c>
      <c r="L61" s="35">
        <v>6997.03</v>
      </c>
      <c r="M61" s="34">
        <v>10905.92</v>
      </c>
      <c r="N61" s="34">
        <v>4101.26</v>
      </c>
      <c r="O61" s="34">
        <v>6466.59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8">
        <v>49441</v>
      </c>
      <c r="V61" s="188">
        <v>22073</v>
      </c>
      <c r="W61" s="188">
        <v>24567</v>
      </c>
      <c r="X61" s="35">
        <v>34897</v>
      </c>
      <c r="Y61" s="188">
        <v>40486</v>
      </c>
      <c r="Z61" s="188">
        <v>43801</v>
      </c>
      <c r="AA61" s="188">
        <v>44565</v>
      </c>
      <c r="AB61" s="188">
        <v>31311</v>
      </c>
      <c r="AC61" s="188">
        <v>29781</v>
      </c>
      <c r="AD61" s="188">
        <v>28890</v>
      </c>
      <c r="AE61" s="188">
        <v>29479</v>
      </c>
      <c r="AF61" s="188">
        <v>31258</v>
      </c>
      <c r="AG61" s="188">
        <v>21103</v>
      </c>
      <c r="AH61" s="188">
        <v>31568</v>
      </c>
      <c r="AI61" s="188">
        <v>37607</v>
      </c>
      <c r="AJ61" s="35">
        <v>17928</v>
      </c>
      <c r="AK61" s="279">
        <v>24618</v>
      </c>
      <c r="AL61" s="279">
        <v>20021</v>
      </c>
      <c r="AM61" s="279">
        <v>15032</v>
      </c>
      <c r="AN61" s="279">
        <v>18868</v>
      </c>
      <c r="AO61" s="279">
        <v>21910</v>
      </c>
      <c r="AP61" s="279">
        <v>20608</v>
      </c>
      <c r="AQ61" s="57">
        <v>8590</v>
      </c>
      <c r="AR61" s="279">
        <v>12009</v>
      </c>
      <c r="AS61" s="279">
        <v>7566</v>
      </c>
      <c r="AT61" s="279">
        <v>12411</v>
      </c>
      <c r="AU61" s="279">
        <v>13737</v>
      </c>
      <c r="AV61" s="296">
        <v>11095</v>
      </c>
      <c r="AW61" s="279">
        <v>11542</v>
      </c>
      <c r="AX61" s="279">
        <v>12117</v>
      </c>
      <c r="AY61" s="279">
        <v>11497</v>
      </c>
      <c r="AZ61" s="279">
        <v>11102</v>
      </c>
      <c r="BA61" s="279">
        <v>10929</v>
      </c>
      <c r="BB61" s="279">
        <v>9354</v>
      </c>
      <c r="BC61" s="57">
        <v>12524</v>
      </c>
      <c r="BD61" s="279">
        <v>11172</v>
      </c>
      <c r="BE61" s="279">
        <v>9548</v>
      </c>
      <c r="BF61" s="279">
        <v>10674</v>
      </c>
      <c r="BG61" s="279">
        <v>12236</v>
      </c>
      <c r="BH61" s="296"/>
      <c r="BI61" s="36">
        <f t="shared" si="231"/>
        <v>-1140.0199999999995</v>
      </c>
      <c r="BJ61" s="37">
        <f t="shared" si="231"/>
        <v>15133.73</v>
      </c>
      <c r="BK61" s="37">
        <f t="shared" si="231"/>
        <v>19108.080000000002</v>
      </c>
      <c r="BL61" s="37">
        <f t="shared" si="231"/>
        <v>30972.48</v>
      </c>
      <c r="BM61" s="37">
        <f t="shared" si="231"/>
        <v>41320.729999999996</v>
      </c>
      <c r="BN61" s="37">
        <f t="shared" si="231"/>
        <v>44342.879999999997</v>
      </c>
      <c r="BO61" s="37">
        <f t="shared" si="231"/>
        <v>45149.3</v>
      </c>
      <c r="BP61" s="37">
        <f t="shared" si="231"/>
        <v>10856.73</v>
      </c>
      <c r="BQ61" s="37">
        <f t="shared" si="231"/>
        <v>18321.060000000001</v>
      </c>
      <c r="BR61" s="390">
        <f t="shared" si="231"/>
        <v>27899.97</v>
      </c>
      <c r="BS61" s="413">
        <f t="shared" si="232"/>
        <v>29580.080000000002</v>
      </c>
      <c r="BT61" s="37">
        <f t="shared" si="232"/>
        <v>39699.74</v>
      </c>
      <c r="BU61" s="37">
        <f t="shared" si="232"/>
        <v>38098.410000000003</v>
      </c>
      <c r="BV61" s="37">
        <f t="shared" si="232"/>
        <v>11793</v>
      </c>
      <c r="BW61" s="37">
        <f t="shared" si="232"/>
        <v>1780</v>
      </c>
      <c r="BX61" s="230">
        <f t="shared" si="232"/>
        <v>-8220</v>
      </c>
      <c r="BY61" s="230">
        <f t="shared" si="232"/>
        <v>-18100</v>
      </c>
      <c r="BZ61" s="230">
        <f t="shared" si="232"/>
        <v>-18787</v>
      </c>
      <c r="CA61" s="256">
        <f t="shared" si="232"/>
        <v>-28338</v>
      </c>
      <c r="CB61" s="256">
        <f t="shared" si="232"/>
        <v>9495</v>
      </c>
      <c r="CC61" s="256">
        <f t="shared" si="233"/>
        <v>13040</v>
      </c>
      <c r="CD61" s="370">
        <f t="shared" si="233"/>
        <v>-16969</v>
      </c>
      <c r="CE61" s="339">
        <f t="shared" si="233"/>
        <v>-15868</v>
      </c>
      <c r="CF61" s="256">
        <f t="shared" si="233"/>
        <v>-23780</v>
      </c>
      <c r="CG61" s="256">
        <f t="shared" si="233"/>
        <v>-29533</v>
      </c>
      <c r="CH61" s="256">
        <f t="shared" si="233"/>
        <v>-12443</v>
      </c>
      <c r="CI61" s="256">
        <f t="shared" si="233"/>
        <v>-7871</v>
      </c>
      <c r="CJ61" s="256">
        <f t="shared" si="233"/>
        <v>-8282</v>
      </c>
      <c r="CK61" s="256">
        <f t="shared" si="233"/>
        <v>-20889</v>
      </c>
      <c r="CL61" s="256">
        <f t="shared" si="233"/>
        <v>-19249</v>
      </c>
      <c r="CM61" s="256">
        <f t="shared" si="234"/>
        <v>-13537</v>
      </c>
      <c r="CN61" s="256">
        <f t="shared" si="234"/>
        <v>-19157</v>
      </c>
      <c r="CO61" s="256">
        <f t="shared" si="234"/>
        <v>-23870</v>
      </c>
      <c r="CP61" s="370">
        <f t="shared" si="234"/>
        <v>-6833</v>
      </c>
      <c r="CQ61" s="370">
        <f t="shared" si="234"/>
        <v>-13076</v>
      </c>
      <c r="CR61" s="370">
        <f t="shared" si="234"/>
        <v>-7904</v>
      </c>
      <c r="CS61" s="370">
        <f t="shared" si="234"/>
        <v>-3535</v>
      </c>
      <c r="CT61" s="370">
        <f t="shared" si="234"/>
        <v>-7766</v>
      </c>
      <c r="CU61" s="370">
        <f t="shared" si="234"/>
        <v>-10981</v>
      </c>
      <c r="CV61" s="370">
        <f t="shared" si="234"/>
        <v>-11254</v>
      </c>
      <c r="CW61" s="370">
        <f t="shared" si="234"/>
        <v>3934</v>
      </c>
      <c r="CX61" s="370">
        <f t="shared" si="234"/>
        <v>-837</v>
      </c>
      <c r="CY61" s="370">
        <f t="shared" si="234"/>
        <v>1982</v>
      </c>
      <c r="CZ61" s="370">
        <f t="shared" si="234"/>
        <v>-1737</v>
      </c>
      <c r="DA61" s="370">
        <f t="shared" si="234"/>
        <v>-1501</v>
      </c>
      <c r="DB61" s="330"/>
      <c r="DC61" s="57">
        <f>IF(ISERROR(GETPIVOTDATA("VALUE",'CSS WK pvt'!$I$2,"DT_FILE",DC$8,"CD_CO",DC$6,"TRIM_CAT",TRIM(B61),"TRIM_LINE",A58))=TRUE,0,GETPIVOTDATA("VALUE",'CSS WK pvt'!$I$2,"DT_FILE",DC$8,"CD_CO",DC$6,"TRIM_CAT",TRIM(B61),"TRIM_LINE",A58))</f>
        <v>12236</v>
      </c>
    </row>
    <row r="62" spans="1:107" s="31" customFormat="1" x14ac:dyDescent="0.35">
      <c r="A62" s="139"/>
      <c r="B62" s="32" t="s">
        <v>142</v>
      </c>
      <c r="C62" s="33">
        <v>89.63</v>
      </c>
      <c r="D62" s="34">
        <v>97.17</v>
      </c>
      <c r="E62" s="34">
        <v>1559.46</v>
      </c>
      <c r="F62" s="34">
        <v>0.08</v>
      </c>
      <c r="G62" s="34">
        <v>0</v>
      </c>
      <c r="H62" s="34">
        <v>1338.4</v>
      </c>
      <c r="I62" s="34">
        <v>3479.8</v>
      </c>
      <c r="J62" s="34">
        <v>5055.1099999999997</v>
      </c>
      <c r="K62" s="34">
        <v>2617.2399999999998</v>
      </c>
      <c r="L62" s="35">
        <v>5156.59</v>
      </c>
      <c r="M62" s="34">
        <v>2516.91</v>
      </c>
      <c r="N62" s="34">
        <v>101.49</v>
      </c>
      <c r="O62" s="34">
        <v>3278.95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8">
        <v>9081</v>
      </c>
      <c r="V62" s="188">
        <v>11261</v>
      </c>
      <c r="W62" s="188">
        <v>13802</v>
      </c>
      <c r="X62" s="35">
        <v>15115</v>
      </c>
      <c r="Y62" s="188">
        <v>16333</v>
      </c>
      <c r="Z62" s="188">
        <v>14387</v>
      </c>
      <c r="AA62" s="188">
        <v>3343</v>
      </c>
      <c r="AB62" s="188">
        <v>993</v>
      </c>
      <c r="AC62" s="188">
        <v>978</v>
      </c>
      <c r="AD62" s="188">
        <v>0</v>
      </c>
      <c r="AE62" s="188">
        <v>0</v>
      </c>
      <c r="AF62" s="188">
        <v>0</v>
      </c>
      <c r="AG62" s="188">
        <v>0</v>
      </c>
      <c r="AH62" s="188">
        <v>0</v>
      </c>
      <c r="AI62" s="188">
        <v>0</v>
      </c>
      <c r="AJ62" s="35">
        <v>322</v>
      </c>
      <c r="AK62" s="279">
        <v>1496</v>
      </c>
      <c r="AL62" s="279">
        <v>918</v>
      </c>
      <c r="AM62" s="279">
        <v>0</v>
      </c>
      <c r="AN62" s="279">
        <v>0</v>
      </c>
      <c r="AO62" s="279">
        <v>0</v>
      </c>
      <c r="AP62" s="279">
        <v>0</v>
      </c>
      <c r="AQ62" s="57">
        <v>0</v>
      </c>
      <c r="AR62" s="279">
        <v>0</v>
      </c>
      <c r="AS62" s="279">
        <v>4391</v>
      </c>
      <c r="AT62" s="279">
        <v>30</v>
      </c>
      <c r="AU62" s="279">
        <v>45</v>
      </c>
      <c r="AV62" s="296">
        <v>941</v>
      </c>
      <c r="AW62" s="279">
        <v>1454</v>
      </c>
      <c r="AX62" s="279">
        <v>3381</v>
      </c>
      <c r="AY62" s="279">
        <v>930</v>
      </c>
      <c r="AZ62" s="279">
        <v>1744</v>
      </c>
      <c r="BA62" s="279">
        <v>2349</v>
      </c>
      <c r="BB62" s="279">
        <v>2627</v>
      </c>
      <c r="BC62" s="57">
        <v>3029</v>
      </c>
      <c r="BD62" s="279">
        <v>3503</v>
      </c>
      <c r="BE62" s="279">
        <v>0</v>
      </c>
      <c r="BF62" s="279">
        <v>0</v>
      </c>
      <c r="BG62" s="279">
        <v>5</v>
      </c>
      <c r="BH62" s="296"/>
      <c r="BI62" s="36">
        <f t="shared" si="231"/>
        <v>3189.3199999999997</v>
      </c>
      <c r="BJ62" s="37">
        <f t="shared" si="231"/>
        <v>9383.83</v>
      </c>
      <c r="BK62" s="37">
        <f t="shared" si="231"/>
        <v>3663.54</v>
      </c>
      <c r="BL62" s="37">
        <f t="shared" si="231"/>
        <v>5607.92</v>
      </c>
      <c r="BM62" s="37">
        <f t="shared" si="231"/>
        <v>9264</v>
      </c>
      <c r="BN62" s="37">
        <f t="shared" si="231"/>
        <v>6109.6</v>
      </c>
      <c r="BO62" s="37">
        <f t="shared" si="231"/>
        <v>5601.2</v>
      </c>
      <c r="BP62" s="37">
        <f t="shared" si="231"/>
        <v>6205.89</v>
      </c>
      <c r="BQ62" s="37">
        <f t="shared" si="231"/>
        <v>11184.76</v>
      </c>
      <c r="BR62" s="390">
        <f t="shared" si="231"/>
        <v>9958.41</v>
      </c>
      <c r="BS62" s="413">
        <f t="shared" si="232"/>
        <v>13816.09</v>
      </c>
      <c r="BT62" s="37">
        <f t="shared" si="232"/>
        <v>14285.51</v>
      </c>
      <c r="BU62" s="37">
        <f t="shared" si="232"/>
        <v>64.050000000000182</v>
      </c>
      <c r="BV62" s="37">
        <f t="shared" si="232"/>
        <v>-8488</v>
      </c>
      <c r="BW62" s="37">
        <f t="shared" si="232"/>
        <v>-4245</v>
      </c>
      <c r="BX62" s="230">
        <f t="shared" si="232"/>
        <v>-5608</v>
      </c>
      <c r="BY62" s="230">
        <f t="shared" si="232"/>
        <v>-9264</v>
      </c>
      <c r="BZ62" s="230">
        <f t="shared" si="232"/>
        <v>-7448</v>
      </c>
      <c r="CA62" s="256">
        <f t="shared" si="232"/>
        <v>-9081</v>
      </c>
      <c r="CB62" s="256">
        <f t="shared" si="232"/>
        <v>-11261</v>
      </c>
      <c r="CC62" s="256">
        <f t="shared" si="233"/>
        <v>-13802</v>
      </c>
      <c r="CD62" s="370">
        <f t="shared" si="233"/>
        <v>-14793</v>
      </c>
      <c r="CE62" s="339">
        <f t="shared" si="233"/>
        <v>-14837</v>
      </c>
      <c r="CF62" s="256">
        <f t="shared" si="233"/>
        <v>-13469</v>
      </c>
      <c r="CG62" s="256">
        <f t="shared" si="233"/>
        <v>-3343</v>
      </c>
      <c r="CH62" s="256">
        <f t="shared" si="233"/>
        <v>-993</v>
      </c>
      <c r="CI62" s="256">
        <f t="shared" si="233"/>
        <v>-978</v>
      </c>
      <c r="CJ62" s="256">
        <f t="shared" si="233"/>
        <v>0</v>
      </c>
      <c r="CK62" s="256">
        <f t="shared" si="233"/>
        <v>0</v>
      </c>
      <c r="CL62" s="256">
        <f t="shared" si="233"/>
        <v>0</v>
      </c>
      <c r="CM62" s="256">
        <f t="shared" si="234"/>
        <v>4391</v>
      </c>
      <c r="CN62" s="256">
        <f t="shared" si="234"/>
        <v>30</v>
      </c>
      <c r="CO62" s="256">
        <f t="shared" si="234"/>
        <v>45</v>
      </c>
      <c r="CP62" s="370">
        <f t="shared" si="234"/>
        <v>619</v>
      </c>
      <c r="CQ62" s="370">
        <f t="shared" si="234"/>
        <v>-42</v>
      </c>
      <c r="CR62" s="370">
        <f t="shared" si="234"/>
        <v>2463</v>
      </c>
      <c r="CS62" s="370">
        <f t="shared" si="234"/>
        <v>930</v>
      </c>
      <c r="CT62" s="370">
        <f t="shared" si="234"/>
        <v>1744</v>
      </c>
      <c r="CU62" s="370">
        <f t="shared" si="234"/>
        <v>2349</v>
      </c>
      <c r="CV62" s="370">
        <f t="shared" si="234"/>
        <v>2627</v>
      </c>
      <c r="CW62" s="370">
        <f t="shared" si="234"/>
        <v>3029</v>
      </c>
      <c r="CX62" s="370">
        <f t="shared" si="234"/>
        <v>3503</v>
      </c>
      <c r="CY62" s="370">
        <f t="shared" si="234"/>
        <v>-4391</v>
      </c>
      <c r="CZ62" s="370">
        <f t="shared" si="234"/>
        <v>-30</v>
      </c>
      <c r="DA62" s="370">
        <f t="shared" si="234"/>
        <v>-40</v>
      </c>
      <c r="DB62" s="330"/>
      <c r="DC62" s="57">
        <f>IF(ISERROR(GETPIVOTDATA("VALUE",'CSS WK pvt'!$I$2,"DT_FILE",DC$8,"CD_CO",DC$6,"TRIM_CAT",TRIM(B62),"TRIM_LINE",A58))=TRUE,0,GETPIVOTDATA("VALUE",'CSS WK pvt'!$I$2,"DT_FILE",DC$8,"CD_CO",DC$6,"TRIM_CAT",TRIM(B62),"TRIM_LINE",A58))</f>
        <v>5</v>
      </c>
    </row>
    <row r="63" spans="1:107" s="31" customFormat="1" x14ac:dyDescent="0.35">
      <c r="A63" s="139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8">
        <v>0</v>
      </c>
      <c r="V63" s="188">
        <v>0</v>
      </c>
      <c r="W63" s="188">
        <v>0</v>
      </c>
      <c r="X63" s="35">
        <v>0</v>
      </c>
      <c r="Y63" s="188">
        <v>0</v>
      </c>
      <c r="Z63" s="188">
        <v>0</v>
      </c>
      <c r="AA63" s="188">
        <v>0</v>
      </c>
      <c r="AB63" s="188">
        <v>0</v>
      </c>
      <c r="AC63" s="188">
        <v>0</v>
      </c>
      <c r="AD63" s="188">
        <v>0</v>
      </c>
      <c r="AE63" s="188">
        <v>0</v>
      </c>
      <c r="AF63" s="188">
        <v>0</v>
      </c>
      <c r="AG63" s="188">
        <v>212</v>
      </c>
      <c r="AH63" s="188">
        <v>21332</v>
      </c>
      <c r="AI63" s="188">
        <v>9671</v>
      </c>
      <c r="AJ63" s="35">
        <v>421</v>
      </c>
      <c r="AK63" s="279">
        <v>3856</v>
      </c>
      <c r="AL63" s="279">
        <v>5742</v>
      </c>
      <c r="AM63" s="279">
        <v>7554</v>
      </c>
      <c r="AN63" s="279">
        <v>8537</v>
      </c>
      <c r="AO63" s="279">
        <v>17938</v>
      </c>
      <c r="AP63" s="279">
        <v>6306</v>
      </c>
      <c r="AQ63" s="57">
        <v>476</v>
      </c>
      <c r="AR63" s="279">
        <v>86</v>
      </c>
      <c r="AS63" s="279">
        <v>307</v>
      </c>
      <c r="AT63" s="279">
        <v>88</v>
      </c>
      <c r="AU63" s="279">
        <v>89</v>
      </c>
      <c r="AV63" s="296">
        <v>0</v>
      </c>
      <c r="AW63" s="279">
        <v>0</v>
      </c>
      <c r="AX63" s="279">
        <v>5526</v>
      </c>
      <c r="AY63" s="279">
        <v>18997</v>
      </c>
      <c r="AZ63" s="279">
        <v>10649</v>
      </c>
      <c r="BA63" s="279">
        <v>19796</v>
      </c>
      <c r="BB63" s="279">
        <v>14415</v>
      </c>
      <c r="BC63" s="57">
        <v>10613</v>
      </c>
      <c r="BD63" s="279">
        <v>11676</v>
      </c>
      <c r="BE63" s="279">
        <v>7500</v>
      </c>
      <c r="BF63" s="279">
        <v>18799</v>
      </c>
      <c r="BG63" s="279">
        <v>24135</v>
      </c>
      <c r="BH63" s="296"/>
      <c r="BI63" s="36">
        <f t="shared" si="231"/>
        <v>0</v>
      </c>
      <c r="BJ63" s="37">
        <f t="shared" si="231"/>
        <v>0</v>
      </c>
      <c r="BK63" s="37">
        <f t="shared" si="231"/>
        <v>0</v>
      </c>
      <c r="BL63" s="37">
        <f t="shared" si="231"/>
        <v>0</v>
      </c>
      <c r="BM63" s="37">
        <f t="shared" si="231"/>
        <v>0</v>
      </c>
      <c r="BN63" s="37">
        <f t="shared" si="231"/>
        <v>0</v>
      </c>
      <c r="BO63" s="37">
        <f t="shared" si="231"/>
        <v>0</v>
      </c>
      <c r="BP63" s="37">
        <f t="shared" si="231"/>
        <v>0</v>
      </c>
      <c r="BQ63" s="37">
        <f t="shared" si="231"/>
        <v>0</v>
      </c>
      <c r="BR63" s="390">
        <f t="shared" si="231"/>
        <v>0</v>
      </c>
      <c r="BS63" s="413">
        <f t="shared" si="232"/>
        <v>0</v>
      </c>
      <c r="BT63" s="37">
        <f t="shared" si="232"/>
        <v>0</v>
      </c>
      <c r="BU63" s="37">
        <f t="shared" si="232"/>
        <v>0</v>
      </c>
      <c r="BV63" s="37">
        <f t="shared" si="232"/>
        <v>0</v>
      </c>
      <c r="BW63" s="37">
        <f t="shared" si="232"/>
        <v>0</v>
      </c>
      <c r="BX63" s="230">
        <f t="shared" si="232"/>
        <v>0</v>
      </c>
      <c r="BY63" s="230">
        <f t="shared" si="232"/>
        <v>0</v>
      </c>
      <c r="BZ63" s="230">
        <f t="shared" si="232"/>
        <v>0</v>
      </c>
      <c r="CA63" s="256">
        <f t="shared" si="232"/>
        <v>212</v>
      </c>
      <c r="CB63" s="256">
        <f t="shared" si="232"/>
        <v>21332</v>
      </c>
      <c r="CC63" s="256">
        <f t="shared" si="233"/>
        <v>9671</v>
      </c>
      <c r="CD63" s="370">
        <f t="shared" si="233"/>
        <v>421</v>
      </c>
      <c r="CE63" s="339">
        <f t="shared" si="233"/>
        <v>3856</v>
      </c>
      <c r="CF63" s="256">
        <f t="shared" si="233"/>
        <v>5742</v>
      </c>
      <c r="CG63" s="256">
        <f t="shared" si="233"/>
        <v>7554</v>
      </c>
      <c r="CH63" s="256">
        <f t="shared" si="233"/>
        <v>8537</v>
      </c>
      <c r="CI63" s="256">
        <f t="shared" si="233"/>
        <v>17938</v>
      </c>
      <c r="CJ63" s="256">
        <f t="shared" si="233"/>
        <v>6306</v>
      </c>
      <c r="CK63" s="256">
        <f t="shared" si="233"/>
        <v>476</v>
      </c>
      <c r="CL63" s="256">
        <f t="shared" si="233"/>
        <v>86</v>
      </c>
      <c r="CM63" s="256">
        <f t="shared" si="234"/>
        <v>95</v>
      </c>
      <c r="CN63" s="256">
        <f t="shared" si="234"/>
        <v>-21244</v>
      </c>
      <c r="CO63" s="256">
        <f t="shared" si="234"/>
        <v>-9582</v>
      </c>
      <c r="CP63" s="370">
        <f t="shared" si="234"/>
        <v>-421</v>
      </c>
      <c r="CQ63" s="370">
        <f t="shared" si="234"/>
        <v>-3856</v>
      </c>
      <c r="CR63" s="370">
        <f t="shared" si="234"/>
        <v>-216</v>
      </c>
      <c r="CS63" s="370">
        <f t="shared" si="234"/>
        <v>11443</v>
      </c>
      <c r="CT63" s="370">
        <f t="shared" si="234"/>
        <v>2112</v>
      </c>
      <c r="CU63" s="370">
        <f t="shared" si="234"/>
        <v>1858</v>
      </c>
      <c r="CV63" s="370">
        <f t="shared" si="234"/>
        <v>8109</v>
      </c>
      <c r="CW63" s="370">
        <f t="shared" si="234"/>
        <v>10137</v>
      </c>
      <c r="CX63" s="370">
        <f t="shared" si="234"/>
        <v>11590</v>
      </c>
      <c r="CY63" s="370">
        <f t="shared" si="234"/>
        <v>7193</v>
      </c>
      <c r="CZ63" s="370">
        <f t="shared" si="234"/>
        <v>18711</v>
      </c>
      <c r="DA63" s="370">
        <f t="shared" si="234"/>
        <v>24046</v>
      </c>
      <c r="DB63" s="330"/>
      <c r="DC63" s="57">
        <f>IF(ISERROR(GETPIVOTDATA("VALUE",'CSS WK pvt'!$I$2,"DT_FILE",DC$8,"CD_CO",DC$6,"TRIM_CAT",TRIM(B63),"TRIM_LINE",A58))=TRUE,0,GETPIVOTDATA("VALUE",'CSS WK pvt'!$I$2,"DT_FILE",DC$8,"CD_CO",DC$6,"TRIM_CAT",TRIM(B63),"TRIM_LINE",A58))</f>
        <v>24135</v>
      </c>
    </row>
    <row r="64" spans="1:107" s="123" customFormat="1" x14ac:dyDescent="0.35">
      <c r="A64" s="140"/>
      <c r="B64" s="32" t="s">
        <v>144</v>
      </c>
      <c r="C64" s="133">
        <f t="shared" ref="C64:Q64" si="235">SUM(C59:C63)</f>
        <v>295759.62</v>
      </c>
      <c r="D64" s="134">
        <f t="shared" si="235"/>
        <v>314561.91999999998</v>
      </c>
      <c r="E64" s="134">
        <f t="shared" si="235"/>
        <v>331115.20999999996</v>
      </c>
      <c r="F64" s="134">
        <f t="shared" si="235"/>
        <v>327583.40000000002</v>
      </c>
      <c r="G64" s="134">
        <f t="shared" si="235"/>
        <v>336588.27</v>
      </c>
      <c r="H64" s="134">
        <f t="shared" si="235"/>
        <v>311218.7</v>
      </c>
      <c r="I64" s="134">
        <f t="shared" si="235"/>
        <v>311601.70999999996</v>
      </c>
      <c r="J64" s="134">
        <f t="shared" si="235"/>
        <v>322677.63</v>
      </c>
      <c r="K64" s="134">
        <f t="shared" si="235"/>
        <v>347190.84</v>
      </c>
      <c r="L64" s="135">
        <f t="shared" si="235"/>
        <v>362154.71</v>
      </c>
      <c r="M64" s="134">
        <f t="shared" si="235"/>
        <v>382136.92999999993</v>
      </c>
      <c r="N64" s="134">
        <f t="shared" si="235"/>
        <v>361295.79000000004</v>
      </c>
      <c r="O64" s="134">
        <f t="shared" si="235"/>
        <v>406217.32000000007</v>
      </c>
      <c r="P64" s="134">
        <f t="shared" si="235"/>
        <v>490615</v>
      </c>
      <c r="Q64" s="134">
        <f t="shared" si="235"/>
        <v>570082</v>
      </c>
      <c r="R64" s="134">
        <v>643929</v>
      </c>
      <c r="S64" s="134">
        <v>713107</v>
      </c>
      <c r="T64" s="134">
        <v>701307</v>
      </c>
      <c r="U64" s="189">
        <v>734512</v>
      </c>
      <c r="V64" s="189">
        <v>725834</v>
      </c>
      <c r="W64" s="189">
        <f>SUM(W59+W60+W61+W62+W63)</f>
        <v>811424</v>
      </c>
      <c r="X64" s="135">
        <f>SUM(X59+X60+X61+X62+X63)</f>
        <v>883510</v>
      </c>
      <c r="Y64" s="189">
        <v>913790</v>
      </c>
      <c r="Z64" s="189">
        <v>908211</v>
      </c>
      <c r="AA64" s="189">
        <v>940990</v>
      </c>
      <c r="AB64" s="189">
        <v>928987</v>
      </c>
      <c r="AC64" s="189">
        <v>953716</v>
      </c>
      <c r="AD64" s="189">
        <v>956374</v>
      </c>
      <c r="AE64" s="189">
        <v>925910</v>
      </c>
      <c r="AF64" s="189">
        <v>804766</v>
      </c>
      <c r="AG64" s="189">
        <v>704759</v>
      </c>
      <c r="AH64" s="189">
        <v>707296</v>
      </c>
      <c r="AI64" s="189">
        <v>720632</v>
      </c>
      <c r="AJ64" s="135">
        <v>674400</v>
      </c>
      <c r="AK64" s="280">
        <v>697087</v>
      </c>
      <c r="AL64" s="280">
        <v>671209</v>
      </c>
      <c r="AM64" s="280">
        <v>685378</v>
      </c>
      <c r="AN64" s="280">
        <v>662028</v>
      </c>
      <c r="AO64" s="280">
        <v>679695</v>
      </c>
      <c r="AP64" s="280">
        <v>632174</v>
      </c>
      <c r="AQ64" s="38">
        <v>555930</v>
      </c>
      <c r="AR64" s="280">
        <v>543029</v>
      </c>
      <c r="AS64" s="280">
        <v>530373</v>
      </c>
      <c r="AT64" s="280">
        <v>526593</v>
      </c>
      <c r="AU64" s="280">
        <v>528629</v>
      </c>
      <c r="AV64" s="297">
        <v>533854</v>
      </c>
      <c r="AW64" s="280">
        <v>514142</v>
      </c>
      <c r="AX64" s="280">
        <v>496495</v>
      </c>
      <c r="AY64" s="280">
        <v>539052</v>
      </c>
      <c r="AZ64" s="280">
        <v>539354</v>
      </c>
      <c r="BA64" s="280">
        <v>584092</v>
      </c>
      <c r="BB64" s="280">
        <v>580815</v>
      </c>
      <c r="BC64" s="38">
        <v>535908</v>
      </c>
      <c r="BD64" s="280">
        <v>522686</v>
      </c>
      <c r="BE64" s="280">
        <v>506444</v>
      </c>
      <c r="BF64" s="280">
        <v>503870</v>
      </c>
      <c r="BG64" s="280">
        <v>548746</v>
      </c>
      <c r="BH64" s="297"/>
      <c r="BI64" s="38">
        <f t="shared" ref="BI64:BM64" si="236">SUM(BI59:BI63)</f>
        <v>110457.70000000001</v>
      </c>
      <c r="BJ64" s="136">
        <f t="shared" si="236"/>
        <v>176053.08000000002</v>
      </c>
      <c r="BK64" s="136">
        <f t="shared" si="236"/>
        <v>238966.79</v>
      </c>
      <c r="BL64" s="136">
        <f t="shared" si="236"/>
        <v>316345.59999999998</v>
      </c>
      <c r="BM64" s="136">
        <f t="shared" si="236"/>
        <v>376518.73</v>
      </c>
      <c r="BN64" s="136">
        <f t="shared" ref="BN64:BV64" si="237">SUM(BN59:BN63)</f>
        <v>390088.30000000005</v>
      </c>
      <c r="BO64" s="136">
        <f t="shared" si="237"/>
        <v>422910.29000000004</v>
      </c>
      <c r="BP64" s="136">
        <f t="shared" si="237"/>
        <v>403156.37</v>
      </c>
      <c r="BQ64" s="136">
        <f t="shared" si="237"/>
        <v>464233.16</v>
      </c>
      <c r="BR64" s="391">
        <f t="shared" si="237"/>
        <v>521355.29</v>
      </c>
      <c r="BS64" s="414">
        <f t="shared" si="237"/>
        <v>531653.07000000007</v>
      </c>
      <c r="BT64" s="136">
        <f t="shared" si="237"/>
        <v>546915.21</v>
      </c>
      <c r="BU64" s="136">
        <f t="shared" si="237"/>
        <v>534772.68000000005</v>
      </c>
      <c r="BV64" s="136">
        <f t="shared" si="237"/>
        <v>438372</v>
      </c>
      <c r="BW64" s="136">
        <f t="shared" ref="BW64:BX64" si="238">SUM(BW59:BW63)</f>
        <v>383634</v>
      </c>
      <c r="BX64" s="231">
        <f t="shared" si="238"/>
        <v>312445</v>
      </c>
      <c r="BY64" s="231">
        <f t="shared" ref="BY64" si="239">SUM(BY59:BY63)</f>
        <v>212803</v>
      </c>
      <c r="BZ64" s="231">
        <f t="shared" ref="BZ64:CA64" si="240">SUM(BZ59:BZ63)</f>
        <v>103459</v>
      </c>
      <c r="CA64" s="257">
        <f t="shared" si="240"/>
        <v>-29753</v>
      </c>
      <c r="CB64" s="257">
        <f t="shared" ref="CB64:CC64" si="241">SUM(CB59:CB63)</f>
        <v>-18538</v>
      </c>
      <c r="CC64" s="257">
        <f t="shared" si="241"/>
        <v>-90792</v>
      </c>
      <c r="CD64" s="371">
        <f t="shared" ref="CD64:CE64" si="242">SUM(CD59:CD63)</f>
        <v>-209110</v>
      </c>
      <c r="CE64" s="340">
        <f t="shared" si="242"/>
        <v>-216703</v>
      </c>
      <c r="CF64" s="257">
        <f t="shared" ref="CF64" si="243">SUM(CF59:CF63)</f>
        <v>-237002</v>
      </c>
      <c r="CG64" s="257">
        <f t="shared" ref="CG64" si="244">SUM(CG59:CG63)</f>
        <v>-255612</v>
      </c>
      <c r="CH64" s="257">
        <f t="shared" ref="CH64" si="245">SUM(CH59:CH63)</f>
        <v>-266959</v>
      </c>
      <c r="CI64" s="257">
        <f t="shared" ref="CI64" si="246">SUM(CI59:CI63)</f>
        <v>-274021</v>
      </c>
      <c r="CJ64" s="257">
        <f t="shared" ref="CJ64" si="247">SUM(CJ59:CJ63)</f>
        <v>-324200</v>
      </c>
      <c r="CK64" s="257">
        <f t="shared" ref="CK64" si="248">SUM(CK59:CK63)</f>
        <v>-369980</v>
      </c>
      <c r="CL64" s="257">
        <f t="shared" ref="CL64" si="249">SUM(CL59:CL63)</f>
        <v>-261737</v>
      </c>
      <c r="CM64" s="257">
        <f t="shared" ref="CM64" si="250">SUM(CM59:CM63)</f>
        <v>-174386</v>
      </c>
      <c r="CN64" s="257">
        <f t="shared" ref="CN64" si="251">SUM(CN59:CN63)</f>
        <v>-180703</v>
      </c>
      <c r="CO64" s="257">
        <f t="shared" ref="CO64" si="252">SUM(CO59:CO63)</f>
        <v>-192003</v>
      </c>
      <c r="CP64" s="371">
        <f t="shared" ref="CP64" si="253">SUM(CP59:CP63)</f>
        <v>-140546</v>
      </c>
      <c r="CQ64" s="371">
        <f t="shared" ref="CQ64" si="254">SUM(CQ59:CQ63)</f>
        <v>-182945</v>
      </c>
      <c r="CR64" s="371">
        <f t="shared" ref="CR64" si="255">SUM(CR59:CR63)</f>
        <v>-174714</v>
      </c>
      <c r="CS64" s="371">
        <f t="shared" ref="CS64" si="256">SUM(CS59:CS63)</f>
        <v>-146326</v>
      </c>
      <c r="CT64" s="371">
        <f t="shared" ref="CT64" si="257">SUM(CT59:CT63)</f>
        <v>-122674</v>
      </c>
      <c r="CU64" s="371">
        <f t="shared" ref="CU64" si="258">SUM(CU59:CU63)</f>
        <v>-95603</v>
      </c>
      <c r="CV64" s="371">
        <f t="shared" ref="CV64" si="259">SUM(CV59:CV63)</f>
        <v>-51359</v>
      </c>
      <c r="CW64" s="371">
        <f t="shared" ref="CW64" si="260">SUM(CW59:CW63)</f>
        <v>-20022</v>
      </c>
      <c r="CX64" s="371">
        <f t="shared" ref="CX64" si="261">SUM(CX59:CX63)</f>
        <v>-20343</v>
      </c>
      <c r="CY64" s="371">
        <f t="shared" ref="CY64:CZ64" si="262">SUM(CY59:CY63)</f>
        <v>-23929</v>
      </c>
      <c r="CZ64" s="371">
        <f t="shared" si="262"/>
        <v>-22723</v>
      </c>
      <c r="DA64" s="371">
        <f t="shared" ref="DA64" si="263">SUM(DA59:DA63)</f>
        <v>20117</v>
      </c>
      <c r="DB64" s="331"/>
      <c r="DC64" s="38">
        <f>SUM(DC59:DC63)</f>
        <v>548746</v>
      </c>
    </row>
    <row r="65" spans="1:107" s="31" customFormat="1" x14ac:dyDescent="0.3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58"/>
      <c r="CB65" s="258"/>
      <c r="CC65" s="258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72"/>
      <c r="DB65" s="330"/>
      <c r="DC65" s="43"/>
    </row>
    <row r="66" spans="1:107" s="31" customFormat="1" x14ac:dyDescent="0.35">
      <c r="A66" s="139"/>
      <c r="B66" s="32" t="s">
        <v>139</v>
      </c>
      <c r="C66" s="33">
        <v>493022.56</v>
      </c>
      <c r="D66" s="34">
        <v>517321.32</v>
      </c>
      <c r="E66" s="34">
        <v>525402.15</v>
      </c>
      <c r="F66" s="34">
        <v>448898.43</v>
      </c>
      <c r="G66" s="34">
        <v>480194.19</v>
      </c>
      <c r="H66" s="34">
        <v>435941.36</v>
      </c>
      <c r="I66" s="34">
        <v>527229.75</v>
      </c>
      <c r="J66" s="34">
        <v>540075.62</v>
      </c>
      <c r="K66" s="34">
        <v>542723.25</v>
      </c>
      <c r="L66" s="35">
        <v>548230.72</v>
      </c>
      <c r="M66" s="34">
        <v>600662.03</v>
      </c>
      <c r="N66" s="34">
        <v>583571.18000000005</v>
      </c>
      <c r="O66" s="34">
        <v>687751.7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8">
        <v>1120391</v>
      </c>
      <c r="V66" s="188">
        <v>1163640</v>
      </c>
      <c r="W66" s="188">
        <v>1192277</v>
      </c>
      <c r="X66" s="35">
        <v>1145245</v>
      </c>
      <c r="Y66" s="188">
        <v>1168981</v>
      </c>
      <c r="Z66" s="188">
        <v>1218467</v>
      </c>
      <c r="AA66" s="188">
        <v>1251462</v>
      </c>
      <c r="AB66" s="188">
        <v>1241159</v>
      </c>
      <c r="AC66" s="188">
        <v>1174064</v>
      </c>
      <c r="AD66" s="188">
        <v>1110130</v>
      </c>
      <c r="AE66" s="188">
        <v>1113894</v>
      </c>
      <c r="AF66" s="188">
        <v>976871</v>
      </c>
      <c r="AG66" s="188">
        <v>959021</v>
      </c>
      <c r="AH66" s="188">
        <v>1004098</v>
      </c>
      <c r="AI66" s="188">
        <v>962825</v>
      </c>
      <c r="AJ66" s="35">
        <v>859087</v>
      </c>
      <c r="AK66" s="279">
        <v>909084</v>
      </c>
      <c r="AL66" s="279">
        <v>884473</v>
      </c>
      <c r="AM66" s="279">
        <v>945007</v>
      </c>
      <c r="AN66" s="279">
        <v>866030</v>
      </c>
      <c r="AO66" s="279">
        <v>829401</v>
      </c>
      <c r="AP66" s="279">
        <v>764934</v>
      </c>
      <c r="AQ66" s="57">
        <v>757081</v>
      </c>
      <c r="AR66" s="279">
        <v>729227</v>
      </c>
      <c r="AS66" s="279">
        <v>805057</v>
      </c>
      <c r="AT66" s="279">
        <v>828351</v>
      </c>
      <c r="AU66" s="279">
        <v>759035</v>
      </c>
      <c r="AV66" s="296">
        <v>742761</v>
      </c>
      <c r="AW66" s="279">
        <v>739905</v>
      </c>
      <c r="AX66" s="279">
        <v>862900</v>
      </c>
      <c r="AY66" s="279">
        <v>849490</v>
      </c>
      <c r="AZ66" s="279">
        <v>831668</v>
      </c>
      <c r="BA66" s="279">
        <v>929289</v>
      </c>
      <c r="BB66" s="279">
        <v>809666</v>
      </c>
      <c r="BC66" s="57">
        <v>715361</v>
      </c>
      <c r="BD66" s="279">
        <v>798382</v>
      </c>
      <c r="BE66" s="279">
        <v>852612</v>
      </c>
      <c r="BF66" s="279">
        <v>762272</v>
      </c>
      <c r="BG66" s="279">
        <v>818806</v>
      </c>
      <c r="BH66" s="296"/>
      <c r="BI66" s="36">
        <f t="shared" ref="BI66:BR70" si="264">O66-C66</f>
        <v>194729.13999999996</v>
      </c>
      <c r="BJ66" s="37">
        <f t="shared" si="264"/>
        <v>315674.68</v>
      </c>
      <c r="BK66" s="37">
        <f t="shared" si="264"/>
        <v>351849.85</v>
      </c>
      <c r="BL66" s="37">
        <f t="shared" si="264"/>
        <v>454409.57</v>
      </c>
      <c r="BM66" s="37">
        <f t="shared" si="264"/>
        <v>479776.81</v>
      </c>
      <c r="BN66" s="37">
        <f t="shared" si="264"/>
        <v>515186.64</v>
      </c>
      <c r="BO66" s="37">
        <f t="shared" si="264"/>
        <v>593161.25</v>
      </c>
      <c r="BP66" s="37">
        <f t="shared" si="264"/>
        <v>623564.38</v>
      </c>
      <c r="BQ66" s="37">
        <f t="shared" si="264"/>
        <v>649553.75</v>
      </c>
      <c r="BR66" s="390">
        <f t="shared" si="264"/>
        <v>597014.28</v>
      </c>
      <c r="BS66" s="413">
        <f t="shared" ref="BS66:CB70" si="265">Y66-M66</f>
        <v>568318.97</v>
      </c>
      <c r="BT66" s="37">
        <f t="shared" si="265"/>
        <v>634895.81999999995</v>
      </c>
      <c r="BU66" s="37">
        <f t="shared" si="265"/>
        <v>563710.30000000005</v>
      </c>
      <c r="BV66" s="37">
        <f t="shared" si="265"/>
        <v>408163</v>
      </c>
      <c r="BW66" s="37">
        <f t="shared" si="265"/>
        <v>296812</v>
      </c>
      <c r="BX66" s="230">
        <f t="shared" si="265"/>
        <v>206822</v>
      </c>
      <c r="BY66" s="230">
        <f t="shared" si="265"/>
        <v>153923</v>
      </c>
      <c r="BZ66" s="230">
        <f t="shared" si="265"/>
        <v>25743</v>
      </c>
      <c r="CA66" s="256">
        <f t="shared" si="265"/>
        <v>-161370</v>
      </c>
      <c r="CB66" s="256">
        <f t="shared" si="265"/>
        <v>-159542</v>
      </c>
      <c r="CC66" s="256">
        <f t="shared" ref="CC66:CL70" si="266">AI66-W66</f>
        <v>-229452</v>
      </c>
      <c r="CD66" s="370">
        <f t="shared" si="266"/>
        <v>-286158</v>
      </c>
      <c r="CE66" s="339">
        <f t="shared" si="266"/>
        <v>-259897</v>
      </c>
      <c r="CF66" s="256">
        <f t="shared" si="266"/>
        <v>-333994</v>
      </c>
      <c r="CG66" s="256">
        <f t="shared" si="266"/>
        <v>-306455</v>
      </c>
      <c r="CH66" s="256">
        <f t="shared" si="266"/>
        <v>-375129</v>
      </c>
      <c r="CI66" s="256">
        <f t="shared" si="266"/>
        <v>-344663</v>
      </c>
      <c r="CJ66" s="256">
        <f t="shared" si="266"/>
        <v>-345196</v>
      </c>
      <c r="CK66" s="256">
        <f t="shared" si="266"/>
        <v>-356813</v>
      </c>
      <c r="CL66" s="256">
        <f t="shared" si="266"/>
        <v>-247644</v>
      </c>
      <c r="CM66" s="256">
        <f t="shared" ref="CM66:DA70" si="267">AS66-AG66</f>
        <v>-153964</v>
      </c>
      <c r="CN66" s="256">
        <f t="shared" si="267"/>
        <v>-175747</v>
      </c>
      <c r="CO66" s="256">
        <f t="shared" si="267"/>
        <v>-203790</v>
      </c>
      <c r="CP66" s="370">
        <f t="shared" si="267"/>
        <v>-116326</v>
      </c>
      <c r="CQ66" s="370">
        <f t="shared" si="267"/>
        <v>-169179</v>
      </c>
      <c r="CR66" s="370">
        <f t="shared" si="267"/>
        <v>-21573</v>
      </c>
      <c r="CS66" s="370">
        <f t="shared" si="267"/>
        <v>-95517</v>
      </c>
      <c r="CT66" s="370">
        <f t="shared" si="267"/>
        <v>-34362</v>
      </c>
      <c r="CU66" s="370">
        <f t="shared" si="267"/>
        <v>99888</v>
      </c>
      <c r="CV66" s="370">
        <f t="shared" si="267"/>
        <v>44732</v>
      </c>
      <c r="CW66" s="370">
        <f t="shared" si="267"/>
        <v>-41720</v>
      </c>
      <c r="CX66" s="370">
        <f t="shared" si="267"/>
        <v>69155</v>
      </c>
      <c r="CY66" s="370">
        <f t="shared" si="267"/>
        <v>47555</v>
      </c>
      <c r="CZ66" s="370">
        <f t="shared" si="267"/>
        <v>-66079</v>
      </c>
      <c r="DA66" s="370">
        <f t="shared" si="267"/>
        <v>59771</v>
      </c>
      <c r="DB66" s="330"/>
      <c r="DC66" s="57">
        <f>IF(ISERROR(GETPIVOTDATA("VALUE",'CSS WK pvt'!$I$2,"DT_FILE",DC$8,"CD_CO",DC$6,"TRIM_CAT",TRIM(B66),"TRIM_LINE",A65))=TRUE,0,GETPIVOTDATA("VALUE",'CSS WK pvt'!$I$2,"DT_FILE",DC$8,"CD_CO",DC$6,"TRIM_CAT",TRIM(B66),"TRIM_LINE",A65))</f>
        <v>818806</v>
      </c>
    </row>
    <row r="67" spans="1:107" s="31" customFormat="1" x14ac:dyDescent="0.35">
      <c r="A67" s="139"/>
      <c r="B67" s="32" t="s">
        <v>140</v>
      </c>
      <c r="C67" s="33">
        <v>72384.009999999995</v>
      </c>
      <c r="D67" s="34">
        <v>71025.97</v>
      </c>
      <c r="E67" s="34">
        <v>71888.23</v>
      </c>
      <c r="F67" s="34">
        <v>68120.87</v>
      </c>
      <c r="G67" s="34">
        <v>67227.91</v>
      </c>
      <c r="H67" s="34">
        <v>66591.66</v>
      </c>
      <c r="I67" s="34">
        <v>65653.649999999994</v>
      </c>
      <c r="J67" s="34">
        <v>63542.47</v>
      </c>
      <c r="K67" s="34">
        <v>62782.6</v>
      </c>
      <c r="L67" s="35">
        <v>63923.67</v>
      </c>
      <c r="M67" s="34">
        <v>64588.61</v>
      </c>
      <c r="N67" s="34">
        <v>64731.86</v>
      </c>
      <c r="O67" s="34">
        <v>68576.92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8">
        <v>80253</v>
      </c>
      <c r="V67" s="188">
        <v>64166</v>
      </c>
      <c r="W67" s="188">
        <v>66787</v>
      </c>
      <c r="X67" s="35">
        <v>76869</v>
      </c>
      <c r="Y67" s="188">
        <v>72574</v>
      </c>
      <c r="Z67" s="188">
        <v>89075</v>
      </c>
      <c r="AA67" s="188">
        <v>101638</v>
      </c>
      <c r="AB67" s="188">
        <v>124577</v>
      </c>
      <c r="AC67" s="188">
        <v>124812</v>
      </c>
      <c r="AD67" s="188">
        <v>125060</v>
      </c>
      <c r="AE67" s="188">
        <v>108248</v>
      </c>
      <c r="AF67" s="188">
        <v>123906</v>
      </c>
      <c r="AG67" s="188">
        <v>111533</v>
      </c>
      <c r="AH67" s="188">
        <v>94818</v>
      </c>
      <c r="AI67" s="188">
        <v>80510</v>
      </c>
      <c r="AJ67" s="35">
        <v>108328</v>
      </c>
      <c r="AK67" s="279">
        <v>107243</v>
      </c>
      <c r="AL67" s="279">
        <v>101675</v>
      </c>
      <c r="AM67" s="279">
        <v>98117</v>
      </c>
      <c r="AN67" s="279">
        <v>99414</v>
      </c>
      <c r="AO67" s="279">
        <v>105663</v>
      </c>
      <c r="AP67" s="279">
        <v>104586</v>
      </c>
      <c r="AQ67" s="57">
        <v>86254</v>
      </c>
      <c r="AR67" s="279">
        <v>54046</v>
      </c>
      <c r="AS67" s="279">
        <v>73087</v>
      </c>
      <c r="AT67" s="279">
        <v>52720</v>
      </c>
      <c r="AU67" s="279">
        <v>50151</v>
      </c>
      <c r="AV67" s="296">
        <v>42391</v>
      </c>
      <c r="AW67" s="279">
        <v>41921</v>
      </c>
      <c r="AX67" s="279">
        <v>53227</v>
      </c>
      <c r="AY67" s="279">
        <v>53920</v>
      </c>
      <c r="AZ67" s="279">
        <v>50870</v>
      </c>
      <c r="BA67" s="279">
        <v>53939</v>
      </c>
      <c r="BB67" s="279">
        <v>55145</v>
      </c>
      <c r="BC67" s="57">
        <v>42964</v>
      </c>
      <c r="BD67" s="279">
        <v>52874</v>
      </c>
      <c r="BE67" s="279">
        <v>52511</v>
      </c>
      <c r="BF67" s="279">
        <v>54000</v>
      </c>
      <c r="BG67" s="279">
        <v>52545</v>
      </c>
      <c r="BH67" s="296"/>
      <c r="BI67" s="36">
        <f t="shared" si="264"/>
        <v>-3807.0899999999965</v>
      </c>
      <c r="BJ67" s="37">
        <f t="shared" si="264"/>
        <v>691.02999999999884</v>
      </c>
      <c r="BK67" s="37">
        <f t="shared" si="264"/>
        <v>5294.7700000000041</v>
      </c>
      <c r="BL67" s="37">
        <f t="shared" si="264"/>
        <v>11318.130000000005</v>
      </c>
      <c r="BM67" s="37">
        <f t="shared" si="264"/>
        <v>21795.089999999997</v>
      </c>
      <c r="BN67" s="37">
        <f t="shared" si="264"/>
        <v>20898.339999999997</v>
      </c>
      <c r="BO67" s="37">
        <f t="shared" si="264"/>
        <v>14599.350000000006</v>
      </c>
      <c r="BP67" s="37">
        <f t="shared" si="264"/>
        <v>623.52999999999884</v>
      </c>
      <c r="BQ67" s="37">
        <f t="shared" si="264"/>
        <v>4004.4000000000015</v>
      </c>
      <c r="BR67" s="390">
        <f t="shared" si="264"/>
        <v>12945.330000000002</v>
      </c>
      <c r="BS67" s="413">
        <f t="shared" si="265"/>
        <v>7985.3899999999994</v>
      </c>
      <c r="BT67" s="37">
        <f t="shared" si="265"/>
        <v>24343.14</v>
      </c>
      <c r="BU67" s="37">
        <f t="shared" si="265"/>
        <v>33061.08</v>
      </c>
      <c r="BV67" s="37">
        <f t="shared" si="265"/>
        <v>52860</v>
      </c>
      <c r="BW67" s="37">
        <f t="shared" si="265"/>
        <v>47629</v>
      </c>
      <c r="BX67" s="230">
        <f t="shared" si="265"/>
        <v>45621</v>
      </c>
      <c r="BY67" s="230">
        <f t="shared" si="265"/>
        <v>19225</v>
      </c>
      <c r="BZ67" s="230">
        <f t="shared" si="265"/>
        <v>36416</v>
      </c>
      <c r="CA67" s="256">
        <f t="shared" si="265"/>
        <v>31280</v>
      </c>
      <c r="CB67" s="256">
        <f t="shared" si="265"/>
        <v>30652</v>
      </c>
      <c r="CC67" s="256">
        <f t="shared" si="266"/>
        <v>13723</v>
      </c>
      <c r="CD67" s="370">
        <f t="shared" si="266"/>
        <v>31459</v>
      </c>
      <c r="CE67" s="339">
        <f t="shared" si="266"/>
        <v>34669</v>
      </c>
      <c r="CF67" s="256">
        <f t="shared" si="266"/>
        <v>12600</v>
      </c>
      <c r="CG67" s="256">
        <f t="shared" si="266"/>
        <v>-3521</v>
      </c>
      <c r="CH67" s="256">
        <f t="shared" si="266"/>
        <v>-25163</v>
      </c>
      <c r="CI67" s="256">
        <f t="shared" si="266"/>
        <v>-19149</v>
      </c>
      <c r="CJ67" s="256">
        <f t="shared" si="266"/>
        <v>-20474</v>
      </c>
      <c r="CK67" s="256">
        <f t="shared" si="266"/>
        <v>-21994</v>
      </c>
      <c r="CL67" s="256">
        <f t="shared" si="266"/>
        <v>-69860</v>
      </c>
      <c r="CM67" s="256">
        <f t="shared" si="267"/>
        <v>-38446</v>
      </c>
      <c r="CN67" s="256">
        <f t="shared" si="267"/>
        <v>-42098</v>
      </c>
      <c r="CO67" s="256">
        <f t="shared" si="267"/>
        <v>-30359</v>
      </c>
      <c r="CP67" s="370">
        <f t="shared" si="267"/>
        <v>-65937</v>
      </c>
      <c r="CQ67" s="370">
        <f t="shared" si="267"/>
        <v>-65322</v>
      </c>
      <c r="CR67" s="370">
        <f t="shared" si="267"/>
        <v>-48448</v>
      </c>
      <c r="CS67" s="370">
        <f t="shared" si="267"/>
        <v>-44197</v>
      </c>
      <c r="CT67" s="370">
        <f t="shared" si="267"/>
        <v>-48544</v>
      </c>
      <c r="CU67" s="370">
        <f t="shared" si="267"/>
        <v>-51724</v>
      </c>
      <c r="CV67" s="370">
        <f t="shared" si="267"/>
        <v>-49441</v>
      </c>
      <c r="CW67" s="370">
        <f t="shared" si="267"/>
        <v>-43290</v>
      </c>
      <c r="CX67" s="370">
        <f t="shared" si="267"/>
        <v>-1172</v>
      </c>
      <c r="CY67" s="370">
        <f t="shared" si="267"/>
        <v>-20576</v>
      </c>
      <c r="CZ67" s="370">
        <f t="shared" si="267"/>
        <v>1280</v>
      </c>
      <c r="DA67" s="370">
        <f t="shared" si="267"/>
        <v>2394</v>
      </c>
      <c r="DB67" s="330"/>
      <c r="DC67" s="57">
        <f>IF(ISERROR(GETPIVOTDATA("VALUE",'CSS WK pvt'!$I$2,"DT_FILE",DC$8,"CD_CO",DC$6,"TRIM_CAT",TRIM(B67),"TRIM_LINE",A65))=TRUE,0,GETPIVOTDATA("VALUE",'CSS WK pvt'!$I$2,"DT_FILE",DC$8,"CD_CO",DC$6,"TRIM_CAT",TRIM(B67),"TRIM_LINE",A65))</f>
        <v>52545</v>
      </c>
    </row>
    <row r="68" spans="1:107" s="31" customFormat="1" x14ac:dyDescent="0.35">
      <c r="A68" s="139"/>
      <c r="B68" s="32" t="s">
        <v>141</v>
      </c>
      <c r="C68" s="33">
        <v>56640.61</v>
      </c>
      <c r="D68" s="34">
        <v>45022.16</v>
      </c>
      <c r="E68" s="34">
        <v>48375.48</v>
      </c>
      <c r="F68" s="34">
        <v>35837.57</v>
      </c>
      <c r="G68" s="34">
        <v>31496.18</v>
      </c>
      <c r="H68" s="34">
        <v>33560.480000000003</v>
      </c>
      <c r="I68" s="34">
        <v>54668.27</v>
      </c>
      <c r="J68" s="34">
        <v>77119.41</v>
      </c>
      <c r="K68" s="34">
        <v>87931.46</v>
      </c>
      <c r="L68" s="35">
        <v>67644.87</v>
      </c>
      <c r="M68" s="34">
        <v>67731.509999999995</v>
      </c>
      <c r="N68" s="34">
        <v>64818.55</v>
      </c>
      <c r="O68" s="34">
        <v>60024.37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8">
        <v>93820</v>
      </c>
      <c r="V68" s="188">
        <v>103513</v>
      </c>
      <c r="W68" s="188">
        <v>121849</v>
      </c>
      <c r="X68" s="35">
        <v>95086</v>
      </c>
      <c r="Y68" s="188">
        <v>91945</v>
      </c>
      <c r="Z68" s="188">
        <v>114423</v>
      </c>
      <c r="AA68" s="188">
        <v>82421</v>
      </c>
      <c r="AB68" s="188">
        <v>82534</v>
      </c>
      <c r="AC68" s="188">
        <v>60844</v>
      </c>
      <c r="AD68" s="188">
        <v>76339</v>
      </c>
      <c r="AE68" s="188">
        <v>74374</v>
      </c>
      <c r="AF68" s="188">
        <v>72563</v>
      </c>
      <c r="AG68" s="188">
        <v>70093</v>
      </c>
      <c r="AH68" s="188">
        <v>147717</v>
      </c>
      <c r="AI68" s="188">
        <v>130772</v>
      </c>
      <c r="AJ68" s="35">
        <v>81202</v>
      </c>
      <c r="AK68" s="279">
        <v>121529</v>
      </c>
      <c r="AL68" s="279">
        <v>91024</v>
      </c>
      <c r="AM68" s="279">
        <v>85559</v>
      </c>
      <c r="AN68" s="279">
        <v>62140</v>
      </c>
      <c r="AO68" s="279">
        <v>72553</v>
      </c>
      <c r="AP68" s="279">
        <v>75875</v>
      </c>
      <c r="AQ68" s="57">
        <v>101447</v>
      </c>
      <c r="AR68" s="279">
        <v>41930</v>
      </c>
      <c r="AS68" s="279">
        <v>63332</v>
      </c>
      <c r="AT68" s="279">
        <v>73723</v>
      </c>
      <c r="AU68" s="279">
        <v>96475</v>
      </c>
      <c r="AV68" s="296">
        <v>71135</v>
      </c>
      <c r="AW68" s="279">
        <v>76639</v>
      </c>
      <c r="AX68" s="279">
        <v>92389</v>
      </c>
      <c r="AY68" s="279">
        <v>45598</v>
      </c>
      <c r="AZ68" s="279">
        <v>55560</v>
      </c>
      <c r="BA68" s="279">
        <v>52723</v>
      </c>
      <c r="BB68" s="279">
        <v>38954</v>
      </c>
      <c r="BC68" s="57">
        <v>34213</v>
      </c>
      <c r="BD68" s="279">
        <v>46626</v>
      </c>
      <c r="BE68" s="279">
        <v>89843</v>
      </c>
      <c r="BF68" s="279">
        <v>77810</v>
      </c>
      <c r="BG68" s="279">
        <v>70869</v>
      </c>
      <c r="BH68" s="296"/>
      <c r="BI68" s="36">
        <f t="shared" si="264"/>
        <v>3383.760000000002</v>
      </c>
      <c r="BJ68" s="37">
        <f t="shared" si="264"/>
        <v>86456.84</v>
      </c>
      <c r="BK68" s="37">
        <f t="shared" si="264"/>
        <v>68117.51999999999</v>
      </c>
      <c r="BL68" s="37">
        <f t="shared" si="264"/>
        <v>52000.43</v>
      </c>
      <c r="BM68" s="37">
        <f t="shared" si="264"/>
        <v>109135.82</v>
      </c>
      <c r="BN68" s="37">
        <f t="shared" si="264"/>
        <v>53346.52</v>
      </c>
      <c r="BO68" s="37">
        <f t="shared" si="264"/>
        <v>39151.730000000003</v>
      </c>
      <c r="BP68" s="37">
        <f t="shared" si="264"/>
        <v>26393.589999999997</v>
      </c>
      <c r="BQ68" s="37">
        <f t="shared" si="264"/>
        <v>33917.539999999994</v>
      </c>
      <c r="BR68" s="390">
        <f t="shared" si="264"/>
        <v>27441.130000000005</v>
      </c>
      <c r="BS68" s="413">
        <f t="shared" si="265"/>
        <v>24213.490000000005</v>
      </c>
      <c r="BT68" s="37">
        <f t="shared" si="265"/>
        <v>49604.45</v>
      </c>
      <c r="BU68" s="37">
        <f t="shared" si="265"/>
        <v>22396.629999999997</v>
      </c>
      <c r="BV68" s="37">
        <f t="shared" si="265"/>
        <v>-48945</v>
      </c>
      <c r="BW68" s="37">
        <f t="shared" si="265"/>
        <v>-55649</v>
      </c>
      <c r="BX68" s="230">
        <f t="shared" si="265"/>
        <v>-11499</v>
      </c>
      <c r="BY68" s="230">
        <f t="shared" si="265"/>
        <v>-66258</v>
      </c>
      <c r="BZ68" s="230">
        <f t="shared" si="265"/>
        <v>-14344</v>
      </c>
      <c r="CA68" s="256">
        <f t="shared" si="265"/>
        <v>-23727</v>
      </c>
      <c r="CB68" s="256">
        <f t="shared" si="265"/>
        <v>44204</v>
      </c>
      <c r="CC68" s="256">
        <f t="shared" si="266"/>
        <v>8923</v>
      </c>
      <c r="CD68" s="370">
        <f t="shared" si="266"/>
        <v>-13884</v>
      </c>
      <c r="CE68" s="339">
        <f t="shared" si="266"/>
        <v>29584</v>
      </c>
      <c r="CF68" s="256">
        <f t="shared" si="266"/>
        <v>-23399</v>
      </c>
      <c r="CG68" s="256">
        <f t="shared" si="266"/>
        <v>3138</v>
      </c>
      <c r="CH68" s="256">
        <f t="shared" si="266"/>
        <v>-20394</v>
      </c>
      <c r="CI68" s="256">
        <f t="shared" si="266"/>
        <v>11709</v>
      </c>
      <c r="CJ68" s="256">
        <f t="shared" si="266"/>
        <v>-464</v>
      </c>
      <c r="CK68" s="256">
        <f t="shared" si="266"/>
        <v>27073</v>
      </c>
      <c r="CL68" s="256">
        <f t="shared" si="266"/>
        <v>-30633</v>
      </c>
      <c r="CM68" s="256">
        <f t="shared" si="267"/>
        <v>-6761</v>
      </c>
      <c r="CN68" s="256">
        <f t="shared" si="267"/>
        <v>-73994</v>
      </c>
      <c r="CO68" s="256">
        <f t="shared" si="267"/>
        <v>-34297</v>
      </c>
      <c r="CP68" s="370">
        <f t="shared" si="267"/>
        <v>-10067</v>
      </c>
      <c r="CQ68" s="370">
        <f t="shared" si="267"/>
        <v>-44890</v>
      </c>
      <c r="CR68" s="370">
        <f t="shared" si="267"/>
        <v>1365</v>
      </c>
      <c r="CS68" s="370">
        <f t="shared" si="267"/>
        <v>-39961</v>
      </c>
      <c r="CT68" s="370">
        <f t="shared" si="267"/>
        <v>-6580</v>
      </c>
      <c r="CU68" s="370">
        <f t="shared" si="267"/>
        <v>-19830</v>
      </c>
      <c r="CV68" s="370">
        <f t="shared" si="267"/>
        <v>-36921</v>
      </c>
      <c r="CW68" s="370">
        <f t="shared" si="267"/>
        <v>-67234</v>
      </c>
      <c r="CX68" s="370">
        <f t="shared" si="267"/>
        <v>4696</v>
      </c>
      <c r="CY68" s="370">
        <f t="shared" si="267"/>
        <v>26511</v>
      </c>
      <c r="CZ68" s="370">
        <f t="shared" si="267"/>
        <v>4087</v>
      </c>
      <c r="DA68" s="370">
        <f t="shared" si="267"/>
        <v>-25606</v>
      </c>
      <c r="DB68" s="330"/>
      <c r="DC68" s="57">
        <f>IF(ISERROR(GETPIVOTDATA("VALUE",'CSS WK pvt'!$I$2,"DT_FILE",DC$8,"CD_CO",DC$6,"TRIM_CAT",TRIM(B68),"TRIM_LINE",A65))=TRUE,0,GETPIVOTDATA("VALUE",'CSS WK pvt'!$I$2,"DT_FILE",DC$8,"CD_CO",DC$6,"TRIM_CAT",TRIM(B68),"TRIM_LINE",A65))</f>
        <v>70869</v>
      </c>
    </row>
    <row r="69" spans="1:107" s="31" customFormat="1" x14ac:dyDescent="0.35">
      <c r="A69" s="139"/>
      <c r="B69" s="32" t="s">
        <v>142</v>
      </c>
      <c r="C69" s="33">
        <v>26493.82</v>
      </c>
      <c r="D69" s="34">
        <v>25794.67</v>
      </c>
      <c r="E69" s="34">
        <v>14649.23</v>
      </c>
      <c r="F69" s="34">
        <v>23985.79</v>
      </c>
      <c r="G69" s="34">
        <v>24765.62</v>
      </c>
      <c r="H69" s="34">
        <v>21129.47</v>
      </c>
      <c r="I69" s="34">
        <v>23016.99</v>
      </c>
      <c r="J69" s="34">
        <v>24158.34</v>
      </c>
      <c r="K69" s="34">
        <v>76881.960000000006</v>
      </c>
      <c r="L69" s="35">
        <v>65008.76</v>
      </c>
      <c r="M69" s="34">
        <v>61369.94</v>
      </c>
      <c r="N69" s="34">
        <v>42425.29</v>
      </c>
      <c r="O69" s="34">
        <v>29857.13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8">
        <v>34384</v>
      </c>
      <c r="V69" s="188">
        <v>94275</v>
      </c>
      <c r="W69" s="188">
        <v>99263</v>
      </c>
      <c r="X69" s="35">
        <v>105509</v>
      </c>
      <c r="Y69" s="188">
        <v>65555</v>
      </c>
      <c r="Z69" s="188">
        <v>27133</v>
      </c>
      <c r="AA69" s="188">
        <v>10896</v>
      </c>
      <c r="AB69" s="188">
        <v>37907</v>
      </c>
      <c r="AC69" s="188">
        <v>10045</v>
      </c>
      <c r="AD69" s="188">
        <v>46596</v>
      </c>
      <c r="AE69" s="188">
        <v>61394</v>
      </c>
      <c r="AF69" s="188">
        <v>31782</v>
      </c>
      <c r="AG69" s="188">
        <v>25861</v>
      </c>
      <c r="AH69" s="188">
        <v>138418</v>
      </c>
      <c r="AI69" s="188">
        <v>32115</v>
      </c>
      <c r="AJ69" s="35">
        <v>43743</v>
      </c>
      <c r="AK69" s="279">
        <v>76846</v>
      </c>
      <c r="AL69" s="279">
        <v>10220</v>
      </c>
      <c r="AM69" s="279">
        <v>13091</v>
      </c>
      <c r="AN69" s="279">
        <v>10137</v>
      </c>
      <c r="AO69" s="279">
        <v>9813</v>
      </c>
      <c r="AP69" s="279">
        <v>11169</v>
      </c>
      <c r="AQ69" s="57">
        <v>75043</v>
      </c>
      <c r="AR69" s="279">
        <v>13940</v>
      </c>
      <c r="AS69" s="279">
        <v>41764</v>
      </c>
      <c r="AT69" s="279">
        <v>95321</v>
      </c>
      <c r="AU69" s="279">
        <v>94487</v>
      </c>
      <c r="AV69" s="296">
        <v>83803</v>
      </c>
      <c r="AW69" s="279">
        <v>43922</v>
      </c>
      <c r="AX69" s="279">
        <v>57061</v>
      </c>
      <c r="AY69" s="279">
        <v>5371</v>
      </c>
      <c r="AZ69" s="279">
        <v>43211</v>
      </c>
      <c r="BA69" s="279">
        <v>20405</v>
      </c>
      <c r="BB69" s="279">
        <v>12853</v>
      </c>
      <c r="BC69" s="57">
        <v>12918</v>
      </c>
      <c r="BD69" s="279">
        <v>27712</v>
      </c>
      <c r="BE69" s="279">
        <v>112897</v>
      </c>
      <c r="BF69" s="279">
        <v>32142</v>
      </c>
      <c r="BG69" s="279">
        <v>42426</v>
      </c>
      <c r="BH69" s="296"/>
      <c r="BI69" s="36">
        <f t="shared" si="264"/>
        <v>3363.3100000000013</v>
      </c>
      <c r="BJ69" s="37">
        <f t="shared" si="264"/>
        <v>66285.33</v>
      </c>
      <c r="BK69" s="37">
        <f t="shared" si="264"/>
        <v>39997.770000000004</v>
      </c>
      <c r="BL69" s="37">
        <f t="shared" si="264"/>
        <v>-5996.7900000000009</v>
      </c>
      <c r="BM69" s="37">
        <f t="shared" si="264"/>
        <v>52517.380000000005</v>
      </c>
      <c r="BN69" s="37">
        <f t="shared" si="264"/>
        <v>21540.53</v>
      </c>
      <c r="BO69" s="37">
        <f t="shared" si="264"/>
        <v>11367.009999999998</v>
      </c>
      <c r="BP69" s="37">
        <f t="shared" si="264"/>
        <v>70116.66</v>
      </c>
      <c r="BQ69" s="37">
        <f t="shared" si="264"/>
        <v>22381.039999999994</v>
      </c>
      <c r="BR69" s="390">
        <f t="shared" si="264"/>
        <v>40500.239999999998</v>
      </c>
      <c r="BS69" s="413">
        <f t="shared" si="265"/>
        <v>4185.0599999999977</v>
      </c>
      <c r="BT69" s="37">
        <f t="shared" si="265"/>
        <v>-15292.29</v>
      </c>
      <c r="BU69" s="37">
        <f t="shared" si="265"/>
        <v>-18961.13</v>
      </c>
      <c r="BV69" s="37">
        <f t="shared" si="265"/>
        <v>-54173</v>
      </c>
      <c r="BW69" s="37">
        <f t="shared" si="265"/>
        <v>-44602</v>
      </c>
      <c r="BX69" s="230">
        <f t="shared" si="265"/>
        <v>28607</v>
      </c>
      <c r="BY69" s="230">
        <f t="shared" si="265"/>
        <v>-15889</v>
      </c>
      <c r="BZ69" s="230">
        <f t="shared" si="265"/>
        <v>-10888</v>
      </c>
      <c r="CA69" s="256">
        <f t="shared" si="265"/>
        <v>-8523</v>
      </c>
      <c r="CB69" s="256">
        <f t="shared" si="265"/>
        <v>44143</v>
      </c>
      <c r="CC69" s="256">
        <f t="shared" si="266"/>
        <v>-67148</v>
      </c>
      <c r="CD69" s="370">
        <f t="shared" si="266"/>
        <v>-61766</v>
      </c>
      <c r="CE69" s="339">
        <f t="shared" si="266"/>
        <v>11291</v>
      </c>
      <c r="CF69" s="256">
        <f t="shared" si="266"/>
        <v>-16913</v>
      </c>
      <c r="CG69" s="256">
        <f t="shared" si="266"/>
        <v>2195</v>
      </c>
      <c r="CH69" s="256">
        <f t="shared" si="266"/>
        <v>-27770</v>
      </c>
      <c r="CI69" s="256">
        <f t="shared" si="266"/>
        <v>-232</v>
      </c>
      <c r="CJ69" s="256">
        <f t="shared" si="266"/>
        <v>-35427</v>
      </c>
      <c r="CK69" s="256">
        <f t="shared" si="266"/>
        <v>13649</v>
      </c>
      <c r="CL69" s="256">
        <f t="shared" si="266"/>
        <v>-17842</v>
      </c>
      <c r="CM69" s="256">
        <f t="shared" si="267"/>
        <v>15903</v>
      </c>
      <c r="CN69" s="256">
        <f t="shared" si="267"/>
        <v>-43097</v>
      </c>
      <c r="CO69" s="256">
        <f t="shared" si="267"/>
        <v>62372</v>
      </c>
      <c r="CP69" s="370">
        <f t="shared" si="267"/>
        <v>40060</v>
      </c>
      <c r="CQ69" s="370">
        <f t="shared" si="267"/>
        <v>-32924</v>
      </c>
      <c r="CR69" s="370">
        <f t="shared" si="267"/>
        <v>46841</v>
      </c>
      <c r="CS69" s="370">
        <f t="shared" si="267"/>
        <v>-7720</v>
      </c>
      <c r="CT69" s="370">
        <f t="shared" si="267"/>
        <v>33074</v>
      </c>
      <c r="CU69" s="370">
        <f t="shared" si="267"/>
        <v>10592</v>
      </c>
      <c r="CV69" s="370">
        <f t="shared" si="267"/>
        <v>1684</v>
      </c>
      <c r="CW69" s="370">
        <f t="shared" si="267"/>
        <v>-62125</v>
      </c>
      <c r="CX69" s="370">
        <f t="shared" si="267"/>
        <v>13772</v>
      </c>
      <c r="CY69" s="370">
        <f t="shared" si="267"/>
        <v>71133</v>
      </c>
      <c r="CZ69" s="370">
        <f t="shared" si="267"/>
        <v>-63179</v>
      </c>
      <c r="DA69" s="370">
        <f t="shared" si="267"/>
        <v>-52061</v>
      </c>
      <c r="DB69" s="330"/>
      <c r="DC69" s="57">
        <f>IF(ISERROR(GETPIVOTDATA("VALUE",'CSS WK pvt'!$I$2,"DT_FILE",DC$8,"CD_CO",DC$6,"TRIM_CAT",TRIM(B69),"TRIM_LINE",A65))=TRUE,0,GETPIVOTDATA("VALUE",'CSS WK pvt'!$I$2,"DT_FILE",DC$8,"CD_CO",DC$6,"TRIM_CAT",TRIM(B69),"TRIM_LINE",A65))</f>
        <v>42426</v>
      </c>
    </row>
    <row r="70" spans="1:107" s="31" customFormat="1" x14ac:dyDescent="0.35">
      <c r="A70" s="139"/>
      <c r="B70" s="32" t="s">
        <v>143</v>
      </c>
      <c r="C70" s="33">
        <v>0.79</v>
      </c>
      <c r="D70" s="34">
        <v>348.28</v>
      </c>
      <c r="E70" s="34">
        <v>0</v>
      </c>
      <c r="F70" s="34">
        <v>16546.490000000002</v>
      </c>
      <c r="G70" s="34">
        <v>24948.97</v>
      </c>
      <c r="H70" s="34">
        <v>31340.82</v>
      </c>
      <c r="I70" s="34">
        <v>275.51</v>
      </c>
      <c r="J70" s="34">
        <v>101.35</v>
      </c>
      <c r="K70" s="34">
        <v>106.05</v>
      </c>
      <c r="L70" s="35">
        <v>22714.720000000001</v>
      </c>
      <c r="M70" s="34">
        <v>0.54</v>
      </c>
      <c r="N70" s="34">
        <v>14791.05</v>
      </c>
      <c r="O70" s="34">
        <v>47564.12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8">
        <v>13918</v>
      </c>
      <c r="V70" s="188">
        <v>34606</v>
      </c>
      <c r="W70" s="188">
        <v>10213</v>
      </c>
      <c r="X70" s="35">
        <v>62866</v>
      </c>
      <c r="Y70" s="188">
        <v>30</v>
      </c>
      <c r="Z70" s="188">
        <v>37396</v>
      </c>
      <c r="AA70" s="188">
        <v>11434</v>
      </c>
      <c r="AB70" s="188">
        <v>3599</v>
      </c>
      <c r="AC70" s="188">
        <v>17137</v>
      </c>
      <c r="AD70" s="188">
        <v>15977</v>
      </c>
      <c r="AE70" s="188">
        <v>20073</v>
      </c>
      <c r="AF70" s="188">
        <v>31129</v>
      </c>
      <c r="AG70" s="188">
        <v>52109</v>
      </c>
      <c r="AH70" s="188">
        <v>94277</v>
      </c>
      <c r="AI70" s="188">
        <v>77305</v>
      </c>
      <c r="AJ70" s="35">
        <v>35073</v>
      </c>
      <c r="AK70" s="279">
        <v>92159</v>
      </c>
      <c r="AL70" s="279">
        <v>63815</v>
      </c>
      <c r="AM70" s="279">
        <v>41194</v>
      </c>
      <c r="AN70" s="279">
        <v>141489</v>
      </c>
      <c r="AO70" s="279">
        <v>79270</v>
      </c>
      <c r="AP70" s="279">
        <v>71565</v>
      </c>
      <c r="AQ70" s="57">
        <v>33917</v>
      </c>
      <c r="AR70" s="279">
        <v>6709</v>
      </c>
      <c r="AS70" s="279">
        <v>96013</v>
      </c>
      <c r="AT70" s="279">
        <v>40836</v>
      </c>
      <c r="AU70" s="279">
        <v>14743</v>
      </c>
      <c r="AV70" s="296">
        <v>16827</v>
      </c>
      <c r="AW70" s="279">
        <v>24367</v>
      </c>
      <c r="AX70" s="279">
        <v>49049</v>
      </c>
      <c r="AY70" s="279">
        <v>39856</v>
      </c>
      <c r="AZ70" s="279">
        <v>41483</v>
      </c>
      <c r="BA70" s="279">
        <v>70590</v>
      </c>
      <c r="BB70" s="279">
        <v>92469</v>
      </c>
      <c r="BC70" s="57">
        <v>29108</v>
      </c>
      <c r="BD70" s="279">
        <v>50434</v>
      </c>
      <c r="BE70" s="279">
        <v>82776</v>
      </c>
      <c r="BF70" s="279">
        <v>55422</v>
      </c>
      <c r="BG70" s="279">
        <v>53054</v>
      </c>
      <c r="BH70" s="296"/>
      <c r="BI70" s="36">
        <f t="shared" si="264"/>
        <v>47563.33</v>
      </c>
      <c r="BJ70" s="37">
        <f t="shared" si="264"/>
        <v>24522.720000000001</v>
      </c>
      <c r="BK70" s="37">
        <f t="shared" si="264"/>
        <v>16296</v>
      </c>
      <c r="BL70" s="37">
        <f t="shared" si="264"/>
        <v>78331.509999999995</v>
      </c>
      <c r="BM70" s="37">
        <f t="shared" si="264"/>
        <v>702.02999999999884</v>
      </c>
      <c r="BN70" s="37">
        <f t="shared" si="264"/>
        <v>5735.18</v>
      </c>
      <c r="BO70" s="37">
        <f t="shared" si="264"/>
        <v>13642.49</v>
      </c>
      <c r="BP70" s="37">
        <f t="shared" si="264"/>
        <v>34504.65</v>
      </c>
      <c r="BQ70" s="37">
        <f t="shared" si="264"/>
        <v>10106.950000000001</v>
      </c>
      <c r="BR70" s="390">
        <f t="shared" si="264"/>
        <v>40151.279999999999</v>
      </c>
      <c r="BS70" s="413">
        <f t="shared" si="265"/>
        <v>29.46</v>
      </c>
      <c r="BT70" s="37">
        <f t="shared" si="265"/>
        <v>22604.95</v>
      </c>
      <c r="BU70" s="37">
        <f t="shared" si="265"/>
        <v>-36130.120000000003</v>
      </c>
      <c r="BV70" s="37">
        <f t="shared" si="265"/>
        <v>-21272</v>
      </c>
      <c r="BW70" s="37">
        <f t="shared" si="265"/>
        <v>841</v>
      </c>
      <c r="BX70" s="230">
        <f t="shared" si="265"/>
        <v>-78901</v>
      </c>
      <c r="BY70" s="230">
        <f t="shared" si="265"/>
        <v>-5578</v>
      </c>
      <c r="BZ70" s="230">
        <f t="shared" si="265"/>
        <v>-5947</v>
      </c>
      <c r="CA70" s="256">
        <f t="shared" si="265"/>
        <v>38191</v>
      </c>
      <c r="CB70" s="256">
        <f t="shared" si="265"/>
        <v>59671</v>
      </c>
      <c r="CC70" s="256">
        <f t="shared" si="266"/>
        <v>67092</v>
      </c>
      <c r="CD70" s="370">
        <f t="shared" si="266"/>
        <v>-27793</v>
      </c>
      <c r="CE70" s="339">
        <f t="shared" si="266"/>
        <v>92129</v>
      </c>
      <c r="CF70" s="256">
        <f t="shared" si="266"/>
        <v>26419</v>
      </c>
      <c r="CG70" s="256">
        <f t="shared" si="266"/>
        <v>29760</v>
      </c>
      <c r="CH70" s="256">
        <f t="shared" si="266"/>
        <v>137890</v>
      </c>
      <c r="CI70" s="256">
        <f t="shared" si="266"/>
        <v>62133</v>
      </c>
      <c r="CJ70" s="256">
        <f t="shared" si="266"/>
        <v>55588</v>
      </c>
      <c r="CK70" s="256">
        <f t="shared" si="266"/>
        <v>13844</v>
      </c>
      <c r="CL70" s="256">
        <f t="shared" si="266"/>
        <v>-24420</v>
      </c>
      <c r="CM70" s="256">
        <f t="shared" si="267"/>
        <v>43904</v>
      </c>
      <c r="CN70" s="256">
        <f t="shared" si="267"/>
        <v>-53441</v>
      </c>
      <c r="CO70" s="256">
        <f t="shared" si="267"/>
        <v>-62562</v>
      </c>
      <c r="CP70" s="370">
        <f t="shared" si="267"/>
        <v>-18246</v>
      </c>
      <c r="CQ70" s="370">
        <f t="shared" si="267"/>
        <v>-67792</v>
      </c>
      <c r="CR70" s="370">
        <f t="shared" si="267"/>
        <v>-14766</v>
      </c>
      <c r="CS70" s="370">
        <f t="shared" si="267"/>
        <v>-1338</v>
      </c>
      <c r="CT70" s="370">
        <f t="shared" si="267"/>
        <v>-100006</v>
      </c>
      <c r="CU70" s="370">
        <f t="shared" si="267"/>
        <v>-8680</v>
      </c>
      <c r="CV70" s="370">
        <f t="shared" si="267"/>
        <v>20904</v>
      </c>
      <c r="CW70" s="370">
        <f t="shared" si="267"/>
        <v>-4809</v>
      </c>
      <c r="CX70" s="370">
        <f t="shared" si="267"/>
        <v>43725</v>
      </c>
      <c r="CY70" s="370">
        <f t="shared" si="267"/>
        <v>-13237</v>
      </c>
      <c r="CZ70" s="370">
        <f t="shared" si="267"/>
        <v>14586</v>
      </c>
      <c r="DA70" s="370">
        <f t="shared" si="267"/>
        <v>38311</v>
      </c>
      <c r="DB70" s="330"/>
      <c r="DC70" s="57">
        <f>IF(ISERROR(GETPIVOTDATA("VALUE",'CSS WK pvt'!$I$2,"DT_FILE",DC$8,"CD_CO",DC$6,"TRIM_CAT",TRIM(B70),"TRIM_LINE",A65))=TRUE,0,GETPIVOTDATA("VALUE",'CSS WK pvt'!$I$2,"DT_FILE",DC$8,"CD_CO",DC$6,"TRIM_CAT",TRIM(B70),"TRIM_LINE",A65))</f>
        <v>53054</v>
      </c>
    </row>
    <row r="71" spans="1:107" s="123" customFormat="1" ht="15" thickBot="1" x14ac:dyDescent="0.4">
      <c r="A71" s="140"/>
      <c r="B71" s="45" t="s">
        <v>144</v>
      </c>
      <c r="C71" s="119">
        <f t="shared" ref="C71:Q71" si="268">SUM(C66:C70)</f>
        <v>648541.78999999992</v>
      </c>
      <c r="D71" s="120">
        <f t="shared" si="268"/>
        <v>659512.40000000014</v>
      </c>
      <c r="E71" s="120">
        <f t="shared" si="268"/>
        <v>660315.09</v>
      </c>
      <c r="F71" s="120">
        <f t="shared" si="268"/>
        <v>593389.15</v>
      </c>
      <c r="G71" s="120">
        <f t="shared" si="268"/>
        <v>628632.87</v>
      </c>
      <c r="H71" s="120">
        <f t="shared" si="268"/>
        <v>588563.78999999992</v>
      </c>
      <c r="I71" s="120">
        <f t="shared" si="268"/>
        <v>670844.17000000004</v>
      </c>
      <c r="J71" s="120">
        <f t="shared" si="268"/>
        <v>704997.19</v>
      </c>
      <c r="K71" s="120">
        <f t="shared" si="268"/>
        <v>770425.32</v>
      </c>
      <c r="L71" s="121">
        <f t="shared" si="268"/>
        <v>767522.74</v>
      </c>
      <c r="M71" s="120">
        <f t="shared" si="268"/>
        <v>794352.63000000012</v>
      </c>
      <c r="N71" s="120">
        <f t="shared" si="268"/>
        <v>770337.93000000017</v>
      </c>
      <c r="O71" s="120">
        <f t="shared" si="268"/>
        <v>893774.24</v>
      </c>
      <c r="P71" s="120">
        <f t="shared" si="268"/>
        <v>1153143</v>
      </c>
      <c r="Q71" s="120">
        <f t="shared" si="268"/>
        <v>1141871</v>
      </c>
      <c r="R71" s="120">
        <v>1183452</v>
      </c>
      <c r="S71" s="120">
        <v>1292560</v>
      </c>
      <c r="T71" s="120">
        <v>1205271</v>
      </c>
      <c r="U71" s="191">
        <v>1342766</v>
      </c>
      <c r="V71" s="191">
        <v>1460200</v>
      </c>
      <c r="W71" s="191">
        <f>SUM(W66+W67+W68+W69+W70)</f>
        <v>1490389</v>
      </c>
      <c r="X71" s="121">
        <f>SUM(X66+X67+X68+X69+X70)</f>
        <v>1485575</v>
      </c>
      <c r="Y71" s="191">
        <v>1399085</v>
      </c>
      <c r="Z71" s="191">
        <v>1486494</v>
      </c>
      <c r="AA71" s="191">
        <v>1457851</v>
      </c>
      <c r="AB71" s="191">
        <v>1489776</v>
      </c>
      <c r="AC71" s="191">
        <v>1386902</v>
      </c>
      <c r="AD71" s="191">
        <v>1374102</v>
      </c>
      <c r="AE71" s="191">
        <v>1377983</v>
      </c>
      <c r="AF71" s="191">
        <v>1236251</v>
      </c>
      <c r="AG71" s="191">
        <v>1218617</v>
      </c>
      <c r="AH71" s="191">
        <v>1479328</v>
      </c>
      <c r="AI71" s="191">
        <v>1283527</v>
      </c>
      <c r="AJ71" s="121">
        <v>1127433</v>
      </c>
      <c r="AK71" s="202">
        <v>1306861</v>
      </c>
      <c r="AL71" s="202">
        <v>1151207</v>
      </c>
      <c r="AM71" s="202">
        <v>1182968</v>
      </c>
      <c r="AN71" s="202">
        <v>1179210</v>
      </c>
      <c r="AO71" s="202">
        <v>1096700</v>
      </c>
      <c r="AP71" s="202">
        <v>1028129</v>
      </c>
      <c r="AQ71" s="29">
        <v>1053742</v>
      </c>
      <c r="AR71" s="202">
        <v>845852</v>
      </c>
      <c r="AS71" s="202">
        <v>1079253</v>
      </c>
      <c r="AT71" s="202">
        <v>1090951</v>
      </c>
      <c r="AU71" s="202">
        <v>1014891</v>
      </c>
      <c r="AV71" s="299">
        <v>956917</v>
      </c>
      <c r="AW71" s="202">
        <v>926754</v>
      </c>
      <c r="AX71" s="202">
        <v>1114626</v>
      </c>
      <c r="AY71" s="202">
        <v>994235</v>
      </c>
      <c r="AZ71" s="202">
        <v>1022792</v>
      </c>
      <c r="BA71" s="202">
        <v>1126946</v>
      </c>
      <c r="BB71" s="202">
        <v>1009087</v>
      </c>
      <c r="BC71" s="29">
        <v>834564</v>
      </c>
      <c r="BD71" s="202">
        <v>976028</v>
      </c>
      <c r="BE71" s="202">
        <v>1190639</v>
      </c>
      <c r="BF71" s="202">
        <v>981646</v>
      </c>
      <c r="BG71" s="202">
        <v>1037700</v>
      </c>
      <c r="BH71" s="299"/>
      <c r="BI71" s="29">
        <f t="shared" ref="BI71:BM71" si="269">SUM(BI66:BI70)</f>
        <v>245232.44999999995</v>
      </c>
      <c r="BJ71" s="122">
        <f t="shared" si="269"/>
        <v>493630.6</v>
      </c>
      <c r="BK71" s="122">
        <f t="shared" si="269"/>
        <v>481555.91000000003</v>
      </c>
      <c r="BL71" s="122">
        <f t="shared" si="269"/>
        <v>590062.85</v>
      </c>
      <c r="BM71" s="122">
        <f t="shared" si="269"/>
        <v>663927.13</v>
      </c>
      <c r="BN71" s="122">
        <f t="shared" ref="BN71:BV71" si="270">SUM(BN66:BN70)</f>
        <v>616707.21000000008</v>
      </c>
      <c r="BO71" s="122">
        <f t="shared" si="270"/>
        <v>671921.83</v>
      </c>
      <c r="BP71" s="122">
        <f t="shared" si="270"/>
        <v>755202.81</v>
      </c>
      <c r="BQ71" s="122">
        <f t="shared" si="270"/>
        <v>719963.68</v>
      </c>
      <c r="BR71" s="393">
        <f t="shared" si="270"/>
        <v>718052.26</v>
      </c>
      <c r="BS71" s="416">
        <f t="shared" si="270"/>
        <v>604732.36999999988</v>
      </c>
      <c r="BT71" s="122">
        <f t="shared" si="270"/>
        <v>716156.06999999983</v>
      </c>
      <c r="BU71" s="122">
        <f t="shared" si="270"/>
        <v>564076.76</v>
      </c>
      <c r="BV71" s="122">
        <f t="shared" si="270"/>
        <v>336633</v>
      </c>
      <c r="BW71" s="122">
        <f t="shared" ref="BW71:BX71" si="271">SUM(BW66:BW70)</f>
        <v>245031</v>
      </c>
      <c r="BX71" s="233">
        <f t="shared" si="271"/>
        <v>190650</v>
      </c>
      <c r="BY71" s="233">
        <f t="shared" ref="BY71" si="272">SUM(BY66:BY70)</f>
        <v>85423</v>
      </c>
      <c r="BZ71" s="233">
        <f t="shared" ref="BZ71:CA71" si="273">SUM(BZ66:BZ70)</f>
        <v>30980</v>
      </c>
      <c r="CA71" s="259">
        <f t="shared" si="273"/>
        <v>-124149</v>
      </c>
      <c r="CB71" s="259">
        <f t="shared" ref="CB71:CC71" si="274">SUM(CB66:CB70)</f>
        <v>19128</v>
      </c>
      <c r="CC71" s="259">
        <f t="shared" si="274"/>
        <v>-206862</v>
      </c>
      <c r="CD71" s="373">
        <f t="shared" ref="CD71:CE71" si="275">SUM(CD66:CD70)</f>
        <v>-358142</v>
      </c>
      <c r="CE71" s="342">
        <f t="shared" si="275"/>
        <v>-92224</v>
      </c>
      <c r="CF71" s="259">
        <f t="shared" ref="CF71" si="276">SUM(CF66:CF70)</f>
        <v>-335287</v>
      </c>
      <c r="CG71" s="259">
        <f t="shared" ref="CG71" si="277">SUM(CG66:CG70)</f>
        <v>-274883</v>
      </c>
      <c r="CH71" s="259">
        <f t="shared" ref="CH71" si="278">SUM(CH66:CH70)</f>
        <v>-310566</v>
      </c>
      <c r="CI71" s="259">
        <f t="shared" ref="CI71" si="279">SUM(CI66:CI70)</f>
        <v>-290202</v>
      </c>
      <c r="CJ71" s="259">
        <f t="shared" ref="CJ71" si="280">SUM(CJ66:CJ70)</f>
        <v>-345973</v>
      </c>
      <c r="CK71" s="259">
        <f t="shared" ref="CK71" si="281">SUM(CK66:CK70)</f>
        <v>-324241</v>
      </c>
      <c r="CL71" s="259">
        <f t="shared" ref="CL71" si="282">SUM(CL66:CL70)</f>
        <v>-390399</v>
      </c>
      <c r="CM71" s="259">
        <f t="shared" ref="CM71" si="283">SUM(CM66:CM70)</f>
        <v>-139364</v>
      </c>
      <c r="CN71" s="259">
        <f t="shared" ref="CN71" si="284">SUM(CN66:CN70)</f>
        <v>-388377</v>
      </c>
      <c r="CO71" s="259">
        <f t="shared" ref="CO71" si="285">SUM(CO66:CO70)</f>
        <v>-268636</v>
      </c>
      <c r="CP71" s="373">
        <f t="shared" ref="CP71" si="286">SUM(CP66:CP70)</f>
        <v>-170516</v>
      </c>
      <c r="CQ71" s="373">
        <f t="shared" ref="CQ71" si="287">SUM(CQ66:CQ70)</f>
        <v>-380107</v>
      </c>
      <c r="CR71" s="373">
        <f t="shared" ref="CR71" si="288">SUM(CR66:CR70)</f>
        <v>-36581</v>
      </c>
      <c r="CS71" s="373">
        <f t="shared" ref="CS71" si="289">SUM(CS66:CS70)</f>
        <v>-188733</v>
      </c>
      <c r="CT71" s="373">
        <f t="shared" ref="CT71" si="290">SUM(CT66:CT70)</f>
        <v>-156418</v>
      </c>
      <c r="CU71" s="373">
        <f t="shared" ref="CU71" si="291">SUM(CU66:CU70)</f>
        <v>30246</v>
      </c>
      <c r="CV71" s="373">
        <f t="shared" ref="CV71" si="292">SUM(CV66:CV70)</f>
        <v>-19042</v>
      </c>
      <c r="CW71" s="373">
        <f t="shared" ref="CW71" si="293">SUM(CW66:CW70)</f>
        <v>-219178</v>
      </c>
      <c r="CX71" s="373">
        <f t="shared" ref="CX71" si="294">SUM(CX66:CX70)</f>
        <v>130176</v>
      </c>
      <c r="CY71" s="373">
        <f t="shared" ref="CY71:CZ71" si="295">SUM(CY66:CY70)</f>
        <v>111386</v>
      </c>
      <c r="CZ71" s="373">
        <f t="shared" si="295"/>
        <v>-109305</v>
      </c>
      <c r="DA71" s="373">
        <f t="shared" ref="DA71" si="296">SUM(DA66:DA70)</f>
        <v>22809</v>
      </c>
      <c r="DB71" s="331"/>
      <c r="DC71" s="29">
        <f>SUM(DC66:DC70)</f>
        <v>1037700</v>
      </c>
    </row>
    <row r="72" spans="1:107" s="52" customFormat="1" x14ac:dyDescent="0.3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51"/>
      <c r="CB72" s="251"/>
      <c r="CC72" s="251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264"/>
      <c r="DC72" s="71"/>
    </row>
    <row r="73" spans="1:107" s="52" customFormat="1" x14ac:dyDescent="0.35">
      <c r="A73" s="139"/>
      <c r="B73" s="53" t="s">
        <v>139</v>
      </c>
      <c r="C73" s="73">
        <v>8413006</v>
      </c>
      <c r="D73" s="74">
        <v>7493859</v>
      </c>
      <c r="E73" s="74">
        <v>6882357</v>
      </c>
      <c r="F73" s="74">
        <v>7653126</v>
      </c>
      <c r="G73" s="74">
        <v>11866360</v>
      </c>
      <c r="H73" s="74">
        <v>15371241</v>
      </c>
      <c r="I73" s="74">
        <v>12995472</v>
      </c>
      <c r="J73" s="74">
        <v>7720909</v>
      </c>
      <c r="K73" s="74">
        <v>6879745</v>
      </c>
      <c r="L73" s="75">
        <v>8909312</v>
      </c>
      <c r="M73" s="74">
        <v>10332686</v>
      </c>
      <c r="N73" s="74">
        <v>7436933</v>
      </c>
      <c r="O73" s="174">
        <v>7922539</v>
      </c>
      <c r="P73" s="74">
        <v>7840372</v>
      </c>
      <c r="Q73" s="174">
        <v>7198773</v>
      </c>
      <c r="R73" s="174">
        <v>7936869</v>
      </c>
      <c r="S73" s="174">
        <v>11792346</v>
      </c>
      <c r="T73" s="174">
        <v>16704650</v>
      </c>
      <c r="U73" s="174">
        <v>13934448</v>
      </c>
      <c r="V73" s="201">
        <v>9620016</v>
      </c>
      <c r="W73" s="201">
        <v>7825932</v>
      </c>
      <c r="X73" s="75">
        <v>8891778</v>
      </c>
      <c r="Y73" s="201">
        <v>9919067</v>
      </c>
      <c r="Z73" s="201">
        <v>9515425</v>
      </c>
      <c r="AA73" s="201">
        <v>9285023</v>
      </c>
      <c r="AB73" s="201">
        <v>7886697</v>
      </c>
      <c r="AC73" s="201">
        <v>6923464</v>
      </c>
      <c r="AD73" s="201">
        <v>8825822</v>
      </c>
      <c r="AE73" s="201">
        <v>13059963</v>
      </c>
      <c r="AF73" s="201">
        <v>15965360</v>
      </c>
      <c r="AG73" s="201">
        <v>15000961</v>
      </c>
      <c r="AH73" s="201">
        <v>9733808</v>
      </c>
      <c r="AI73" s="201">
        <v>7465333</v>
      </c>
      <c r="AJ73" s="178">
        <v>8360830</v>
      </c>
      <c r="AK73" s="275">
        <v>9197973</v>
      </c>
      <c r="AL73">
        <v>9820655</v>
      </c>
      <c r="AM73" s="275">
        <v>8832134</v>
      </c>
      <c r="AN73" s="275">
        <v>8139595</v>
      </c>
      <c r="AO73" s="275">
        <v>7071891</v>
      </c>
      <c r="AP73" s="275">
        <v>8875183</v>
      </c>
      <c r="AQ73" s="149">
        <v>11632428</v>
      </c>
      <c r="AR73" s="275">
        <v>17580120</v>
      </c>
      <c r="AS73" s="275">
        <v>15154737</v>
      </c>
      <c r="AT73" s="275">
        <v>9173475</v>
      </c>
      <c r="AU73" s="275">
        <v>7549323</v>
      </c>
      <c r="AV73" s="423">
        <v>8615785</v>
      </c>
      <c r="AW73" s="275">
        <v>9806237</v>
      </c>
      <c r="AX73">
        <v>8689345</v>
      </c>
      <c r="AY73" s="275">
        <v>8515108</v>
      </c>
      <c r="AZ73" s="52">
        <v>8917070</v>
      </c>
      <c r="BA73" s="275">
        <v>6995351</v>
      </c>
      <c r="BB73" s="275">
        <v>8709702</v>
      </c>
      <c r="BC73" s="149">
        <v>13112659</v>
      </c>
      <c r="BD73" s="275">
        <v>16381066</v>
      </c>
      <c r="BE73" s="275">
        <v>13835833</v>
      </c>
      <c r="BF73" s="275">
        <v>9853188</v>
      </c>
      <c r="BG73" s="275">
        <v>7694192</v>
      </c>
      <c r="BH73"/>
      <c r="BI73" s="76">
        <f t="shared" ref="BI73:BR77" si="297">O73-C73</f>
        <v>-490467</v>
      </c>
      <c r="BJ73" s="77">
        <f t="shared" si="297"/>
        <v>346513</v>
      </c>
      <c r="BK73" s="77">
        <f t="shared" si="297"/>
        <v>316416</v>
      </c>
      <c r="BL73" s="77">
        <f t="shared" si="297"/>
        <v>283743</v>
      </c>
      <c r="BM73" s="77">
        <f t="shared" si="297"/>
        <v>-74014</v>
      </c>
      <c r="BN73" s="77">
        <f t="shared" si="297"/>
        <v>1333409</v>
      </c>
      <c r="BO73" s="77">
        <f t="shared" si="297"/>
        <v>938976</v>
      </c>
      <c r="BP73" s="77">
        <f t="shared" si="297"/>
        <v>1899107</v>
      </c>
      <c r="BQ73" s="77">
        <f t="shared" si="297"/>
        <v>946187</v>
      </c>
      <c r="BR73" s="386">
        <f t="shared" si="297"/>
        <v>-17534</v>
      </c>
      <c r="BS73" s="409">
        <f t="shared" ref="BS73:CB77" si="298">Y73-M73</f>
        <v>-413619</v>
      </c>
      <c r="BT73" s="77">
        <f t="shared" si="298"/>
        <v>2078492</v>
      </c>
      <c r="BU73" s="77">
        <f t="shared" si="298"/>
        <v>1362484</v>
      </c>
      <c r="BV73" s="77">
        <f t="shared" si="298"/>
        <v>46325</v>
      </c>
      <c r="BW73" s="77">
        <f t="shared" si="298"/>
        <v>-275309</v>
      </c>
      <c r="BX73" s="226">
        <f t="shared" si="298"/>
        <v>888953</v>
      </c>
      <c r="BY73" s="226">
        <f t="shared" si="298"/>
        <v>1267617</v>
      </c>
      <c r="BZ73" s="226">
        <f t="shared" si="298"/>
        <v>-739290</v>
      </c>
      <c r="CA73" s="252">
        <f t="shared" si="298"/>
        <v>1066513</v>
      </c>
      <c r="CB73" s="252">
        <f t="shared" si="298"/>
        <v>113792</v>
      </c>
      <c r="CC73" s="252">
        <f t="shared" ref="CC73:CL77" si="299">AI73-W73</f>
        <v>-360599</v>
      </c>
      <c r="CD73" s="366">
        <f t="shared" si="299"/>
        <v>-530948</v>
      </c>
      <c r="CE73" s="335">
        <f t="shared" si="299"/>
        <v>-721094</v>
      </c>
      <c r="CF73" s="252">
        <f t="shared" si="299"/>
        <v>305230</v>
      </c>
      <c r="CG73" s="252">
        <f t="shared" si="299"/>
        <v>-452889</v>
      </c>
      <c r="CH73" s="252">
        <f t="shared" si="299"/>
        <v>252898</v>
      </c>
      <c r="CI73" s="252">
        <f t="shared" si="299"/>
        <v>148427</v>
      </c>
      <c r="CJ73" s="252">
        <f t="shared" si="299"/>
        <v>49361</v>
      </c>
      <c r="CK73" s="252">
        <f t="shared" si="299"/>
        <v>-1427535</v>
      </c>
      <c r="CL73" s="252">
        <f t="shared" si="299"/>
        <v>1614760</v>
      </c>
      <c r="CM73" s="252">
        <f t="shared" ref="CM73:DA77" si="300">AS73-AG73</f>
        <v>153776</v>
      </c>
      <c r="CN73" s="252">
        <f t="shared" si="300"/>
        <v>-560333</v>
      </c>
      <c r="CO73" s="252">
        <f t="shared" si="300"/>
        <v>83990</v>
      </c>
      <c r="CP73" s="366">
        <f t="shared" si="300"/>
        <v>254955</v>
      </c>
      <c r="CQ73" s="366">
        <f t="shared" si="300"/>
        <v>608264</v>
      </c>
      <c r="CR73" s="366">
        <f t="shared" si="300"/>
        <v>-1131310</v>
      </c>
      <c r="CS73" s="366">
        <f t="shared" si="300"/>
        <v>-317026</v>
      </c>
      <c r="CT73" s="366">
        <f t="shared" si="300"/>
        <v>777475</v>
      </c>
      <c r="CU73" s="366">
        <f t="shared" si="300"/>
        <v>-76540</v>
      </c>
      <c r="CV73" s="366">
        <f t="shared" si="300"/>
        <v>-165481</v>
      </c>
      <c r="CW73" s="366">
        <f t="shared" si="300"/>
        <v>1480231</v>
      </c>
      <c r="CX73" s="366">
        <f t="shared" si="300"/>
        <v>-1199054</v>
      </c>
      <c r="CY73" s="366">
        <f t="shared" si="300"/>
        <v>-1318904</v>
      </c>
      <c r="CZ73" s="366">
        <f t="shared" si="300"/>
        <v>679713</v>
      </c>
      <c r="DA73" s="366">
        <f t="shared" si="300"/>
        <v>144869</v>
      </c>
      <c r="DB73" s="264"/>
      <c r="DC73" s="149" t="s">
        <v>154</v>
      </c>
    </row>
    <row r="74" spans="1:107" s="52" customFormat="1" x14ac:dyDescent="0.35">
      <c r="A74" s="139"/>
      <c r="B74" s="53" t="s">
        <v>140</v>
      </c>
      <c r="C74" s="73">
        <v>131191</v>
      </c>
      <c r="D74" s="74">
        <v>115954</v>
      </c>
      <c r="E74" s="74">
        <v>88660</v>
      </c>
      <c r="F74" s="74">
        <v>72239</v>
      </c>
      <c r="G74" s="74">
        <v>85018</v>
      </c>
      <c r="H74" s="74">
        <v>96604</v>
      </c>
      <c r="I74" s="74">
        <v>77551</v>
      </c>
      <c r="J74" s="74">
        <v>70760</v>
      </c>
      <c r="K74" s="74">
        <v>83984</v>
      </c>
      <c r="L74" s="75">
        <v>115271</v>
      </c>
      <c r="M74" s="74">
        <v>140170</v>
      </c>
      <c r="N74" s="74">
        <v>120748</v>
      </c>
      <c r="O74" s="174">
        <v>116131</v>
      </c>
      <c r="P74" s="74">
        <v>118459</v>
      </c>
      <c r="Q74" s="174">
        <v>96903</v>
      </c>
      <c r="R74" s="174">
        <v>82914</v>
      </c>
      <c r="S74" s="174">
        <v>91482</v>
      </c>
      <c r="T74" s="174">
        <v>120540</v>
      </c>
      <c r="U74" s="174">
        <v>100229</v>
      </c>
      <c r="V74" s="201">
        <v>88888</v>
      </c>
      <c r="W74" s="201">
        <v>88198</v>
      </c>
      <c r="X74" s="75">
        <v>125653</v>
      </c>
      <c r="Y74" s="201">
        <v>162582</v>
      </c>
      <c r="Z74" s="201">
        <v>160373</v>
      </c>
      <c r="AA74" s="201">
        <v>178449</v>
      </c>
      <c r="AB74" s="201">
        <v>147515</v>
      </c>
      <c r="AC74" s="201">
        <v>120561</v>
      </c>
      <c r="AD74" s="201">
        <v>110570</v>
      </c>
      <c r="AE74" s="201">
        <v>132374</v>
      </c>
      <c r="AF74" s="201">
        <v>131348</v>
      </c>
      <c r="AG74" s="201">
        <v>131126</v>
      </c>
      <c r="AH74" s="201">
        <v>102590</v>
      </c>
      <c r="AI74" s="201">
        <v>95649</v>
      </c>
      <c r="AJ74" s="178">
        <v>130955</v>
      </c>
      <c r="AK74" s="275">
        <v>139549</v>
      </c>
      <c r="AL74">
        <v>169708</v>
      </c>
      <c r="AM74" s="275">
        <v>148491</v>
      </c>
      <c r="AN74" s="275">
        <v>124446</v>
      </c>
      <c r="AO74" s="275">
        <v>100757</v>
      </c>
      <c r="AP74" s="275">
        <v>96986</v>
      </c>
      <c r="AQ74" s="149">
        <v>89695</v>
      </c>
      <c r="AR74" s="275">
        <v>113330</v>
      </c>
      <c r="AS74" s="275">
        <v>108176</v>
      </c>
      <c r="AT74" s="275">
        <v>93902</v>
      </c>
      <c r="AU74" s="275">
        <v>87348</v>
      </c>
      <c r="AV74" s="424">
        <v>131094</v>
      </c>
      <c r="AW74" s="275">
        <v>138461</v>
      </c>
      <c r="AX74">
        <v>143222</v>
      </c>
      <c r="AY74" s="275">
        <v>131643</v>
      </c>
      <c r="AZ74" s="52">
        <v>123171</v>
      </c>
      <c r="BA74" s="275">
        <v>85994</v>
      </c>
      <c r="BB74" s="275">
        <v>82747</v>
      </c>
      <c r="BC74" s="149">
        <v>96940</v>
      </c>
      <c r="BD74" s="275">
        <v>113334</v>
      </c>
      <c r="BE74" s="275">
        <v>99948</v>
      </c>
      <c r="BF74" s="275">
        <v>91602</v>
      </c>
      <c r="BG74" s="275">
        <v>97107</v>
      </c>
      <c r="BH74"/>
      <c r="BI74" s="76">
        <f t="shared" si="297"/>
        <v>-15060</v>
      </c>
      <c r="BJ74" s="77">
        <f t="shared" si="297"/>
        <v>2505</v>
      </c>
      <c r="BK74" s="77">
        <f t="shared" si="297"/>
        <v>8243</v>
      </c>
      <c r="BL74" s="77">
        <f t="shared" si="297"/>
        <v>10675</v>
      </c>
      <c r="BM74" s="77">
        <f t="shared" si="297"/>
        <v>6464</v>
      </c>
      <c r="BN74" s="77">
        <f t="shared" si="297"/>
        <v>23936</v>
      </c>
      <c r="BO74" s="77">
        <f t="shared" si="297"/>
        <v>22678</v>
      </c>
      <c r="BP74" s="77">
        <f t="shared" si="297"/>
        <v>18128</v>
      </c>
      <c r="BQ74" s="77">
        <f t="shared" si="297"/>
        <v>4214</v>
      </c>
      <c r="BR74" s="386">
        <f t="shared" si="297"/>
        <v>10382</v>
      </c>
      <c r="BS74" s="409">
        <f t="shared" si="298"/>
        <v>22412</v>
      </c>
      <c r="BT74" s="77">
        <f t="shared" si="298"/>
        <v>39625</v>
      </c>
      <c r="BU74" s="77">
        <f t="shared" si="298"/>
        <v>62318</v>
      </c>
      <c r="BV74" s="77">
        <f t="shared" si="298"/>
        <v>29056</v>
      </c>
      <c r="BW74" s="77">
        <f t="shared" si="298"/>
        <v>23658</v>
      </c>
      <c r="BX74" s="226">
        <f t="shared" si="298"/>
        <v>27656</v>
      </c>
      <c r="BY74" s="226">
        <f t="shared" si="298"/>
        <v>40892</v>
      </c>
      <c r="BZ74" s="226">
        <f t="shared" si="298"/>
        <v>10808</v>
      </c>
      <c r="CA74" s="252">
        <f t="shared" si="298"/>
        <v>30897</v>
      </c>
      <c r="CB74" s="252">
        <f t="shared" si="298"/>
        <v>13702</v>
      </c>
      <c r="CC74" s="252">
        <f t="shared" si="299"/>
        <v>7451</v>
      </c>
      <c r="CD74" s="366">
        <f t="shared" si="299"/>
        <v>5302</v>
      </c>
      <c r="CE74" s="335">
        <f t="shared" si="299"/>
        <v>-23033</v>
      </c>
      <c r="CF74" s="252">
        <f t="shared" si="299"/>
        <v>9335</v>
      </c>
      <c r="CG74" s="252">
        <f t="shared" si="299"/>
        <v>-29958</v>
      </c>
      <c r="CH74" s="252">
        <f t="shared" si="299"/>
        <v>-23069</v>
      </c>
      <c r="CI74" s="252">
        <f t="shared" si="299"/>
        <v>-19804</v>
      </c>
      <c r="CJ74" s="252">
        <f t="shared" si="299"/>
        <v>-13584</v>
      </c>
      <c r="CK74" s="252">
        <f t="shared" si="299"/>
        <v>-42679</v>
      </c>
      <c r="CL74" s="252">
        <f t="shared" si="299"/>
        <v>-18018</v>
      </c>
      <c r="CM74" s="252">
        <f t="shared" si="300"/>
        <v>-22950</v>
      </c>
      <c r="CN74" s="252">
        <f t="shared" si="300"/>
        <v>-8688</v>
      </c>
      <c r="CO74" s="252">
        <f t="shared" si="300"/>
        <v>-8301</v>
      </c>
      <c r="CP74" s="366">
        <f t="shared" si="300"/>
        <v>139</v>
      </c>
      <c r="CQ74" s="366">
        <f t="shared" si="300"/>
        <v>-1088</v>
      </c>
      <c r="CR74" s="366">
        <f t="shared" si="300"/>
        <v>-26486</v>
      </c>
      <c r="CS74" s="366">
        <f t="shared" si="300"/>
        <v>-16848</v>
      </c>
      <c r="CT74" s="366">
        <f t="shared" si="300"/>
        <v>-1275</v>
      </c>
      <c r="CU74" s="366">
        <f t="shared" si="300"/>
        <v>-14763</v>
      </c>
      <c r="CV74" s="366">
        <f t="shared" si="300"/>
        <v>-14239</v>
      </c>
      <c r="CW74" s="366">
        <f t="shared" si="300"/>
        <v>7245</v>
      </c>
      <c r="CX74" s="366">
        <f t="shared" si="300"/>
        <v>4</v>
      </c>
      <c r="CY74" s="366">
        <f t="shared" si="300"/>
        <v>-8228</v>
      </c>
      <c r="CZ74" s="366">
        <f t="shared" si="300"/>
        <v>-2300</v>
      </c>
      <c r="DA74" s="366">
        <f t="shared" si="300"/>
        <v>9759</v>
      </c>
      <c r="DB74" s="264"/>
      <c r="DC74" s="149" t="s">
        <v>154</v>
      </c>
    </row>
    <row r="75" spans="1:107" s="52" customFormat="1" x14ac:dyDescent="0.35">
      <c r="A75" s="139"/>
      <c r="B75" s="53" t="s">
        <v>141</v>
      </c>
      <c r="C75" s="73">
        <v>1833698</v>
      </c>
      <c r="D75" s="74">
        <v>1825790</v>
      </c>
      <c r="E75" s="74">
        <v>1636051</v>
      </c>
      <c r="F75" s="74">
        <v>1927752</v>
      </c>
      <c r="G75" s="74">
        <v>2350383</v>
      </c>
      <c r="H75" s="74">
        <v>3134952</v>
      </c>
      <c r="I75" s="74">
        <v>3081535</v>
      </c>
      <c r="J75" s="74">
        <v>1955153</v>
      </c>
      <c r="K75" s="74">
        <v>1642559</v>
      </c>
      <c r="L75" s="75">
        <v>1868784</v>
      </c>
      <c r="M75" s="74">
        <v>2471374</v>
      </c>
      <c r="N75" s="74">
        <v>1402405</v>
      </c>
      <c r="O75" s="174">
        <v>1825458</v>
      </c>
      <c r="P75" s="74">
        <v>1536033</v>
      </c>
      <c r="Q75" s="174">
        <v>1390111</v>
      </c>
      <c r="R75" s="174">
        <v>1442209</v>
      </c>
      <c r="S75" s="174">
        <v>1972630</v>
      </c>
      <c r="T75" s="174">
        <v>2764757</v>
      </c>
      <c r="U75" s="174">
        <v>2564352</v>
      </c>
      <c r="V75" s="201">
        <v>1843444</v>
      </c>
      <c r="W75" s="201">
        <v>1683387</v>
      </c>
      <c r="X75" s="75">
        <v>1745283</v>
      </c>
      <c r="Y75" s="201">
        <v>2044759</v>
      </c>
      <c r="Z75" s="201">
        <v>1833425</v>
      </c>
      <c r="AA75" s="201">
        <v>1869907</v>
      </c>
      <c r="AB75" s="201">
        <v>1740209</v>
      </c>
      <c r="AC75" s="201">
        <v>1551900</v>
      </c>
      <c r="AD75" s="201">
        <v>1829481</v>
      </c>
      <c r="AE75" s="201">
        <v>2584650</v>
      </c>
      <c r="AF75" s="201">
        <v>3027452</v>
      </c>
      <c r="AG75" s="201">
        <v>2899397</v>
      </c>
      <c r="AH75" s="201">
        <v>2342365</v>
      </c>
      <c r="AI75" s="201">
        <v>1773237</v>
      </c>
      <c r="AJ75" s="178">
        <v>1741013</v>
      </c>
      <c r="AK75" s="275">
        <v>1833923</v>
      </c>
      <c r="AL75">
        <v>1952377</v>
      </c>
      <c r="AM75" s="275">
        <v>1864063</v>
      </c>
      <c r="AN75" s="275">
        <v>1825089</v>
      </c>
      <c r="AO75" s="275">
        <v>1665977</v>
      </c>
      <c r="AP75" s="275">
        <v>1847125</v>
      </c>
      <c r="AQ75" s="149">
        <v>2158063</v>
      </c>
      <c r="AR75" s="275">
        <v>2934944</v>
      </c>
      <c r="AS75" s="275">
        <v>2927544</v>
      </c>
      <c r="AT75" s="275">
        <v>2078518</v>
      </c>
      <c r="AU75" s="275">
        <v>1706668</v>
      </c>
      <c r="AV75" s="424">
        <v>1703656</v>
      </c>
      <c r="AW75" s="275">
        <v>1922446</v>
      </c>
      <c r="AX75">
        <v>1706502</v>
      </c>
      <c r="AY75" s="275">
        <v>1802326</v>
      </c>
      <c r="AZ75" s="52">
        <v>1876775</v>
      </c>
      <c r="BA75" s="275">
        <v>1605576</v>
      </c>
      <c r="BB75" s="275">
        <v>1869428</v>
      </c>
      <c r="BC75" s="149">
        <v>2298456</v>
      </c>
      <c r="BD75" s="275">
        <v>2832853</v>
      </c>
      <c r="BE75" s="275">
        <v>2706964</v>
      </c>
      <c r="BF75" s="275">
        <v>2214498</v>
      </c>
      <c r="BG75" s="275">
        <v>1679685</v>
      </c>
      <c r="BH75"/>
      <c r="BI75" s="76">
        <f t="shared" si="297"/>
        <v>-8240</v>
      </c>
      <c r="BJ75" s="77">
        <f t="shared" si="297"/>
        <v>-289757</v>
      </c>
      <c r="BK75" s="77">
        <f t="shared" si="297"/>
        <v>-245940</v>
      </c>
      <c r="BL75" s="77">
        <f t="shared" si="297"/>
        <v>-485543</v>
      </c>
      <c r="BM75" s="77">
        <f t="shared" si="297"/>
        <v>-377753</v>
      </c>
      <c r="BN75" s="77">
        <f t="shared" si="297"/>
        <v>-370195</v>
      </c>
      <c r="BO75" s="77">
        <f t="shared" si="297"/>
        <v>-517183</v>
      </c>
      <c r="BP75" s="77">
        <f t="shared" si="297"/>
        <v>-111709</v>
      </c>
      <c r="BQ75" s="77">
        <f t="shared" si="297"/>
        <v>40828</v>
      </c>
      <c r="BR75" s="386">
        <f t="shared" si="297"/>
        <v>-123501</v>
      </c>
      <c r="BS75" s="409">
        <f t="shared" si="298"/>
        <v>-426615</v>
      </c>
      <c r="BT75" s="77">
        <f t="shared" si="298"/>
        <v>431020</v>
      </c>
      <c r="BU75" s="77">
        <f t="shared" si="298"/>
        <v>44449</v>
      </c>
      <c r="BV75" s="77">
        <f t="shared" si="298"/>
        <v>204176</v>
      </c>
      <c r="BW75" s="77">
        <f t="shared" si="298"/>
        <v>161789</v>
      </c>
      <c r="BX75" s="226">
        <f t="shared" si="298"/>
        <v>387272</v>
      </c>
      <c r="BY75" s="226">
        <f t="shared" si="298"/>
        <v>612020</v>
      </c>
      <c r="BZ75" s="226">
        <f t="shared" si="298"/>
        <v>262695</v>
      </c>
      <c r="CA75" s="252">
        <f t="shared" si="298"/>
        <v>335045</v>
      </c>
      <c r="CB75" s="252">
        <f t="shared" si="298"/>
        <v>498921</v>
      </c>
      <c r="CC75" s="252">
        <f t="shared" si="299"/>
        <v>89850</v>
      </c>
      <c r="CD75" s="366">
        <f t="shared" si="299"/>
        <v>-4270</v>
      </c>
      <c r="CE75" s="335">
        <f t="shared" si="299"/>
        <v>-210836</v>
      </c>
      <c r="CF75" s="252">
        <f t="shared" si="299"/>
        <v>118952</v>
      </c>
      <c r="CG75" s="252">
        <f t="shared" si="299"/>
        <v>-5844</v>
      </c>
      <c r="CH75" s="252">
        <f t="shared" si="299"/>
        <v>84880</v>
      </c>
      <c r="CI75" s="252">
        <f t="shared" si="299"/>
        <v>114077</v>
      </c>
      <c r="CJ75" s="252">
        <f t="shared" si="299"/>
        <v>17644</v>
      </c>
      <c r="CK75" s="252">
        <f t="shared" si="299"/>
        <v>-426587</v>
      </c>
      <c r="CL75" s="252">
        <f t="shared" si="299"/>
        <v>-92508</v>
      </c>
      <c r="CM75" s="252">
        <f t="shared" si="300"/>
        <v>28147</v>
      </c>
      <c r="CN75" s="252">
        <f t="shared" si="300"/>
        <v>-263847</v>
      </c>
      <c r="CO75" s="252">
        <f t="shared" si="300"/>
        <v>-66569</v>
      </c>
      <c r="CP75" s="366">
        <f t="shared" si="300"/>
        <v>-37357</v>
      </c>
      <c r="CQ75" s="366">
        <f t="shared" si="300"/>
        <v>88523</v>
      </c>
      <c r="CR75" s="366">
        <f t="shared" si="300"/>
        <v>-245875</v>
      </c>
      <c r="CS75" s="366">
        <f t="shared" si="300"/>
        <v>-61737</v>
      </c>
      <c r="CT75" s="366">
        <f t="shared" si="300"/>
        <v>51686</v>
      </c>
      <c r="CU75" s="366">
        <f t="shared" si="300"/>
        <v>-60401</v>
      </c>
      <c r="CV75" s="366">
        <f t="shared" si="300"/>
        <v>22303</v>
      </c>
      <c r="CW75" s="366">
        <f t="shared" si="300"/>
        <v>140393</v>
      </c>
      <c r="CX75" s="366">
        <f t="shared" si="300"/>
        <v>-102091</v>
      </c>
      <c r="CY75" s="366">
        <f t="shared" si="300"/>
        <v>-220580</v>
      </c>
      <c r="CZ75" s="366">
        <f t="shared" si="300"/>
        <v>135980</v>
      </c>
      <c r="DA75" s="366">
        <f t="shared" si="300"/>
        <v>-26983</v>
      </c>
      <c r="DB75" s="264"/>
      <c r="DC75" s="149" t="s">
        <v>154</v>
      </c>
    </row>
    <row r="76" spans="1:107" s="52" customFormat="1" x14ac:dyDescent="0.35">
      <c r="A76" s="139"/>
      <c r="B76" s="53" t="s">
        <v>142</v>
      </c>
      <c r="C76" s="73">
        <v>1300650</v>
      </c>
      <c r="D76" s="74">
        <v>1267725</v>
      </c>
      <c r="E76" s="74">
        <v>1312322</v>
      </c>
      <c r="F76" s="74">
        <v>1443259</v>
      </c>
      <c r="G76" s="74">
        <v>1588852</v>
      </c>
      <c r="H76" s="74">
        <v>2297707</v>
      </c>
      <c r="I76" s="74">
        <v>2069118</v>
      </c>
      <c r="J76" s="74">
        <v>1576700</v>
      </c>
      <c r="K76" s="74">
        <v>1299078</v>
      </c>
      <c r="L76" s="75">
        <v>1284619</v>
      </c>
      <c r="M76" s="74">
        <v>1868766</v>
      </c>
      <c r="N76" s="74">
        <v>950888</v>
      </c>
      <c r="O76" s="174">
        <v>1199874</v>
      </c>
      <c r="P76" s="74">
        <v>1169155</v>
      </c>
      <c r="Q76" s="174">
        <v>1048582</v>
      </c>
      <c r="R76" s="174">
        <v>983243</v>
      </c>
      <c r="S76" s="174">
        <v>1361001</v>
      </c>
      <c r="T76" s="174">
        <v>1882193</v>
      </c>
      <c r="U76" s="174">
        <v>1780088</v>
      </c>
      <c r="V76" s="201">
        <v>1541109</v>
      </c>
      <c r="W76" s="201">
        <v>1350079</v>
      </c>
      <c r="X76" s="75">
        <v>1134977</v>
      </c>
      <c r="Y76" s="201">
        <v>1299464</v>
      </c>
      <c r="Z76" s="201">
        <v>1190853</v>
      </c>
      <c r="AA76" s="201">
        <v>1200458</v>
      </c>
      <c r="AB76" s="201">
        <v>1077734</v>
      </c>
      <c r="AC76" s="201">
        <v>1230261</v>
      </c>
      <c r="AD76" s="201">
        <v>1314155</v>
      </c>
      <c r="AE76" s="201">
        <v>1697894</v>
      </c>
      <c r="AF76" s="201">
        <v>1948651</v>
      </c>
      <c r="AG76" s="201">
        <v>1764779</v>
      </c>
      <c r="AH76" s="201">
        <v>1970433</v>
      </c>
      <c r="AI76" s="201">
        <v>1444281</v>
      </c>
      <c r="AJ76" s="178">
        <v>1359096</v>
      </c>
      <c r="AK76" s="275">
        <v>1225382</v>
      </c>
      <c r="AL76">
        <v>1272811</v>
      </c>
      <c r="AM76" s="275">
        <v>1207172</v>
      </c>
      <c r="AN76" s="275">
        <v>1309771</v>
      </c>
      <c r="AO76" s="275">
        <v>1198914</v>
      </c>
      <c r="AP76" s="275">
        <v>1324360</v>
      </c>
      <c r="AQ76" s="149">
        <v>1648871</v>
      </c>
      <c r="AR76" s="275">
        <v>2154297</v>
      </c>
      <c r="AS76" s="275">
        <v>2369769</v>
      </c>
      <c r="AT76" s="275">
        <v>1847868</v>
      </c>
      <c r="AU76" s="275">
        <v>1334974</v>
      </c>
      <c r="AV76" s="424">
        <v>1377537</v>
      </c>
      <c r="AW76" s="275">
        <v>1351987</v>
      </c>
      <c r="AX76">
        <v>1272710</v>
      </c>
      <c r="AY76" s="275">
        <v>1318579</v>
      </c>
      <c r="AZ76" s="52">
        <v>1373470</v>
      </c>
      <c r="BA76" s="275">
        <v>1267366</v>
      </c>
      <c r="BB76" s="275">
        <v>1468928</v>
      </c>
      <c r="BC76" s="149">
        <v>1663655</v>
      </c>
      <c r="BD76" s="275">
        <v>1843666</v>
      </c>
      <c r="BE76" s="275">
        <v>1970569</v>
      </c>
      <c r="BF76" s="275">
        <v>1772349</v>
      </c>
      <c r="BG76" s="275">
        <v>1367325</v>
      </c>
      <c r="BH76"/>
      <c r="BI76" s="76">
        <f t="shared" si="297"/>
        <v>-100776</v>
      </c>
      <c r="BJ76" s="77">
        <f t="shared" si="297"/>
        <v>-98570</v>
      </c>
      <c r="BK76" s="77">
        <f t="shared" si="297"/>
        <v>-263740</v>
      </c>
      <c r="BL76" s="77">
        <f t="shared" si="297"/>
        <v>-460016</v>
      </c>
      <c r="BM76" s="77">
        <f t="shared" si="297"/>
        <v>-227851</v>
      </c>
      <c r="BN76" s="77">
        <f t="shared" si="297"/>
        <v>-415514</v>
      </c>
      <c r="BO76" s="77">
        <f t="shared" si="297"/>
        <v>-289030</v>
      </c>
      <c r="BP76" s="77">
        <f t="shared" si="297"/>
        <v>-35591</v>
      </c>
      <c r="BQ76" s="77">
        <f t="shared" si="297"/>
        <v>51001</v>
      </c>
      <c r="BR76" s="386">
        <f t="shared" si="297"/>
        <v>-149642</v>
      </c>
      <c r="BS76" s="409">
        <f t="shared" si="298"/>
        <v>-569302</v>
      </c>
      <c r="BT76" s="77">
        <f t="shared" si="298"/>
        <v>239965</v>
      </c>
      <c r="BU76" s="77">
        <f t="shared" si="298"/>
        <v>584</v>
      </c>
      <c r="BV76" s="77">
        <f t="shared" si="298"/>
        <v>-91421</v>
      </c>
      <c r="BW76" s="77">
        <f t="shared" si="298"/>
        <v>181679</v>
      </c>
      <c r="BX76" s="226">
        <f t="shared" si="298"/>
        <v>330912</v>
      </c>
      <c r="BY76" s="226">
        <f t="shared" si="298"/>
        <v>336893</v>
      </c>
      <c r="BZ76" s="226">
        <f t="shared" si="298"/>
        <v>66458</v>
      </c>
      <c r="CA76" s="252">
        <f t="shared" si="298"/>
        <v>-15309</v>
      </c>
      <c r="CB76" s="252">
        <f t="shared" si="298"/>
        <v>429324</v>
      </c>
      <c r="CC76" s="252">
        <f t="shared" si="299"/>
        <v>94202</v>
      </c>
      <c r="CD76" s="366">
        <f t="shared" si="299"/>
        <v>224119</v>
      </c>
      <c r="CE76" s="335">
        <f t="shared" si="299"/>
        <v>-74082</v>
      </c>
      <c r="CF76" s="252">
        <f t="shared" si="299"/>
        <v>81958</v>
      </c>
      <c r="CG76" s="252">
        <f t="shared" si="299"/>
        <v>6714</v>
      </c>
      <c r="CH76" s="252">
        <f t="shared" si="299"/>
        <v>232037</v>
      </c>
      <c r="CI76" s="252">
        <f t="shared" si="299"/>
        <v>-31347</v>
      </c>
      <c r="CJ76" s="252">
        <f t="shared" si="299"/>
        <v>10205</v>
      </c>
      <c r="CK76" s="252">
        <f t="shared" si="299"/>
        <v>-49023</v>
      </c>
      <c r="CL76" s="252">
        <f t="shared" si="299"/>
        <v>205646</v>
      </c>
      <c r="CM76" s="252">
        <f t="shared" si="300"/>
        <v>604990</v>
      </c>
      <c r="CN76" s="252">
        <f t="shared" si="300"/>
        <v>-122565</v>
      </c>
      <c r="CO76" s="252">
        <f t="shared" si="300"/>
        <v>-109307</v>
      </c>
      <c r="CP76" s="366">
        <f t="shared" si="300"/>
        <v>18441</v>
      </c>
      <c r="CQ76" s="366">
        <f t="shared" si="300"/>
        <v>126605</v>
      </c>
      <c r="CR76" s="366">
        <f t="shared" si="300"/>
        <v>-101</v>
      </c>
      <c r="CS76" s="366">
        <f t="shared" si="300"/>
        <v>111407</v>
      </c>
      <c r="CT76" s="366">
        <f t="shared" si="300"/>
        <v>63699</v>
      </c>
      <c r="CU76" s="366">
        <f t="shared" si="300"/>
        <v>68452</v>
      </c>
      <c r="CV76" s="366">
        <f t="shared" si="300"/>
        <v>144568</v>
      </c>
      <c r="CW76" s="366">
        <f t="shared" si="300"/>
        <v>14784</v>
      </c>
      <c r="CX76" s="366">
        <f t="shared" si="300"/>
        <v>-310631</v>
      </c>
      <c r="CY76" s="366">
        <f t="shared" si="300"/>
        <v>-399200</v>
      </c>
      <c r="CZ76" s="366">
        <f t="shared" si="300"/>
        <v>-75519</v>
      </c>
      <c r="DA76" s="366">
        <f t="shared" si="300"/>
        <v>32351</v>
      </c>
      <c r="DB76" s="264"/>
      <c r="DC76" s="149" t="s">
        <v>154</v>
      </c>
    </row>
    <row r="77" spans="1:107" s="52" customFormat="1" x14ac:dyDescent="0.35">
      <c r="A77" s="139"/>
      <c r="B77" s="53" t="s">
        <v>143</v>
      </c>
      <c r="C77" s="73">
        <v>1121217</v>
      </c>
      <c r="D77" s="74">
        <v>1025131</v>
      </c>
      <c r="E77" s="74">
        <v>1330312</v>
      </c>
      <c r="F77" s="74">
        <v>1003118</v>
      </c>
      <c r="G77" s="74">
        <v>1407782</v>
      </c>
      <c r="H77" s="74">
        <v>1424500</v>
      </c>
      <c r="I77" s="74">
        <v>1469728</v>
      </c>
      <c r="J77" s="74">
        <v>1189301</v>
      </c>
      <c r="K77" s="74">
        <v>1006563</v>
      </c>
      <c r="L77" s="75">
        <v>1048184</v>
      </c>
      <c r="M77" s="74">
        <v>317552</v>
      </c>
      <c r="N77" s="74">
        <v>2033847</v>
      </c>
      <c r="O77" s="174">
        <v>-2284181</v>
      </c>
      <c r="P77" s="74">
        <v>2001093</v>
      </c>
      <c r="Q77" s="174">
        <v>3122907</v>
      </c>
      <c r="R77" s="174">
        <v>1087026</v>
      </c>
      <c r="S77" s="174">
        <v>1249553</v>
      </c>
      <c r="T77" s="174">
        <v>1261163</v>
      </c>
      <c r="U77" s="174">
        <v>1390015</v>
      </c>
      <c r="V77" s="201">
        <v>1098838</v>
      </c>
      <c r="W77" s="201">
        <v>1075518</v>
      </c>
      <c r="X77" s="75">
        <v>1154476</v>
      </c>
      <c r="Y77" s="201">
        <v>609487</v>
      </c>
      <c r="Z77" s="201">
        <v>1348468</v>
      </c>
      <c r="AA77" s="201">
        <v>1202429</v>
      </c>
      <c r="AB77" s="201">
        <v>757740</v>
      </c>
      <c r="AC77" s="201">
        <v>1000170</v>
      </c>
      <c r="AD77" s="201">
        <v>981600</v>
      </c>
      <c r="AE77" s="201">
        <v>1735098</v>
      </c>
      <c r="AF77" s="201">
        <v>1283009</v>
      </c>
      <c r="AG77" s="201">
        <v>1307382</v>
      </c>
      <c r="AH77" s="201">
        <v>1168423</v>
      </c>
      <c r="AI77" s="201">
        <v>1010434</v>
      </c>
      <c r="AJ77" s="178">
        <v>169767</v>
      </c>
      <c r="AK77" s="275">
        <v>1213865</v>
      </c>
      <c r="AL77">
        <v>749263</v>
      </c>
      <c r="AM77" s="275">
        <v>2020092</v>
      </c>
      <c r="AN77" s="275">
        <v>1059057</v>
      </c>
      <c r="AO77" s="275">
        <v>1007932</v>
      </c>
      <c r="AP77" s="275">
        <v>1068580</v>
      </c>
      <c r="AQ77" s="149">
        <v>1161527</v>
      </c>
      <c r="AR77" s="275">
        <v>1324860</v>
      </c>
      <c r="AS77" s="275">
        <v>1170050</v>
      </c>
      <c r="AT77" s="275">
        <v>1922785</v>
      </c>
      <c r="AU77" s="275">
        <v>1250510</v>
      </c>
      <c r="AV77" s="424">
        <v>1055541</v>
      </c>
      <c r="AW77" s="275">
        <v>1037471</v>
      </c>
      <c r="AX77">
        <v>1144596</v>
      </c>
      <c r="AY77" s="275">
        <v>1063155</v>
      </c>
      <c r="AZ77" s="52">
        <v>1018395</v>
      </c>
      <c r="BA77" s="275">
        <v>1250262</v>
      </c>
      <c r="BB77" s="275">
        <v>767331</v>
      </c>
      <c r="BC77" s="149">
        <v>1075074</v>
      </c>
      <c r="BD77" s="275">
        <v>1236288</v>
      </c>
      <c r="BE77" s="275">
        <v>995608</v>
      </c>
      <c r="BF77" s="275">
        <v>1835259</v>
      </c>
      <c r="BG77" s="275">
        <v>1015461</v>
      </c>
      <c r="BH77"/>
      <c r="BI77" s="76">
        <f t="shared" si="297"/>
        <v>-3405398</v>
      </c>
      <c r="BJ77" s="77">
        <f t="shared" si="297"/>
        <v>975962</v>
      </c>
      <c r="BK77" s="77">
        <f t="shared" si="297"/>
        <v>1792595</v>
      </c>
      <c r="BL77" s="77">
        <f t="shared" si="297"/>
        <v>83908</v>
      </c>
      <c r="BM77" s="77">
        <f t="shared" si="297"/>
        <v>-158229</v>
      </c>
      <c r="BN77" s="77">
        <f t="shared" si="297"/>
        <v>-163337</v>
      </c>
      <c r="BO77" s="77">
        <f t="shared" si="297"/>
        <v>-79713</v>
      </c>
      <c r="BP77" s="77">
        <f t="shared" si="297"/>
        <v>-90463</v>
      </c>
      <c r="BQ77" s="77">
        <f t="shared" si="297"/>
        <v>68955</v>
      </c>
      <c r="BR77" s="386">
        <f t="shared" si="297"/>
        <v>106292</v>
      </c>
      <c r="BS77" s="409">
        <f t="shared" si="298"/>
        <v>291935</v>
      </c>
      <c r="BT77" s="77">
        <f t="shared" si="298"/>
        <v>-685379</v>
      </c>
      <c r="BU77" s="77">
        <f t="shared" si="298"/>
        <v>3486610</v>
      </c>
      <c r="BV77" s="77">
        <f t="shared" si="298"/>
        <v>-1243353</v>
      </c>
      <c r="BW77" s="77">
        <f t="shared" si="298"/>
        <v>-2122737</v>
      </c>
      <c r="BX77" s="226">
        <f t="shared" si="298"/>
        <v>-105426</v>
      </c>
      <c r="BY77" s="226">
        <f t="shared" si="298"/>
        <v>485545</v>
      </c>
      <c r="BZ77" s="226">
        <f t="shared" si="298"/>
        <v>21846</v>
      </c>
      <c r="CA77" s="252">
        <f t="shared" si="298"/>
        <v>-82633</v>
      </c>
      <c r="CB77" s="252">
        <f t="shared" si="298"/>
        <v>69585</v>
      </c>
      <c r="CC77" s="252">
        <f t="shared" si="299"/>
        <v>-65084</v>
      </c>
      <c r="CD77" s="366">
        <f t="shared" si="299"/>
        <v>-984709</v>
      </c>
      <c r="CE77" s="335">
        <f t="shared" si="299"/>
        <v>604378</v>
      </c>
      <c r="CF77" s="252">
        <f t="shared" si="299"/>
        <v>-599205</v>
      </c>
      <c r="CG77" s="252">
        <f t="shared" si="299"/>
        <v>817663</v>
      </c>
      <c r="CH77" s="252">
        <f t="shared" si="299"/>
        <v>301317</v>
      </c>
      <c r="CI77" s="252">
        <f t="shared" si="299"/>
        <v>7762</v>
      </c>
      <c r="CJ77" s="252">
        <f t="shared" si="299"/>
        <v>86980</v>
      </c>
      <c r="CK77" s="252">
        <f t="shared" si="299"/>
        <v>-573571</v>
      </c>
      <c r="CL77" s="252">
        <f t="shared" si="299"/>
        <v>41851</v>
      </c>
      <c r="CM77" s="252">
        <f t="shared" si="300"/>
        <v>-137332</v>
      </c>
      <c r="CN77" s="252">
        <f t="shared" si="300"/>
        <v>754362</v>
      </c>
      <c r="CO77" s="252">
        <f t="shared" si="300"/>
        <v>240076</v>
      </c>
      <c r="CP77" s="366">
        <f t="shared" si="300"/>
        <v>885774</v>
      </c>
      <c r="CQ77" s="366">
        <f t="shared" si="300"/>
        <v>-176394</v>
      </c>
      <c r="CR77" s="366">
        <f t="shared" si="300"/>
        <v>395333</v>
      </c>
      <c r="CS77" s="366">
        <f t="shared" si="300"/>
        <v>-956937</v>
      </c>
      <c r="CT77" s="366">
        <f t="shared" si="300"/>
        <v>-40662</v>
      </c>
      <c r="CU77" s="366">
        <f t="shared" si="300"/>
        <v>242330</v>
      </c>
      <c r="CV77" s="366">
        <f t="shared" si="300"/>
        <v>-301249</v>
      </c>
      <c r="CW77" s="366">
        <f t="shared" si="300"/>
        <v>-86453</v>
      </c>
      <c r="CX77" s="366">
        <f t="shared" si="300"/>
        <v>-88572</v>
      </c>
      <c r="CY77" s="366">
        <f t="shared" si="300"/>
        <v>-174442</v>
      </c>
      <c r="CZ77" s="366">
        <f t="shared" si="300"/>
        <v>-87526</v>
      </c>
      <c r="DA77" s="366">
        <f t="shared" si="300"/>
        <v>-235049</v>
      </c>
      <c r="DB77" s="264"/>
      <c r="DC77" s="149" t="s">
        <v>154</v>
      </c>
    </row>
    <row r="78" spans="1:107" s="66" customFormat="1" x14ac:dyDescent="0.35">
      <c r="A78" s="140"/>
      <c r="B78" s="53" t="s">
        <v>144</v>
      </c>
      <c r="C78" s="129">
        <f>SUM(C73:C77)</f>
        <v>12799762</v>
      </c>
      <c r="D78" s="130">
        <f t="shared" ref="D78:AK78" si="301">SUM(D73:D77)</f>
        <v>11728459</v>
      </c>
      <c r="E78" s="130">
        <f t="shared" si="301"/>
        <v>11249702</v>
      </c>
      <c r="F78" s="130">
        <f t="shared" si="301"/>
        <v>12099494</v>
      </c>
      <c r="G78" s="130">
        <f t="shared" si="301"/>
        <v>17298395</v>
      </c>
      <c r="H78" s="130">
        <f t="shared" si="301"/>
        <v>22325004</v>
      </c>
      <c r="I78" s="130">
        <f t="shared" si="301"/>
        <v>19693404</v>
      </c>
      <c r="J78" s="130">
        <f t="shared" si="301"/>
        <v>12512823</v>
      </c>
      <c r="K78" s="130">
        <f t="shared" si="301"/>
        <v>10911929</v>
      </c>
      <c r="L78" s="131">
        <f t="shared" si="301"/>
        <v>13226170</v>
      </c>
      <c r="M78" s="130">
        <f t="shared" si="301"/>
        <v>15130548</v>
      </c>
      <c r="N78" s="130">
        <f t="shared" si="301"/>
        <v>11944821</v>
      </c>
      <c r="O78" s="130">
        <f t="shared" si="301"/>
        <v>8779821</v>
      </c>
      <c r="P78" s="130">
        <f t="shared" si="301"/>
        <v>12665112</v>
      </c>
      <c r="Q78" s="130">
        <f t="shared" si="301"/>
        <v>12857276</v>
      </c>
      <c r="R78" s="130">
        <f t="shared" si="301"/>
        <v>11532261</v>
      </c>
      <c r="S78" s="130">
        <f t="shared" si="301"/>
        <v>16467012</v>
      </c>
      <c r="T78" s="130">
        <f t="shared" si="301"/>
        <v>22733303</v>
      </c>
      <c r="U78" s="130">
        <f t="shared" si="301"/>
        <v>19769132</v>
      </c>
      <c r="V78" s="130">
        <f t="shared" si="301"/>
        <v>14192295</v>
      </c>
      <c r="W78" s="130">
        <f t="shared" si="301"/>
        <v>12023114</v>
      </c>
      <c r="X78" s="131">
        <f t="shared" si="301"/>
        <v>13052167</v>
      </c>
      <c r="Y78" s="130">
        <f t="shared" si="301"/>
        <v>14035359</v>
      </c>
      <c r="Z78" s="130">
        <f t="shared" si="301"/>
        <v>14048544</v>
      </c>
      <c r="AA78" s="130">
        <f t="shared" si="301"/>
        <v>13736266</v>
      </c>
      <c r="AB78" s="130">
        <f t="shared" si="301"/>
        <v>11609895</v>
      </c>
      <c r="AC78" s="130">
        <f t="shared" si="301"/>
        <v>10826356</v>
      </c>
      <c r="AD78" s="130">
        <f t="shared" si="301"/>
        <v>13061628</v>
      </c>
      <c r="AE78" s="130">
        <f t="shared" si="301"/>
        <v>19209979</v>
      </c>
      <c r="AF78" s="130">
        <f t="shared" si="301"/>
        <v>22355820</v>
      </c>
      <c r="AG78" s="130">
        <f t="shared" si="301"/>
        <v>21103645</v>
      </c>
      <c r="AH78" s="130">
        <f t="shared" si="301"/>
        <v>15317619</v>
      </c>
      <c r="AI78" s="130">
        <f t="shared" si="301"/>
        <v>11788934</v>
      </c>
      <c r="AJ78" s="305">
        <f t="shared" si="301"/>
        <v>11761661</v>
      </c>
      <c r="AK78" s="78">
        <f t="shared" si="301"/>
        <v>13610692</v>
      </c>
      <c r="AL78" s="78">
        <f t="shared" ref="AL78:BG78" si="302">SUM(AL73:AL77)</f>
        <v>13964814</v>
      </c>
      <c r="AM78" s="78">
        <f t="shared" si="302"/>
        <v>14071952</v>
      </c>
      <c r="AN78" s="78">
        <f t="shared" si="302"/>
        <v>12457958</v>
      </c>
      <c r="AO78" s="78">
        <f t="shared" si="302"/>
        <v>11045471</v>
      </c>
      <c r="AP78" s="78">
        <f t="shared" si="302"/>
        <v>13212234</v>
      </c>
      <c r="AQ78" s="78">
        <f t="shared" si="302"/>
        <v>16690584</v>
      </c>
      <c r="AR78" s="78">
        <f t="shared" si="302"/>
        <v>24107551</v>
      </c>
      <c r="AS78" s="78">
        <f t="shared" si="302"/>
        <v>21730276</v>
      </c>
      <c r="AT78" s="78">
        <f t="shared" si="302"/>
        <v>15116548</v>
      </c>
      <c r="AU78" s="78">
        <f t="shared" si="302"/>
        <v>11928823</v>
      </c>
      <c r="AV78" s="293">
        <f t="shared" si="302"/>
        <v>12883613</v>
      </c>
      <c r="AW78" s="293">
        <f t="shared" si="302"/>
        <v>14256602</v>
      </c>
      <c r="AX78" s="293">
        <f t="shared" si="302"/>
        <v>12956375</v>
      </c>
      <c r="AY78" s="293">
        <f t="shared" si="302"/>
        <v>12830811</v>
      </c>
      <c r="AZ78" s="293">
        <f t="shared" si="302"/>
        <v>13308881</v>
      </c>
      <c r="BA78" s="293">
        <f t="shared" si="302"/>
        <v>11204549</v>
      </c>
      <c r="BB78" s="293">
        <f t="shared" si="302"/>
        <v>12898136</v>
      </c>
      <c r="BC78" s="293">
        <f t="shared" si="302"/>
        <v>18246784</v>
      </c>
      <c r="BD78" s="293">
        <f t="shared" si="302"/>
        <v>22407207</v>
      </c>
      <c r="BE78" s="293">
        <f t="shared" si="302"/>
        <v>19608922</v>
      </c>
      <c r="BF78" s="293">
        <f t="shared" si="302"/>
        <v>15766896</v>
      </c>
      <c r="BG78" s="293">
        <f t="shared" si="302"/>
        <v>11853770</v>
      </c>
      <c r="BH78" s="78"/>
      <c r="BI78" s="78">
        <f t="shared" ref="BI78:DC85" si="303">SUM(BI73:BI77)</f>
        <v>-4019941</v>
      </c>
      <c r="BJ78" s="132">
        <f t="shared" ref="BJ78:BL78" si="304">SUM(BJ73:BJ77)</f>
        <v>936653</v>
      </c>
      <c r="BK78" s="132">
        <f t="shared" si="304"/>
        <v>1607574</v>
      </c>
      <c r="BL78" s="132">
        <f t="shared" si="304"/>
        <v>-567233</v>
      </c>
      <c r="BM78" s="132">
        <f t="shared" ref="BM78" si="305">SUM(BM73:BM77)</f>
        <v>-831383</v>
      </c>
      <c r="BN78" s="132">
        <f t="shared" ref="BN78:BV78" si="306">SUM(BN73:BN77)</f>
        <v>408299</v>
      </c>
      <c r="BO78" s="132">
        <f t="shared" si="306"/>
        <v>75728</v>
      </c>
      <c r="BP78" s="132">
        <f t="shared" si="306"/>
        <v>1679472</v>
      </c>
      <c r="BQ78" s="132">
        <f t="shared" si="306"/>
        <v>1111185</v>
      </c>
      <c r="BR78" s="387">
        <f t="shared" si="306"/>
        <v>-174003</v>
      </c>
      <c r="BS78" s="410">
        <f t="shared" si="306"/>
        <v>-1095189</v>
      </c>
      <c r="BT78" s="132">
        <f t="shared" si="306"/>
        <v>2103723</v>
      </c>
      <c r="BU78" s="132">
        <f t="shared" si="306"/>
        <v>4956445</v>
      </c>
      <c r="BV78" s="132">
        <f t="shared" si="306"/>
        <v>-1055217</v>
      </c>
      <c r="BW78" s="132">
        <f t="shared" ref="BW78:BX78" si="307">SUM(BW73:BW77)</f>
        <v>-2030920</v>
      </c>
      <c r="BX78" s="227">
        <f t="shared" si="307"/>
        <v>1529367</v>
      </c>
      <c r="BY78" s="227">
        <f t="shared" ref="BY78" si="308">SUM(BY73:BY77)</f>
        <v>2742967</v>
      </c>
      <c r="BZ78" s="227">
        <f t="shared" ref="BZ78:CA78" si="309">SUM(BZ73:BZ77)</f>
        <v>-377483</v>
      </c>
      <c r="CA78" s="253">
        <f t="shared" si="309"/>
        <v>1334513</v>
      </c>
      <c r="CB78" s="253">
        <f t="shared" ref="CB78:CC78" si="310">SUM(CB73:CB77)</f>
        <v>1125324</v>
      </c>
      <c r="CC78" s="253">
        <f t="shared" si="310"/>
        <v>-234180</v>
      </c>
      <c r="CD78" s="367">
        <f t="shared" ref="CD78:CE78" si="311">SUM(CD73:CD77)</f>
        <v>-1290506</v>
      </c>
      <c r="CE78" s="336">
        <f t="shared" si="311"/>
        <v>-424667</v>
      </c>
      <c r="CF78" s="253">
        <f t="shared" ref="CF78" si="312">SUM(CF73:CF77)</f>
        <v>-83730</v>
      </c>
      <c r="CG78" s="253">
        <f t="shared" ref="CG78" si="313">SUM(CG73:CG77)</f>
        <v>335686</v>
      </c>
      <c r="CH78" s="253">
        <f t="shared" ref="CH78" si="314">SUM(CH73:CH77)</f>
        <v>848063</v>
      </c>
      <c r="CI78" s="253">
        <f t="shared" ref="CI78" si="315">SUM(CI73:CI77)</f>
        <v>219115</v>
      </c>
      <c r="CJ78" s="253">
        <f t="shared" ref="CJ78" si="316">SUM(CJ73:CJ77)</f>
        <v>150606</v>
      </c>
      <c r="CK78" s="253">
        <f t="shared" ref="CK78" si="317">SUM(CK73:CK77)</f>
        <v>-2519395</v>
      </c>
      <c r="CL78" s="253">
        <f t="shared" ref="CL78" si="318">SUM(CL73:CL77)</f>
        <v>1751731</v>
      </c>
      <c r="CM78" s="253">
        <f t="shared" ref="CM78" si="319">SUM(CM73:CM77)</f>
        <v>626631</v>
      </c>
      <c r="CN78" s="253">
        <f t="shared" ref="CN78" si="320">SUM(CN73:CN77)</f>
        <v>-201071</v>
      </c>
      <c r="CO78" s="253">
        <f t="shared" ref="CO78" si="321">SUM(CO73:CO77)</f>
        <v>139889</v>
      </c>
      <c r="CP78" s="367">
        <f t="shared" ref="CP78" si="322">SUM(CP73:CP77)</f>
        <v>1121952</v>
      </c>
      <c r="CQ78" s="367">
        <f t="shared" ref="CQ78" si="323">SUM(CQ73:CQ77)</f>
        <v>645910</v>
      </c>
      <c r="CR78" s="367">
        <f t="shared" ref="CR78" si="324">SUM(CR73:CR77)</f>
        <v>-1008439</v>
      </c>
      <c r="CS78" s="367">
        <f t="shared" ref="CS78" si="325">SUM(CS73:CS77)</f>
        <v>-1241141</v>
      </c>
      <c r="CT78" s="367">
        <f t="shared" ref="CT78" si="326">SUM(CT73:CT77)</f>
        <v>850923</v>
      </c>
      <c r="CU78" s="367">
        <f t="shared" ref="CU78" si="327">SUM(CU73:CU77)</f>
        <v>159078</v>
      </c>
      <c r="CV78" s="367">
        <f t="shared" ref="CV78" si="328">SUM(CV73:CV77)</f>
        <v>-314098</v>
      </c>
      <c r="CW78" s="367">
        <f t="shared" ref="CW78" si="329">SUM(CW73:CW77)</f>
        <v>1556200</v>
      </c>
      <c r="CX78" s="367">
        <f t="shared" ref="CX78" si="330">SUM(CX73:CX77)</f>
        <v>-1700344</v>
      </c>
      <c r="CY78" s="367">
        <f t="shared" ref="CY78:CZ78" si="331">SUM(CY73:CY77)</f>
        <v>-2121354</v>
      </c>
      <c r="CZ78" s="367">
        <f t="shared" si="331"/>
        <v>650348</v>
      </c>
      <c r="DA78" s="367">
        <f t="shared" ref="DA78" si="332">SUM(DA73:DA77)</f>
        <v>-75053</v>
      </c>
      <c r="DB78" s="265"/>
      <c r="DC78" s="78">
        <f t="shared" si="303"/>
        <v>0</v>
      </c>
    </row>
    <row r="79" spans="1:107" s="31" customFormat="1" x14ac:dyDescent="0.3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58"/>
      <c r="CB79" s="258"/>
      <c r="CC79" s="258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72"/>
      <c r="DB79" s="330"/>
      <c r="DC79" s="43"/>
    </row>
    <row r="80" spans="1:107" s="31" customFormat="1" x14ac:dyDescent="0.35">
      <c r="A80" s="139"/>
      <c r="B80" s="32" t="s">
        <v>139</v>
      </c>
      <c r="C80" s="90">
        <f>C94-C87</f>
        <v>964451.8</v>
      </c>
      <c r="D80" s="91">
        <f t="shared" ref="D80:O80" si="333">D94-D87</f>
        <v>885026.44</v>
      </c>
      <c r="E80" s="91">
        <f t="shared" si="333"/>
        <v>948444.29999999993</v>
      </c>
      <c r="F80" s="91">
        <f t="shared" si="333"/>
        <v>835116.07999999984</v>
      </c>
      <c r="G80" s="91">
        <f t="shared" si="333"/>
        <v>1466563.31</v>
      </c>
      <c r="H80" s="91">
        <f t="shared" si="333"/>
        <v>1893474.63</v>
      </c>
      <c r="I80" s="91">
        <f t="shared" si="333"/>
        <v>1702039.5399999998</v>
      </c>
      <c r="J80" s="91">
        <f t="shared" si="333"/>
        <v>1308529.1100000001</v>
      </c>
      <c r="K80" s="91">
        <f t="shared" si="333"/>
        <v>676738.5</v>
      </c>
      <c r="L80" s="92">
        <f t="shared" si="333"/>
        <v>1202677.9499999997</v>
      </c>
      <c r="M80" s="91">
        <f t="shared" si="333"/>
        <v>1414476.54</v>
      </c>
      <c r="N80" s="91">
        <f t="shared" si="333"/>
        <v>1167237.93</v>
      </c>
      <c r="O80" s="91">
        <f t="shared" si="333"/>
        <v>1219451.52</v>
      </c>
      <c r="P80" s="91">
        <f t="shared" ref="P80:Q80" si="334">P94-P87</f>
        <v>1164026.48</v>
      </c>
      <c r="Q80" s="91">
        <f t="shared" si="334"/>
        <v>1084223.07</v>
      </c>
      <c r="R80" s="91">
        <f t="shared" ref="R80:S80" si="335">R94-R87</f>
        <v>1276079.83</v>
      </c>
      <c r="S80" s="91">
        <f t="shared" si="335"/>
        <v>1815272.53</v>
      </c>
      <c r="T80" s="91">
        <f t="shared" ref="T80:U80" si="336">T94-T87</f>
        <v>2915906.7299999995</v>
      </c>
      <c r="U80" s="91">
        <f t="shared" si="336"/>
        <v>1997871.1800000002</v>
      </c>
      <c r="V80" s="91">
        <f t="shared" ref="V80:W80" si="337">V94-V87</f>
        <v>1271814.76</v>
      </c>
      <c r="W80" s="91">
        <f t="shared" si="337"/>
        <v>2691744.79</v>
      </c>
      <c r="X80" s="92">
        <f t="shared" ref="X80:Y80" si="338">X94-X87</f>
        <v>1313424.4400000002</v>
      </c>
      <c r="Y80" s="91">
        <f t="shared" si="338"/>
        <v>1244614.6800000002</v>
      </c>
      <c r="Z80" s="91">
        <f t="shared" ref="Z80:AA80" si="339">Z94-Z87</f>
        <v>1514608.3</v>
      </c>
      <c r="AA80" s="91">
        <f t="shared" si="339"/>
        <v>1420137.31</v>
      </c>
      <c r="AB80" s="91">
        <f t="shared" ref="AB80:AC80" si="340">AB94-AB87</f>
        <v>1294680.4700000002</v>
      </c>
      <c r="AC80" s="91">
        <f t="shared" si="340"/>
        <v>1261112.74</v>
      </c>
      <c r="AD80" s="91">
        <f t="shared" ref="AD80:AE80" si="341">AD94-AD87</f>
        <v>1415946.35</v>
      </c>
      <c r="AE80" s="91">
        <f t="shared" si="341"/>
        <v>2017313.38</v>
      </c>
      <c r="AF80" s="91">
        <f t="shared" ref="AF80:AG80" si="342">AF94-AF87</f>
        <v>2449952.0099999998</v>
      </c>
      <c r="AG80" s="91">
        <f t="shared" si="342"/>
        <v>2581920.94</v>
      </c>
      <c r="AH80" s="192">
        <f t="shared" ref="AH80:AI80" si="343">AH94-AH87</f>
        <v>1551421.4</v>
      </c>
      <c r="AI80" s="192">
        <f t="shared" si="343"/>
        <v>1220489.04</v>
      </c>
      <c r="AJ80" s="179">
        <f t="shared" ref="AJ80:AK80" si="344">AJ94-AJ87</f>
        <v>1575297.52</v>
      </c>
      <c r="AK80" s="308">
        <f t="shared" si="344"/>
        <v>1574197.44</v>
      </c>
      <c r="AL80" s="308">
        <f t="shared" ref="AL80:AQ80" si="345">AL94-AL87</f>
        <v>1641335.35</v>
      </c>
      <c r="AM80" s="282">
        <f t="shared" si="345"/>
        <v>1328816.42</v>
      </c>
      <c r="AN80" s="282">
        <f t="shared" si="345"/>
        <v>1900791.54</v>
      </c>
      <c r="AO80" s="282">
        <f t="shared" si="345"/>
        <v>1219178.4100000001</v>
      </c>
      <c r="AP80" s="282">
        <f t="shared" si="345"/>
        <v>1666106.77</v>
      </c>
      <c r="AQ80" s="282">
        <f t="shared" si="345"/>
        <v>1607570.67</v>
      </c>
      <c r="AR80" s="282">
        <f t="shared" ref="AR80:AV80" si="346">AR94-AR87</f>
        <v>3136484.7800000003</v>
      </c>
      <c r="AS80" s="282">
        <f t="shared" si="346"/>
        <v>2357655.6</v>
      </c>
      <c r="AT80" s="282">
        <f t="shared" si="346"/>
        <v>1149259.8700000001</v>
      </c>
      <c r="AU80" s="282">
        <f t="shared" si="346"/>
        <v>52472.050000000047</v>
      </c>
      <c r="AV80" s="300">
        <f t="shared" si="346"/>
        <v>-292031.26</v>
      </c>
      <c r="AW80" s="282">
        <f t="shared" ref="AW80:BB80" si="347">AW94-AW87</f>
        <v>-273417.58999999997</v>
      </c>
      <c r="AX80" s="282">
        <f t="shared" si="347"/>
        <v>301532.20000000007</v>
      </c>
      <c r="AY80" s="282">
        <f t="shared" si="347"/>
        <v>1956686.98</v>
      </c>
      <c r="AZ80" s="282">
        <f t="shared" si="347"/>
        <v>1349891.98</v>
      </c>
      <c r="BA80" s="282">
        <f t="shared" si="347"/>
        <v>1463145.42</v>
      </c>
      <c r="BB80" s="282">
        <f t="shared" si="347"/>
        <v>1820540</v>
      </c>
      <c r="BC80" s="282">
        <f>BC94-BC87</f>
        <v>1977518.9500000002</v>
      </c>
      <c r="BD80" s="282">
        <f>BD94-BD87</f>
        <v>3312594.27</v>
      </c>
      <c r="BE80" s="282">
        <f>BE94-BE87</f>
        <v>2632170.9500000002</v>
      </c>
      <c r="BF80" s="282">
        <f>BF94-BF87</f>
        <v>1719392.6</v>
      </c>
      <c r="BG80" s="282">
        <f>BG94-BG87</f>
        <v>1448463.52</v>
      </c>
      <c r="BH80" s="282"/>
      <c r="BI80" s="28">
        <f t="shared" ref="BI80:BR84" si="348">O80-C80</f>
        <v>254999.71999999997</v>
      </c>
      <c r="BJ80" s="93">
        <f t="shared" si="348"/>
        <v>279000.04000000004</v>
      </c>
      <c r="BK80" s="93">
        <f t="shared" si="348"/>
        <v>135778.77000000014</v>
      </c>
      <c r="BL80" s="93">
        <f t="shared" si="348"/>
        <v>440963.75000000023</v>
      </c>
      <c r="BM80" s="93">
        <f t="shared" si="348"/>
        <v>348709.22</v>
      </c>
      <c r="BN80" s="93">
        <f t="shared" si="348"/>
        <v>1022432.0999999996</v>
      </c>
      <c r="BO80" s="93">
        <f t="shared" si="348"/>
        <v>295831.64000000036</v>
      </c>
      <c r="BP80" s="93">
        <f t="shared" si="348"/>
        <v>-36714.350000000093</v>
      </c>
      <c r="BQ80" s="93">
        <f t="shared" si="348"/>
        <v>2015006.29</v>
      </c>
      <c r="BR80" s="394">
        <f t="shared" si="348"/>
        <v>110746.49000000046</v>
      </c>
      <c r="BS80" s="417">
        <f t="shared" ref="BS80:CB84" si="349">Y80-M80</f>
        <v>-169861.85999999987</v>
      </c>
      <c r="BT80" s="93">
        <f t="shared" si="349"/>
        <v>347370.37000000011</v>
      </c>
      <c r="BU80" s="93">
        <f t="shared" si="349"/>
        <v>200685.79000000004</v>
      </c>
      <c r="BV80" s="93">
        <f t="shared" si="349"/>
        <v>130653.99000000022</v>
      </c>
      <c r="BW80" s="93">
        <f t="shared" si="349"/>
        <v>176889.66999999993</v>
      </c>
      <c r="BX80" s="234">
        <f t="shared" si="349"/>
        <v>139866.52000000002</v>
      </c>
      <c r="BY80" s="234">
        <f t="shared" si="349"/>
        <v>202040.84999999986</v>
      </c>
      <c r="BZ80" s="234">
        <f t="shared" si="349"/>
        <v>-465954.71999999974</v>
      </c>
      <c r="CA80" s="247">
        <f t="shared" si="349"/>
        <v>584049.75999999978</v>
      </c>
      <c r="CB80" s="247">
        <f t="shared" si="349"/>
        <v>279606.6399999999</v>
      </c>
      <c r="CC80" s="247">
        <f t="shared" ref="CC80:CL84" si="350">AI80-W80</f>
        <v>-1471255.75</v>
      </c>
      <c r="CD80" s="374">
        <f t="shared" si="350"/>
        <v>261873.07999999984</v>
      </c>
      <c r="CE80" s="343">
        <f t="shared" si="350"/>
        <v>329582.75999999978</v>
      </c>
      <c r="CF80" s="247">
        <f t="shared" si="350"/>
        <v>126727.05000000005</v>
      </c>
      <c r="CG80" s="247">
        <f t="shared" si="350"/>
        <v>-91320.89000000013</v>
      </c>
      <c r="CH80" s="247">
        <f t="shared" si="350"/>
        <v>606111.06999999983</v>
      </c>
      <c r="CI80" s="247">
        <f t="shared" si="350"/>
        <v>-41934.329999999842</v>
      </c>
      <c r="CJ80" s="247">
        <f t="shared" si="350"/>
        <v>250160.41999999993</v>
      </c>
      <c r="CK80" s="247">
        <f t="shared" si="350"/>
        <v>-409742.70999999996</v>
      </c>
      <c r="CL80" s="247">
        <f t="shared" si="350"/>
        <v>686532.77000000048</v>
      </c>
      <c r="CM80" s="247">
        <f t="shared" ref="CM80:DA84" si="351">AS80-AG80</f>
        <v>-224265.33999999985</v>
      </c>
      <c r="CN80" s="247">
        <f t="shared" si="351"/>
        <v>-402161.5299999998</v>
      </c>
      <c r="CO80" s="247">
        <f t="shared" si="351"/>
        <v>-1168016.99</v>
      </c>
      <c r="CP80" s="374">
        <f t="shared" si="351"/>
        <v>-1867328.78</v>
      </c>
      <c r="CQ80" s="374">
        <f t="shared" si="351"/>
        <v>-1847615.0299999998</v>
      </c>
      <c r="CR80" s="374">
        <f t="shared" si="351"/>
        <v>-1339803.1499999999</v>
      </c>
      <c r="CS80" s="374">
        <f t="shared" si="351"/>
        <v>627870.56000000006</v>
      </c>
      <c r="CT80" s="374">
        <f t="shared" si="351"/>
        <v>-550899.56000000006</v>
      </c>
      <c r="CU80" s="374">
        <f t="shared" si="351"/>
        <v>243967.00999999978</v>
      </c>
      <c r="CV80" s="374">
        <f t="shared" si="351"/>
        <v>154433.22999999998</v>
      </c>
      <c r="CW80" s="374">
        <f t="shared" si="351"/>
        <v>369948.28000000026</v>
      </c>
      <c r="CX80" s="374">
        <f t="shared" si="351"/>
        <v>176109.48999999976</v>
      </c>
      <c r="CY80" s="374">
        <f t="shared" si="351"/>
        <v>274515.35000000009</v>
      </c>
      <c r="CZ80" s="374">
        <f t="shared" si="351"/>
        <v>570132.73</v>
      </c>
      <c r="DA80" s="374">
        <f t="shared" si="351"/>
        <v>1395991.47</v>
      </c>
      <c r="DB80" s="330"/>
      <c r="DC80" s="149" t="s">
        <v>154</v>
      </c>
    </row>
    <row r="81" spans="1:107" s="31" customFormat="1" x14ac:dyDescent="0.35">
      <c r="A81" s="139"/>
      <c r="B81" s="32" t="s">
        <v>140</v>
      </c>
      <c r="C81" s="90">
        <f>C95-C88</f>
        <v>6075.2899999999991</v>
      </c>
      <c r="D81" s="91">
        <f t="shared" ref="D81:Y81" si="352">D95-D88</f>
        <v>6604.09</v>
      </c>
      <c r="E81" s="91">
        <f t="shared" si="352"/>
        <v>5384.420000000001</v>
      </c>
      <c r="F81" s="91">
        <f t="shared" si="352"/>
        <v>5096.2700000000004</v>
      </c>
      <c r="G81" s="91">
        <f t="shared" si="352"/>
        <v>7189.4100000000008</v>
      </c>
      <c r="H81" s="91">
        <f t="shared" si="352"/>
        <v>6721.7900000000009</v>
      </c>
      <c r="I81" s="91">
        <f t="shared" si="352"/>
        <v>9196.2099999999991</v>
      </c>
      <c r="J81" s="91">
        <f t="shared" si="352"/>
        <v>7587.8400000000011</v>
      </c>
      <c r="K81" s="91">
        <f t="shared" si="352"/>
        <v>4667.67</v>
      </c>
      <c r="L81" s="92">
        <f t="shared" si="352"/>
        <v>8488.41</v>
      </c>
      <c r="M81" s="91">
        <f t="shared" si="352"/>
        <v>8359.7199999999993</v>
      </c>
      <c r="N81" s="91">
        <f t="shared" si="352"/>
        <v>9210.69</v>
      </c>
      <c r="O81" s="91">
        <f t="shared" si="352"/>
        <v>10604.369999999999</v>
      </c>
      <c r="P81" s="91">
        <f t="shared" si="352"/>
        <v>6465.8500000000022</v>
      </c>
      <c r="Q81" s="91">
        <f t="shared" si="352"/>
        <v>6698.8799999999992</v>
      </c>
      <c r="R81" s="91">
        <f t="shared" si="352"/>
        <v>6275.02</v>
      </c>
      <c r="S81" s="91">
        <f t="shared" si="352"/>
        <v>7746.9</v>
      </c>
      <c r="T81" s="91">
        <f t="shared" si="352"/>
        <v>7874.42</v>
      </c>
      <c r="U81" s="91">
        <f t="shared" si="352"/>
        <v>6662.43</v>
      </c>
      <c r="V81" s="91">
        <f t="shared" si="352"/>
        <v>3860.5200000000004</v>
      </c>
      <c r="W81" s="91">
        <f t="shared" si="352"/>
        <v>9418.9299999999985</v>
      </c>
      <c r="X81" s="92">
        <f t="shared" si="352"/>
        <v>8586.8200000000015</v>
      </c>
      <c r="Y81" s="91">
        <f t="shared" si="352"/>
        <v>8526.34</v>
      </c>
      <c r="Z81" s="91">
        <f t="shared" ref="Z81:AA81" si="353">Z95-Z88</f>
        <v>22782.559999999998</v>
      </c>
      <c r="AA81" s="91">
        <f t="shared" si="353"/>
        <v>13598.45</v>
      </c>
      <c r="AB81" s="91">
        <f t="shared" ref="AB81:AC81" si="354">AB95-AB88</f>
        <v>10447.09</v>
      </c>
      <c r="AC81" s="91">
        <f t="shared" si="354"/>
        <v>11775.46</v>
      </c>
      <c r="AD81" s="91">
        <f t="shared" ref="AD81:AE81" si="355">AD95-AD88</f>
        <v>10505.419999999998</v>
      </c>
      <c r="AE81" s="91">
        <f t="shared" si="355"/>
        <v>7890.8600000000006</v>
      </c>
      <c r="AF81" s="91">
        <f t="shared" ref="AF81:AG81" si="356">AF95-AF88</f>
        <v>7569.7200000000012</v>
      </c>
      <c r="AG81" s="91">
        <f t="shared" si="356"/>
        <v>7961.8900000000012</v>
      </c>
      <c r="AH81" s="192">
        <f t="shared" ref="AH81:AI81" si="357">AH95-AH88</f>
        <v>9674.94</v>
      </c>
      <c r="AI81" s="192">
        <f t="shared" si="357"/>
        <v>11856.13</v>
      </c>
      <c r="AJ81" s="179">
        <f t="shared" ref="AJ81:AK81" si="358">AJ95-AJ88</f>
        <v>6516.2100000000009</v>
      </c>
      <c r="AK81" s="308">
        <f t="shared" si="358"/>
        <v>8828.3799999999992</v>
      </c>
      <c r="AL81" s="308">
        <f t="shared" ref="AL81:AM81" si="359">AL95-AL88</f>
        <v>10448.849999999999</v>
      </c>
      <c r="AM81" s="282">
        <f t="shared" si="359"/>
        <v>12415.26</v>
      </c>
      <c r="AN81" s="282">
        <f t="shared" ref="AN81:AO81" si="360">AN95-AN88</f>
        <v>17605.25</v>
      </c>
      <c r="AO81" s="282">
        <f t="shared" si="360"/>
        <v>10218.61</v>
      </c>
      <c r="AP81" s="282">
        <f t="shared" ref="AP81:AQ81" si="361">AP95-AP88</f>
        <v>6682.9399999999987</v>
      </c>
      <c r="AQ81" s="282">
        <f t="shared" si="361"/>
        <v>5852.04</v>
      </c>
      <c r="AR81" s="282">
        <f t="shared" ref="AR81" si="362">AR95-AR88</f>
        <v>6935.3600000000006</v>
      </c>
      <c r="AS81" s="282">
        <f t="shared" ref="AS81:AT81" si="363">AS95-AS88</f>
        <v>7934.5400000000009</v>
      </c>
      <c r="AT81" s="282">
        <f t="shared" si="363"/>
        <v>3126.8999999999996</v>
      </c>
      <c r="AU81" s="282">
        <f t="shared" ref="AU81:AV81" si="364">AU95-AU88</f>
        <v>-3570.4400000000005</v>
      </c>
      <c r="AV81" s="300">
        <f t="shared" si="364"/>
        <v>-3158.1500000000015</v>
      </c>
      <c r="AW81" s="282">
        <f t="shared" ref="AW81:AX81" si="365">AW95-AW88</f>
        <v>-2230.42</v>
      </c>
      <c r="AX81" s="282">
        <f t="shared" si="365"/>
        <v>-1884.6100000000006</v>
      </c>
      <c r="AY81" s="282">
        <f t="shared" ref="AY81:AZ81" si="366">AY95-AY88</f>
        <v>19449.419999999998</v>
      </c>
      <c r="AZ81" s="282">
        <f t="shared" si="366"/>
        <v>12259.42</v>
      </c>
      <c r="BA81" s="282">
        <f t="shared" ref="BA81:BB81" si="367">BA95-BA88</f>
        <v>12659.99</v>
      </c>
      <c r="BB81" s="282">
        <f t="shared" si="367"/>
        <v>7227.77</v>
      </c>
      <c r="BC81" s="282">
        <f t="shared" ref="BC81" si="368">BC95-BC88</f>
        <v>8549.76</v>
      </c>
      <c r="BD81" s="282">
        <f t="shared" ref="BD81:BE81" si="369">BD95-BD88</f>
        <v>11688.07</v>
      </c>
      <c r="BE81" s="282">
        <f t="shared" si="369"/>
        <v>14828.52</v>
      </c>
      <c r="BF81" s="282">
        <f t="shared" ref="BF81:BG81" si="370">BF95-BF88</f>
        <v>8503.35</v>
      </c>
      <c r="BG81" s="282">
        <f t="shared" si="370"/>
        <v>8803.11</v>
      </c>
      <c r="BH81" s="282"/>
      <c r="BI81" s="28">
        <f t="shared" si="348"/>
        <v>4529.08</v>
      </c>
      <c r="BJ81" s="93">
        <f t="shared" si="348"/>
        <v>-138.23999999999796</v>
      </c>
      <c r="BK81" s="93">
        <f t="shared" si="348"/>
        <v>1314.4599999999982</v>
      </c>
      <c r="BL81" s="93">
        <f t="shared" si="348"/>
        <v>1178.75</v>
      </c>
      <c r="BM81" s="93">
        <f t="shared" si="348"/>
        <v>557.48999999999887</v>
      </c>
      <c r="BN81" s="93">
        <f t="shared" si="348"/>
        <v>1152.6299999999992</v>
      </c>
      <c r="BO81" s="93">
        <f t="shared" si="348"/>
        <v>-2533.7799999999988</v>
      </c>
      <c r="BP81" s="93">
        <f t="shared" si="348"/>
        <v>-3727.3200000000006</v>
      </c>
      <c r="BQ81" s="93">
        <f t="shared" si="348"/>
        <v>4751.2599999999984</v>
      </c>
      <c r="BR81" s="394">
        <f t="shared" si="348"/>
        <v>98.410000000001673</v>
      </c>
      <c r="BS81" s="417">
        <f t="shared" si="349"/>
        <v>166.6200000000008</v>
      </c>
      <c r="BT81" s="93">
        <f t="shared" si="349"/>
        <v>13571.869999999997</v>
      </c>
      <c r="BU81" s="93">
        <f t="shared" si="349"/>
        <v>2994.0800000000017</v>
      </c>
      <c r="BV81" s="93">
        <f t="shared" si="349"/>
        <v>3981.239999999998</v>
      </c>
      <c r="BW81" s="93">
        <f t="shared" si="349"/>
        <v>5076.58</v>
      </c>
      <c r="BX81" s="234">
        <f t="shared" si="349"/>
        <v>4230.3999999999978</v>
      </c>
      <c r="BY81" s="234">
        <f t="shared" si="349"/>
        <v>143.96000000000095</v>
      </c>
      <c r="BZ81" s="234">
        <f t="shared" si="349"/>
        <v>-304.69999999999891</v>
      </c>
      <c r="CA81" s="247">
        <f t="shared" si="349"/>
        <v>1299.4600000000009</v>
      </c>
      <c r="CB81" s="247">
        <f t="shared" si="349"/>
        <v>5814.42</v>
      </c>
      <c r="CC81" s="247">
        <f t="shared" si="350"/>
        <v>2437.2000000000007</v>
      </c>
      <c r="CD81" s="374">
        <f t="shared" si="350"/>
        <v>-2070.6100000000006</v>
      </c>
      <c r="CE81" s="343">
        <f t="shared" si="350"/>
        <v>302.03999999999905</v>
      </c>
      <c r="CF81" s="247">
        <f t="shared" si="350"/>
        <v>-12333.71</v>
      </c>
      <c r="CG81" s="247">
        <f t="shared" si="350"/>
        <v>-1183.1900000000005</v>
      </c>
      <c r="CH81" s="247">
        <f t="shared" si="350"/>
        <v>7158.16</v>
      </c>
      <c r="CI81" s="247">
        <f t="shared" si="350"/>
        <v>-1556.8499999999985</v>
      </c>
      <c r="CJ81" s="247">
        <f t="shared" si="350"/>
        <v>-3822.4799999999996</v>
      </c>
      <c r="CK81" s="247">
        <f t="shared" si="350"/>
        <v>-2038.8200000000006</v>
      </c>
      <c r="CL81" s="247">
        <f t="shared" si="350"/>
        <v>-634.36000000000058</v>
      </c>
      <c r="CM81" s="247">
        <f t="shared" si="351"/>
        <v>-27.350000000000364</v>
      </c>
      <c r="CN81" s="247">
        <f t="shared" si="351"/>
        <v>-6548.0400000000009</v>
      </c>
      <c r="CO81" s="247">
        <f t="shared" si="351"/>
        <v>-15426.57</v>
      </c>
      <c r="CP81" s="374">
        <f t="shared" si="351"/>
        <v>-9674.3600000000024</v>
      </c>
      <c r="CQ81" s="374">
        <f t="shared" si="351"/>
        <v>-11058.8</v>
      </c>
      <c r="CR81" s="374">
        <f t="shared" si="351"/>
        <v>-12333.46</v>
      </c>
      <c r="CS81" s="374">
        <f t="shared" si="351"/>
        <v>7034.159999999998</v>
      </c>
      <c r="CT81" s="374">
        <f t="shared" si="351"/>
        <v>-5345.83</v>
      </c>
      <c r="CU81" s="374">
        <f t="shared" si="351"/>
        <v>2441.3799999999992</v>
      </c>
      <c r="CV81" s="374">
        <f t="shared" si="351"/>
        <v>544.83000000000175</v>
      </c>
      <c r="CW81" s="374">
        <f t="shared" si="351"/>
        <v>2697.7200000000003</v>
      </c>
      <c r="CX81" s="374">
        <f t="shared" si="351"/>
        <v>4752.7099999999991</v>
      </c>
      <c r="CY81" s="374">
        <f t="shared" si="351"/>
        <v>6893.98</v>
      </c>
      <c r="CZ81" s="374">
        <f t="shared" si="351"/>
        <v>5376.4500000000007</v>
      </c>
      <c r="DA81" s="374">
        <f t="shared" si="351"/>
        <v>12373.550000000001</v>
      </c>
      <c r="DB81" s="330"/>
      <c r="DC81" s="149" t="s">
        <v>154</v>
      </c>
    </row>
    <row r="82" spans="1:107" s="31" customFormat="1" x14ac:dyDescent="0.35">
      <c r="A82" s="139"/>
      <c r="B82" s="32" t="s">
        <v>141</v>
      </c>
      <c r="C82" s="90">
        <f>C96-C89</f>
        <v>215628.67000000004</v>
      </c>
      <c r="D82" s="91">
        <f t="shared" ref="D82:Y82" si="371">D96-D89</f>
        <v>205151.00999999998</v>
      </c>
      <c r="E82" s="91">
        <f t="shared" si="371"/>
        <v>258335.22999999998</v>
      </c>
      <c r="F82" s="91">
        <f t="shared" si="371"/>
        <v>180172.31</v>
      </c>
      <c r="G82" s="91">
        <f t="shared" si="371"/>
        <v>272120.43000000005</v>
      </c>
      <c r="H82" s="91">
        <f t="shared" si="371"/>
        <v>367742.00000000006</v>
      </c>
      <c r="I82" s="91">
        <f t="shared" si="371"/>
        <v>392423.19</v>
      </c>
      <c r="J82" s="91">
        <f t="shared" si="371"/>
        <v>413064.33999999997</v>
      </c>
      <c r="K82" s="91">
        <f t="shared" si="371"/>
        <v>101573.44999999998</v>
      </c>
      <c r="L82" s="92">
        <f t="shared" si="371"/>
        <v>237082.69</v>
      </c>
      <c r="M82" s="91">
        <f t="shared" si="371"/>
        <v>307601.40000000002</v>
      </c>
      <c r="N82" s="91">
        <f t="shared" si="371"/>
        <v>197535.07999999996</v>
      </c>
      <c r="O82" s="91">
        <f t="shared" si="371"/>
        <v>252377.46</v>
      </c>
      <c r="P82" s="91">
        <f t="shared" si="371"/>
        <v>236680.09000000003</v>
      </c>
      <c r="Q82" s="91">
        <f t="shared" si="371"/>
        <v>230146.65000000002</v>
      </c>
      <c r="R82" s="91">
        <f t="shared" si="371"/>
        <v>225553.39</v>
      </c>
      <c r="S82" s="91">
        <f t="shared" si="371"/>
        <v>285300.95</v>
      </c>
      <c r="T82" s="91">
        <f t="shared" si="371"/>
        <v>532906.09</v>
      </c>
      <c r="U82" s="91">
        <f t="shared" si="371"/>
        <v>439941.17000000004</v>
      </c>
      <c r="V82" s="91">
        <f t="shared" si="371"/>
        <v>271877.57</v>
      </c>
      <c r="W82" s="91">
        <f t="shared" si="371"/>
        <v>587113.84000000008</v>
      </c>
      <c r="X82" s="92">
        <f t="shared" si="371"/>
        <v>242740.48000000004</v>
      </c>
      <c r="Y82" s="91">
        <f t="shared" si="371"/>
        <v>240240.7</v>
      </c>
      <c r="Z82" s="91">
        <f t="shared" ref="Z82:AA82" si="372">Z96-Z89</f>
        <v>281576.91000000003</v>
      </c>
      <c r="AA82" s="91">
        <f t="shared" si="372"/>
        <v>281691.27</v>
      </c>
      <c r="AB82" s="91">
        <f t="shared" ref="AB82:AC82" si="373">AB96-AB89</f>
        <v>277542.07999999996</v>
      </c>
      <c r="AC82" s="91">
        <f t="shared" si="373"/>
        <v>271220.38</v>
      </c>
      <c r="AD82" s="91">
        <f t="shared" ref="AD82:AE82" si="374">AD96-AD89</f>
        <v>299374.23</v>
      </c>
      <c r="AE82" s="91">
        <f t="shared" si="374"/>
        <v>413801.77</v>
      </c>
      <c r="AF82" s="91">
        <f t="shared" ref="AF82:AG82" si="375">AF96-AF89</f>
        <v>497330.06000000006</v>
      </c>
      <c r="AG82" s="91">
        <f t="shared" si="375"/>
        <v>594980.16</v>
      </c>
      <c r="AH82" s="192">
        <f t="shared" ref="AH82:AI82" si="376">AH96-AH89</f>
        <v>351257.38</v>
      </c>
      <c r="AI82" s="192">
        <f t="shared" si="376"/>
        <v>311290.42000000004</v>
      </c>
      <c r="AJ82" s="179">
        <f t="shared" ref="AJ82:AK82" si="377">AJ96-AJ89</f>
        <v>366944.47</v>
      </c>
      <c r="AK82" s="308">
        <f t="shared" si="377"/>
        <v>318149.52</v>
      </c>
      <c r="AL82" s="308">
        <f t="shared" ref="AL82:AM82" si="378">AL96-AL89</f>
        <v>366305.87</v>
      </c>
      <c r="AM82" s="282">
        <f t="shared" si="378"/>
        <v>258628.84000000003</v>
      </c>
      <c r="AN82" s="282">
        <f t="shared" ref="AN82:AO82" si="379">AN96-AN89</f>
        <v>387779.75</v>
      </c>
      <c r="AO82" s="282">
        <f t="shared" si="379"/>
        <v>270094.68000000005</v>
      </c>
      <c r="AP82" s="282">
        <f t="shared" ref="AP82:AQ82" si="380">AP96-AP89</f>
        <v>391985.83999999997</v>
      </c>
      <c r="AQ82" s="282">
        <f t="shared" si="380"/>
        <v>248613.53</v>
      </c>
      <c r="AR82" s="282">
        <f t="shared" ref="AR82" si="381">AR96-AR89</f>
        <v>628410.07999999996</v>
      </c>
      <c r="AS82" s="282">
        <f t="shared" ref="AS82:AT82" si="382">AS96-AS89</f>
        <v>546687.97</v>
      </c>
      <c r="AT82" s="282">
        <f t="shared" si="382"/>
        <v>216238.58000000002</v>
      </c>
      <c r="AU82" s="282">
        <f t="shared" ref="AU82:AV82" si="383">AU96-AU89</f>
        <v>138994.6</v>
      </c>
      <c r="AV82" s="300">
        <f t="shared" si="383"/>
        <v>60305.130000000005</v>
      </c>
      <c r="AW82" s="282">
        <f t="shared" ref="AW82:AX82" si="384">AW96-AW89</f>
        <v>90423.989999999991</v>
      </c>
      <c r="AX82" s="282">
        <f t="shared" si="384"/>
        <v>267237.02</v>
      </c>
      <c r="AY82" s="282">
        <f t="shared" ref="AY82:AZ82" si="385">AY96-AY89</f>
        <v>437559.5</v>
      </c>
      <c r="AZ82" s="282">
        <f t="shared" si="385"/>
        <v>191172.5</v>
      </c>
      <c r="BA82" s="282">
        <f t="shared" ref="BA82:BB82" si="386">BA96-BA89</f>
        <v>330348.48</v>
      </c>
      <c r="BB82" s="282">
        <f t="shared" si="386"/>
        <v>443015.12</v>
      </c>
      <c r="BC82" s="282">
        <f t="shared" ref="BC82" si="387">BC96-BC89</f>
        <v>289128.37</v>
      </c>
      <c r="BD82" s="282">
        <f t="shared" ref="BD82:BE82" si="388">BD96-BD89</f>
        <v>654783.92999999993</v>
      </c>
      <c r="BE82" s="282">
        <f t="shared" si="388"/>
        <v>489063.46</v>
      </c>
      <c r="BF82" s="282">
        <f t="shared" ref="BF82:BG82" si="389">BF96-BF89</f>
        <v>377806.39</v>
      </c>
      <c r="BG82" s="282">
        <f t="shared" si="389"/>
        <v>304985.41000000003</v>
      </c>
      <c r="BH82" s="282"/>
      <c r="BI82" s="28">
        <f t="shared" si="348"/>
        <v>36748.78999999995</v>
      </c>
      <c r="BJ82" s="93">
        <f t="shared" si="348"/>
        <v>31529.080000000045</v>
      </c>
      <c r="BK82" s="93">
        <f t="shared" si="348"/>
        <v>-28188.579999999958</v>
      </c>
      <c r="BL82" s="93">
        <f t="shared" si="348"/>
        <v>45381.080000000016</v>
      </c>
      <c r="BM82" s="93">
        <f t="shared" si="348"/>
        <v>13180.51999999996</v>
      </c>
      <c r="BN82" s="93">
        <f t="shared" si="348"/>
        <v>165164.08999999991</v>
      </c>
      <c r="BO82" s="93">
        <f t="shared" si="348"/>
        <v>47517.98000000004</v>
      </c>
      <c r="BP82" s="93">
        <f t="shared" si="348"/>
        <v>-141186.76999999996</v>
      </c>
      <c r="BQ82" s="93">
        <f t="shared" si="348"/>
        <v>485540.39000000013</v>
      </c>
      <c r="BR82" s="394">
        <f t="shared" si="348"/>
        <v>5657.7900000000373</v>
      </c>
      <c r="BS82" s="417">
        <f t="shared" si="349"/>
        <v>-67360.700000000012</v>
      </c>
      <c r="BT82" s="93">
        <f t="shared" si="349"/>
        <v>84041.830000000075</v>
      </c>
      <c r="BU82" s="93">
        <f t="shared" si="349"/>
        <v>29313.810000000027</v>
      </c>
      <c r="BV82" s="93">
        <f t="shared" si="349"/>
        <v>40861.989999999932</v>
      </c>
      <c r="BW82" s="93">
        <f t="shared" si="349"/>
        <v>41073.729999999981</v>
      </c>
      <c r="BX82" s="234">
        <f t="shared" si="349"/>
        <v>73820.839999999967</v>
      </c>
      <c r="BY82" s="234">
        <f t="shared" si="349"/>
        <v>128500.82</v>
      </c>
      <c r="BZ82" s="234">
        <f t="shared" si="349"/>
        <v>-35576.029999999912</v>
      </c>
      <c r="CA82" s="247">
        <f t="shared" si="349"/>
        <v>155038.99</v>
      </c>
      <c r="CB82" s="247">
        <f t="shared" si="349"/>
        <v>79379.81</v>
      </c>
      <c r="CC82" s="247">
        <f t="shared" si="350"/>
        <v>-275823.42000000004</v>
      </c>
      <c r="CD82" s="374">
        <f t="shared" si="350"/>
        <v>124203.98999999993</v>
      </c>
      <c r="CE82" s="343">
        <f t="shared" si="350"/>
        <v>77908.820000000007</v>
      </c>
      <c r="CF82" s="247">
        <f t="shared" si="350"/>
        <v>84728.959999999963</v>
      </c>
      <c r="CG82" s="247">
        <f t="shared" si="350"/>
        <v>-23062.429999999993</v>
      </c>
      <c r="CH82" s="247">
        <f t="shared" si="350"/>
        <v>110237.67000000004</v>
      </c>
      <c r="CI82" s="247">
        <f t="shared" si="350"/>
        <v>-1125.6999999999534</v>
      </c>
      <c r="CJ82" s="247">
        <f t="shared" si="350"/>
        <v>92611.609999999986</v>
      </c>
      <c r="CK82" s="247">
        <f t="shared" si="350"/>
        <v>-165188.24000000002</v>
      </c>
      <c r="CL82" s="247">
        <f t="shared" si="350"/>
        <v>131080.0199999999</v>
      </c>
      <c r="CM82" s="247">
        <f t="shared" si="351"/>
        <v>-48292.190000000061</v>
      </c>
      <c r="CN82" s="247">
        <f t="shared" si="351"/>
        <v>-135018.79999999999</v>
      </c>
      <c r="CO82" s="247">
        <f t="shared" si="351"/>
        <v>-172295.82000000004</v>
      </c>
      <c r="CP82" s="374">
        <f t="shared" si="351"/>
        <v>-306639.33999999997</v>
      </c>
      <c r="CQ82" s="374">
        <f t="shared" si="351"/>
        <v>-227725.53000000003</v>
      </c>
      <c r="CR82" s="374">
        <f t="shared" si="351"/>
        <v>-99068.849999999977</v>
      </c>
      <c r="CS82" s="374">
        <f t="shared" si="351"/>
        <v>178930.65999999997</v>
      </c>
      <c r="CT82" s="374">
        <f t="shared" si="351"/>
        <v>-196607.25</v>
      </c>
      <c r="CU82" s="374">
        <f t="shared" si="351"/>
        <v>60253.79999999993</v>
      </c>
      <c r="CV82" s="374">
        <f t="shared" si="351"/>
        <v>51029.280000000028</v>
      </c>
      <c r="CW82" s="374">
        <f t="shared" si="351"/>
        <v>40514.839999999997</v>
      </c>
      <c r="CX82" s="374">
        <f t="shared" si="351"/>
        <v>26373.849999999977</v>
      </c>
      <c r="CY82" s="374">
        <f t="shared" si="351"/>
        <v>-57624.509999999951</v>
      </c>
      <c r="CZ82" s="374">
        <f t="shared" si="351"/>
        <v>161567.81</v>
      </c>
      <c r="DA82" s="374">
        <f t="shared" si="351"/>
        <v>165990.81000000003</v>
      </c>
      <c r="DB82" s="330"/>
      <c r="DC82" s="149" t="s">
        <v>154</v>
      </c>
    </row>
    <row r="83" spans="1:107" s="31" customFormat="1" x14ac:dyDescent="0.35">
      <c r="A83" s="139"/>
      <c r="B83" s="32" t="s">
        <v>142</v>
      </c>
      <c r="C83" s="90">
        <f>C97-C90</f>
        <v>148804.85999999999</v>
      </c>
      <c r="D83" s="91">
        <f t="shared" ref="D83:Y83" si="390">D97-D90</f>
        <v>162344.28000000003</v>
      </c>
      <c r="E83" s="91">
        <f t="shared" si="390"/>
        <v>228531.37</v>
      </c>
      <c r="F83" s="91">
        <f t="shared" si="390"/>
        <v>123834.63</v>
      </c>
      <c r="G83" s="91">
        <f t="shared" si="390"/>
        <v>231944.08</v>
      </c>
      <c r="H83" s="91">
        <f t="shared" si="390"/>
        <v>294203.90000000002</v>
      </c>
      <c r="I83" s="91">
        <f t="shared" si="390"/>
        <v>299208.37</v>
      </c>
      <c r="J83" s="91">
        <f t="shared" si="390"/>
        <v>355074.23</v>
      </c>
      <c r="K83" s="91">
        <f t="shared" si="390"/>
        <v>109477.86</v>
      </c>
      <c r="L83" s="92">
        <f t="shared" si="390"/>
        <v>175913.55000000002</v>
      </c>
      <c r="M83" s="91">
        <f t="shared" si="390"/>
        <v>297886.72000000003</v>
      </c>
      <c r="N83" s="91">
        <f t="shared" si="390"/>
        <v>116462.27</v>
      </c>
      <c r="O83" s="91">
        <f t="shared" si="390"/>
        <v>149773.39000000001</v>
      </c>
      <c r="P83" s="91">
        <f t="shared" si="390"/>
        <v>189099.84000000003</v>
      </c>
      <c r="Q83" s="91">
        <f t="shared" si="390"/>
        <v>188049.06000000003</v>
      </c>
      <c r="R83" s="91">
        <f t="shared" si="390"/>
        <v>153783.88</v>
      </c>
      <c r="S83" s="91">
        <f t="shared" si="390"/>
        <v>194697.02000000002</v>
      </c>
      <c r="T83" s="91">
        <f t="shared" si="390"/>
        <v>450360.02000000008</v>
      </c>
      <c r="U83" s="91">
        <f t="shared" si="390"/>
        <v>286514.07999999996</v>
      </c>
      <c r="V83" s="91">
        <f t="shared" si="390"/>
        <v>282919.76</v>
      </c>
      <c r="W83" s="91">
        <f t="shared" si="390"/>
        <v>363963.08999999997</v>
      </c>
      <c r="X83" s="92">
        <f t="shared" si="390"/>
        <v>184644.2</v>
      </c>
      <c r="Y83" s="91">
        <f t="shared" si="390"/>
        <v>149274.71000000002</v>
      </c>
      <c r="Z83" s="91">
        <f t="shared" ref="Z83:AA83" si="391">Z97-Z90</f>
        <v>202344.07</v>
      </c>
      <c r="AA83" s="91">
        <f t="shared" si="391"/>
        <v>161323.66000000003</v>
      </c>
      <c r="AB83" s="91">
        <f t="shared" ref="AB83:AC83" si="392">AB97-AB90</f>
        <v>155594.02000000002</v>
      </c>
      <c r="AC83" s="91">
        <f t="shared" si="392"/>
        <v>267446.28999999998</v>
      </c>
      <c r="AD83" s="91">
        <f t="shared" ref="AD83:AE83" si="393">AD97-AD90</f>
        <v>221494.58000000002</v>
      </c>
      <c r="AE83" s="91">
        <f t="shared" si="393"/>
        <v>256542.87</v>
      </c>
      <c r="AF83" s="91">
        <f t="shared" ref="AF83:AG83" si="394">AF97-AF90</f>
        <v>373060.93000000005</v>
      </c>
      <c r="AG83" s="91">
        <f t="shared" si="394"/>
        <v>458412.64</v>
      </c>
      <c r="AH83" s="192">
        <f t="shared" ref="AH83:AI83" si="395">AH97-AH90</f>
        <v>273595.16000000003</v>
      </c>
      <c r="AI83" s="192">
        <f t="shared" si="395"/>
        <v>317312.73</v>
      </c>
      <c r="AJ83" s="179">
        <f t="shared" ref="AJ83:AK83" si="396">AJ97-AJ90</f>
        <v>377101.98</v>
      </c>
      <c r="AK83" s="308">
        <f t="shared" si="396"/>
        <v>245802.49</v>
      </c>
      <c r="AL83" s="308">
        <f t="shared" ref="AL83:AM83" si="397">AL97-AL90</f>
        <v>213353.91</v>
      </c>
      <c r="AM83" s="282">
        <f t="shared" si="397"/>
        <v>121110.35</v>
      </c>
      <c r="AN83" s="282">
        <f t="shared" ref="AN83:AO83" si="398">AN97-AN90</f>
        <v>250948.54</v>
      </c>
      <c r="AO83" s="282">
        <f t="shared" si="398"/>
        <v>216011.52000000002</v>
      </c>
      <c r="AP83" s="282">
        <f t="shared" ref="AP83:AQ83" si="399">AP97-AP90</f>
        <v>276099.09999999998</v>
      </c>
      <c r="AQ83" s="282">
        <f t="shared" si="399"/>
        <v>169141.12</v>
      </c>
      <c r="AR83" s="282">
        <f t="shared" ref="AR83" si="400">AR97-AR90</f>
        <v>506900.05</v>
      </c>
      <c r="AS83" s="282">
        <f t="shared" ref="AS83:AT83" si="401">AS97-AS90</f>
        <v>431368.96000000002</v>
      </c>
      <c r="AT83" s="282">
        <f t="shared" si="401"/>
        <v>310075.16000000003</v>
      </c>
      <c r="AU83" s="282">
        <f t="shared" ref="AU83:AV83" si="402">AU97-AU90</f>
        <v>111217.48999999999</v>
      </c>
      <c r="AV83" s="300">
        <f t="shared" si="402"/>
        <v>-68743.049999999988</v>
      </c>
      <c r="AW83" s="282">
        <f t="shared" ref="AW83:AX83" si="403">AW97-AW90</f>
        <v>43731.729999999996</v>
      </c>
      <c r="AX83" s="282">
        <f t="shared" si="403"/>
        <v>150374.32</v>
      </c>
      <c r="AY83" s="282">
        <f t="shared" ref="AY83:AZ83" si="404">AY97-AY90</f>
        <v>254129.87</v>
      </c>
      <c r="AZ83" s="282">
        <f t="shared" si="404"/>
        <v>59273.869999999995</v>
      </c>
      <c r="BA83" s="282">
        <f t="shared" ref="BA83:BB83" si="405">BA97-BA90</f>
        <v>295168.44</v>
      </c>
      <c r="BB83" s="282">
        <f t="shared" si="405"/>
        <v>341924.9</v>
      </c>
      <c r="BC83" s="282">
        <f t="shared" ref="BC83" si="406">BC97-BC90</f>
        <v>189098.78</v>
      </c>
      <c r="BD83" s="282">
        <f t="shared" ref="BD83:BE83" si="407">BD97-BD90</f>
        <v>494848.59</v>
      </c>
      <c r="BE83" s="282">
        <f t="shared" si="407"/>
        <v>327820.27</v>
      </c>
      <c r="BF83" s="282">
        <f t="shared" ref="BF83:BG83" si="408">BF97-BF90</f>
        <v>319894.3</v>
      </c>
      <c r="BG83" s="282">
        <f t="shared" si="408"/>
        <v>295873.20999999996</v>
      </c>
      <c r="BH83" s="282"/>
      <c r="BI83" s="28">
        <f t="shared" si="348"/>
        <v>968.53000000002794</v>
      </c>
      <c r="BJ83" s="93">
        <f t="shared" si="348"/>
        <v>26755.559999999998</v>
      </c>
      <c r="BK83" s="93">
        <f t="shared" si="348"/>
        <v>-40482.309999999969</v>
      </c>
      <c r="BL83" s="93">
        <f t="shared" si="348"/>
        <v>29949.25</v>
      </c>
      <c r="BM83" s="93">
        <f t="shared" si="348"/>
        <v>-37247.059999999969</v>
      </c>
      <c r="BN83" s="93">
        <f t="shared" si="348"/>
        <v>156156.12000000005</v>
      </c>
      <c r="BO83" s="93">
        <f t="shared" si="348"/>
        <v>-12694.290000000037</v>
      </c>
      <c r="BP83" s="93">
        <f t="shared" si="348"/>
        <v>-72154.469999999972</v>
      </c>
      <c r="BQ83" s="93">
        <f t="shared" si="348"/>
        <v>254485.22999999998</v>
      </c>
      <c r="BR83" s="394">
        <f t="shared" si="348"/>
        <v>8730.6499999999942</v>
      </c>
      <c r="BS83" s="417">
        <f t="shared" si="349"/>
        <v>-148612.01</v>
      </c>
      <c r="BT83" s="93">
        <f t="shared" si="349"/>
        <v>85881.8</v>
      </c>
      <c r="BU83" s="93">
        <f t="shared" si="349"/>
        <v>11550.270000000019</v>
      </c>
      <c r="BV83" s="93">
        <f t="shared" si="349"/>
        <v>-33505.820000000007</v>
      </c>
      <c r="BW83" s="93">
        <f t="shared" si="349"/>
        <v>79397.229999999952</v>
      </c>
      <c r="BX83" s="234">
        <f t="shared" si="349"/>
        <v>67710.700000000012</v>
      </c>
      <c r="BY83" s="234">
        <f t="shared" si="349"/>
        <v>61845.849999999977</v>
      </c>
      <c r="BZ83" s="234">
        <f t="shared" si="349"/>
        <v>-77299.090000000026</v>
      </c>
      <c r="CA83" s="247">
        <f t="shared" si="349"/>
        <v>171898.56000000006</v>
      </c>
      <c r="CB83" s="247">
        <f t="shared" si="349"/>
        <v>-9324.5999999999767</v>
      </c>
      <c r="CC83" s="247">
        <f t="shared" si="350"/>
        <v>-46650.359999999986</v>
      </c>
      <c r="CD83" s="374">
        <f t="shared" si="350"/>
        <v>192457.77999999997</v>
      </c>
      <c r="CE83" s="343">
        <f t="shared" si="350"/>
        <v>96527.77999999997</v>
      </c>
      <c r="CF83" s="247">
        <f t="shared" si="350"/>
        <v>11009.839999999997</v>
      </c>
      <c r="CG83" s="247">
        <f t="shared" si="350"/>
        <v>-40213.310000000027</v>
      </c>
      <c r="CH83" s="247">
        <f t="shared" si="350"/>
        <v>95354.51999999999</v>
      </c>
      <c r="CI83" s="247">
        <f t="shared" si="350"/>
        <v>-51434.76999999996</v>
      </c>
      <c r="CJ83" s="247">
        <f t="shared" si="350"/>
        <v>54604.51999999996</v>
      </c>
      <c r="CK83" s="247">
        <f t="shared" si="350"/>
        <v>-87401.75</v>
      </c>
      <c r="CL83" s="247">
        <f t="shared" si="350"/>
        <v>133839.11999999994</v>
      </c>
      <c r="CM83" s="247">
        <f t="shared" si="351"/>
        <v>-27043.679999999993</v>
      </c>
      <c r="CN83" s="247">
        <f t="shared" si="351"/>
        <v>36480</v>
      </c>
      <c r="CO83" s="247">
        <f t="shared" si="351"/>
        <v>-206095.24</v>
      </c>
      <c r="CP83" s="374">
        <f t="shared" si="351"/>
        <v>-445845.02999999997</v>
      </c>
      <c r="CQ83" s="374">
        <f t="shared" si="351"/>
        <v>-202070.76</v>
      </c>
      <c r="CR83" s="374">
        <f t="shared" si="351"/>
        <v>-62979.59</v>
      </c>
      <c r="CS83" s="374">
        <f t="shared" si="351"/>
        <v>133019.51999999999</v>
      </c>
      <c r="CT83" s="374">
        <f t="shared" si="351"/>
        <v>-191674.67</v>
      </c>
      <c r="CU83" s="374">
        <f t="shared" si="351"/>
        <v>79156.919999999984</v>
      </c>
      <c r="CV83" s="374">
        <f t="shared" si="351"/>
        <v>65825.800000000047</v>
      </c>
      <c r="CW83" s="374">
        <f t="shared" si="351"/>
        <v>19957.660000000003</v>
      </c>
      <c r="CX83" s="374">
        <f t="shared" si="351"/>
        <v>-12051.459999999963</v>
      </c>
      <c r="CY83" s="374">
        <f t="shared" si="351"/>
        <v>-103548.69</v>
      </c>
      <c r="CZ83" s="374">
        <f t="shared" si="351"/>
        <v>9819.1399999999558</v>
      </c>
      <c r="DA83" s="374">
        <f t="shared" si="351"/>
        <v>184655.71999999997</v>
      </c>
      <c r="DB83" s="330"/>
      <c r="DC83" s="149" t="s">
        <v>154</v>
      </c>
    </row>
    <row r="84" spans="1:107" s="31" customFormat="1" x14ac:dyDescent="0.35">
      <c r="A84" s="139"/>
      <c r="B84" s="32" t="s">
        <v>143</v>
      </c>
      <c r="C84" s="90">
        <f>C98-C91</f>
        <v>44856.39</v>
      </c>
      <c r="D84" s="91">
        <f t="shared" ref="D84:Y84" si="409">D98-D91</f>
        <v>118159.67999999999</v>
      </c>
      <c r="E84" s="91">
        <f t="shared" si="409"/>
        <v>81548.820000000007</v>
      </c>
      <c r="F84" s="91">
        <f t="shared" si="409"/>
        <v>163324.87</v>
      </c>
      <c r="G84" s="91">
        <f t="shared" si="409"/>
        <v>206573.68</v>
      </c>
      <c r="H84" s="91">
        <f t="shared" si="409"/>
        <v>100782.94999999998</v>
      </c>
      <c r="I84" s="91">
        <f t="shared" si="409"/>
        <v>210289.96000000002</v>
      </c>
      <c r="J84" s="91">
        <f t="shared" si="409"/>
        <v>193114.78999999998</v>
      </c>
      <c r="K84" s="91">
        <f t="shared" si="409"/>
        <v>144717.44</v>
      </c>
      <c r="L84" s="92">
        <f t="shared" si="409"/>
        <v>70354.26999999999</v>
      </c>
      <c r="M84" s="91">
        <f t="shared" si="409"/>
        <v>218347.75</v>
      </c>
      <c r="N84" s="91">
        <f t="shared" si="409"/>
        <v>119420.98000000001</v>
      </c>
      <c r="O84" s="91">
        <f t="shared" si="409"/>
        <v>339086.6</v>
      </c>
      <c r="P84" s="91">
        <f t="shared" si="409"/>
        <v>134944.85999999999</v>
      </c>
      <c r="Q84" s="91">
        <f t="shared" si="409"/>
        <v>115099.03999999998</v>
      </c>
      <c r="R84" s="91">
        <f t="shared" si="409"/>
        <v>176298.05000000002</v>
      </c>
      <c r="S84" s="91">
        <f t="shared" si="409"/>
        <v>154752.01999999999</v>
      </c>
      <c r="T84" s="91">
        <f t="shared" si="409"/>
        <v>207420.03999999998</v>
      </c>
      <c r="U84" s="91">
        <f t="shared" si="409"/>
        <v>183981.81000000003</v>
      </c>
      <c r="V84" s="91">
        <f t="shared" si="409"/>
        <v>187723.76</v>
      </c>
      <c r="W84" s="91">
        <f t="shared" si="409"/>
        <v>212469.02000000002</v>
      </c>
      <c r="X84" s="92">
        <f t="shared" si="409"/>
        <v>141491.82</v>
      </c>
      <c r="Y84" s="91">
        <f t="shared" si="409"/>
        <v>157529.85999999999</v>
      </c>
      <c r="Z84" s="91">
        <f t="shared" ref="Z84:AA84" si="410">Z98-Z91</f>
        <v>187055.2</v>
      </c>
      <c r="AA84" s="91">
        <f t="shared" si="410"/>
        <v>136143.13</v>
      </c>
      <c r="AB84" s="91">
        <f t="shared" ref="AB84:AC84" si="411">AB98-AB91</f>
        <v>155764.03</v>
      </c>
      <c r="AC84" s="91">
        <f t="shared" si="411"/>
        <v>143879.66999999998</v>
      </c>
      <c r="AD84" s="91">
        <f t="shared" ref="AD84:AE84" si="412">AD98-AD91</f>
        <v>127357.66</v>
      </c>
      <c r="AE84" s="91">
        <f t="shared" si="412"/>
        <v>276653.94</v>
      </c>
      <c r="AF84" s="91">
        <f t="shared" ref="AF84:AG84" si="413">AF98-AF91</f>
        <v>217492.71000000002</v>
      </c>
      <c r="AG84" s="91">
        <f t="shared" si="413"/>
        <v>114794.21</v>
      </c>
      <c r="AH84" s="192">
        <f t="shared" ref="AH84:AI84" si="414">AH98-AH91</f>
        <v>156490.22</v>
      </c>
      <c r="AI84" s="192">
        <f t="shared" si="414"/>
        <v>135561.70000000001</v>
      </c>
      <c r="AJ84" s="179">
        <f t="shared" ref="AJ84:AK84" si="415">AJ98-AJ91</f>
        <v>276135.82</v>
      </c>
      <c r="AK84" s="308">
        <f t="shared" si="415"/>
        <v>174117.66999999998</v>
      </c>
      <c r="AL84" s="308">
        <f t="shared" ref="AL84:AM84" si="416">AL98-AL91</f>
        <v>134499.88</v>
      </c>
      <c r="AM84" s="282">
        <f t="shared" si="416"/>
        <v>329300.76</v>
      </c>
      <c r="AN84" s="282">
        <f t="shared" ref="AN84:AO84" si="417">AN98-AN91</f>
        <v>203476</v>
      </c>
      <c r="AO84" s="282">
        <f t="shared" si="417"/>
        <v>120700.84</v>
      </c>
      <c r="AP84" s="282">
        <f t="shared" ref="AP84:AQ84" si="418">AP98-AP91</f>
        <v>181597.21000000002</v>
      </c>
      <c r="AQ84" s="282">
        <f t="shared" si="418"/>
        <v>107373.59</v>
      </c>
      <c r="AR84" s="282">
        <f t="shared" ref="AR84" si="419">AR98-AR91</f>
        <v>200783.06</v>
      </c>
      <c r="AS84" s="282">
        <f t="shared" ref="AS84:AT84" si="420">AS98-AS91</f>
        <v>190946.86</v>
      </c>
      <c r="AT84" s="282">
        <f t="shared" si="420"/>
        <v>370114.23</v>
      </c>
      <c r="AU84" s="282">
        <f t="shared" ref="AU84:AV84" si="421">AU98-AU91</f>
        <v>-95407.18</v>
      </c>
      <c r="AV84" s="300">
        <f t="shared" si="421"/>
        <v>-74671.820000000007</v>
      </c>
      <c r="AW84" s="282">
        <f t="shared" ref="AW84:AX84" si="422">AW98-AW91</f>
        <v>4635803.05</v>
      </c>
      <c r="AX84" s="282">
        <f t="shared" si="422"/>
        <v>-98019.5</v>
      </c>
      <c r="AY84" s="282">
        <f t="shared" ref="AY84:AZ84" si="423">AY98-AY91</f>
        <v>140139.52000000002</v>
      </c>
      <c r="AZ84" s="282">
        <f t="shared" si="423"/>
        <v>130655.52</v>
      </c>
      <c r="BA84" s="282">
        <f t="shared" ref="BA84:BB84" si="424">BA98-BA91</f>
        <v>213011.74</v>
      </c>
      <c r="BB84" s="282">
        <f t="shared" si="424"/>
        <v>156911.39000000001</v>
      </c>
      <c r="BC84" s="282">
        <f t="shared" ref="BC84" si="425">BC98-BC91</f>
        <v>116715.3</v>
      </c>
      <c r="BD84" s="282">
        <f t="shared" ref="BD84:BE84" si="426">BD98-BD91</f>
        <v>205509.99</v>
      </c>
      <c r="BE84" s="282">
        <f t="shared" si="426"/>
        <v>111427.53</v>
      </c>
      <c r="BF84" s="282">
        <f t="shared" ref="BF84:BG84" si="427">BF98-BF91</f>
        <v>-856.95000000001164</v>
      </c>
      <c r="BG84" s="282">
        <f t="shared" si="427"/>
        <v>102072.92</v>
      </c>
      <c r="BH84" s="282"/>
      <c r="BI84" s="28">
        <f t="shared" si="348"/>
        <v>294230.20999999996</v>
      </c>
      <c r="BJ84" s="93">
        <f t="shared" si="348"/>
        <v>16785.179999999993</v>
      </c>
      <c r="BK84" s="93">
        <f t="shared" si="348"/>
        <v>33550.219999999972</v>
      </c>
      <c r="BL84" s="93">
        <f t="shared" si="348"/>
        <v>12973.180000000022</v>
      </c>
      <c r="BM84" s="93">
        <f t="shared" si="348"/>
        <v>-51821.66</v>
      </c>
      <c r="BN84" s="93">
        <f t="shared" si="348"/>
        <v>106637.09</v>
      </c>
      <c r="BO84" s="93">
        <f t="shared" si="348"/>
        <v>-26308.149999999994</v>
      </c>
      <c r="BP84" s="93">
        <f t="shared" si="348"/>
        <v>-5391.0299999999697</v>
      </c>
      <c r="BQ84" s="93">
        <f t="shared" si="348"/>
        <v>67751.580000000016</v>
      </c>
      <c r="BR84" s="394">
        <f t="shared" si="348"/>
        <v>71137.550000000017</v>
      </c>
      <c r="BS84" s="417">
        <f t="shared" si="349"/>
        <v>-60817.890000000014</v>
      </c>
      <c r="BT84" s="93">
        <f t="shared" si="349"/>
        <v>67634.22</v>
      </c>
      <c r="BU84" s="93">
        <f t="shared" si="349"/>
        <v>-202943.46999999997</v>
      </c>
      <c r="BV84" s="93">
        <f t="shared" si="349"/>
        <v>20819.170000000013</v>
      </c>
      <c r="BW84" s="93">
        <f t="shared" si="349"/>
        <v>28780.630000000005</v>
      </c>
      <c r="BX84" s="234">
        <f t="shared" si="349"/>
        <v>-48940.390000000014</v>
      </c>
      <c r="BY84" s="234">
        <f t="shared" si="349"/>
        <v>121901.92000000001</v>
      </c>
      <c r="BZ84" s="234">
        <f t="shared" si="349"/>
        <v>10072.670000000042</v>
      </c>
      <c r="CA84" s="247">
        <f t="shared" si="349"/>
        <v>-69187.60000000002</v>
      </c>
      <c r="CB84" s="247">
        <f t="shared" si="349"/>
        <v>-31233.540000000008</v>
      </c>
      <c r="CC84" s="247">
        <f t="shared" si="350"/>
        <v>-76907.320000000007</v>
      </c>
      <c r="CD84" s="374">
        <f t="shared" si="350"/>
        <v>134644</v>
      </c>
      <c r="CE84" s="343">
        <f t="shared" si="350"/>
        <v>16587.809999999998</v>
      </c>
      <c r="CF84" s="247">
        <f t="shared" si="350"/>
        <v>-52555.320000000007</v>
      </c>
      <c r="CG84" s="247">
        <f t="shared" si="350"/>
        <v>193157.63</v>
      </c>
      <c r="CH84" s="247">
        <f t="shared" si="350"/>
        <v>47711.97</v>
      </c>
      <c r="CI84" s="247">
        <f t="shared" si="350"/>
        <v>-23178.829999999987</v>
      </c>
      <c r="CJ84" s="247">
        <f t="shared" si="350"/>
        <v>54239.550000000017</v>
      </c>
      <c r="CK84" s="247">
        <f t="shared" si="350"/>
        <v>-169280.35</v>
      </c>
      <c r="CL84" s="247">
        <f t="shared" si="350"/>
        <v>-16709.650000000023</v>
      </c>
      <c r="CM84" s="247">
        <f t="shared" si="351"/>
        <v>76152.64999999998</v>
      </c>
      <c r="CN84" s="247">
        <f t="shared" si="351"/>
        <v>213624.00999999998</v>
      </c>
      <c r="CO84" s="247">
        <f t="shared" si="351"/>
        <v>-230968.88</v>
      </c>
      <c r="CP84" s="374">
        <f t="shared" si="351"/>
        <v>-350807.64</v>
      </c>
      <c r="CQ84" s="374">
        <f t="shared" si="351"/>
        <v>4461685.38</v>
      </c>
      <c r="CR84" s="374">
        <f t="shared" si="351"/>
        <v>-232519.38</v>
      </c>
      <c r="CS84" s="374">
        <f t="shared" si="351"/>
        <v>-189161.24</v>
      </c>
      <c r="CT84" s="374">
        <f t="shared" si="351"/>
        <v>-72820.479999999996</v>
      </c>
      <c r="CU84" s="374">
        <f t="shared" si="351"/>
        <v>92310.9</v>
      </c>
      <c r="CV84" s="374">
        <f t="shared" si="351"/>
        <v>-24685.820000000007</v>
      </c>
      <c r="CW84" s="374">
        <f t="shared" si="351"/>
        <v>9341.7100000000064</v>
      </c>
      <c r="CX84" s="374">
        <f t="shared" si="351"/>
        <v>4726.929999999993</v>
      </c>
      <c r="CY84" s="374">
        <f t="shared" si="351"/>
        <v>-79519.329999999987</v>
      </c>
      <c r="CZ84" s="374">
        <f t="shared" si="351"/>
        <v>-370971.18</v>
      </c>
      <c r="DA84" s="374">
        <f t="shared" si="351"/>
        <v>197480.09999999998</v>
      </c>
      <c r="DB84" s="330"/>
      <c r="DC84" s="149" t="s">
        <v>154</v>
      </c>
    </row>
    <row r="85" spans="1:107" s="123" customFormat="1" x14ac:dyDescent="0.35">
      <c r="A85" s="140"/>
      <c r="B85" s="32" t="s">
        <v>144</v>
      </c>
      <c r="C85" s="124">
        <f>SUM(C80:C84)</f>
        <v>1379817.01</v>
      </c>
      <c r="D85" s="125">
        <f t="shared" ref="D85:P85" si="428">SUM(D80:D84)</f>
        <v>1377285.4999999998</v>
      </c>
      <c r="E85" s="125">
        <f t="shared" si="428"/>
        <v>1522244.14</v>
      </c>
      <c r="F85" s="125">
        <f t="shared" si="428"/>
        <v>1307544.1600000001</v>
      </c>
      <c r="G85" s="125">
        <f t="shared" si="428"/>
        <v>2184390.91</v>
      </c>
      <c r="H85" s="125">
        <f t="shared" si="428"/>
        <v>2662925.27</v>
      </c>
      <c r="I85" s="125">
        <f t="shared" si="428"/>
        <v>2613157.27</v>
      </c>
      <c r="J85" s="125">
        <f t="shared" si="428"/>
        <v>2277370.31</v>
      </c>
      <c r="K85" s="125">
        <f t="shared" si="428"/>
        <v>1037174.9199999999</v>
      </c>
      <c r="L85" s="127">
        <f t="shared" si="428"/>
        <v>1694516.8699999996</v>
      </c>
      <c r="M85" s="125">
        <f t="shared" si="428"/>
        <v>2246672.13</v>
      </c>
      <c r="N85" s="125">
        <f t="shared" si="428"/>
        <v>1609866.9499999997</v>
      </c>
      <c r="O85" s="125">
        <f t="shared" si="428"/>
        <v>1971293.3400000003</v>
      </c>
      <c r="P85" s="125">
        <f t="shared" si="428"/>
        <v>1731217.12</v>
      </c>
      <c r="Q85" s="125">
        <f t="shared" ref="Q85:R85" si="429">SUM(Q80:Q84)</f>
        <v>1624216.7000000002</v>
      </c>
      <c r="R85" s="125">
        <f t="shared" si="429"/>
        <v>1837990.1700000002</v>
      </c>
      <c r="S85" s="125">
        <f t="shared" ref="S85:T85" si="430">SUM(S80:S84)</f>
        <v>2457769.42</v>
      </c>
      <c r="T85" s="125">
        <f t="shared" si="430"/>
        <v>4114467.2999999993</v>
      </c>
      <c r="U85" s="125">
        <f t="shared" ref="U85:V85" si="431">SUM(U80:U84)</f>
        <v>2914970.6700000004</v>
      </c>
      <c r="V85" s="125">
        <f t="shared" si="431"/>
        <v>2018196.37</v>
      </c>
      <c r="W85" s="125">
        <f t="shared" ref="W85:X85" si="432">SUM(W80:W84)</f>
        <v>3864709.6700000004</v>
      </c>
      <c r="X85" s="127">
        <f t="shared" si="432"/>
        <v>1890887.7600000002</v>
      </c>
      <c r="Y85" s="125">
        <f t="shared" ref="Y85:Z85" si="433">SUM(Y80:Y84)</f>
        <v>1800186.29</v>
      </c>
      <c r="Z85" s="125">
        <f t="shared" si="433"/>
        <v>2208367.04</v>
      </c>
      <c r="AA85" s="125">
        <f t="shared" ref="AA85:AB85" si="434">SUM(AA80:AA84)</f>
        <v>2012893.8199999998</v>
      </c>
      <c r="AB85" s="125">
        <f t="shared" si="434"/>
        <v>1894027.6900000002</v>
      </c>
      <c r="AC85" s="125">
        <f t="shared" ref="AC85:AD85" si="435">SUM(AC80:AC84)</f>
        <v>1955434.54</v>
      </c>
      <c r="AD85" s="125">
        <f t="shared" si="435"/>
        <v>2074678.24</v>
      </c>
      <c r="AE85" s="125">
        <f t="shared" ref="AE85:AF85" si="436">SUM(AE80:AE84)</f>
        <v>2972202.82</v>
      </c>
      <c r="AF85" s="125">
        <f t="shared" si="436"/>
        <v>3545405.43</v>
      </c>
      <c r="AG85" s="125">
        <f t="shared" ref="AG85:AH85" si="437">SUM(AG80:AG84)</f>
        <v>3758069.8400000003</v>
      </c>
      <c r="AH85" s="266">
        <f t="shared" si="437"/>
        <v>2342439.1</v>
      </c>
      <c r="AI85" s="266">
        <f t="shared" ref="AI85" si="438">SUM(AI80:AI84)</f>
        <v>1996510.0199999998</v>
      </c>
      <c r="AJ85" s="127">
        <f t="shared" ref="AJ85:AK85" si="439">SUM(AJ80:AJ84)</f>
        <v>2601995.9999999995</v>
      </c>
      <c r="AK85" s="39">
        <f t="shared" si="439"/>
        <v>2321095.5</v>
      </c>
      <c r="AL85" s="39">
        <f t="shared" ref="AL85:AM85" si="440">SUM(AL80:AL84)</f>
        <v>2365943.8600000003</v>
      </c>
      <c r="AM85" s="283">
        <f t="shared" si="440"/>
        <v>2050271.6300000001</v>
      </c>
      <c r="AN85" s="283">
        <f t="shared" ref="AN85:AO85" si="441">SUM(AN80:AN84)</f>
        <v>2760601.08</v>
      </c>
      <c r="AO85" s="283">
        <f t="shared" si="441"/>
        <v>1836204.0600000003</v>
      </c>
      <c r="AP85" s="283">
        <f t="shared" ref="AP85:AQ85" si="442">SUM(AP80:AP84)</f>
        <v>2522471.86</v>
      </c>
      <c r="AQ85" s="283">
        <f t="shared" si="442"/>
        <v>2138550.9499999997</v>
      </c>
      <c r="AR85" s="283">
        <f t="shared" ref="AR85" si="443">SUM(AR80:AR84)</f>
        <v>4479513.33</v>
      </c>
      <c r="AS85" s="283">
        <f t="shared" ref="AS85:AT85" si="444">SUM(AS80:AS84)</f>
        <v>3534593.93</v>
      </c>
      <c r="AT85" s="283">
        <f t="shared" si="444"/>
        <v>2048814.7400000002</v>
      </c>
      <c r="AU85" s="283">
        <f t="shared" ref="AU85:AV85" si="445">SUM(AU80:AU84)</f>
        <v>203706.52000000008</v>
      </c>
      <c r="AV85" s="301">
        <f t="shared" si="445"/>
        <v>-378299.15</v>
      </c>
      <c r="AW85" s="283">
        <f t="shared" ref="AW85:AX85" si="446">SUM(AW80:AW84)</f>
        <v>4494310.76</v>
      </c>
      <c r="AX85" s="283">
        <f t="shared" si="446"/>
        <v>619239.43000000017</v>
      </c>
      <c r="AY85" s="283">
        <f t="shared" ref="AY85:AZ85" si="447">SUM(AY80:AY84)</f>
        <v>2807965.29</v>
      </c>
      <c r="AZ85" s="283">
        <f t="shared" si="447"/>
        <v>1743253.29</v>
      </c>
      <c r="BA85" s="283">
        <f t="shared" ref="BA85:BB85" si="448">SUM(BA80:BA84)</f>
        <v>2314334.0700000003</v>
      </c>
      <c r="BB85" s="283">
        <f t="shared" si="448"/>
        <v>2769619.18</v>
      </c>
      <c r="BC85" s="283">
        <f t="shared" ref="BC85" si="449">SUM(BC80:BC84)</f>
        <v>2581011.1599999997</v>
      </c>
      <c r="BD85" s="283">
        <f t="shared" ref="BD85:BE85" si="450">SUM(BD80:BD84)</f>
        <v>4679424.8499999996</v>
      </c>
      <c r="BE85" s="283">
        <f t="shared" si="450"/>
        <v>3575310.73</v>
      </c>
      <c r="BF85" s="283">
        <f t="shared" ref="BF85:BG85" si="451">SUM(BF80:BF84)</f>
        <v>2424739.69</v>
      </c>
      <c r="BG85" s="283">
        <f t="shared" si="451"/>
        <v>2160198.17</v>
      </c>
      <c r="BH85" s="283"/>
      <c r="BI85" s="126">
        <f t="shared" si="303"/>
        <v>591476.32999999984</v>
      </c>
      <c r="BJ85" s="128">
        <f t="shared" ref="BJ85:BL85" si="452">SUM(BJ80:BJ84)</f>
        <v>353931.62000000011</v>
      </c>
      <c r="BK85" s="128">
        <f t="shared" si="452"/>
        <v>101972.56000000017</v>
      </c>
      <c r="BL85" s="128">
        <f t="shared" si="452"/>
        <v>530446.01000000024</v>
      </c>
      <c r="BM85" s="128">
        <f t="shared" ref="BM85" si="453">SUM(BM80:BM84)</f>
        <v>273378.50999999989</v>
      </c>
      <c r="BN85" s="128">
        <f t="shared" ref="BN85:BV85" si="454">SUM(BN80:BN84)</f>
        <v>1451542.0299999998</v>
      </c>
      <c r="BO85" s="128">
        <f t="shared" si="454"/>
        <v>301813.40000000037</v>
      </c>
      <c r="BP85" s="128">
        <f t="shared" si="454"/>
        <v>-259173.94</v>
      </c>
      <c r="BQ85" s="128">
        <f t="shared" si="454"/>
        <v>2827534.7500000005</v>
      </c>
      <c r="BR85" s="395">
        <f t="shared" si="454"/>
        <v>196370.89000000051</v>
      </c>
      <c r="BS85" s="418">
        <f t="shared" si="454"/>
        <v>-446485.83999999991</v>
      </c>
      <c r="BT85" s="128">
        <f t="shared" si="454"/>
        <v>598500.0900000002</v>
      </c>
      <c r="BU85" s="128">
        <f t="shared" si="454"/>
        <v>41600.480000000127</v>
      </c>
      <c r="BV85" s="128">
        <f t="shared" si="454"/>
        <v>162810.57000000015</v>
      </c>
      <c r="BW85" s="128">
        <f t="shared" ref="BW85:BX85" si="455">SUM(BW80:BW84)</f>
        <v>331217.83999999985</v>
      </c>
      <c r="BX85" s="235">
        <f t="shared" si="455"/>
        <v>236688.06999999995</v>
      </c>
      <c r="BY85" s="235">
        <f t="shared" ref="BY85" si="456">SUM(BY80:BY84)</f>
        <v>514433.39999999991</v>
      </c>
      <c r="BZ85" s="235">
        <f t="shared" ref="BZ85:CA85" si="457">SUM(BZ80:BZ84)</f>
        <v>-569061.86999999965</v>
      </c>
      <c r="CA85" s="260">
        <f t="shared" si="457"/>
        <v>843099.16999999981</v>
      </c>
      <c r="CB85" s="260">
        <f t="shared" ref="CB85:CC85" si="458">SUM(CB80:CB84)</f>
        <v>324242.72999999986</v>
      </c>
      <c r="CC85" s="260">
        <f t="shared" si="458"/>
        <v>-1868199.6500000001</v>
      </c>
      <c r="CD85" s="375">
        <f t="shared" ref="CD85:CE85" si="459">SUM(CD80:CD84)</f>
        <v>711108.23999999976</v>
      </c>
      <c r="CE85" s="344">
        <f t="shared" si="459"/>
        <v>520909.20999999973</v>
      </c>
      <c r="CF85" s="260">
        <f t="shared" ref="CF85" si="460">SUM(CF80:CF84)</f>
        <v>157576.82</v>
      </c>
      <c r="CG85" s="260">
        <f t="shared" ref="CG85" si="461">SUM(CG80:CG84)</f>
        <v>37377.809999999852</v>
      </c>
      <c r="CH85" s="260">
        <f t="shared" ref="CH85" si="462">SUM(CH80:CH84)</f>
        <v>866573.3899999999</v>
      </c>
      <c r="CI85" s="260">
        <f t="shared" ref="CI85" si="463">SUM(CI80:CI84)</f>
        <v>-119230.47999999975</v>
      </c>
      <c r="CJ85" s="260">
        <f t="shared" ref="CJ85" si="464">SUM(CJ80:CJ84)</f>
        <v>447793.61999999988</v>
      </c>
      <c r="CK85" s="260">
        <f t="shared" ref="CK85" si="465">SUM(CK80:CK84)</f>
        <v>-833651.87</v>
      </c>
      <c r="CL85" s="260">
        <f t="shared" ref="CL85" si="466">SUM(CL80:CL84)</f>
        <v>934107.90000000026</v>
      </c>
      <c r="CM85" s="260">
        <f t="shared" ref="CM85" si="467">SUM(CM80:CM84)</f>
        <v>-223475.90999999992</v>
      </c>
      <c r="CN85" s="260">
        <f t="shared" ref="CN85" si="468">SUM(CN80:CN84)</f>
        <v>-293624.35999999975</v>
      </c>
      <c r="CO85" s="260">
        <f t="shared" ref="CO85" si="469">SUM(CO80:CO84)</f>
        <v>-1792803.5</v>
      </c>
      <c r="CP85" s="375">
        <f t="shared" ref="CP85" si="470">SUM(CP80:CP84)</f>
        <v>-2980295.15</v>
      </c>
      <c r="CQ85" s="375">
        <f t="shared" ref="CQ85" si="471">SUM(CQ80:CQ84)</f>
        <v>2173215.2599999998</v>
      </c>
      <c r="CR85" s="375">
        <f t="shared" ref="CR85" si="472">SUM(CR80:CR84)</f>
        <v>-1746704.4300000002</v>
      </c>
      <c r="CS85" s="375">
        <f t="shared" ref="CS85" si="473">SUM(CS80:CS84)</f>
        <v>757693.66000000015</v>
      </c>
      <c r="CT85" s="375">
        <f t="shared" ref="CT85" si="474">SUM(CT80:CT84)</f>
        <v>-1017347.79</v>
      </c>
      <c r="CU85" s="375">
        <f t="shared" ref="CU85" si="475">SUM(CU80:CU84)</f>
        <v>478130.00999999966</v>
      </c>
      <c r="CV85" s="375">
        <f t="shared" ref="CV85" si="476">SUM(CV80:CV84)</f>
        <v>247147.32000000007</v>
      </c>
      <c r="CW85" s="375">
        <f t="shared" ref="CW85" si="477">SUM(CW80:CW84)</f>
        <v>442460.21000000025</v>
      </c>
      <c r="CX85" s="375">
        <f t="shared" ref="CX85" si="478">SUM(CX80:CX84)</f>
        <v>199911.51999999976</v>
      </c>
      <c r="CY85" s="375">
        <f t="shared" ref="CY85:CZ85" si="479">SUM(CY80:CY84)</f>
        <v>40716.800000000134</v>
      </c>
      <c r="CZ85" s="375">
        <f t="shared" si="479"/>
        <v>375924.9499999999</v>
      </c>
      <c r="DA85" s="375">
        <f t="shared" ref="DA85" si="480">SUM(DA80:DA84)</f>
        <v>1956491.65</v>
      </c>
      <c r="DB85" s="331"/>
      <c r="DC85" s="126">
        <f t="shared" si="303"/>
        <v>0</v>
      </c>
    </row>
    <row r="86" spans="1:107" s="31" customFormat="1" x14ac:dyDescent="0.3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58"/>
      <c r="CB86" s="258"/>
      <c r="CC86" s="258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72"/>
      <c r="DB86" s="330"/>
      <c r="DC86" s="43"/>
    </row>
    <row r="87" spans="1:107" s="31" customFormat="1" x14ac:dyDescent="0.35">
      <c r="A87" s="139"/>
      <c r="B87" s="32" t="s">
        <v>139</v>
      </c>
      <c r="C87" s="90">
        <v>715496.02</v>
      </c>
      <c r="D87" s="91">
        <v>641768.84000000008</v>
      </c>
      <c r="E87" s="91">
        <v>675233.17</v>
      </c>
      <c r="F87" s="91">
        <v>564520.05000000005</v>
      </c>
      <c r="G87" s="91">
        <v>1007971.31</v>
      </c>
      <c r="H87" s="91">
        <v>1295763</v>
      </c>
      <c r="I87" s="91">
        <v>1091826.5900000001</v>
      </c>
      <c r="J87" s="91">
        <v>793537.51</v>
      </c>
      <c r="K87" s="91">
        <v>432466.89999999997</v>
      </c>
      <c r="L87" s="92">
        <v>741943.95000000007</v>
      </c>
      <c r="M87" s="91">
        <v>850444.29999999993</v>
      </c>
      <c r="N87" s="91">
        <v>610979.54</v>
      </c>
      <c r="O87" s="154">
        <v>654944.09</v>
      </c>
      <c r="P87" s="91">
        <v>651407.28</v>
      </c>
      <c r="Q87" s="154">
        <v>598794.99</v>
      </c>
      <c r="R87" s="151">
        <v>706902.17</v>
      </c>
      <c r="S87" s="154">
        <v>1063732.0399999998</v>
      </c>
      <c r="T87" s="218">
        <v>1700737.49</v>
      </c>
      <c r="U87" s="192">
        <v>1359611.65</v>
      </c>
      <c r="V87" s="217">
        <v>865744.24</v>
      </c>
      <c r="W87" s="217">
        <v>665738.04</v>
      </c>
      <c r="X87" s="92">
        <v>853865.53</v>
      </c>
      <c r="Y87" s="217">
        <v>863692.32</v>
      </c>
      <c r="Z87" s="217">
        <v>939387.7</v>
      </c>
      <c r="AA87" s="217">
        <v>921168.55999999994</v>
      </c>
      <c r="AB87" s="217">
        <v>788608.14999999991</v>
      </c>
      <c r="AC87" s="217">
        <v>686774.26</v>
      </c>
      <c r="AD87" s="217">
        <v>885369.75</v>
      </c>
      <c r="AE87" s="217">
        <v>1300402.6200000001</v>
      </c>
      <c r="AF87" s="217">
        <v>1568457.5799999998</v>
      </c>
      <c r="AG87" s="217">
        <v>1639061.06</v>
      </c>
      <c r="AH87" s="217">
        <v>773634.6</v>
      </c>
      <c r="AI87" s="217">
        <v>715913.96</v>
      </c>
      <c r="AJ87" s="179">
        <v>892193.48</v>
      </c>
      <c r="AK87" s="192">
        <v>883104.56</v>
      </c>
      <c r="AL87" s="192">
        <v>910936.65</v>
      </c>
      <c r="AM87" s="192">
        <v>695604.58000000007</v>
      </c>
      <c r="AN87" s="192">
        <v>207280.46</v>
      </c>
      <c r="AO87" s="192">
        <v>693143.59</v>
      </c>
      <c r="AP87" s="192">
        <v>1026117.23</v>
      </c>
      <c r="AQ87" s="149">
        <v>978218.33000000007</v>
      </c>
      <c r="AR87" s="192">
        <v>1995007.22</v>
      </c>
      <c r="AS87" s="192">
        <v>1448938.4</v>
      </c>
      <c r="AT87" s="192">
        <v>832690.13</v>
      </c>
      <c r="AU87" s="192">
        <v>542150.94999999995</v>
      </c>
      <c r="AV87" s="35">
        <v>965631.26</v>
      </c>
      <c r="AW87" s="282">
        <v>957228.59</v>
      </c>
      <c r="AX87" s="192">
        <v>726098.79999999993</v>
      </c>
      <c r="AY87" s="192">
        <v>944714.02</v>
      </c>
      <c r="AZ87" s="275">
        <v>944714.02</v>
      </c>
      <c r="BA87" s="192">
        <v>685081.58</v>
      </c>
      <c r="BB87" s="192">
        <v>1005237</v>
      </c>
      <c r="BC87" s="149">
        <v>1121965.0499999998</v>
      </c>
      <c r="BD87" s="192">
        <v>1821454.73</v>
      </c>
      <c r="BE87" s="192">
        <v>1256007.0499999998</v>
      </c>
      <c r="BF87" s="192">
        <v>903913.4</v>
      </c>
      <c r="BG87" s="192">
        <v>747918.48</v>
      </c>
      <c r="BH87" s="92"/>
      <c r="BI87" s="28">
        <f t="shared" ref="BI87:BR91" si="481">O87-C87</f>
        <v>-60551.930000000051</v>
      </c>
      <c r="BJ87" s="93">
        <f t="shared" si="481"/>
        <v>9638.4399999999441</v>
      </c>
      <c r="BK87" s="93">
        <f t="shared" si="481"/>
        <v>-76438.180000000051</v>
      </c>
      <c r="BL87" s="93">
        <f t="shared" si="481"/>
        <v>142382.12</v>
      </c>
      <c r="BM87" s="93">
        <f t="shared" si="481"/>
        <v>55760.729999999749</v>
      </c>
      <c r="BN87" s="93">
        <f t="shared" si="481"/>
        <v>404974.49</v>
      </c>
      <c r="BO87" s="93">
        <f t="shared" si="481"/>
        <v>267785.05999999982</v>
      </c>
      <c r="BP87" s="93">
        <f t="shared" si="481"/>
        <v>72206.729999999981</v>
      </c>
      <c r="BQ87" s="93">
        <f t="shared" si="481"/>
        <v>233271.14000000007</v>
      </c>
      <c r="BR87" s="394">
        <f t="shared" si="481"/>
        <v>111921.57999999996</v>
      </c>
      <c r="BS87" s="417">
        <f t="shared" ref="BS87:CB91" si="482">Y87-M87</f>
        <v>13248.020000000019</v>
      </c>
      <c r="BT87" s="93">
        <f t="shared" si="482"/>
        <v>328408.15999999992</v>
      </c>
      <c r="BU87" s="93">
        <f t="shared" si="482"/>
        <v>266224.46999999997</v>
      </c>
      <c r="BV87" s="93">
        <f t="shared" si="482"/>
        <v>137200.86999999988</v>
      </c>
      <c r="BW87" s="93">
        <f t="shared" si="482"/>
        <v>87979.270000000019</v>
      </c>
      <c r="BX87" s="234">
        <f t="shared" si="482"/>
        <v>178467.57999999996</v>
      </c>
      <c r="BY87" s="234">
        <f t="shared" si="482"/>
        <v>236670.58000000031</v>
      </c>
      <c r="BZ87" s="234">
        <f t="shared" si="482"/>
        <v>-132279.91000000015</v>
      </c>
      <c r="CA87" s="247">
        <f t="shared" si="482"/>
        <v>279449.41000000015</v>
      </c>
      <c r="CB87" s="247">
        <f t="shared" si="482"/>
        <v>-92109.640000000014</v>
      </c>
      <c r="CC87" s="247">
        <f t="shared" ref="CC87:CL91" si="483">AI87-W87</f>
        <v>50175.919999999925</v>
      </c>
      <c r="CD87" s="374">
        <f t="shared" si="483"/>
        <v>38327.949999999953</v>
      </c>
      <c r="CE87" s="343">
        <f t="shared" si="483"/>
        <v>19412.240000000107</v>
      </c>
      <c r="CF87" s="247">
        <f t="shared" si="483"/>
        <v>-28451.04999999993</v>
      </c>
      <c r="CG87" s="247">
        <f t="shared" si="483"/>
        <v>-225563.97999999986</v>
      </c>
      <c r="CH87" s="247">
        <f t="shared" si="483"/>
        <v>-581327.68999999994</v>
      </c>
      <c r="CI87" s="247">
        <f t="shared" si="483"/>
        <v>6369.3299999999581</v>
      </c>
      <c r="CJ87" s="247">
        <f t="shared" si="483"/>
        <v>140747.47999999998</v>
      </c>
      <c r="CK87" s="247">
        <f t="shared" si="483"/>
        <v>-322184.29000000004</v>
      </c>
      <c r="CL87" s="247">
        <f t="shared" si="483"/>
        <v>426549.64000000013</v>
      </c>
      <c r="CM87" s="247">
        <f t="shared" ref="CM87:DA91" si="484">AS87-AG87</f>
        <v>-190122.66000000015</v>
      </c>
      <c r="CN87" s="247">
        <f t="shared" si="484"/>
        <v>59055.530000000028</v>
      </c>
      <c r="CO87" s="247">
        <f t="shared" si="484"/>
        <v>-173763.01</v>
      </c>
      <c r="CP87" s="374">
        <f t="shared" si="484"/>
        <v>73437.780000000028</v>
      </c>
      <c r="CQ87" s="374">
        <f t="shared" si="484"/>
        <v>74124.029999999912</v>
      </c>
      <c r="CR87" s="374">
        <f t="shared" si="484"/>
        <v>-184837.85000000009</v>
      </c>
      <c r="CS87" s="374">
        <f t="shared" si="484"/>
        <v>249109.43999999994</v>
      </c>
      <c r="CT87" s="374">
        <f t="shared" si="484"/>
        <v>737433.56</v>
      </c>
      <c r="CU87" s="374">
        <f t="shared" si="484"/>
        <v>-8062.0100000000093</v>
      </c>
      <c r="CV87" s="374">
        <f t="shared" si="484"/>
        <v>-20880.229999999981</v>
      </c>
      <c r="CW87" s="374">
        <f t="shared" si="484"/>
        <v>143746.71999999974</v>
      </c>
      <c r="CX87" s="374">
        <f t="shared" si="484"/>
        <v>-173552.49</v>
      </c>
      <c r="CY87" s="374">
        <f t="shared" si="484"/>
        <v>-192931.35000000009</v>
      </c>
      <c r="CZ87" s="374">
        <f t="shared" si="484"/>
        <v>71223.270000000019</v>
      </c>
      <c r="DA87" s="374">
        <f t="shared" si="484"/>
        <v>205767.53000000003</v>
      </c>
      <c r="DB87" s="330"/>
      <c r="DC87" s="149" t="s">
        <v>154</v>
      </c>
    </row>
    <row r="88" spans="1:107" s="31" customFormat="1" x14ac:dyDescent="0.35">
      <c r="A88" s="139"/>
      <c r="B88" s="32" t="s">
        <v>140</v>
      </c>
      <c r="C88" s="90">
        <v>10711.51</v>
      </c>
      <c r="D88" s="91">
        <v>9581.81</v>
      </c>
      <c r="E88" s="91">
        <v>7665.78</v>
      </c>
      <c r="F88" s="91">
        <v>6023.33</v>
      </c>
      <c r="G88" s="91">
        <v>7181.53</v>
      </c>
      <c r="H88" s="91">
        <v>8067.49</v>
      </c>
      <c r="I88" s="91">
        <v>6133.8</v>
      </c>
      <c r="J88" s="91">
        <v>6421.2</v>
      </c>
      <c r="K88" s="91">
        <v>6538.42</v>
      </c>
      <c r="L88" s="92">
        <v>9404.2999999999993</v>
      </c>
      <c r="M88" s="91">
        <v>11152.31</v>
      </c>
      <c r="N88" s="91">
        <v>9802.31</v>
      </c>
      <c r="O88" s="154">
        <v>9301.59</v>
      </c>
      <c r="P88" s="91">
        <v>9919.4599999999991</v>
      </c>
      <c r="Q88" s="154">
        <v>7875.42</v>
      </c>
      <c r="R88" s="151">
        <v>7220.18</v>
      </c>
      <c r="S88" s="154">
        <v>8106.99</v>
      </c>
      <c r="T88" s="218">
        <v>10864.4</v>
      </c>
      <c r="U88" s="192">
        <v>10753.849999999999</v>
      </c>
      <c r="V88" s="217">
        <v>8772.48</v>
      </c>
      <c r="W88" s="217">
        <v>7997.35</v>
      </c>
      <c r="X88" s="92">
        <v>11693.56</v>
      </c>
      <c r="Y88" s="217">
        <v>14691.66</v>
      </c>
      <c r="Z88" s="217">
        <v>14243.44</v>
      </c>
      <c r="AA88" s="217">
        <v>16161.43</v>
      </c>
      <c r="AB88" s="217">
        <v>13200.55</v>
      </c>
      <c r="AC88" s="217">
        <v>11235.54</v>
      </c>
      <c r="AD88" s="217">
        <v>10570.09</v>
      </c>
      <c r="AE88" s="217">
        <v>12830.14</v>
      </c>
      <c r="AF88" s="217">
        <v>12273.34</v>
      </c>
      <c r="AG88" s="217">
        <v>12392.109999999999</v>
      </c>
      <c r="AH88" s="217">
        <v>9025.06</v>
      </c>
      <c r="AI88" s="217">
        <v>8522.8700000000008</v>
      </c>
      <c r="AJ88" s="179">
        <v>11259.789999999999</v>
      </c>
      <c r="AK88" s="192">
        <v>12249.62</v>
      </c>
      <c r="AL88" s="192">
        <v>14352.150000000001</v>
      </c>
      <c r="AM88" s="192">
        <v>11864.74</v>
      </c>
      <c r="AN88" s="192">
        <v>1298.75</v>
      </c>
      <c r="AO88" s="192">
        <v>8775.39</v>
      </c>
      <c r="AP88" s="192">
        <v>8701.0600000000013</v>
      </c>
      <c r="AQ88" s="149">
        <v>7838.96</v>
      </c>
      <c r="AR88" s="192">
        <v>10426.64</v>
      </c>
      <c r="AS88" s="192">
        <v>10118.459999999999</v>
      </c>
      <c r="AT88" s="192">
        <v>8798.1</v>
      </c>
      <c r="AU88" s="192">
        <v>6551.4400000000005</v>
      </c>
      <c r="AV88" s="92">
        <v>11906.150000000001</v>
      </c>
      <c r="AW88" s="192">
        <v>12227.42</v>
      </c>
      <c r="AX88" s="192">
        <v>11204.61</v>
      </c>
      <c r="AY88" s="192">
        <v>11164.58</v>
      </c>
      <c r="AZ88" s="275">
        <v>11164.58</v>
      </c>
      <c r="BA88" s="192">
        <v>7474.01</v>
      </c>
      <c r="BB88" s="192">
        <v>7180.23</v>
      </c>
      <c r="BC88" s="149">
        <v>8189.24</v>
      </c>
      <c r="BD88" s="192">
        <v>9163.93</v>
      </c>
      <c r="BE88" s="192">
        <v>8525.48</v>
      </c>
      <c r="BF88" s="192">
        <v>8273.65</v>
      </c>
      <c r="BG88" s="192">
        <v>8524.89</v>
      </c>
      <c r="BH88" s="92"/>
      <c r="BI88" s="28">
        <f t="shared" si="481"/>
        <v>-1409.92</v>
      </c>
      <c r="BJ88" s="93">
        <f t="shared" si="481"/>
        <v>337.64999999999964</v>
      </c>
      <c r="BK88" s="93">
        <f t="shared" si="481"/>
        <v>209.64000000000033</v>
      </c>
      <c r="BL88" s="93">
        <f t="shared" si="481"/>
        <v>1196.8500000000004</v>
      </c>
      <c r="BM88" s="93">
        <f t="shared" si="481"/>
        <v>925.46</v>
      </c>
      <c r="BN88" s="93">
        <f t="shared" si="481"/>
        <v>2796.91</v>
      </c>
      <c r="BO88" s="93">
        <f t="shared" si="481"/>
        <v>4620.0499999999984</v>
      </c>
      <c r="BP88" s="93">
        <f t="shared" si="481"/>
        <v>2351.2799999999997</v>
      </c>
      <c r="BQ88" s="93">
        <f t="shared" si="481"/>
        <v>1458.9300000000003</v>
      </c>
      <c r="BR88" s="394">
        <f t="shared" si="481"/>
        <v>2289.2600000000002</v>
      </c>
      <c r="BS88" s="417">
        <f t="shared" si="482"/>
        <v>3539.3500000000004</v>
      </c>
      <c r="BT88" s="93">
        <f t="shared" si="482"/>
        <v>4441.130000000001</v>
      </c>
      <c r="BU88" s="93">
        <f t="shared" si="482"/>
        <v>6859.84</v>
      </c>
      <c r="BV88" s="93">
        <f t="shared" si="482"/>
        <v>3281.09</v>
      </c>
      <c r="BW88" s="93">
        <f t="shared" si="482"/>
        <v>3360.1200000000008</v>
      </c>
      <c r="BX88" s="234">
        <f t="shared" si="482"/>
        <v>3349.91</v>
      </c>
      <c r="BY88" s="234">
        <f t="shared" si="482"/>
        <v>4723.1499999999996</v>
      </c>
      <c r="BZ88" s="234">
        <f t="shared" si="482"/>
        <v>1408.9400000000005</v>
      </c>
      <c r="CA88" s="247">
        <f t="shared" si="482"/>
        <v>1638.2600000000002</v>
      </c>
      <c r="CB88" s="247">
        <f t="shared" si="482"/>
        <v>252.57999999999993</v>
      </c>
      <c r="CC88" s="247">
        <f t="shared" si="483"/>
        <v>525.52000000000044</v>
      </c>
      <c r="CD88" s="374">
        <f t="shared" si="483"/>
        <v>-433.77000000000044</v>
      </c>
      <c r="CE88" s="343">
        <f t="shared" si="483"/>
        <v>-2442.0399999999991</v>
      </c>
      <c r="CF88" s="247">
        <f t="shared" si="483"/>
        <v>108.71000000000095</v>
      </c>
      <c r="CG88" s="247">
        <f t="shared" si="483"/>
        <v>-4296.6900000000005</v>
      </c>
      <c r="CH88" s="247">
        <f t="shared" si="483"/>
        <v>-11901.8</v>
      </c>
      <c r="CI88" s="247">
        <f t="shared" si="483"/>
        <v>-2460.1500000000015</v>
      </c>
      <c r="CJ88" s="247">
        <f t="shared" si="483"/>
        <v>-1869.0299999999988</v>
      </c>
      <c r="CK88" s="247">
        <f t="shared" si="483"/>
        <v>-4991.1799999999994</v>
      </c>
      <c r="CL88" s="247">
        <f t="shared" si="483"/>
        <v>-1846.7000000000007</v>
      </c>
      <c r="CM88" s="247">
        <f t="shared" si="484"/>
        <v>-2273.6499999999996</v>
      </c>
      <c r="CN88" s="247">
        <f t="shared" si="484"/>
        <v>-226.95999999999913</v>
      </c>
      <c r="CO88" s="247">
        <f t="shared" si="484"/>
        <v>-1971.4300000000003</v>
      </c>
      <c r="CP88" s="374">
        <f t="shared" si="484"/>
        <v>646.3600000000024</v>
      </c>
      <c r="CQ88" s="374">
        <f t="shared" si="484"/>
        <v>-22.200000000000728</v>
      </c>
      <c r="CR88" s="374">
        <f t="shared" si="484"/>
        <v>-3147.5400000000009</v>
      </c>
      <c r="CS88" s="374">
        <f t="shared" si="484"/>
        <v>-700.15999999999985</v>
      </c>
      <c r="CT88" s="374">
        <f t="shared" si="484"/>
        <v>9865.83</v>
      </c>
      <c r="CU88" s="374">
        <f t="shared" si="484"/>
        <v>-1301.3799999999992</v>
      </c>
      <c r="CV88" s="374">
        <f t="shared" si="484"/>
        <v>-1520.8300000000017</v>
      </c>
      <c r="CW88" s="374">
        <f t="shared" si="484"/>
        <v>350.27999999999975</v>
      </c>
      <c r="CX88" s="374">
        <f t="shared" si="484"/>
        <v>-1262.7099999999991</v>
      </c>
      <c r="CY88" s="374">
        <f t="shared" si="484"/>
        <v>-1592.9799999999996</v>
      </c>
      <c r="CZ88" s="374">
        <f t="shared" si="484"/>
        <v>-524.45000000000073</v>
      </c>
      <c r="DA88" s="374">
        <f t="shared" si="484"/>
        <v>1973.4499999999989</v>
      </c>
      <c r="DB88" s="330"/>
      <c r="DC88" s="149" t="s">
        <v>154</v>
      </c>
    </row>
    <row r="89" spans="1:107" s="31" customFormat="1" x14ac:dyDescent="0.35">
      <c r="A89" s="139"/>
      <c r="B89" s="32" t="s">
        <v>141</v>
      </c>
      <c r="C89" s="90">
        <v>145091.84999999998</v>
      </c>
      <c r="D89" s="91">
        <v>136384.61000000002</v>
      </c>
      <c r="E89" s="91">
        <v>171277.02000000002</v>
      </c>
      <c r="F89" s="91">
        <v>111905.73999999999</v>
      </c>
      <c r="G89" s="91">
        <v>195494.88999999998</v>
      </c>
      <c r="H89" s="91">
        <v>266565.64999999997</v>
      </c>
      <c r="I89" s="91">
        <v>254885.32</v>
      </c>
      <c r="J89" s="91">
        <v>229951.61</v>
      </c>
      <c r="K89" s="91">
        <v>64630.66</v>
      </c>
      <c r="L89" s="92">
        <v>151429.32</v>
      </c>
      <c r="M89" s="91">
        <v>190993.43000000002</v>
      </c>
      <c r="N89" s="91">
        <v>110114.72000000002</v>
      </c>
      <c r="O89" s="154">
        <v>143624.79</v>
      </c>
      <c r="P89" s="91">
        <v>119423.5</v>
      </c>
      <c r="Q89" s="154">
        <v>108175.3</v>
      </c>
      <c r="R89" s="151">
        <v>114868.42</v>
      </c>
      <c r="S89" s="154">
        <v>162435.76</v>
      </c>
      <c r="T89" s="218">
        <v>299298.01</v>
      </c>
      <c r="U89" s="192">
        <v>260122.11</v>
      </c>
      <c r="V89" s="217">
        <v>174240.43</v>
      </c>
      <c r="W89" s="217">
        <v>112949.44</v>
      </c>
      <c r="X89" s="92">
        <v>165633.29999999999</v>
      </c>
      <c r="Y89" s="217">
        <v>155279.29999999999</v>
      </c>
      <c r="Z89" s="217">
        <v>169683.09</v>
      </c>
      <c r="AA89" s="217">
        <v>175401.47</v>
      </c>
      <c r="AB89" s="217">
        <v>162585.97</v>
      </c>
      <c r="AC89" s="217">
        <v>145971.62</v>
      </c>
      <c r="AD89" s="217">
        <v>172302.16</v>
      </c>
      <c r="AE89" s="217">
        <v>233914.22999999998</v>
      </c>
      <c r="AF89" s="217">
        <v>282406.59999999998</v>
      </c>
      <c r="AG89" s="217">
        <v>334209.83999999997</v>
      </c>
      <c r="AH89" s="217">
        <v>150061.62000000002</v>
      </c>
      <c r="AI89" s="217">
        <v>159186.57999999999</v>
      </c>
      <c r="AJ89" s="179">
        <v>192765.53</v>
      </c>
      <c r="AK89" s="192">
        <v>165967.48000000001</v>
      </c>
      <c r="AL89" s="192">
        <v>179415.13</v>
      </c>
      <c r="AM89" s="192">
        <v>128207.15999999999</v>
      </c>
      <c r="AN89" s="192">
        <v>68562.25</v>
      </c>
      <c r="AO89" s="192">
        <v>159795.31999999998</v>
      </c>
      <c r="AP89" s="192">
        <v>236315.16</v>
      </c>
      <c r="AQ89" s="149">
        <v>146889.47</v>
      </c>
      <c r="AR89" s="192">
        <v>366255.92000000004</v>
      </c>
      <c r="AS89" s="192">
        <v>298974.03000000003</v>
      </c>
      <c r="AT89" s="192">
        <v>172865.41999999998</v>
      </c>
      <c r="AU89" s="192">
        <v>88036.4</v>
      </c>
      <c r="AV89" s="92">
        <v>206781.87</v>
      </c>
      <c r="AW89" s="192">
        <v>184357.01</v>
      </c>
      <c r="AX89" s="192">
        <v>129680.98</v>
      </c>
      <c r="AY89" s="192">
        <v>219089.5</v>
      </c>
      <c r="AZ89" s="275">
        <v>219089.5</v>
      </c>
      <c r="BA89" s="192">
        <v>157255.51999999999</v>
      </c>
      <c r="BB89" s="192">
        <v>243165.87999999998</v>
      </c>
      <c r="BC89" s="149">
        <v>164827.63</v>
      </c>
      <c r="BD89" s="192">
        <v>362009.07</v>
      </c>
      <c r="BE89" s="192">
        <v>259602.53999999998</v>
      </c>
      <c r="BF89" s="192">
        <v>193678.61</v>
      </c>
      <c r="BG89" s="192">
        <v>158539.59</v>
      </c>
      <c r="BH89" s="92"/>
      <c r="BI89" s="28">
        <f t="shared" si="481"/>
        <v>-1467.0599999999686</v>
      </c>
      <c r="BJ89" s="93">
        <f t="shared" si="481"/>
        <v>-16961.110000000015</v>
      </c>
      <c r="BK89" s="93">
        <f t="shared" si="481"/>
        <v>-63101.720000000016</v>
      </c>
      <c r="BL89" s="93">
        <f t="shared" si="481"/>
        <v>2962.6800000000076</v>
      </c>
      <c r="BM89" s="93">
        <f t="shared" si="481"/>
        <v>-33059.129999999976</v>
      </c>
      <c r="BN89" s="93">
        <f t="shared" si="481"/>
        <v>32732.360000000044</v>
      </c>
      <c r="BO89" s="93">
        <f t="shared" si="481"/>
        <v>5236.789999999979</v>
      </c>
      <c r="BP89" s="93">
        <f t="shared" si="481"/>
        <v>-55711.179999999993</v>
      </c>
      <c r="BQ89" s="93">
        <f t="shared" si="481"/>
        <v>48318.78</v>
      </c>
      <c r="BR89" s="394">
        <f t="shared" si="481"/>
        <v>14203.979999999981</v>
      </c>
      <c r="BS89" s="417">
        <f t="shared" si="482"/>
        <v>-35714.130000000034</v>
      </c>
      <c r="BT89" s="93">
        <f t="shared" si="482"/>
        <v>59568.369999999981</v>
      </c>
      <c r="BU89" s="93">
        <f t="shared" si="482"/>
        <v>31776.679999999993</v>
      </c>
      <c r="BV89" s="93">
        <f t="shared" si="482"/>
        <v>43162.47</v>
      </c>
      <c r="BW89" s="93">
        <f t="shared" si="482"/>
        <v>37796.319999999992</v>
      </c>
      <c r="BX89" s="234">
        <f t="shared" si="482"/>
        <v>57433.740000000005</v>
      </c>
      <c r="BY89" s="234">
        <f t="shared" si="482"/>
        <v>71478.469999999972</v>
      </c>
      <c r="BZ89" s="234">
        <f t="shared" si="482"/>
        <v>-16891.410000000033</v>
      </c>
      <c r="CA89" s="247">
        <f t="shared" si="482"/>
        <v>74087.729999999981</v>
      </c>
      <c r="CB89" s="247">
        <f t="shared" si="482"/>
        <v>-24178.809999999969</v>
      </c>
      <c r="CC89" s="247">
        <f t="shared" si="483"/>
        <v>46237.139999999985</v>
      </c>
      <c r="CD89" s="374">
        <f t="shared" si="483"/>
        <v>27132.23000000001</v>
      </c>
      <c r="CE89" s="343">
        <f t="shared" si="483"/>
        <v>10688.180000000022</v>
      </c>
      <c r="CF89" s="247">
        <f t="shared" si="483"/>
        <v>9732.0400000000081</v>
      </c>
      <c r="CG89" s="247">
        <f t="shared" si="483"/>
        <v>-47194.310000000012</v>
      </c>
      <c r="CH89" s="247">
        <f t="shared" si="483"/>
        <v>-94023.72</v>
      </c>
      <c r="CI89" s="247">
        <f t="shared" si="483"/>
        <v>13823.699999999983</v>
      </c>
      <c r="CJ89" s="247">
        <f t="shared" si="483"/>
        <v>64013</v>
      </c>
      <c r="CK89" s="247">
        <f t="shared" si="483"/>
        <v>-87024.75999999998</v>
      </c>
      <c r="CL89" s="247">
        <f t="shared" si="483"/>
        <v>83849.320000000065</v>
      </c>
      <c r="CM89" s="247">
        <f t="shared" si="484"/>
        <v>-35235.809999999939</v>
      </c>
      <c r="CN89" s="247">
        <f t="shared" si="484"/>
        <v>22803.799999999959</v>
      </c>
      <c r="CO89" s="247">
        <f t="shared" si="484"/>
        <v>-71150.179999999993</v>
      </c>
      <c r="CP89" s="374">
        <f t="shared" si="484"/>
        <v>14016.339999999997</v>
      </c>
      <c r="CQ89" s="374">
        <f t="shared" si="484"/>
        <v>18389.53</v>
      </c>
      <c r="CR89" s="374">
        <f t="shared" si="484"/>
        <v>-49734.150000000009</v>
      </c>
      <c r="CS89" s="374">
        <f t="shared" si="484"/>
        <v>90882.340000000011</v>
      </c>
      <c r="CT89" s="374">
        <f t="shared" si="484"/>
        <v>150527.25</v>
      </c>
      <c r="CU89" s="374">
        <f t="shared" si="484"/>
        <v>-2539.7999999999884</v>
      </c>
      <c r="CV89" s="374">
        <f t="shared" si="484"/>
        <v>6850.7199999999721</v>
      </c>
      <c r="CW89" s="374">
        <f t="shared" si="484"/>
        <v>17938.160000000003</v>
      </c>
      <c r="CX89" s="374">
        <f t="shared" si="484"/>
        <v>-4246.8500000000349</v>
      </c>
      <c r="CY89" s="374">
        <f t="shared" si="484"/>
        <v>-39371.490000000049</v>
      </c>
      <c r="CZ89" s="374">
        <f t="shared" si="484"/>
        <v>20813.190000000002</v>
      </c>
      <c r="DA89" s="374">
        <f t="shared" si="484"/>
        <v>70503.19</v>
      </c>
      <c r="DB89" s="330"/>
      <c r="DC89" s="149" t="s">
        <v>154</v>
      </c>
    </row>
    <row r="90" spans="1:107" s="31" customFormat="1" x14ac:dyDescent="0.35">
      <c r="A90" s="139"/>
      <c r="B90" s="32" t="s">
        <v>142</v>
      </c>
      <c r="C90" s="90">
        <v>101102.5</v>
      </c>
      <c r="D90" s="91">
        <v>101036.75</v>
      </c>
      <c r="E90" s="91">
        <v>148962.16999999998</v>
      </c>
      <c r="F90" s="91">
        <v>71368.010000000009</v>
      </c>
      <c r="G90" s="91">
        <v>131701.47</v>
      </c>
      <c r="H90" s="91">
        <v>178853.68000000002</v>
      </c>
      <c r="I90" s="91">
        <v>167443.74</v>
      </c>
      <c r="J90" s="91">
        <v>185303.15</v>
      </c>
      <c r="K90" s="91">
        <v>43973.919999999998</v>
      </c>
      <c r="L90" s="92">
        <v>97948.72</v>
      </c>
      <c r="M90" s="91">
        <v>146053.74</v>
      </c>
      <c r="N90" s="91">
        <v>67430.509999999995</v>
      </c>
      <c r="O90" s="154">
        <v>93507.01</v>
      </c>
      <c r="P90" s="91">
        <v>86057.3</v>
      </c>
      <c r="Q90" s="154">
        <v>79907.59</v>
      </c>
      <c r="R90" s="151">
        <v>75135.539999999994</v>
      </c>
      <c r="S90" s="154">
        <v>113875.98</v>
      </c>
      <c r="T90" s="218">
        <v>216493.15999999997</v>
      </c>
      <c r="U90" s="192">
        <v>167612.79</v>
      </c>
      <c r="V90" s="217">
        <v>127280.23999999999</v>
      </c>
      <c r="W90" s="217">
        <v>90163.78</v>
      </c>
      <c r="X90" s="92">
        <v>100499.83</v>
      </c>
      <c r="Y90" s="217">
        <v>65949.289999999994</v>
      </c>
      <c r="Z90" s="217">
        <v>94518.93</v>
      </c>
      <c r="AA90" s="217">
        <v>99229.969999999987</v>
      </c>
      <c r="AB90" s="217">
        <v>84562.8</v>
      </c>
      <c r="AC90" s="217">
        <v>106381.71</v>
      </c>
      <c r="AD90" s="217">
        <v>114378.48</v>
      </c>
      <c r="AE90" s="217">
        <v>149758.13</v>
      </c>
      <c r="AF90" s="217">
        <v>173250.13</v>
      </c>
      <c r="AG90" s="217">
        <v>237076.36</v>
      </c>
      <c r="AH90" s="217">
        <v>97520.84</v>
      </c>
      <c r="AI90" s="217">
        <v>127231.27</v>
      </c>
      <c r="AJ90" s="179">
        <v>153810.02000000002</v>
      </c>
      <c r="AK90" s="192">
        <v>101616.51000000001</v>
      </c>
      <c r="AL90" s="192">
        <v>110113.09</v>
      </c>
      <c r="AM90" s="192">
        <v>73040.649999999994</v>
      </c>
      <c r="AN90" s="192">
        <v>44485.46</v>
      </c>
      <c r="AO90" s="192">
        <v>111361.48</v>
      </c>
      <c r="AP90" s="192">
        <v>183040.9</v>
      </c>
      <c r="AQ90" s="149">
        <v>96265.88</v>
      </c>
      <c r="AR90" s="192">
        <v>286643.95</v>
      </c>
      <c r="AS90" s="192">
        <v>206286.03999999998</v>
      </c>
      <c r="AT90" s="192">
        <v>153805.84</v>
      </c>
      <c r="AU90" s="192">
        <v>61416.51</v>
      </c>
      <c r="AV90" s="92">
        <v>175667.05</v>
      </c>
      <c r="AW90" s="192">
        <v>122599.27</v>
      </c>
      <c r="AX90" s="192">
        <v>89419.68</v>
      </c>
      <c r="AY90" s="192">
        <v>167344.13</v>
      </c>
      <c r="AZ90" s="275">
        <v>167344.13</v>
      </c>
      <c r="BA90" s="192">
        <v>114947.56</v>
      </c>
      <c r="BB90" s="192">
        <v>191400.1</v>
      </c>
      <c r="BC90" s="149">
        <v>105800.22</v>
      </c>
      <c r="BD90" s="192">
        <v>261401.40999999997</v>
      </c>
      <c r="BE90" s="192">
        <v>183166.72999999998</v>
      </c>
      <c r="BF90" s="192">
        <v>144090.70000000001</v>
      </c>
      <c r="BG90" s="192">
        <v>131160.79</v>
      </c>
      <c r="BH90" s="92"/>
      <c r="BI90" s="28">
        <f t="shared" si="481"/>
        <v>-7595.4900000000052</v>
      </c>
      <c r="BJ90" s="93">
        <f t="shared" si="481"/>
        <v>-14979.449999999997</v>
      </c>
      <c r="BK90" s="93">
        <f t="shared" si="481"/>
        <v>-69054.579999999987</v>
      </c>
      <c r="BL90" s="93">
        <f t="shared" si="481"/>
        <v>3767.5299999999843</v>
      </c>
      <c r="BM90" s="93">
        <f t="shared" si="481"/>
        <v>-17825.490000000005</v>
      </c>
      <c r="BN90" s="93">
        <f t="shared" si="481"/>
        <v>37639.479999999952</v>
      </c>
      <c r="BO90" s="93">
        <f t="shared" si="481"/>
        <v>169.05000000001746</v>
      </c>
      <c r="BP90" s="93">
        <f t="shared" si="481"/>
        <v>-58022.91</v>
      </c>
      <c r="BQ90" s="93">
        <f t="shared" si="481"/>
        <v>46189.86</v>
      </c>
      <c r="BR90" s="394">
        <f t="shared" si="481"/>
        <v>2551.1100000000006</v>
      </c>
      <c r="BS90" s="417">
        <f t="shared" si="482"/>
        <v>-80104.45</v>
      </c>
      <c r="BT90" s="93">
        <f t="shared" si="482"/>
        <v>27088.42</v>
      </c>
      <c r="BU90" s="93">
        <f t="shared" si="482"/>
        <v>5722.9599999999919</v>
      </c>
      <c r="BV90" s="93">
        <f t="shared" si="482"/>
        <v>-1494.5</v>
      </c>
      <c r="BW90" s="93">
        <f t="shared" si="482"/>
        <v>26474.12000000001</v>
      </c>
      <c r="BX90" s="234">
        <f t="shared" si="482"/>
        <v>39242.94</v>
      </c>
      <c r="BY90" s="234">
        <f t="shared" si="482"/>
        <v>35882.150000000009</v>
      </c>
      <c r="BZ90" s="234">
        <f t="shared" si="482"/>
        <v>-43243.02999999997</v>
      </c>
      <c r="CA90" s="247">
        <f t="shared" si="482"/>
        <v>69463.569999999978</v>
      </c>
      <c r="CB90" s="247">
        <f t="shared" si="482"/>
        <v>-29759.399999999994</v>
      </c>
      <c r="CC90" s="247">
        <f t="shared" si="483"/>
        <v>37067.490000000005</v>
      </c>
      <c r="CD90" s="374">
        <f t="shared" si="483"/>
        <v>53310.190000000017</v>
      </c>
      <c r="CE90" s="343">
        <f t="shared" si="483"/>
        <v>35667.220000000016</v>
      </c>
      <c r="CF90" s="247">
        <f t="shared" si="483"/>
        <v>15594.160000000003</v>
      </c>
      <c r="CG90" s="247">
        <f t="shared" si="483"/>
        <v>-26189.319999999992</v>
      </c>
      <c r="CH90" s="247">
        <f t="shared" si="483"/>
        <v>-40077.340000000004</v>
      </c>
      <c r="CI90" s="247">
        <f t="shared" si="483"/>
        <v>4979.7699999999895</v>
      </c>
      <c r="CJ90" s="247">
        <f t="shared" si="483"/>
        <v>68662.42</v>
      </c>
      <c r="CK90" s="247">
        <f t="shared" si="483"/>
        <v>-53492.25</v>
      </c>
      <c r="CL90" s="247">
        <f t="shared" si="483"/>
        <v>113393.82</v>
      </c>
      <c r="CM90" s="247">
        <f t="shared" si="484"/>
        <v>-30790.320000000007</v>
      </c>
      <c r="CN90" s="247">
        <f t="shared" si="484"/>
        <v>56285</v>
      </c>
      <c r="CO90" s="247">
        <f t="shared" si="484"/>
        <v>-65814.760000000009</v>
      </c>
      <c r="CP90" s="374">
        <f t="shared" si="484"/>
        <v>21857.02999999997</v>
      </c>
      <c r="CQ90" s="374">
        <f t="shared" si="484"/>
        <v>20982.759999999995</v>
      </c>
      <c r="CR90" s="374">
        <f t="shared" si="484"/>
        <v>-20693.410000000003</v>
      </c>
      <c r="CS90" s="374">
        <f t="shared" si="484"/>
        <v>94303.48000000001</v>
      </c>
      <c r="CT90" s="374">
        <f t="shared" si="484"/>
        <v>122858.67000000001</v>
      </c>
      <c r="CU90" s="374">
        <f t="shared" si="484"/>
        <v>3586.0800000000017</v>
      </c>
      <c r="CV90" s="374">
        <f t="shared" si="484"/>
        <v>8359.2000000000116</v>
      </c>
      <c r="CW90" s="374">
        <f t="shared" si="484"/>
        <v>9534.3399999999965</v>
      </c>
      <c r="CX90" s="374">
        <f t="shared" si="484"/>
        <v>-25242.540000000037</v>
      </c>
      <c r="CY90" s="374">
        <f t="shared" si="484"/>
        <v>-23119.309999999998</v>
      </c>
      <c r="CZ90" s="374">
        <f t="shared" si="484"/>
        <v>-9715.1399999999849</v>
      </c>
      <c r="DA90" s="374">
        <f t="shared" si="484"/>
        <v>69744.28</v>
      </c>
      <c r="DB90" s="330"/>
      <c r="DC90" s="149" t="s">
        <v>154</v>
      </c>
    </row>
    <row r="91" spans="1:107" s="31" customFormat="1" x14ac:dyDescent="0.35">
      <c r="A91" s="139"/>
      <c r="B91" s="32" t="s">
        <v>143</v>
      </c>
      <c r="C91" s="90">
        <v>92121.17</v>
      </c>
      <c r="D91" s="91">
        <v>86111.12</v>
      </c>
      <c r="E91" s="91">
        <v>106041.60000000001</v>
      </c>
      <c r="F91" s="91">
        <v>102025.8</v>
      </c>
      <c r="G91" s="91">
        <v>125139.38</v>
      </c>
      <c r="H91" s="91">
        <v>126196.82</v>
      </c>
      <c r="I91" s="91">
        <v>130466.93</v>
      </c>
      <c r="J91" s="91">
        <v>104636.06</v>
      </c>
      <c r="K91" s="91">
        <v>86698.73</v>
      </c>
      <c r="L91" s="92">
        <v>96949.31</v>
      </c>
      <c r="M91" s="91">
        <v>29452.57</v>
      </c>
      <c r="N91" s="91">
        <v>187687.9</v>
      </c>
      <c r="O91" s="154">
        <v>-168641.96</v>
      </c>
      <c r="P91" s="91">
        <v>199733.19</v>
      </c>
      <c r="Q91" s="154">
        <v>255106.2</v>
      </c>
      <c r="R91" s="151">
        <v>104921.78</v>
      </c>
      <c r="S91" s="154">
        <v>121411.84</v>
      </c>
      <c r="T91" s="218">
        <v>122852.63</v>
      </c>
      <c r="U91" s="192">
        <v>132001.78</v>
      </c>
      <c r="V91" s="217">
        <v>105182.24</v>
      </c>
      <c r="W91" s="217">
        <v>103514.57</v>
      </c>
      <c r="X91" s="92">
        <v>85064.88</v>
      </c>
      <c r="Y91" s="217">
        <v>49705.14</v>
      </c>
      <c r="Z91" s="217">
        <v>99547.8</v>
      </c>
      <c r="AA91" s="217">
        <v>95188.01</v>
      </c>
      <c r="AB91" s="217">
        <v>55252.51</v>
      </c>
      <c r="AC91" s="217">
        <v>75039.33</v>
      </c>
      <c r="AD91" s="217">
        <v>73722.37</v>
      </c>
      <c r="AE91" s="217">
        <v>111925.06</v>
      </c>
      <c r="AF91" s="217">
        <v>92368.12</v>
      </c>
      <c r="AG91" s="217">
        <v>92193.79</v>
      </c>
      <c r="AH91" s="217">
        <v>86750.78</v>
      </c>
      <c r="AI91" s="217">
        <v>75112.3</v>
      </c>
      <c r="AJ91" s="179">
        <v>17010.18</v>
      </c>
      <c r="AK91" s="192">
        <v>97894.33</v>
      </c>
      <c r="AL91" s="192">
        <v>66094.12</v>
      </c>
      <c r="AM91" s="192">
        <v>126610.24000000001</v>
      </c>
      <c r="AN91" s="192">
        <v>0</v>
      </c>
      <c r="AO91" s="192">
        <v>74241.16</v>
      </c>
      <c r="AP91" s="192">
        <v>76445.789999999994</v>
      </c>
      <c r="AQ91" s="149">
        <v>84627.41</v>
      </c>
      <c r="AR91" s="192">
        <v>101123.94</v>
      </c>
      <c r="AS91" s="192">
        <v>104211.14</v>
      </c>
      <c r="AT91" s="192">
        <v>130033.77</v>
      </c>
      <c r="AU91" s="192">
        <v>95407.18</v>
      </c>
      <c r="AV91" s="92">
        <v>74671.820000000007</v>
      </c>
      <c r="AW91" s="282">
        <v>75825.95</v>
      </c>
      <c r="AX91" s="192">
        <v>98019.5</v>
      </c>
      <c r="AY91" s="192">
        <v>110339.48</v>
      </c>
      <c r="AZ91" s="275">
        <v>110339.48</v>
      </c>
      <c r="BA91" s="192">
        <v>131122.26</v>
      </c>
      <c r="BB91" s="192">
        <v>79275.61</v>
      </c>
      <c r="BC91" s="149">
        <v>116814.7</v>
      </c>
      <c r="BD91" s="192">
        <v>134690.01</v>
      </c>
      <c r="BE91" s="192">
        <v>107967.47</v>
      </c>
      <c r="BF91" s="192">
        <v>184038.95</v>
      </c>
      <c r="BG91" s="192">
        <v>108253.08</v>
      </c>
      <c r="BH91" s="92"/>
      <c r="BI91" s="28">
        <f t="shared" si="481"/>
        <v>-260763.13</v>
      </c>
      <c r="BJ91" s="93">
        <f t="shared" si="481"/>
        <v>113622.07</v>
      </c>
      <c r="BK91" s="93">
        <f t="shared" si="481"/>
        <v>149064.6</v>
      </c>
      <c r="BL91" s="93">
        <f t="shared" si="481"/>
        <v>2895.9799999999959</v>
      </c>
      <c r="BM91" s="93">
        <f t="shared" si="481"/>
        <v>-3727.5400000000081</v>
      </c>
      <c r="BN91" s="93">
        <f t="shared" si="481"/>
        <v>-3344.1900000000023</v>
      </c>
      <c r="BO91" s="93">
        <f t="shared" si="481"/>
        <v>1534.8500000000058</v>
      </c>
      <c r="BP91" s="93">
        <f t="shared" si="481"/>
        <v>546.18000000000757</v>
      </c>
      <c r="BQ91" s="93">
        <f t="shared" si="481"/>
        <v>16815.840000000011</v>
      </c>
      <c r="BR91" s="394">
        <f t="shared" si="481"/>
        <v>-11884.429999999993</v>
      </c>
      <c r="BS91" s="417">
        <f t="shared" si="482"/>
        <v>20252.57</v>
      </c>
      <c r="BT91" s="93">
        <f t="shared" si="482"/>
        <v>-88140.099999999991</v>
      </c>
      <c r="BU91" s="93">
        <f t="shared" si="482"/>
        <v>263829.96999999997</v>
      </c>
      <c r="BV91" s="93">
        <f t="shared" si="482"/>
        <v>-144480.68</v>
      </c>
      <c r="BW91" s="93">
        <f t="shared" si="482"/>
        <v>-180066.87</v>
      </c>
      <c r="BX91" s="234">
        <f t="shared" si="482"/>
        <v>-31199.410000000003</v>
      </c>
      <c r="BY91" s="234">
        <f t="shared" si="482"/>
        <v>-9486.7799999999988</v>
      </c>
      <c r="BZ91" s="234">
        <f t="shared" si="482"/>
        <v>-30484.510000000009</v>
      </c>
      <c r="CA91" s="247">
        <f t="shared" si="482"/>
        <v>-39807.990000000005</v>
      </c>
      <c r="CB91" s="247">
        <f t="shared" si="482"/>
        <v>-18431.460000000006</v>
      </c>
      <c r="CC91" s="247">
        <f t="shared" si="483"/>
        <v>-28402.270000000004</v>
      </c>
      <c r="CD91" s="374">
        <f t="shared" si="483"/>
        <v>-68054.700000000012</v>
      </c>
      <c r="CE91" s="343">
        <f t="shared" si="483"/>
        <v>48189.19</v>
      </c>
      <c r="CF91" s="247">
        <f t="shared" si="483"/>
        <v>-33453.680000000008</v>
      </c>
      <c r="CG91" s="247">
        <f t="shared" si="483"/>
        <v>31422.23000000001</v>
      </c>
      <c r="CH91" s="247">
        <f t="shared" si="483"/>
        <v>-55252.51</v>
      </c>
      <c r="CI91" s="247">
        <f t="shared" si="483"/>
        <v>-798.16999999999825</v>
      </c>
      <c r="CJ91" s="247">
        <f t="shared" si="483"/>
        <v>2723.4199999999983</v>
      </c>
      <c r="CK91" s="247">
        <f t="shared" si="483"/>
        <v>-27297.649999999994</v>
      </c>
      <c r="CL91" s="247">
        <f t="shared" si="483"/>
        <v>8755.820000000007</v>
      </c>
      <c r="CM91" s="247">
        <f t="shared" si="484"/>
        <v>12017.350000000006</v>
      </c>
      <c r="CN91" s="247">
        <f t="shared" si="484"/>
        <v>43282.990000000005</v>
      </c>
      <c r="CO91" s="247">
        <f t="shared" si="484"/>
        <v>20294.87999999999</v>
      </c>
      <c r="CP91" s="374">
        <f t="shared" si="484"/>
        <v>57661.640000000007</v>
      </c>
      <c r="CQ91" s="374">
        <f t="shared" si="484"/>
        <v>-22068.380000000005</v>
      </c>
      <c r="CR91" s="374">
        <f t="shared" si="484"/>
        <v>31925.380000000005</v>
      </c>
      <c r="CS91" s="374">
        <f t="shared" si="484"/>
        <v>-16270.760000000009</v>
      </c>
      <c r="CT91" s="374">
        <f t="shared" si="484"/>
        <v>110339.48</v>
      </c>
      <c r="CU91" s="374">
        <f t="shared" si="484"/>
        <v>56881.100000000006</v>
      </c>
      <c r="CV91" s="374">
        <f t="shared" si="484"/>
        <v>2829.820000000007</v>
      </c>
      <c r="CW91" s="374">
        <f t="shared" si="484"/>
        <v>32187.289999999994</v>
      </c>
      <c r="CX91" s="374">
        <f t="shared" si="484"/>
        <v>33566.070000000007</v>
      </c>
      <c r="CY91" s="374">
        <f t="shared" si="484"/>
        <v>3756.3300000000017</v>
      </c>
      <c r="CZ91" s="374">
        <f t="shared" si="484"/>
        <v>54005.180000000008</v>
      </c>
      <c r="DA91" s="374">
        <f t="shared" si="484"/>
        <v>12845.900000000009</v>
      </c>
      <c r="DB91" s="330"/>
      <c r="DC91" s="149" t="s">
        <v>154</v>
      </c>
    </row>
    <row r="92" spans="1:107" s="123" customFormat="1" x14ac:dyDescent="0.35">
      <c r="A92" s="140"/>
      <c r="B92" s="32" t="s">
        <v>144</v>
      </c>
      <c r="C92" s="124">
        <f>SUM(C87:C91)</f>
        <v>1064523.05</v>
      </c>
      <c r="D92" s="125">
        <f t="shared" ref="D92:DC106" si="485">SUM(D87:D91)</f>
        <v>974883.13000000012</v>
      </c>
      <c r="E92" s="125">
        <f t="shared" si="485"/>
        <v>1109179.7400000002</v>
      </c>
      <c r="F92" s="125">
        <f t="shared" si="485"/>
        <v>855842.93</v>
      </c>
      <c r="G92" s="125">
        <f t="shared" si="485"/>
        <v>1467488.58</v>
      </c>
      <c r="H92" s="125">
        <f t="shared" si="485"/>
        <v>1875446.64</v>
      </c>
      <c r="I92" s="125">
        <f t="shared" si="485"/>
        <v>1650756.3800000001</v>
      </c>
      <c r="J92" s="125">
        <f t="shared" si="485"/>
        <v>1319849.53</v>
      </c>
      <c r="K92" s="125">
        <f t="shared" si="485"/>
        <v>634308.63</v>
      </c>
      <c r="L92" s="127">
        <f t="shared" si="485"/>
        <v>1097675.6000000001</v>
      </c>
      <c r="M92" s="125">
        <f t="shared" si="485"/>
        <v>1228096.3500000001</v>
      </c>
      <c r="N92" s="125">
        <f t="shared" si="485"/>
        <v>986014.9800000001</v>
      </c>
      <c r="O92" s="125">
        <f t="shared" si="485"/>
        <v>732735.52</v>
      </c>
      <c r="P92" s="125">
        <f t="shared" si="485"/>
        <v>1066540.73</v>
      </c>
      <c r="Q92" s="125">
        <f t="shared" si="485"/>
        <v>1049859.5</v>
      </c>
      <c r="R92" s="125">
        <f t="shared" si="485"/>
        <v>1009048.0900000002</v>
      </c>
      <c r="S92" s="125">
        <f t="shared" si="485"/>
        <v>1469562.6099999999</v>
      </c>
      <c r="T92" s="125">
        <f t="shared" si="485"/>
        <v>2350245.69</v>
      </c>
      <c r="U92" s="165">
        <f t="shared" si="485"/>
        <v>1930102.18</v>
      </c>
      <c r="V92" s="165">
        <f t="shared" si="485"/>
        <v>1281219.6299999999</v>
      </c>
      <c r="W92" s="165">
        <f t="shared" si="485"/>
        <v>980363.18000000017</v>
      </c>
      <c r="X92" s="127">
        <f t="shared" si="485"/>
        <v>1216757.1000000001</v>
      </c>
      <c r="Y92" s="165">
        <f t="shared" si="485"/>
        <v>1149317.71</v>
      </c>
      <c r="Z92" s="165">
        <f t="shared" si="485"/>
        <v>1317380.96</v>
      </c>
      <c r="AA92" s="165">
        <f t="shared" si="485"/>
        <v>1307149.44</v>
      </c>
      <c r="AB92" s="165">
        <f t="shared" si="485"/>
        <v>1104209.98</v>
      </c>
      <c r="AC92" s="165">
        <f t="shared" si="485"/>
        <v>1025402.46</v>
      </c>
      <c r="AD92" s="165">
        <f t="shared" si="485"/>
        <v>1256342.8500000001</v>
      </c>
      <c r="AE92" s="165">
        <f t="shared" si="485"/>
        <v>1808830.1800000002</v>
      </c>
      <c r="AF92" s="165">
        <f t="shared" si="485"/>
        <v>2128755.77</v>
      </c>
      <c r="AG92" s="165">
        <f t="shared" si="485"/>
        <v>2314933.16</v>
      </c>
      <c r="AH92" s="165">
        <f t="shared" si="485"/>
        <v>1116992.8999999999</v>
      </c>
      <c r="AI92" s="165">
        <f t="shared" si="485"/>
        <v>1085966.98</v>
      </c>
      <c r="AJ92" s="306">
        <f t="shared" si="485"/>
        <v>1267039</v>
      </c>
      <c r="AK92" s="175">
        <f t="shared" si="485"/>
        <v>1260832.5000000002</v>
      </c>
      <c r="AL92" s="175">
        <f t="shared" si="485"/>
        <v>1280911.1400000001</v>
      </c>
      <c r="AM92" s="283">
        <f t="shared" si="485"/>
        <v>1035327.3700000001</v>
      </c>
      <c r="AN92" s="283">
        <f t="shared" si="485"/>
        <v>321626.92</v>
      </c>
      <c r="AO92" s="283">
        <f t="shared" si="485"/>
        <v>1047316.94</v>
      </c>
      <c r="AP92" s="283">
        <f t="shared" si="485"/>
        <v>1530620.14</v>
      </c>
      <c r="AQ92" s="283">
        <f t="shared" si="485"/>
        <v>1313840.05</v>
      </c>
      <c r="AR92" s="283">
        <f t="shared" si="485"/>
        <v>2759457.67</v>
      </c>
      <c r="AS92" s="283">
        <f t="shared" si="485"/>
        <v>2068528.0699999998</v>
      </c>
      <c r="AT92" s="283">
        <f t="shared" si="485"/>
        <v>1298193.26</v>
      </c>
      <c r="AU92" s="283">
        <f t="shared" si="485"/>
        <v>793562.48</v>
      </c>
      <c r="AV92" s="297">
        <f t="shared" si="485"/>
        <v>1434658.1500000001</v>
      </c>
      <c r="AW92" s="280">
        <f t="shared" si="485"/>
        <v>1352238.24</v>
      </c>
      <c r="AX92" s="280">
        <f t="shared" si="485"/>
        <v>1054423.5699999998</v>
      </c>
      <c r="AY92" s="280">
        <f t="shared" si="485"/>
        <v>1452651.71</v>
      </c>
      <c r="AZ92" s="293">
        <f t="shared" ref="AZ92:BG92" si="486">SUM(AZ87:AZ91)</f>
        <v>1452651.71</v>
      </c>
      <c r="BA92" s="293">
        <f t="shared" si="486"/>
        <v>1095880.93</v>
      </c>
      <c r="BB92" s="293">
        <f t="shared" si="486"/>
        <v>1526258.82</v>
      </c>
      <c r="BC92" s="293">
        <f t="shared" si="486"/>
        <v>1517596.8399999999</v>
      </c>
      <c r="BD92" s="293">
        <f t="shared" si="486"/>
        <v>2588719.1500000004</v>
      </c>
      <c r="BE92" s="293">
        <f t="shared" si="486"/>
        <v>1815269.2699999998</v>
      </c>
      <c r="BF92" s="293">
        <f t="shared" si="486"/>
        <v>1433995.31</v>
      </c>
      <c r="BG92" s="293">
        <f t="shared" si="486"/>
        <v>1154396.83</v>
      </c>
      <c r="BH92" s="283"/>
      <c r="BI92" s="126">
        <f t="shared" si="485"/>
        <v>-331787.53000000003</v>
      </c>
      <c r="BJ92" s="128">
        <f t="shared" ref="BJ92:BL92" si="487">SUM(BJ87:BJ91)</f>
        <v>91657.599999999948</v>
      </c>
      <c r="BK92" s="128">
        <f t="shared" si="487"/>
        <v>-59320.240000000049</v>
      </c>
      <c r="BL92" s="128">
        <f t="shared" si="487"/>
        <v>153205.15999999997</v>
      </c>
      <c r="BM92" s="128">
        <f t="shared" ref="BM92" si="488">SUM(BM87:BM91)</f>
        <v>2074.0299999997587</v>
      </c>
      <c r="BN92" s="128">
        <f t="shared" ref="BN92:BV92" si="489">SUM(BN87:BN91)</f>
        <v>474799.05</v>
      </c>
      <c r="BO92" s="128">
        <f t="shared" si="489"/>
        <v>279345.79999999981</v>
      </c>
      <c r="BP92" s="128">
        <f t="shared" si="489"/>
        <v>-38629.900000000009</v>
      </c>
      <c r="BQ92" s="128">
        <f t="shared" si="489"/>
        <v>346054.5500000001</v>
      </c>
      <c r="BR92" s="395">
        <f t="shared" si="489"/>
        <v>119081.49999999994</v>
      </c>
      <c r="BS92" s="418">
        <f t="shared" si="489"/>
        <v>-78778.640000000014</v>
      </c>
      <c r="BT92" s="128">
        <f t="shared" si="489"/>
        <v>331365.97999999992</v>
      </c>
      <c r="BU92" s="128">
        <f t="shared" si="489"/>
        <v>574413.91999999993</v>
      </c>
      <c r="BV92" s="128">
        <f t="shared" si="489"/>
        <v>37669.249999999884</v>
      </c>
      <c r="BW92" s="128">
        <f t="shared" ref="BW92:BX92" si="490">SUM(BW87:BW91)</f>
        <v>-24457.039999999979</v>
      </c>
      <c r="BX92" s="235">
        <f t="shared" si="490"/>
        <v>247294.75999999998</v>
      </c>
      <c r="BY92" s="235">
        <f t="shared" ref="BY92" si="491">SUM(BY87:BY91)</f>
        <v>339267.5700000003</v>
      </c>
      <c r="BZ92" s="235">
        <f t="shared" ref="BZ92:CA92" si="492">SUM(BZ87:BZ91)</f>
        <v>-221489.92000000016</v>
      </c>
      <c r="CA92" s="260">
        <f t="shared" si="492"/>
        <v>384830.9800000001</v>
      </c>
      <c r="CB92" s="260">
        <f t="shared" ref="CB92:CC92" si="493">SUM(CB87:CB91)</f>
        <v>-164226.72999999998</v>
      </c>
      <c r="CC92" s="260">
        <f t="shared" si="493"/>
        <v>105603.79999999992</v>
      </c>
      <c r="CD92" s="375">
        <f t="shared" ref="CD92:CE92" si="494">SUM(CD87:CD91)</f>
        <v>50281.899999999965</v>
      </c>
      <c r="CE92" s="344">
        <f t="shared" si="494"/>
        <v>111514.79000000015</v>
      </c>
      <c r="CF92" s="260">
        <f t="shared" ref="CF92" si="495">SUM(CF87:CF91)</f>
        <v>-36469.819999999927</v>
      </c>
      <c r="CG92" s="260">
        <f t="shared" ref="CG92" si="496">SUM(CG87:CG91)</f>
        <v>-271822.06999999983</v>
      </c>
      <c r="CH92" s="260">
        <f t="shared" ref="CH92" si="497">SUM(CH87:CH91)</f>
        <v>-782583.05999999994</v>
      </c>
      <c r="CI92" s="260">
        <f t="shared" ref="CI92" si="498">SUM(CI87:CI91)</f>
        <v>21914.47999999993</v>
      </c>
      <c r="CJ92" s="260">
        <f t="shared" ref="CJ92" si="499">SUM(CJ87:CJ91)</f>
        <v>274277.28999999998</v>
      </c>
      <c r="CK92" s="260">
        <f t="shared" ref="CK92" si="500">SUM(CK87:CK91)</f>
        <v>-494990.13</v>
      </c>
      <c r="CL92" s="260">
        <f t="shared" ref="CL92" si="501">SUM(CL87:CL91)</f>
        <v>630701.90000000014</v>
      </c>
      <c r="CM92" s="260">
        <f t="shared" ref="CM92" si="502">SUM(CM87:CM91)</f>
        <v>-246405.09000000008</v>
      </c>
      <c r="CN92" s="260">
        <f t="shared" ref="CN92" si="503">SUM(CN87:CN91)</f>
        <v>181200.36</v>
      </c>
      <c r="CO92" s="260">
        <f t="shared" ref="CO92" si="504">SUM(CO87:CO91)</f>
        <v>-292404.5</v>
      </c>
      <c r="CP92" s="375">
        <f t="shared" ref="CP92" si="505">SUM(CP87:CP91)</f>
        <v>167619.15</v>
      </c>
      <c r="CQ92" s="375">
        <f t="shared" ref="CQ92" si="506">SUM(CQ87:CQ91)</f>
        <v>91405.739999999903</v>
      </c>
      <c r="CR92" s="375">
        <f t="shared" ref="CR92" si="507">SUM(CR87:CR91)</f>
        <v>-226487.57000000009</v>
      </c>
      <c r="CS92" s="375">
        <f t="shared" ref="CS92" si="508">SUM(CS87:CS91)</f>
        <v>417324.33999999997</v>
      </c>
      <c r="CT92" s="375">
        <f t="shared" ref="CT92" si="509">SUM(CT87:CT91)</f>
        <v>1131024.79</v>
      </c>
      <c r="CU92" s="375">
        <f t="shared" ref="CU92" si="510">SUM(CU87:CU91)</f>
        <v>48563.990000000013</v>
      </c>
      <c r="CV92" s="375">
        <f t="shared" ref="CV92" si="511">SUM(CV87:CV91)</f>
        <v>-4361.3199999999924</v>
      </c>
      <c r="CW92" s="375">
        <f t="shared" ref="CW92" si="512">SUM(CW87:CW91)</f>
        <v>203756.78999999975</v>
      </c>
      <c r="CX92" s="375">
        <f t="shared" ref="CX92" si="513">SUM(CX87:CX91)</f>
        <v>-170738.52000000005</v>
      </c>
      <c r="CY92" s="375">
        <f t="shared" ref="CY92:CZ92" si="514">SUM(CY87:CY91)</f>
        <v>-253258.80000000016</v>
      </c>
      <c r="CZ92" s="375">
        <f t="shared" si="514"/>
        <v>135802.05000000005</v>
      </c>
      <c r="DA92" s="375">
        <f t="shared" ref="DA92" si="515">SUM(DA87:DA91)</f>
        <v>360834.35000000009</v>
      </c>
      <c r="DB92" s="331"/>
      <c r="DC92" s="126">
        <f t="shared" si="485"/>
        <v>0</v>
      </c>
    </row>
    <row r="93" spans="1:107" s="31" customFormat="1" x14ac:dyDescent="0.3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58"/>
      <c r="CB93" s="258"/>
      <c r="CC93" s="258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72"/>
      <c r="DB93" s="330"/>
      <c r="DC93" s="43"/>
    </row>
    <row r="94" spans="1:107" s="31" customFormat="1" x14ac:dyDescent="0.35">
      <c r="A94" s="139"/>
      <c r="B94" s="32" t="s">
        <v>139</v>
      </c>
      <c r="C94" s="90">
        <v>1679947.82</v>
      </c>
      <c r="D94" s="91">
        <v>1526795.28</v>
      </c>
      <c r="E94" s="91">
        <v>1623677.47</v>
      </c>
      <c r="F94" s="91">
        <v>1399636.13</v>
      </c>
      <c r="G94" s="91">
        <v>2474534.62</v>
      </c>
      <c r="H94" s="91">
        <v>3189237.63</v>
      </c>
      <c r="I94" s="91">
        <v>2793866.13</v>
      </c>
      <c r="J94" s="91">
        <v>2102066.62</v>
      </c>
      <c r="K94" s="91">
        <v>1109205.3999999999</v>
      </c>
      <c r="L94" s="92">
        <v>1944621.9</v>
      </c>
      <c r="M94" s="91">
        <v>2264920.84</v>
      </c>
      <c r="N94" s="91">
        <v>1778217.47</v>
      </c>
      <c r="O94" s="91">
        <v>1874395.61</v>
      </c>
      <c r="P94" s="91">
        <v>1815433.76</v>
      </c>
      <c r="Q94" s="91">
        <v>1683018.06</v>
      </c>
      <c r="R94" s="91">
        <v>1982982</v>
      </c>
      <c r="S94" s="91">
        <v>2879004.57</v>
      </c>
      <c r="T94" s="91">
        <v>4616644.22</v>
      </c>
      <c r="U94" s="192">
        <v>3357482.83</v>
      </c>
      <c r="V94" s="192">
        <v>2137559</v>
      </c>
      <c r="W94" s="192">
        <v>3357482.83</v>
      </c>
      <c r="X94" s="92">
        <v>2167289.9700000002</v>
      </c>
      <c r="Y94" s="192">
        <v>2108307</v>
      </c>
      <c r="Z94" s="192">
        <v>2453996</v>
      </c>
      <c r="AA94" s="192">
        <v>2341305.87</v>
      </c>
      <c r="AB94" s="192">
        <v>2083288.62</v>
      </c>
      <c r="AC94" s="192">
        <v>1947887</v>
      </c>
      <c r="AD94" s="192">
        <v>2301316.1</v>
      </c>
      <c r="AE94" s="192">
        <v>3317716</v>
      </c>
      <c r="AF94" s="192">
        <v>4018409.59</v>
      </c>
      <c r="AG94" s="192">
        <v>4220982</v>
      </c>
      <c r="AH94" s="192">
        <v>2325056</v>
      </c>
      <c r="AI94" s="192">
        <v>1936403</v>
      </c>
      <c r="AJ94" s="92">
        <v>2467491</v>
      </c>
      <c r="AK94" s="282">
        <v>2457302</v>
      </c>
      <c r="AL94" s="282">
        <v>2552272</v>
      </c>
      <c r="AM94" s="282">
        <v>2024421</v>
      </c>
      <c r="AN94" s="282">
        <v>2108072</v>
      </c>
      <c r="AO94" s="282">
        <v>1912322</v>
      </c>
      <c r="AP94" s="282">
        <v>2692224</v>
      </c>
      <c r="AQ94" s="57">
        <v>2585789</v>
      </c>
      <c r="AR94" s="282">
        <v>5131492</v>
      </c>
      <c r="AS94" s="282">
        <v>3806594</v>
      </c>
      <c r="AT94" s="282">
        <v>1981950</v>
      </c>
      <c r="AU94" s="282">
        <v>594623</v>
      </c>
      <c r="AV94" s="296">
        <v>673600</v>
      </c>
      <c r="AW94" s="282">
        <v>683811</v>
      </c>
      <c r="AX94" s="282">
        <v>1027631</v>
      </c>
      <c r="AY94" s="282">
        <v>2901401</v>
      </c>
      <c r="AZ94" s="282">
        <v>2294606</v>
      </c>
      <c r="BA94" s="282">
        <v>2148227</v>
      </c>
      <c r="BB94" s="282">
        <v>2825777</v>
      </c>
      <c r="BC94" s="57">
        <v>3099484</v>
      </c>
      <c r="BD94" s="57">
        <v>5134049</v>
      </c>
      <c r="BE94" s="282">
        <v>3888178</v>
      </c>
      <c r="BF94" s="282">
        <v>2623306</v>
      </c>
      <c r="BG94" s="282">
        <v>2196382</v>
      </c>
      <c r="BH94" s="300"/>
      <c r="BI94" s="28">
        <f t="shared" ref="BI94:BR98" si="516">O94-C94</f>
        <v>194447.79000000004</v>
      </c>
      <c r="BJ94" s="93">
        <f t="shared" si="516"/>
        <v>288638.48</v>
      </c>
      <c r="BK94" s="93">
        <f t="shared" si="516"/>
        <v>59340.590000000084</v>
      </c>
      <c r="BL94" s="93">
        <f t="shared" si="516"/>
        <v>583345.87000000011</v>
      </c>
      <c r="BM94" s="93">
        <f t="shared" si="516"/>
        <v>404469.94999999972</v>
      </c>
      <c r="BN94" s="93">
        <f t="shared" si="516"/>
        <v>1427406.5899999999</v>
      </c>
      <c r="BO94" s="93">
        <f t="shared" si="516"/>
        <v>563616.70000000019</v>
      </c>
      <c r="BP94" s="93">
        <f t="shared" si="516"/>
        <v>35492.379999999888</v>
      </c>
      <c r="BQ94" s="93">
        <f t="shared" si="516"/>
        <v>2248277.4300000002</v>
      </c>
      <c r="BR94" s="394">
        <f t="shared" si="516"/>
        <v>222668.0700000003</v>
      </c>
      <c r="BS94" s="417">
        <f t="shared" ref="BS94:CB98" si="517">Y94-M94</f>
        <v>-156613.83999999985</v>
      </c>
      <c r="BT94" s="93">
        <f t="shared" si="517"/>
        <v>675778.53</v>
      </c>
      <c r="BU94" s="93">
        <f t="shared" si="517"/>
        <v>466910.26</v>
      </c>
      <c r="BV94" s="93">
        <f t="shared" si="517"/>
        <v>267854.8600000001</v>
      </c>
      <c r="BW94" s="93">
        <f t="shared" si="517"/>
        <v>264868.93999999994</v>
      </c>
      <c r="BX94" s="234">
        <f t="shared" si="517"/>
        <v>318334.10000000009</v>
      </c>
      <c r="BY94" s="234">
        <f t="shared" si="517"/>
        <v>438711.43000000017</v>
      </c>
      <c r="BZ94" s="234">
        <f t="shared" si="517"/>
        <v>-598234.62999999989</v>
      </c>
      <c r="CA94" s="247">
        <f t="shared" si="517"/>
        <v>863499.16999999993</v>
      </c>
      <c r="CB94" s="247">
        <f t="shared" si="517"/>
        <v>187497</v>
      </c>
      <c r="CC94" s="247">
        <f t="shared" ref="CC94:CL98" si="518">AI94-W94</f>
        <v>-1421079.83</v>
      </c>
      <c r="CD94" s="374">
        <f t="shared" si="518"/>
        <v>300201.0299999998</v>
      </c>
      <c r="CE94" s="343">
        <f t="shared" si="518"/>
        <v>348995</v>
      </c>
      <c r="CF94" s="247">
        <f t="shared" si="518"/>
        <v>98276</v>
      </c>
      <c r="CG94" s="247">
        <f t="shared" si="518"/>
        <v>-316884.87000000011</v>
      </c>
      <c r="CH94" s="247">
        <f t="shared" si="518"/>
        <v>24783.379999999888</v>
      </c>
      <c r="CI94" s="247">
        <f t="shared" si="518"/>
        <v>-35565</v>
      </c>
      <c r="CJ94" s="247">
        <f t="shared" si="518"/>
        <v>390907.89999999991</v>
      </c>
      <c r="CK94" s="247">
        <f t="shared" si="518"/>
        <v>-731927</v>
      </c>
      <c r="CL94" s="247">
        <f t="shared" si="518"/>
        <v>1113082.4100000001</v>
      </c>
      <c r="CM94" s="247">
        <f t="shared" ref="CM94:DA98" si="519">AS94-AG94</f>
        <v>-414388</v>
      </c>
      <c r="CN94" s="247">
        <f t="shared" si="519"/>
        <v>-343106</v>
      </c>
      <c r="CO94" s="247">
        <f t="shared" si="519"/>
        <v>-1341780</v>
      </c>
      <c r="CP94" s="374">
        <f t="shared" si="519"/>
        <v>-1793891</v>
      </c>
      <c r="CQ94" s="374">
        <f t="shared" si="519"/>
        <v>-1773491</v>
      </c>
      <c r="CR94" s="374">
        <f t="shared" si="519"/>
        <v>-1524641</v>
      </c>
      <c r="CS94" s="374">
        <f t="shared" si="519"/>
        <v>876980</v>
      </c>
      <c r="CT94" s="374">
        <f t="shared" si="519"/>
        <v>186534</v>
      </c>
      <c r="CU94" s="374">
        <f t="shared" si="519"/>
        <v>235905</v>
      </c>
      <c r="CV94" s="374">
        <f t="shared" si="519"/>
        <v>133553</v>
      </c>
      <c r="CW94" s="374">
        <f t="shared" si="519"/>
        <v>513695</v>
      </c>
      <c r="CX94" s="374">
        <f t="shared" si="519"/>
        <v>2557</v>
      </c>
      <c r="CY94" s="374">
        <f t="shared" si="519"/>
        <v>81584</v>
      </c>
      <c r="CZ94" s="374">
        <f t="shared" si="519"/>
        <v>641356</v>
      </c>
      <c r="DA94" s="374">
        <f t="shared" si="519"/>
        <v>1601759</v>
      </c>
      <c r="DB94" s="330"/>
      <c r="DC94" s="57">
        <f>IF(ISERROR(GETPIVOTDATA("VALUE",'CSS WK pvt'!$I$2,"DT_FILE",DC$8,"CD_CO",DC$6,"TRIM_CAT",TRIM(B94),"TRIM_LINE",A93))=TRUE,0,GETPIVOTDATA("VALUE",'CSS WK pvt'!$I$2,"DT_FILE",DC$8,"CD_CO",DC$6,"TRIM_CAT",TRIM(B94),"TRIM_LINE",A93))</f>
        <v>2196382</v>
      </c>
    </row>
    <row r="95" spans="1:107" s="31" customFormat="1" x14ac:dyDescent="0.35">
      <c r="A95" s="139"/>
      <c r="B95" s="32" t="s">
        <v>140</v>
      </c>
      <c r="C95" s="90">
        <v>16786.8</v>
      </c>
      <c r="D95" s="91">
        <v>16185.9</v>
      </c>
      <c r="E95" s="91">
        <v>13050.2</v>
      </c>
      <c r="F95" s="91">
        <v>11119.6</v>
      </c>
      <c r="G95" s="91">
        <v>14370.94</v>
      </c>
      <c r="H95" s="91">
        <v>14789.28</v>
      </c>
      <c r="I95" s="91">
        <v>15330.01</v>
      </c>
      <c r="J95" s="91">
        <v>14009.04</v>
      </c>
      <c r="K95" s="91">
        <v>11206.09</v>
      </c>
      <c r="L95" s="92">
        <v>17892.71</v>
      </c>
      <c r="M95" s="91">
        <v>19512.03</v>
      </c>
      <c r="N95" s="91">
        <v>19013</v>
      </c>
      <c r="O95" s="91">
        <v>19905.96</v>
      </c>
      <c r="P95" s="91">
        <v>16385.310000000001</v>
      </c>
      <c r="Q95" s="91">
        <v>14574.3</v>
      </c>
      <c r="R95" s="91">
        <v>13495.2</v>
      </c>
      <c r="S95" s="91">
        <v>15853.89</v>
      </c>
      <c r="T95" s="91">
        <v>18738.82</v>
      </c>
      <c r="U95" s="192">
        <v>17416.28</v>
      </c>
      <c r="V95" s="192">
        <v>12633</v>
      </c>
      <c r="W95" s="192">
        <v>17416.28</v>
      </c>
      <c r="X95" s="92">
        <v>20280.38</v>
      </c>
      <c r="Y95" s="192">
        <v>23218</v>
      </c>
      <c r="Z95" s="192">
        <v>37026</v>
      </c>
      <c r="AA95" s="192">
        <v>29759.88</v>
      </c>
      <c r="AB95" s="192">
        <v>23647.64</v>
      </c>
      <c r="AC95" s="192">
        <v>23011</v>
      </c>
      <c r="AD95" s="192">
        <v>21075.51</v>
      </c>
      <c r="AE95" s="192">
        <v>20721</v>
      </c>
      <c r="AF95" s="192">
        <v>19843.060000000001</v>
      </c>
      <c r="AG95" s="192">
        <v>20354</v>
      </c>
      <c r="AH95" s="192">
        <v>18700</v>
      </c>
      <c r="AI95" s="192">
        <v>20379</v>
      </c>
      <c r="AJ95" s="92">
        <v>17776</v>
      </c>
      <c r="AK95" s="282">
        <v>21078</v>
      </c>
      <c r="AL95" s="282">
        <v>24801</v>
      </c>
      <c r="AM95" s="282">
        <v>24280</v>
      </c>
      <c r="AN95" s="282">
        <v>18904</v>
      </c>
      <c r="AO95" s="282">
        <v>18994</v>
      </c>
      <c r="AP95" s="282">
        <v>15384</v>
      </c>
      <c r="AQ95" s="57">
        <v>13691</v>
      </c>
      <c r="AR95" s="282">
        <v>17362</v>
      </c>
      <c r="AS95" s="282">
        <v>18053</v>
      </c>
      <c r="AT95" s="282">
        <v>11925</v>
      </c>
      <c r="AU95" s="282">
        <v>2981</v>
      </c>
      <c r="AV95" s="296">
        <v>8748</v>
      </c>
      <c r="AW95" s="282">
        <v>9997</v>
      </c>
      <c r="AX95" s="282">
        <v>9320</v>
      </c>
      <c r="AY95" s="282">
        <v>30614</v>
      </c>
      <c r="AZ95" s="282">
        <v>23424</v>
      </c>
      <c r="BA95" s="282">
        <v>20134</v>
      </c>
      <c r="BB95" s="282">
        <v>14408</v>
      </c>
      <c r="BC95" s="57">
        <v>16739</v>
      </c>
      <c r="BD95" s="57">
        <v>20852</v>
      </c>
      <c r="BE95" s="282">
        <v>23354</v>
      </c>
      <c r="BF95" s="282">
        <v>16777</v>
      </c>
      <c r="BG95" s="282">
        <v>17328</v>
      </c>
      <c r="BH95" s="300"/>
      <c r="BI95" s="28">
        <f t="shared" si="516"/>
        <v>3119.16</v>
      </c>
      <c r="BJ95" s="93">
        <f t="shared" si="516"/>
        <v>199.41000000000167</v>
      </c>
      <c r="BK95" s="93">
        <f t="shared" si="516"/>
        <v>1524.0999999999985</v>
      </c>
      <c r="BL95" s="93">
        <f t="shared" si="516"/>
        <v>2375.6000000000004</v>
      </c>
      <c r="BM95" s="93">
        <f t="shared" si="516"/>
        <v>1482.9499999999989</v>
      </c>
      <c r="BN95" s="93">
        <f t="shared" si="516"/>
        <v>3949.5399999999991</v>
      </c>
      <c r="BO95" s="93">
        <f t="shared" si="516"/>
        <v>2086.2699999999986</v>
      </c>
      <c r="BP95" s="93">
        <f t="shared" si="516"/>
        <v>-1376.0400000000009</v>
      </c>
      <c r="BQ95" s="93">
        <f t="shared" si="516"/>
        <v>6210.1899999999987</v>
      </c>
      <c r="BR95" s="394">
        <f t="shared" si="516"/>
        <v>2387.6700000000019</v>
      </c>
      <c r="BS95" s="417">
        <f t="shared" si="517"/>
        <v>3705.9700000000012</v>
      </c>
      <c r="BT95" s="93">
        <f t="shared" si="517"/>
        <v>18013</v>
      </c>
      <c r="BU95" s="93">
        <f t="shared" si="517"/>
        <v>9853.9200000000019</v>
      </c>
      <c r="BV95" s="93">
        <f t="shared" si="517"/>
        <v>7262.3299999999981</v>
      </c>
      <c r="BW95" s="93">
        <f t="shared" si="517"/>
        <v>8436.7000000000007</v>
      </c>
      <c r="BX95" s="234">
        <f t="shared" si="517"/>
        <v>7580.3099999999977</v>
      </c>
      <c r="BY95" s="234">
        <f t="shared" si="517"/>
        <v>4867.1100000000006</v>
      </c>
      <c r="BZ95" s="234">
        <f t="shared" si="517"/>
        <v>1104.2400000000016</v>
      </c>
      <c r="CA95" s="247">
        <f t="shared" si="517"/>
        <v>2937.7200000000012</v>
      </c>
      <c r="CB95" s="247">
        <f t="shared" si="517"/>
        <v>6067</v>
      </c>
      <c r="CC95" s="247">
        <f t="shared" si="518"/>
        <v>2962.7200000000012</v>
      </c>
      <c r="CD95" s="374">
        <f t="shared" si="518"/>
        <v>-2504.380000000001</v>
      </c>
      <c r="CE95" s="343">
        <f t="shared" si="518"/>
        <v>-2140</v>
      </c>
      <c r="CF95" s="247">
        <f t="shared" si="518"/>
        <v>-12225</v>
      </c>
      <c r="CG95" s="247">
        <f t="shared" si="518"/>
        <v>-5479.880000000001</v>
      </c>
      <c r="CH95" s="247">
        <f t="shared" si="518"/>
        <v>-4743.6399999999994</v>
      </c>
      <c r="CI95" s="247">
        <f t="shared" si="518"/>
        <v>-4017</v>
      </c>
      <c r="CJ95" s="247">
        <f t="shared" si="518"/>
        <v>-5691.5099999999984</v>
      </c>
      <c r="CK95" s="247">
        <f t="shared" si="518"/>
        <v>-7030</v>
      </c>
      <c r="CL95" s="247">
        <f t="shared" si="518"/>
        <v>-2481.0600000000013</v>
      </c>
      <c r="CM95" s="247">
        <f t="shared" si="519"/>
        <v>-2301</v>
      </c>
      <c r="CN95" s="247">
        <f t="shared" si="519"/>
        <v>-6775</v>
      </c>
      <c r="CO95" s="247">
        <f t="shared" si="519"/>
        <v>-17398</v>
      </c>
      <c r="CP95" s="374">
        <f t="shared" si="519"/>
        <v>-9028</v>
      </c>
      <c r="CQ95" s="374">
        <f t="shared" si="519"/>
        <v>-11081</v>
      </c>
      <c r="CR95" s="374">
        <f t="shared" si="519"/>
        <v>-15481</v>
      </c>
      <c r="CS95" s="374">
        <f t="shared" si="519"/>
        <v>6334</v>
      </c>
      <c r="CT95" s="374">
        <f t="shared" si="519"/>
        <v>4520</v>
      </c>
      <c r="CU95" s="374">
        <f t="shared" si="519"/>
        <v>1140</v>
      </c>
      <c r="CV95" s="374">
        <f t="shared" si="519"/>
        <v>-976</v>
      </c>
      <c r="CW95" s="374">
        <f t="shared" si="519"/>
        <v>3048</v>
      </c>
      <c r="CX95" s="374">
        <f t="shared" si="519"/>
        <v>3490</v>
      </c>
      <c r="CY95" s="374">
        <f t="shared" si="519"/>
        <v>5301</v>
      </c>
      <c r="CZ95" s="374">
        <f t="shared" si="519"/>
        <v>4852</v>
      </c>
      <c r="DA95" s="374">
        <f t="shared" si="519"/>
        <v>14347</v>
      </c>
      <c r="DB95" s="330"/>
      <c r="DC95" s="57">
        <f>IF(ISERROR(GETPIVOTDATA("VALUE",'CSS WK pvt'!$I$2,"DT_FILE",DC$8,"CD_CO",DC$6,"TRIM_CAT",TRIM(B95),"TRIM_LINE",A93))=TRUE,0,GETPIVOTDATA("VALUE",'CSS WK pvt'!$I$2,"DT_FILE",DC$8,"CD_CO",DC$6,"TRIM_CAT",TRIM(B95),"TRIM_LINE",A93))</f>
        <v>17328</v>
      </c>
    </row>
    <row r="96" spans="1:107" s="31" customFormat="1" x14ac:dyDescent="0.35">
      <c r="A96" s="139"/>
      <c r="B96" s="32" t="s">
        <v>141</v>
      </c>
      <c r="C96" s="90">
        <v>360720.52</v>
      </c>
      <c r="D96" s="91">
        <v>341535.62</v>
      </c>
      <c r="E96" s="91">
        <v>429612.25</v>
      </c>
      <c r="F96" s="91">
        <v>292078.05</v>
      </c>
      <c r="G96" s="91">
        <v>467615.32</v>
      </c>
      <c r="H96" s="91">
        <v>634307.65</v>
      </c>
      <c r="I96" s="91">
        <v>647308.51</v>
      </c>
      <c r="J96" s="91">
        <v>643015.94999999995</v>
      </c>
      <c r="K96" s="91">
        <v>166204.10999999999</v>
      </c>
      <c r="L96" s="92">
        <v>388512.01</v>
      </c>
      <c r="M96" s="91">
        <v>498594.83</v>
      </c>
      <c r="N96" s="91">
        <v>307649.8</v>
      </c>
      <c r="O96" s="91">
        <v>396002.25</v>
      </c>
      <c r="P96" s="91">
        <v>356103.59</v>
      </c>
      <c r="Q96" s="91">
        <v>338321.95</v>
      </c>
      <c r="R96" s="91">
        <v>340421.81</v>
      </c>
      <c r="S96" s="91">
        <v>447736.71</v>
      </c>
      <c r="T96" s="91">
        <v>832204.1</v>
      </c>
      <c r="U96" s="192">
        <v>700063.28</v>
      </c>
      <c r="V96" s="192">
        <v>446118</v>
      </c>
      <c r="W96" s="192">
        <v>700063.28</v>
      </c>
      <c r="X96" s="92">
        <v>408373.78</v>
      </c>
      <c r="Y96" s="192">
        <v>395520</v>
      </c>
      <c r="Z96" s="192">
        <v>451260</v>
      </c>
      <c r="AA96" s="192">
        <v>457092.74</v>
      </c>
      <c r="AB96" s="192">
        <v>440128.05</v>
      </c>
      <c r="AC96" s="192">
        <v>417192</v>
      </c>
      <c r="AD96" s="192">
        <v>471676.39</v>
      </c>
      <c r="AE96" s="192">
        <v>647716</v>
      </c>
      <c r="AF96" s="192">
        <v>779736.66</v>
      </c>
      <c r="AG96" s="192">
        <v>929190</v>
      </c>
      <c r="AH96" s="192">
        <v>501319</v>
      </c>
      <c r="AI96" s="192">
        <v>470477</v>
      </c>
      <c r="AJ96" s="92">
        <v>559710</v>
      </c>
      <c r="AK96" s="282">
        <v>484117</v>
      </c>
      <c r="AL96" s="282">
        <v>545721</v>
      </c>
      <c r="AM96" s="282">
        <v>386836</v>
      </c>
      <c r="AN96" s="282">
        <v>456342</v>
      </c>
      <c r="AO96" s="282">
        <v>429890</v>
      </c>
      <c r="AP96" s="282">
        <v>628301</v>
      </c>
      <c r="AQ96" s="57">
        <v>395503</v>
      </c>
      <c r="AR96" s="282">
        <v>994666</v>
      </c>
      <c r="AS96" s="282">
        <v>845662</v>
      </c>
      <c r="AT96" s="282">
        <v>389104</v>
      </c>
      <c r="AU96" s="282">
        <v>227031</v>
      </c>
      <c r="AV96" s="300">
        <v>267087</v>
      </c>
      <c r="AW96" s="282">
        <v>274781</v>
      </c>
      <c r="AX96" s="282">
        <v>396918</v>
      </c>
      <c r="AY96" s="282">
        <v>656649</v>
      </c>
      <c r="AZ96" s="282">
        <v>410262</v>
      </c>
      <c r="BA96" s="282">
        <v>487604</v>
      </c>
      <c r="BB96" s="282">
        <v>686181</v>
      </c>
      <c r="BC96" s="57">
        <v>453956</v>
      </c>
      <c r="BD96" s="57">
        <v>1016793</v>
      </c>
      <c r="BE96" s="282">
        <v>748666</v>
      </c>
      <c r="BF96" s="282">
        <v>571485</v>
      </c>
      <c r="BG96" s="282">
        <v>463525</v>
      </c>
      <c r="BH96" s="300"/>
      <c r="BI96" s="28">
        <f t="shared" si="516"/>
        <v>35281.729999999981</v>
      </c>
      <c r="BJ96" s="93">
        <f t="shared" si="516"/>
        <v>14567.97000000003</v>
      </c>
      <c r="BK96" s="93">
        <f t="shared" si="516"/>
        <v>-91290.299999999988</v>
      </c>
      <c r="BL96" s="93">
        <f t="shared" si="516"/>
        <v>48343.760000000009</v>
      </c>
      <c r="BM96" s="93">
        <f t="shared" si="516"/>
        <v>-19878.609999999986</v>
      </c>
      <c r="BN96" s="93">
        <f t="shared" si="516"/>
        <v>197896.44999999995</v>
      </c>
      <c r="BO96" s="93">
        <f t="shared" si="516"/>
        <v>52754.770000000019</v>
      </c>
      <c r="BP96" s="93">
        <f t="shared" si="516"/>
        <v>-196897.94999999995</v>
      </c>
      <c r="BQ96" s="93">
        <f t="shared" si="516"/>
        <v>533859.17000000004</v>
      </c>
      <c r="BR96" s="394">
        <f t="shared" si="516"/>
        <v>19861.770000000019</v>
      </c>
      <c r="BS96" s="417">
        <f t="shared" si="517"/>
        <v>-103074.83000000002</v>
      </c>
      <c r="BT96" s="93">
        <f t="shared" si="517"/>
        <v>143610.20000000001</v>
      </c>
      <c r="BU96" s="93">
        <f t="shared" si="517"/>
        <v>61090.489999999991</v>
      </c>
      <c r="BV96" s="93">
        <f t="shared" si="517"/>
        <v>84024.459999999963</v>
      </c>
      <c r="BW96" s="93">
        <f t="shared" si="517"/>
        <v>78870.049999999988</v>
      </c>
      <c r="BX96" s="234">
        <f t="shared" si="517"/>
        <v>131254.58000000002</v>
      </c>
      <c r="BY96" s="234">
        <f t="shared" si="517"/>
        <v>199979.28999999998</v>
      </c>
      <c r="BZ96" s="234">
        <f t="shared" si="517"/>
        <v>-52467.439999999944</v>
      </c>
      <c r="CA96" s="247">
        <f t="shared" si="517"/>
        <v>229126.71999999997</v>
      </c>
      <c r="CB96" s="247">
        <f t="shared" si="517"/>
        <v>55201</v>
      </c>
      <c r="CC96" s="247">
        <f t="shared" si="518"/>
        <v>-229586.28000000003</v>
      </c>
      <c r="CD96" s="374">
        <f t="shared" si="518"/>
        <v>151336.21999999997</v>
      </c>
      <c r="CE96" s="343">
        <f t="shared" si="518"/>
        <v>88597</v>
      </c>
      <c r="CF96" s="247">
        <f t="shared" si="518"/>
        <v>94461</v>
      </c>
      <c r="CG96" s="247">
        <f t="shared" si="518"/>
        <v>-70256.739999999991</v>
      </c>
      <c r="CH96" s="247">
        <f t="shared" si="518"/>
        <v>16213.950000000012</v>
      </c>
      <c r="CI96" s="247">
        <f t="shared" si="518"/>
        <v>12698</v>
      </c>
      <c r="CJ96" s="247">
        <f t="shared" si="518"/>
        <v>156624.60999999999</v>
      </c>
      <c r="CK96" s="247">
        <f t="shared" si="518"/>
        <v>-252213</v>
      </c>
      <c r="CL96" s="247">
        <f t="shared" si="518"/>
        <v>214929.33999999997</v>
      </c>
      <c r="CM96" s="247">
        <f t="shared" si="519"/>
        <v>-83528</v>
      </c>
      <c r="CN96" s="247">
        <f t="shared" si="519"/>
        <v>-112215</v>
      </c>
      <c r="CO96" s="247">
        <f t="shared" si="519"/>
        <v>-243446</v>
      </c>
      <c r="CP96" s="374">
        <f t="shared" si="519"/>
        <v>-292623</v>
      </c>
      <c r="CQ96" s="374">
        <f t="shared" si="519"/>
        <v>-209336</v>
      </c>
      <c r="CR96" s="374">
        <f t="shared" si="519"/>
        <v>-148803</v>
      </c>
      <c r="CS96" s="374">
        <f t="shared" si="519"/>
        <v>269813</v>
      </c>
      <c r="CT96" s="374">
        <f t="shared" si="519"/>
        <v>-46080</v>
      </c>
      <c r="CU96" s="374">
        <f t="shared" si="519"/>
        <v>57714</v>
      </c>
      <c r="CV96" s="374">
        <f t="shared" si="519"/>
        <v>57880</v>
      </c>
      <c r="CW96" s="374">
        <f t="shared" si="519"/>
        <v>58453</v>
      </c>
      <c r="CX96" s="374">
        <f t="shared" si="519"/>
        <v>22127</v>
      </c>
      <c r="CY96" s="374">
        <f t="shared" si="519"/>
        <v>-96996</v>
      </c>
      <c r="CZ96" s="374">
        <f t="shared" si="519"/>
        <v>182381</v>
      </c>
      <c r="DA96" s="374">
        <f t="shared" si="519"/>
        <v>236494</v>
      </c>
      <c r="DB96" s="330"/>
      <c r="DC96" s="57">
        <f>IF(ISERROR(GETPIVOTDATA("VALUE",'CSS WK pvt'!$I$2,"DT_FILE",DC$8,"CD_CO",DC$6,"TRIM_CAT",TRIM(B96),"TRIM_LINE",A93))=TRUE,0,GETPIVOTDATA("VALUE",'CSS WK pvt'!$I$2,"DT_FILE",DC$8,"CD_CO",DC$6,"TRIM_CAT",TRIM(B96),"TRIM_LINE",A93))</f>
        <v>463525</v>
      </c>
    </row>
    <row r="97" spans="1:107" s="31" customFormat="1" x14ac:dyDescent="0.35">
      <c r="A97" s="139"/>
      <c r="B97" s="32" t="s">
        <v>142</v>
      </c>
      <c r="C97" s="90">
        <v>249907.36</v>
      </c>
      <c r="D97" s="91">
        <v>263381.03000000003</v>
      </c>
      <c r="E97" s="91">
        <v>377493.54</v>
      </c>
      <c r="F97" s="91">
        <v>195202.64</v>
      </c>
      <c r="G97" s="91">
        <v>363645.55</v>
      </c>
      <c r="H97" s="91">
        <v>473057.58</v>
      </c>
      <c r="I97" s="91">
        <v>466652.11</v>
      </c>
      <c r="J97" s="91">
        <v>540377.38</v>
      </c>
      <c r="K97" s="91">
        <v>153451.78</v>
      </c>
      <c r="L97" s="92">
        <v>273862.27</v>
      </c>
      <c r="M97" s="91">
        <v>443940.46</v>
      </c>
      <c r="N97" s="91">
        <v>183892.78</v>
      </c>
      <c r="O97" s="91">
        <v>243280.4</v>
      </c>
      <c r="P97" s="91">
        <v>275157.14</v>
      </c>
      <c r="Q97" s="91">
        <v>267956.65000000002</v>
      </c>
      <c r="R97" s="91">
        <v>228919.42</v>
      </c>
      <c r="S97" s="91">
        <v>308573</v>
      </c>
      <c r="T97" s="91">
        <v>666853.18000000005</v>
      </c>
      <c r="U97" s="192">
        <v>454126.87</v>
      </c>
      <c r="V97" s="192">
        <v>410200</v>
      </c>
      <c r="W97" s="192">
        <v>454126.87</v>
      </c>
      <c r="X97" s="92">
        <v>285144.03000000003</v>
      </c>
      <c r="Y97" s="192">
        <v>215224</v>
      </c>
      <c r="Z97" s="192">
        <v>296863</v>
      </c>
      <c r="AA97" s="192">
        <v>260553.63</v>
      </c>
      <c r="AB97" s="192">
        <v>240156.82</v>
      </c>
      <c r="AC97" s="192">
        <v>373828</v>
      </c>
      <c r="AD97" s="192">
        <v>335873.06</v>
      </c>
      <c r="AE97" s="192">
        <v>406301</v>
      </c>
      <c r="AF97" s="192">
        <v>546311.06000000006</v>
      </c>
      <c r="AG97" s="192">
        <v>695489</v>
      </c>
      <c r="AH97" s="192">
        <v>371116</v>
      </c>
      <c r="AI97" s="192">
        <v>444544</v>
      </c>
      <c r="AJ97" s="92">
        <v>530912</v>
      </c>
      <c r="AK97" s="282">
        <v>347419</v>
      </c>
      <c r="AL97" s="282">
        <v>323467</v>
      </c>
      <c r="AM97" s="282">
        <v>194151</v>
      </c>
      <c r="AN97" s="282">
        <v>295434</v>
      </c>
      <c r="AO97" s="282">
        <v>327373</v>
      </c>
      <c r="AP97" s="282">
        <v>459140</v>
      </c>
      <c r="AQ97" s="57">
        <v>265407</v>
      </c>
      <c r="AR97" s="282">
        <v>793544</v>
      </c>
      <c r="AS97" s="282">
        <v>637655</v>
      </c>
      <c r="AT97" s="282">
        <v>463881</v>
      </c>
      <c r="AU97" s="282">
        <v>172634</v>
      </c>
      <c r="AV97" s="300">
        <v>106924</v>
      </c>
      <c r="AW97" s="282">
        <v>166331</v>
      </c>
      <c r="AX97" s="282">
        <v>239794</v>
      </c>
      <c r="AY97" s="282">
        <v>421474</v>
      </c>
      <c r="AZ97" s="282">
        <v>226618</v>
      </c>
      <c r="BA97" s="282">
        <v>410116</v>
      </c>
      <c r="BB97" s="282">
        <v>533325</v>
      </c>
      <c r="BC97" s="57">
        <v>294899</v>
      </c>
      <c r="BD97" s="57">
        <v>756250</v>
      </c>
      <c r="BE97" s="282">
        <v>510987</v>
      </c>
      <c r="BF97" s="282">
        <v>463985</v>
      </c>
      <c r="BG97" s="282">
        <v>427034</v>
      </c>
      <c r="BH97" s="300"/>
      <c r="BI97" s="28">
        <f t="shared" si="516"/>
        <v>-6626.9599999999919</v>
      </c>
      <c r="BJ97" s="93">
        <f t="shared" si="516"/>
        <v>11776.109999999986</v>
      </c>
      <c r="BK97" s="93">
        <f t="shared" si="516"/>
        <v>-109536.88999999996</v>
      </c>
      <c r="BL97" s="93">
        <f t="shared" si="516"/>
        <v>33716.78</v>
      </c>
      <c r="BM97" s="93">
        <f t="shared" si="516"/>
        <v>-55072.549999999988</v>
      </c>
      <c r="BN97" s="93">
        <f t="shared" si="516"/>
        <v>193795.60000000003</v>
      </c>
      <c r="BO97" s="93">
        <f t="shared" si="516"/>
        <v>-12525.239999999991</v>
      </c>
      <c r="BP97" s="93">
        <f t="shared" si="516"/>
        <v>-130177.38</v>
      </c>
      <c r="BQ97" s="93">
        <f t="shared" si="516"/>
        <v>300675.08999999997</v>
      </c>
      <c r="BR97" s="394">
        <f t="shared" si="516"/>
        <v>11281.760000000009</v>
      </c>
      <c r="BS97" s="417">
        <f t="shared" si="517"/>
        <v>-228716.46000000002</v>
      </c>
      <c r="BT97" s="93">
        <f t="shared" si="517"/>
        <v>112970.22</v>
      </c>
      <c r="BU97" s="93">
        <f t="shared" si="517"/>
        <v>17273.23000000001</v>
      </c>
      <c r="BV97" s="93">
        <f t="shared" si="517"/>
        <v>-35000.320000000007</v>
      </c>
      <c r="BW97" s="93">
        <f t="shared" si="517"/>
        <v>105871.34999999998</v>
      </c>
      <c r="BX97" s="234">
        <f t="shared" si="517"/>
        <v>106953.63999999998</v>
      </c>
      <c r="BY97" s="234">
        <f t="shared" si="517"/>
        <v>97728</v>
      </c>
      <c r="BZ97" s="234">
        <f t="shared" si="517"/>
        <v>-120542.12</v>
      </c>
      <c r="CA97" s="247">
        <f t="shared" si="517"/>
        <v>241362.13</v>
      </c>
      <c r="CB97" s="247">
        <f t="shared" si="517"/>
        <v>-39084</v>
      </c>
      <c r="CC97" s="247">
        <f t="shared" si="518"/>
        <v>-9582.8699999999953</v>
      </c>
      <c r="CD97" s="374">
        <f t="shared" si="518"/>
        <v>245767.96999999997</v>
      </c>
      <c r="CE97" s="343">
        <f t="shared" si="518"/>
        <v>132195</v>
      </c>
      <c r="CF97" s="247">
        <f t="shared" si="518"/>
        <v>26604</v>
      </c>
      <c r="CG97" s="247">
        <f t="shared" si="518"/>
        <v>-66402.63</v>
      </c>
      <c r="CH97" s="247">
        <f t="shared" si="518"/>
        <v>55277.179999999993</v>
      </c>
      <c r="CI97" s="247">
        <f t="shared" si="518"/>
        <v>-46455</v>
      </c>
      <c r="CJ97" s="247">
        <f t="shared" si="518"/>
        <v>123266.94</v>
      </c>
      <c r="CK97" s="247">
        <f t="shared" si="518"/>
        <v>-140894</v>
      </c>
      <c r="CL97" s="247">
        <f t="shared" si="518"/>
        <v>247232.93999999994</v>
      </c>
      <c r="CM97" s="247">
        <f t="shared" si="519"/>
        <v>-57834</v>
      </c>
      <c r="CN97" s="247">
        <f t="shared" si="519"/>
        <v>92765</v>
      </c>
      <c r="CO97" s="247">
        <f t="shared" si="519"/>
        <v>-271910</v>
      </c>
      <c r="CP97" s="374">
        <f t="shared" si="519"/>
        <v>-423988</v>
      </c>
      <c r="CQ97" s="374">
        <f t="shared" si="519"/>
        <v>-181088</v>
      </c>
      <c r="CR97" s="374">
        <f t="shared" si="519"/>
        <v>-83673</v>
      </c>
      <c r="CS97" s="374">
        <f t="shared" si="519"/>
        <v>227323</v>
      </c>
      <c r="CT97" s="374">
        <f t="shared" si="519"/>
        <v>-68816</v>
      </c>
      <c r="CU97" s="374">
        <f t="shared" si="519"/>
        <v>82743</v>
      </c>
      <c r="CV97" s="374">
        <f t="shared" si="519"/>
        <v>74185</v>
      </c>
      <c r="CW97" s="374">
        <f t="shared" si="519"/>
        <v>29492</v>
      </c>
      <c r="CX97" s="374">
        <f t="shared" si="519"/>
        <v>-37294</v>
      </c>
      <c r="CY97" s="374">
        <f t="shared" si="519"/>
        <v>-126668</v>
      </c>
      <c r="CZ97" s="374">
        <f t="shared" si="519"/>
        <v>104</v>
      </c>
      <c r="DA97" s="374">
        <f t="shared" si="519"/>
        <v>254400</v>
      </c>
      <c r="DB97" s="330"/>
      <c r="DC97" s="57">
        <f>IF(ISERROR(GETPIVOTDATA("VALUE",'CSS WK pvt'!$I$2,"DT_FILE",DC$8,"CD_CO",DC$6,"TRIM_CAT",TRIM(B97),"TRIM_LINE",A93))=TRUE,0,GETPIVOTDATA("VALUE",'CSS WK pvt'!$I$2,"DT_FILE",DC$8,"CD_CO",DC$6,"TRIM_CAT",TRIM(B97),"TRIM_LINE",A93))</f>
        <v>427034</v>
      </c>
    </row>
    <row r="98" spans="1:107" s="31" customFormat="1" x14ac:dyDescent="0.35">
      <c r="A98" s="139"/>
      <c r="B98" s="32" t="s">
        <v>143</v>
      </c>
      <c r="C98" s="90">
        <v>136977.56</v>
      </c>
      <c r="D98" s="91">
        <v>204270.8</v>
      </c>
      <c r="E98" s="91">
        <v>187590.42</v>
      </c>
      <c r="F98" s="91">
        <v>265350.67</v>
      </c>
      <c r="G98" s="91">
        <v>331713.06</v>
      </c>
      <c r="H98" s="91">
        <v>226979.77</v>
      </c>
      <c r="I98" s="91">
        <v>340756.89</v>
      </c>
      <c r="J98" s="91">
        <v>297750.84999999998</v>
      </c>
      <c r="K98" s="91">
        <v>231416.17</v>
      </c>
      <c r="L98" s="92">
        <v>167303.57999999999</v>
      </c>
      <c r="M98" s="91">
        <v>247800.32000000001</v>
      </c>
      <c r="N98" s="91">
        <v>307108.88</v>
      </c>
      <c r="O98" s="91">
        <v>170444.64</v>
      </c>
      <c r="P98" s="91">
        <v>334678.05</v>
      </c>
      <c r="Q98" s="91">
        <v>370205.24</v>
      </c>
      <c r="R98" s="91">
        <v>281219.83</v>
      </c>
      <c r="S98" s="91">
        <v>276163.86</v>
      </c>
      <c r="T98" s="91">
        <v>330272.67</v>
      </c>
      <c r="U98" s="192">
        <v>315983.59000000003</v>
      </c>
      <c r="V98" s="192">
        <v>292906</v>
      </c>
      <c r="W98" s="192">
        <v>315983.59000000003</v>
      </c>
      <c r="X98" s="92">
        <v>226556.7</v>
      </c>
      <c r="Y98" s="192">
        <v>207235</v>
      </c>
      <c r="Z98" s="192">
        <v>286603</v>
      </c>
      <c r="AA98" s="192">
        <v>231331.14</v>
      </c>
      <c r="AB98" s="192">
        <v>211016.54</v>
      </c>
      <c r="AC98" s="192">
        <v>218919</v>
      </c>
      <c r="AD98" s="192">
        <v>201080.03</v>
      </c>
      <c r="AE98" s="192">
        <v>388579</v>
      </c>
      <c r="AF98" s="192">
        <v>309860.83</v>
      </c>
      <c r="AG98" s="192">
        <v>206988</v>
      </c>
      <c r="AH98" s="192">
        <v>243241</v>
      </c>
      <c r="AI98" s="192">
        <v>210674</v>
      </c>
      <c r="AJ98" s="92">
        <v>293146</v>
      </c>
      <c r="AK98" s="282">
        <v>272012</v>
      </c>
      <c r="AL98" s="282">
        <v>200594</v>
      </c>
      <c r="AM98" s="282">
        <v>455911</v>
      </c>
      <c r="AN98" s="282">
        <v>203476</v>
      </c>
      <c r="AO98" s="282">
        <v>194942</v>
      </c>
      <c r="AP98" s="282">
        <v>258043</v>
      </c>
      <c r="AQ98" s="57">
        <v>192001</v>
      </c>
      <c r="AR98" s="282">
        <v>301907</v>
      </c>
      <c r="AS98" s="282">
        <v>295158</v>
      </c>
      <c r="AT98" s="282">
        <v>500148</v>
      </c>
      <c r="AU98" s="282">
        <v>0</v>
      </c>
      <c r="AV98" s="300">
        <v>0</v>
      </c>
      <c r="AW98" s="282">
        <v>4711629</v>
      </c>
      <c r="AX98" s="282">
        <v>0</v>
      </c>
      <c r="AY98" s="282">
        <v>250479</v>
      </c>
      <c r="AZ98" s="282">
        <v>240995</v>
      </c>
      <c r="BA98" s="282">
        <v>344134</v>
      </c>
      <c r="BB98" s="282">
        <v>236187</v>
      </c>
      <c r="BC98" s="57">
        <v>233530</v>
      </c>
      <c r="BD98" s="57">
        <v>340200</v>
      </c>
      <c r="BE98" s="282">
        <v>219395</v>
      </c>
      <c r="BF98" s="282">
        <v>183182</v>
      </c>
      <c r="BG98" s="282">
        <v>210326</v>
      </c>
      <c r="BH98" s="300"/>
      <c r="BI98" s="28">
        <f t="shared" si="516"/>
        <v>33467.080000000016</v>
      </c>
      <c r="BJ98" s="93">
        <f t="shared" si="516"/>
        <v>130407.25</v>
      </c>
      <c r="BK98" s="93">
        <f t="shared" si="516"/>
        <v>182614.81999999998</v>
      </c>
      <c r="BL98" s="93">
        <f t="shared" si="516"/>
        <v>15869.160000000033</v>
      </c>
      <c r="BM98" s="93">
        <f t="shared" si="516"/>
        <v>-55549.200000000012</v>
      </c>
      <c r="BN98" s="93">
        <f t="shared" si="516"/>
        <v>103292.9</v>
      </c>
      <c r="BO98" s="93">
        <f t="shared" si="516"/>
        <v>-24773.299999999988</v>
      </c>
      <c r="BP98" s="93">
        <f t="shared" si="516"/>
        <v>-4844.8499999999767</v>
      </c>
      <c r="BQ98" s="93">
        <f t="shared" si="516"/>
        <v>84567.420000000013</v>
      </c>
      <c r="BR98" s="394">
        <f t="shared" si="516"/>
        <v>59253.120000000024</v>
      </c>
      <c r="BS98" s="417">
        <f t="shared" si="517"/>
        <v>-40565.320000000007</v>
      </c>
      <c r="BT98" s="93">
        <f t="shared" si="517"/>
        <v>-20505.880000000005</v>
      </c>
      <c r="BU98" s="93">
        <f t="shared" si="517"/>
        <v>60886.5</v>
      </c>
      <c r="BV98" s="93">
        <f t="shared" si="517"/>
        <v>-123661.50999999998</v>
      </c>
      <c r="BW98" s="93">
        <f t="shared" si="517"/>
        <v>-151286.24</v>
      </c>
      <c r="BX98" s="234">
        <f t="shared" si="517"/>
        <v>-80139.800000000017</v>
      </c>
      <c r="BY98" s="234">
        <f t="shared" si="517"/>
        <v>112415.14000000001</v>
      </c>
      <c r="BZ98" s="234">
        <f t="shared" si="517"/>
        <v>-20411.839999999967</v>
      </c>
      <c r="CA98" s="247">
        <f t="shared" si="517"/>
        <v>-108995.59000000003</v>
      </c>
      <c r="CB98" s="247">
        <f t="shared" si="517"/>
        <v>-49665</v>
      </c>
      <c r="CC98" s="247">
        <f t="shared" si="518"/>
        <v>-105309.59000000003</v>
      </c>
      <c r="CD98" s="374">
        <f t="shared" si="518"/>
        <v>66589.299999999988</v>
      </c>
      <c r="CE98" s="343">
        <f t="shared" si="518"/>
        <v>64777</v>
      </c>
      <c r="CF98" s="247">
        <f t="shared" si="518"/>
        <v>-86009</v>
      </c>
      <c r="CG98" s="247">
        <f t="shared" si="518"/>
        <v>224579.86</v>
      </c>
      <c r="CH98" s="247">
        <f t="shared" si="518"/>
        <v>-7540.5400000000081</v>
      </c>
      <c r="CI98" s="247">
        <f t="shared" si="518"/>
        <v>-23977</v>
      </c>
      <c r="CJ98" s="247">
        <f t="shared" si="518"/>
        <v>56962.97</v>
      </c>
      <c r="CK98" s="247">
        <f t="shared" si="518"/>
        <v>-196578</v>
      </c>
      <c r="CL98" s="247">
        <f t="shared" si="518"/>
        <v>-7953.8300000000163</v>
      </c>
      <c r="CM98" s="247">
        <f t="shared" si="519"/>
        <v>88170</v>
      </c>
      <c r="CN98" s="247">
        <f t="shared" si="519"/>
        <v>256907</v>
      </c>
      <c r="CO98" s="247">
        <f t="shared" si="519"/>
        <v>-210674</v>
      </c>
      <c r="CP98" s="374">
        <f t="shared" si="519"/>
        <v>-293146</v>
      </c>
      <c r="CQ98" s="374">
        <f t="shared" si="519"/>
        <v>4439617</v>
      </c>
      <c r="CR98" s="374">
        <f t="shared" si="519"/>
        <v>-200594</v>
      </c>
      <c r="CS98" s="374">
        <f t="shared" si="519"/>
        <v>-205432</v>
      </c>
      <c r="CT98" s="374">
        <f t="shared" si="519"/>
        <v>37519</v>
      </c>
      <c r="CU98" s="374">
        <f t="shared" si="519"/>
        <v>149192</v>
      </c>
      <c r="CV98" s="374">
        <f t="shared" si="519"/>
        <v>-21856</v>
      </c>
      <c r="CW98" s="374">
        <f t="shared" si="519"/>
        <v>41529</v>
      </c>
      <c r="CX98" s="374">
        <f t="shared" si="519"/>
        <v>38293</v>
      </c>
      <c r="CY98" s="374">
        <f t="shared" si="519"/>
        <v>-75763</v>
      </c>
      <c r="CZ98" s="374">
        <f t="shared" si="519"/>
        <v>-316966</v>
      </c>
      <c r="DA98" s="374">
        <f t="shared" si="519"/>
        <v>210326</v>
      </c>
      <c r="DB98" s="330"/>
      <c r="DC98" s="57">
        <f>IF(ISERROR(GETPIVOTDATA("VALUE",'CSS WK pvt'!$I$2,"DT_FILE",DC$8,"CD_CO",DC$6,"TRIM_CAT",TRIM(B98),"TRIM_LINE",A93))=TRUE,0,GETPIVOTDATA("VALUE",'CSS WK pvt'!$I$2,"DT_FILE",DC$8,"CD_CO",DC$6,"TRIM_CAT",TRIM(B98),"TRIM_LINE",A93))</f>
        <v>210326</v>
      </c>
    </row>
    <row r="99" spans="1:107" s="123" customFormat="1" ht="15" thickBot="1" x14ac:dyDescent="0.4">
      <c r="A99" s="140"/>
      <c r="B99" s="45" t="s">
        <v>144</v>
      </c>
      <c r="C99" s="119">
        <f t="shared" ref="C99:V99" si="520">SUM(C94:C98)</f>
        <v>2444340.06</v>
      </c>
      <c r="D99" s="120">
        <f t="shared" si="520"/>
        <v>2352168.63</v>
      </c>
      <c r="E99" s="120">
        <f t="shared" si="520"/>
        <v>2631423.88</v>
      </c>
      <c r="F99" s="120">
        <f t="shared" si="520"/>
        <v>2163387.09</v>
      </c>
      <c r="G99" s="120">
        <f t="shared" si="520"/>
        <v>3651879.4899999998</v>
      </c>
      <c r="H99" s="120">
        <f t="shared" si="520"/>
        <v>4538371.9099999992</v>
      </c>
      <c r="I99" s="120">
        <f t="shared" si="520"/>
        <v>4263913.6499999994</v>
      </c>
      <c r="J99" s="120">
        <f t="shared" si="520"/>
        <v>3597219.8400000003</v>
      </c>
      <c r="K99" s="120">
        <f t="shared" si="520"/>
        <v>1671483.55</v>
      </c>
      <c r="L99" s="121">
        <f t="shared" si="520"/>
        <v>2792192.47</v>
      </c>
      <c r="M99" s="120">
        <f t="shared" si="520"/>
        <v>3474768.4799999995</v>
      </c>
      <c r="N99" s="120">
        <f t="shared" si="520"/>
        <v>2595881.9299999997</v>
      </c>
      <c r="O99" s="120">
        <f t="shared" si="520"/>
        <v>2704028.8600000003</v>
      </c>
      <c r="P99" s="120">
        <f t="shared" si="520"/>
        <v>2797757.85</v>
      </c>
      <c r="Q99" s="120">
        <f t="shared" si="520"/>
        <v>2674076.2000000002</v>
      </c>
      <c r="R99" s="120">
        <f t="shared" si="520"/>
        <v>2847038.26</v>
      </c>
      <c r="S99" s="120">
        <f t="shared" si="520"/>
        <v>3927332.03</v>
      </c>
      <c r="T99" s="120">
        <f t="shared" si="520"/>
        <v>6464712.9899999993</v>
      </c>
      <c r="U99" s="120">
        <f t="shared" si="520"/>
        <v>4845072.8499999996</v>
      </c>
      <c r="V99" s="120">
        <f t="shared" si="520"/>
        <v>3299416</v>
      </c>
      <c r="W99" s="120">
        <f>SUM(W94+W95+W96+W97+W98)</f>
        <v>4845072.8499999996</v>
      </c>
      <c r="X99" s="121">
        <f>SUM(X94+X95+X96+X97+X98)</f>
        <v>3107644.8600000003</v>
      </c>
      <c r="Y99" s="120">
        <f t="shared" ref="Y99:AF99" si="521">SUM(Y94+Y95+Y96+Y97+Y98)</f>
        <v>2949504</v>
      </c>
      <c r="Z99" s="120">
        <f t="shared" si="521"/>
        <v>3525748</v>
      </c>
      <c r="AA99" s="120">
        <f t="shared" si="521"/>
        <v>3320043.2600000002</v>
      </c>
      <c r="AB99" s="120">
        <f t="shared" si="521"/>
        <v>2998237.67</v>
      </c>
      <c r="AC99" s="120">
        <f t="shared" si="521"/>
        <v>2980837</v>
      </c>
      <c r="AD99" s="120">
        <f t="shared" si="521"/>
        <v>3331021.09</v>
      </c>
      <c r="AE99" s="120">
        <f t="shared" si="521"/>
        <v>4781033</v>
      </c>
      <c r="AF99" s="120">
        <f t="shared" si="521"/>
        <v>5674161.1999999993</v>
      </c>
      <c r="AG99" s="191">
        <v>6073003</v>
      </c>
      <c r="AH99" s="191">
        <v>3459432</v>
      </c>
      <c r="AI99" s="191">
        <v>3082477</v>
      </c>
      <c r="AJ99" s="121">
        <v>3869035</v>
      </c>
      <c r="AK99" s="202">
        <v>3581928</v>
      </c>
      <c r="AL99" s="202">
        <v>3646855</v>
      </c>
      <c r="AM99" s="202">
        <v>3085599</v>
      </c>
      <c r="AN99" s="202">
        <v>3082228</v>
      </c>
      <c r="AO99" s="202">
        <v>2883521</v>
      </c>
      <c r="AP99" s="202">
        <v>4053092</v>
      </c>
      <c r="AQ99" s="29">
        <v>3452391</v>
      </c>
      <c r="AR99" s="202">
        <v>7238971</v>
      </c>
      <c r="AS99" s="202">
        <v>5603122</v>
      </c>
      <c r="AT99" s="202">
        <v>3347008</v>
      </c>
      <c r="AU99" s="202">
        <v>997269</v>
      </c>
      <c r="AV99" s="299">
        <v>1056359</v>
      </c>
      <c r="AW99" s="202">
        <v>5846549</v>
      </c>
      <c r="AX99" s="202">
        <v>1673663</v>
      </c>
      <c r="AY99" s="202">
        <v>4260617</v>
      </c>
      <c r="AZ99" s="202">
        <v>3195905</v>
      </c>
      <c r="BA99" s="202">
        <v>3410215</v>
      </c>
      <c r="BB99" s="202">
        <v>4295878</v>
      </c>
      <c r="BC99" s="29">
        <v>4098608</v>
      </c>
      <c r="BD99" s="29">
        <v>7268144</v>
      </c>
      <c r="BE99" s="202">
        <v>5390580</v>
      </c>
      <c r="BF99" s="202">
        <v>3858735</v>
      </c>
      <c r="BG99" s="202">
        <v>3314595</v>
      </c>
      <c r="BH99" s="299"/>
      <c r="BI99" s="29">
        <f t="shared" ref="BI99:BM99" si="522">SUM(BI94:BI98)</f>
        <v>259688.80000000005</v>
      </c>
      <c r="BJ99" s="122">
        <f t="shared" si="522"/>
        <v>445589.22</v>
      </c>
      <c r="BK99" s="122">
        <f t="shared" si="522"/>
        <v>42652.320000000123</v>
      </c>
      <c r="BL99" s="122">
        <f t="shared" si="522"/>
        <v>683651.17000000016</v>
      </c>
      <c r="BM99" s="122">
        <f t="shared" si="522"/>
        <v>275452.53999999975</v>
      </c>
      <c r="BN99" s="122">
        <f t="shared" ref="BN99:BV99" si="523">SUM(BN94:BN98)</f>
        <v>1926341.0799999998</v>
      </c>
      <c r="BO99" s="122">
        <f t="shared" si="523"/>
        <v>581159.20000000019</v>
      </c>
      <c r="BP99" s="122">
        <f t="shared" si="523"/>
        <v>-297803.84000000008</v>
      </c>
      <c r="BQ99" s="122">
        <f t="shared" si="523"/>
        <v>3173589.3</v>
      </c>
      <c r="BR99" s="393">
        <f t="shared" si="523"/>
        <v>315452.39000000036</v>
      </c>
      <c r="BS99" s="416">
        <f t="shared" si="523"/>
        <v>-525264.48</v>
      </c>
      <c r="BT99" s="122">
        <f t="shared" si="523"/>
        <v>929866.07</v>
      </c>
      <c r="BU99" s="122">
        <f t="shared" si="523"/>
        <v>616014.39999999991</v>
      </c>
      <c r="BV99" s="122">
        <f t="shared" si="523"/>
        <v>200479.82000000009</v>
      </c>
      <c r="BW99" s="122">
        <f t="shared" ref="BW99:BX99" si="524">SUM(BW94:BW98)</f>
        <v>306760.79999999993</v>
      </c>
      <c r="BX99" s="233">
        <f t="shared" si="524"/>
        <v>483982.83000000007</v>
      </c>
      <c r="BY99" s="233">
        <f t="shared" ref="BY99" si="525">SUM(BY94:BY98)</f>
        <v>853700.97000000009</v>
      </c>
      <c r="BZ99" s="233">
        <f t="shared" ref="BZ99:CA99" si="526">SUM(BZ94:BZ98)</f>
        <v>-790551.7899999998</v>
      </c>
      <c r="CA99" s="259">
        <f t="shared" si="526"/>
        <v>1227930.1499999997</v>
      </c>
      <c r="CB99" s="259">
        <f t="shared" ref="CB99:CC99" si="527">SUM(CB94:CB98)</f>
        <v>160016</v>
      </c>
      <c r="CC99" s="259">
        <f t="shared" si="527"/>
        <v>-1762595.8500000003</v>
      </c>
      <c r="CD99" s="373">
        <f t="shared" ref="CD99:CE99" si="528">SUM(CD94:CD98)</f>
        <v>761390.13999999966</v>
      </c>
      <c r="CE99" s="342">
        <f t="shared" si="528"/>
        <v>632424</v>
      </c>
      <c r="CF99" s="259">
        <f t="shared" ref="CF99" si="529">SUM(CF94:CF98)</f>
        <v>121107</v>
      </c>
      <c r="CG99" s="259">
        <f t="shared" ref="CG99" si="530">SUM(CG94:CG98)</f>
        <v>-234444.26000000013</v>
      </c>
      <c r="CH99" s="259">
        <f t="shared" ref="CH99" si="531">SUM(CH94:CH98)</f>
        <v>83990.329999999885</v>
      </c>
      <c r="CI99" s="259">
        <f t="shared" ref="CI99" si="532">SUM(CI94:CI98)</f>
        <v>-97316</v>
      </c>
      <c r="CJ99" s="259">
        <f t="shared" ref="CJ99" si="533">SUM(CJ94:CJ98)</f>
        <v>722070.90999999992</v>
      </c>
      <c r="CK99" s="259">
        <f t="shared" ref="CK99" si="534">SUM(CK94:CK98)</f>
        <v>-1328642</v>
      </c>
      <c r="CL99" s="259">
        <f t="shared" ref="CL99" si="535">SUM(CL94:CL98)</f>
        <v>1564809.7999999998</v>
      </c>
      <c r="CM99" s="259">
        <f t="shared" ref="CM99" si="536">SUM(CM94:CM98)</f>
        <v>-469881</v>
      </c>
      <c r="CN99" s="259">
        <f t="shared" ref="CN99" si="537">SUM(CN94:CN98)</f>
        <v>-112424</v>
      </c>
      <c r="CO99" s="259">
        <f t="shared" ref="CO99" si="538">SUM(CO94:CO98)</f>
        <v>-2085208</v>
      </c>
      <c r="CP99" s="373">
        <f t="shared" ref="CP99" si="539">SUM(CP94:CP98)</f>
        <v>-2812676</v>
      </c>
      <c r="CQ99" s="373">
        <f t="shared" ref="CQ99" si="540">SUM(CQ94:CQ98)</f>
        <v>2264621</v>
      </c>
      <c r="CR99" s="373">
        <f t="shared" ref="CR99" si="541">SUM(CR94:CR98)</f>
        <v>-1973192</v>
      </c>
      <c r="CS99" s="373">
        <f t="shared" ref="CS99" si="542">SUM(CS94:CS98)</f>
        <v>1175018</v>
      </c>
      <c r="CT99" s="373">
        <f t="shared" ref="CT99" si="543">SUM(CT94:CT98)</f>
        <v>113677</v>
      </c>
      <c r="CU99" s="373">
        <f t="shared" ref="CU99" si="544">SUM(CU94:CU98)</f>
        <v>526694</v>
      </c>
      <c r="CV99" s="373">
        <f t="shared" ref="CV99" si="545">SUM(CV94:CV98)</f>
        <v>242786</v>
      </c>
      <c r="CW99" s="373">
        <f t="shared" ref="CW99" si="546">SUM(CW94:CW98)</f>
        <v>646217</v>
      </c>
      <c r="CX99" s="373">
        <f t="shared" ref="CX99" si="547">SUM(CX94:CX98)</f>
        <v>29173</v>
      </c>
      <c r="CY99" s="373">
        <f t="shared" ref="CY99:CZ99" si="548">SUM(CY94:CY98)</f>
        <v>-212542</v>
      </c>
      <c r="CZ99" s="373">
        <f t="shared" si="548"/>
        <v>511727</v>
      </c>
      <c r="DA99" s="373">
        <f t="shared" ref="DA99" si="549">SUM(DA94:DA98)</f>
        <v>2317326</v>
      </c>
      <c r="DB99" s="331"/>
      <c r="DC99" s="29">
        <f>SUM(DC94:DC98)</f>
        <v>3314595</v>
      </c>
    </row>
    <row r="100" spans="1:107" s="31" customFormat="1" x14ac:dyDescent="0.3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55"/>
      <c r="CB100" s="255"/>
      <c r="CC100" s="255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69"/>
      <c r="DB100" s="330"/>
      <c r="DC100" s="88"/>
    </row>
    <row r="101" spans="1:107" s="31" customFormat="1" x14ac:dyDescent="0.35">
      <c r="A101" s="139"/>
      <c r="B101" s="32" t="s">
        <v>139</v>
      </c>
      <c r="C101" s="90">
        <v>1690803.45</v>
      </c>
      <c r="D101" s="91">
        <v>1689026.17</v>
      </c>
      <c r="E101" s="91">
        <v>1605228.15</v>
      </c>
      <c r="F101" s="28">
        <v>1530229.52</v>
      </c>
      <c r="G101" s="91">
        <v>1973071.29</v>
      </c>
      <c r="H101" s="91">
        <v>3074757.82</v>
      </c>
      <c r="I101" s="91">
        <v>2972961.82</v>
      </c>
      <c r="J101" s="91">
        <v>2313167.86</v>
      </c>
      <c r="K101" s="91">
        <v>1542113.84</v>
      </c>
      <c r="L101" s="92">
        <v>1613180.87</v>
      </c>
      <c r="M101" s="91">
        <v>2068155.71</v>
      </c>
      <c r="N101" s="91">
        <v>1916747.47</v>
      </c>
      <c r="O101" s="91">
        <v>1820762.94</v>
      </c>
      <c r="P101" s="91">
        <v>1663197.11</v>
      </c>
      <c r="Q101" s="91">
        <v>1712794.42</v>
      </c>
      <c r="R101" s="91">
        <v>1821421.76</v>
      </c>
      <c r="S101" s="91">
        <v>2495021.2000000002</v>
      </c>
      <c r="T101" s="91">
        <v>3332232.95</v>
      </c>
      <c r="U101" s="192">
        <v>3882942.64</v>
      </c>
      <c r="V101" s="192">
        <v>2771004</v>
      </c>
      <c r="W101" s="192">
        <v>3882942.64</v>
      </c>
      <c r="X101" s="92">
        <v>1835323.01</v>
      </c>
      <c r="Y101" s="192">
        <v>2151186</v>
      </c>
      <c r="Z101" s="192">
        <v>2302719</v>
      </c>
      <c r="AA101" s="192">
        <v>2504312.81</v>
      </c>
      <c r="AB101" s="192">
        <v>2178241.4300000002</v>
      </c>
      <c r="AC101" s="192">
        <v>1987169.46</v>
      </c>
      <c r="AD101" s="192">
        <v>2095445.17</v>
      </c>
      <c r="AE101" s="192">
        <v>2817530</v>
      </c>
      <c r="AF101" s="192">
        <v>3943302.92</v>
      </c>
      <c r="AG101" s="192">
        <v>3940794</v>
      </c>
      <c r="AH101" s="192">
        <v>3152290</v>
      </c>
      <c r="AI101" s="192">
        <v>2366138</v>
      </c>
      <c r="AJ101" s="92">
        <v>2113938</v>
      </c>
      <c r="AK101" s="282">
        <v>2178878</v>
      </c>
      <c r="AL101" s="282">
        <v>2489003</v>
      </c>
      <c r="AM101" s="282">
        <v>2639812</v>
      </c>
      <c r="AN101" s="282">
        <v>2163387</v>
      </c>
      <c r="AO101" s="282">
        <v>2026038</v>
      </c>
      <c r="AP101" s="282">
        <v>2069061</v>
      </c>
      <c r="AQ101" s="57">
        <v>2671520</v>
      </c>
      <c r="AR101" s="282">
        <v>3979677</v>
      </c>
      <c r="AS101" s="282">
        <v>4279635</v>
      </c>
      <c r="AT101" s="282">
        <v>3073327</v>
      </c>
      <c r="AU101" s="282">
        <v>201536</v>
      </c>
      <c r="AV101" s="300">
        <v>612682</v>
      </c>
      <c r="AW101" s="282">
        <v>371990</v>
      </c>
      <c r="AX101" s="282">
        <v>279671</v>
      </c>
      <c r="AY101" s="282">
        <v>2729541</v>
      </c>
      <c r="AZ101" s="282">
        <v>2158006</v>
      </c>
      <c r="BA101" s="282">
        <v>2456863</v>
      </c>
      <c r="BB101" s="282">
        <v>2249451</v>
      </c>
      <c r="BC101" s="57">
        <v>2603906</v>
      </c>
      <c r="BD101" s="282">
        <v>4401684</v>
      </c>
      <c r="BE101" s="282">
        <v>4152366</v>
      </c>
      <c r="BF101" s="282">
        <v>3358767</v>
      </c>
      <c r="BG101" s="282">
        <v>2449272</v>
      </c>
      <c r="BH101" s="300"/>
      <c r="BI101" s="28">
        <f t="shared" ref="BI101:BR105" si="550">O101-C101</f>
        <v>129959.48999999999</v>
      </c>
      <c r="BJ101" s="93">
        <f t="shared" si="550"/>
        <v>-25829.059999999823</v>
      </c>
      <c r="BK101" s="93">
        <f t="shared" si="550"/>
        <v>107566.27000000002</v>
      </c>
      <c r="BL101" s="93">
        <f t="shared" si="550"/>
        <v>291192.24</v>
      </c>
      <c r="BM101" s="93">
        <f t="shared" si="550"/>
        <v>521949.91000000015</v>
      </c>
      <c r="BN101" s="93">
        <f t="shared" si="550"/>
        <v>257475.13000000035</v>
      </c>
      <c r="BO101" s="93">
        <f t="shared" si="550"/>
        <v>909980.8200000003</v>
      </c>
      <c r="BP101" s="93">
        <f t="shared" si="550"/>
        <v>457836.14000000013</v>
      </c>
      <c r="BQ101" s="93">
        <f t="shared" si="550"/>
        <v>2340828.7999999998</v>
      </c>
      <c r="BR101" s="394">
        <f t="shared" si="550"/>
        <v>222142.1399999999</v>
      </c>
      <c r="BS101" s="417">
        <f t="shared" ref="BS101:CB105" si="551">Y101-M101</f>
        <v>83030.290000000037</v>
      </c>
      <c r="BT101" s="93">
        <f t="shared" si="551"/>
        <v>385971.53</v>
      </c>
      <c r="BU101" s="93">
        <f t="shared" si="551"/>
        <v>683549.87000000011</v>
      </c>
      <c r="BV101" s="93">
        <f t="shared" si="551"/>
        <v>515044.32000000007</v>
      </c>
      <c r="BW101" s="93">
        <f t="shared" si="551"/>
        <v>274375.04000000004</v>
      </c>
      <c r="BX101" s="234">
        <f t="shared" si="551"/>
        <v>274023.40999999992</v>
      </c>
      <c r="BY101" s="234">
        <f t="shared" si="551"/>
        <v>322508.79999999981</v>
      </c>
      <c r="BZ101" s="234">
        <f t="shared" si="551"/>
        <v>611069.96999999974</v>
      </c>
      <c r="CA101" s="247">
        <f t="shared" si="551"/>
        <v>57851.35999999987</v>
      </c>
      <c r="CB101" s="247">
        <f t="shared" si="551"/>
        <v>381286</v>
      </c>
      <c r="CC101" s="247">
        <f t="shared" ref="CC101:CL105" si="552">AI101-W101</f>
        <v>-1516804.6400000001</v>
      </c>
      <c r="CD101" s="374">
        <f t="shared" si="552"/>
        <v>278614.99</v>
      </c>
      <c r="CE101" s="343">
        <f t="shared" si="552"/>
        <v>27692</v>
      </c>
      <c r="CF101" s="247">
        <f t="shared" si="552"/>
        <v>186284</v>
      </c>
      <c r="CG101" s="247">
        <f t="shared" si="552"/>
        <v>135499.18999999994</v>
      </c>
      <c r="CH101" s="247">
        <f t="shared" si="552"/>
        <v>-14854.430000000168</v>
      </c>
      <c r="CI101" s="247">
        <f t="shared" si="552"/>
        <v>38868.540000000037</v>
      </c>
      <c r="CJ101" s="247">
        <f t="shared" si="552"/>
        <v>-26384.169999999925</v>
      </c>
      <c r="CK101" s="247">
        <f t="shared" si="552"/>
        <v>-146010</v>
      </c>
      <c r="CL101" s="247">
        <f t="shared" si="552"/>
        <v>36374.080000000075</v>
      </c>
      <c r="CM101" s="247">
        <f t="shared" ref="CM101:DA105" si="553">AS101-AG101</f>
        <v>338841</v>
      </c>
      <c r="CN101" s="247">
        <f t="shared" si="553"/>
        <v>-78963</v>
      </c>
      <c r="CO101" s="247">
        <f t="shared" si="553"/>
        <v>-2164602</v>
      </c>
      <c r="CP101" s="374">
        <f t="shared" si="553"/>
        <v>-1501256</v>
      </c>
      <c r="CQ101" s="374">
        <f t="shared" si="553"/>
        <v>-1806888</v>
      </c>
      <c r="CR101" s="374">
        <f t="shared" si="553"/>
        <v>-2209332</v>
      </c>
      <c r="CS101" s="374">
        <f t="shared" si="553"/>
        <v>89729</v>
      </c>
      <c r="CT101" s="374">
        <f t="shared" si="553"/>
        <v>-5381</v>
      </c>
      <c r="CU101" s="374">
        <f t="shared" si="553"/>
        <v>430825</v>
      </c>
      <c r="CV101" s="374">
        <f t="shared" si="553"/>
        <v>180390</v>
      </c>
      <c r="CW101" s="374">
        <f t="shared" si="553"/>
        <v>-67614</v>
      </c>
      <c r="CX101" s="374">
        <f t="shared" si="553"/>
        <v>422007</v>
      </c>
      <c r="CY101" s="374">
        <f t="shared" si="553"/>
        <v>-127269</v>
      </c>
      <c r="CZ101" s="374">
        <f t="shared" si="553"/>
        <v>285440</v>
      </c>
      <c r="DA101" s="374">
        <f t="shared" si="553"/>
        <v>2247736</v>
      </c>
      <c r="DB101" s="330"/>
      <c r="DC101" s="57">
        <f>IF(ISERROR(GETPIVOTDATA("VALUE",'CSS WK pvt'!$I$2,"DT_FILE",DC$8,"CD_CO",DC$6,"TRIM_CAT",TRIM(B101),"TRIM_LINE",A100))=TRUE,0,GETPIVOTDATA("VALUE",'CSS WK pvt'!$I$2,"DT_FILE",DC$8,"CD_CO",DC$6,"TRIM_CAT",TRIM(B101),"TRIM_LINE",A100))</f>
        <v>2449272</v>
      </c>
    </row>
    <row r="102" spans="1:107" s="31" customFormat="1" x14ac:dyDescent="0.35">
      <c r="A102" s="139"/>
      <c r="B102" s="32" t="s">
        <v>140</v>
      </c>
      <c r="C102" s="90">
        <v>17054.59</v>
      </c>
      <c r="D102" s="91">
        <v>17918.48</v>
      </c>
      <c r="E102" s="91">
        <v>16852.509999999998</v>
      </c>
      <c r="F102" s="28">
        <v>13943.23</v>
      </c>
      <c r="G102" s="91">
        <v>14148.19</v>
      </c>
      <c r="H102" s="91">
        <v>13307.94</v>
      </c>
      <c r="I102" s="91">
        <v>14957.47</v>
      </c>
      <c r="J102" s="91">
        <v>15501.36</v>
      </c>
      <c r="K102" s="91">
        <v>10206.73</v>
      </c>
      <c r="L102" s="92">
        <v>13512.33</v>
      </c>
      <c r="M102" s="91">
        <v>20268.78</v>
      </c>
      <c r="N102" s="91">
        <v>17657.400000000001</v>
      </c>
      <c r="O102" s="91">
        <v>14382.1</v>
      </c>
      <c r="P102" s="91">
        <v>15368.57</v>
      </c>
      <c r="Q102" s="91">
        <v>15857.82</v>
      </c>
      <c r="R102" s="91">
        <v>15145.87</v>
      </c>
      <c r="S102" s="91">
        <v>15374.09</v>
      </c>
      <c r="T102" s="91">
        <v>16728.71</v>
      </c>
      <c r="U102" s="192">
        <v>16943.95</v>
      </c>
      <c r="V102" s="192">
        <v>14985</v>
      </c>
      <c r="W102" s="192">
        <v>16943.95</v>
      </c>
      <c r="X102" s="92">
        <v>18787.07</v>
      </c>
      <c r="Y102" s="192">
        <v>20608</v>
      </c>
      <c r="Z102" s="192">
        <v>20541</v>
      </c>
      <c r="AA102" s="192">
        <v>34597.550000000003</v>
      </c>
      <c r="AB102" s="192">
        <v>24901.439999999999</v>
      </c>
      <c r="AC102" s="192">
        <v>23012.51</v>
      </c>
      <c r="AD102" s="192">
        <v>22343.74</v>
      </c>
      <c r="AE102" s="192">
        <v>18405</v>
      </c>
      <c r="AF102" s="192">
        <v>24124.45</v>
      </c>
      <c r="AG102" s="192">
        <v>23745</v>
      </c>
      <c r="AH102" s="192">
        <v>19604</v>
      </c>
      <c r="AI102" s="192">
        <v>51351</v>
      </c>
      <c r="AJ102" s="92">
        <v>14037</v>
      </c>
      <c r="AK102" s="282">
        <v>16960</v>
      </c>
      <c r="AL102" s="282">
        <v>18624</v>
      </c>
      <c r="AM102" s="282">
        <v>21282</v>
      </c>
      <c r="AN102" s="282">
        <v>17999</v>
      </c>
      <c r="AO102" s="282">
        <v>22351</v>
      </c>
      <c r="AP102" s="282">
        <v>20865</v>
      </c>
      <c r="AQ102" s="57">
        <v>16059</v>
      </c>
      <c r="AR102" s="282">
        <v>16653</v>
      </c>
      <c r="AS102" s="282">
        <v>23551</v>
      </c>
      <c r="AT102" s="282">
        <v>14459</v>
      </c>
      <c r="AU102" s="282">
        <v>1070</v>
      </c>
      <c r="AV102" s="300">
        <v>4871</v>
      </c>
      <c r="AW102" s="282">
        <v>3149</v>
      </c>
      <c r="AX102" s="282">
        <v>3430</v>
      </c>
      <c r="AY102" s="282">
        <v>32162</v>
      </c>
      <c r="AZ102" s="282">
        <v>18329</v>
      </c>
      <c r="BA102" s="282">
        <v>25662</v>
      </c>
      <c r="BB102" s="282">
        <v>22114</v>
      </c>
      <c r="BC102" s="57">
        <v>21074</v>
      </c>
      <c r="BD102" s="282">
        <v>20164</v>
      </c>
      <c r="BE102" s="282">
        <v>17558</v>
      </c>
      <c r="BF102" s="282">
        <v>21928</v>
      </c>
      <c r="BG102" s="282">
        <v>15762</v>
      </c>
      <c r="BH102" s="300"/>
      <c r="BI102" s="28">
        <f t="shared" si="550"/>
        <v>-2672.49</v>
      </c>
      <c r="BJ102" s="93">
        <f t="shared" si="550"/>
        <v>-2549.91</v>
      </c>
      <c r="BK102" s="93">
        <f t="shared" si="550"/>
        <v>-994.68999999999869</v>
      </c>
      <c r="BL102" s="93">
        <f t="shared" si="550"/>
        <v>1202.6400000000012</v>
      </c>
      <c r="BM102" s="93">
        <f t="shared" si="550"/>
        <v>1225.8999999999996</v>
      </c>
      <c r="BN102" s="93">
        <f t="shared" si="550"/>
        <v>3420.7699999999986</v>
      </c>
      <c r="BO102" s="93">
        <f t="shared" si="550"/>
        <v>1986.4800000000014</v>
      </c>
      <c r="BP102" s="93">
        <f t="shared" si="550"/>
        <v>-516.36000000000058</v>
      </c>
      <c r="BQ102" s="93">
        <f t="shared" si="550"/>
        <v>6737.2200000000012</v>
      </c>
      <c r="BR102" s="394">
        <f t="shared" si="550"/>
        <v>5274.74</v>
      </c>
      <c r="BS102" s="417">
        <f t="shared" si="551"/>
        <v>339.22000000000116</v>
      </c>
      <c r="BT102" s="93">
        <f t="shared" si="551"/>
        <v>2883.5999999999985</v>
      </c>
      <c r="BU102" s="93">
        <f t="shared" si="551"/>
        <v>20215.450000000004</v>
      </c>
      <c r="BV102" s="93">
        <f t="shared" si="551"/>
        <v>9532.869999999999</v>
      </c>
      <c r="BW102" s="93">
        <f t="shared" si="551"/>
        <v>7154.6899999999987</v>
      </c>
      <c r="BX102" s="234">
        <f t="shared" si="551"/>
        <v>7197.8700000000008</v>
      </c>
      <c r="BY102" s="234">
        <f t="shared" si="551"/>
        <v>3030.91</v>
      </c>
      <c r="BZ102" s="234">
        <f t="shared" si="551"/>
        <v>7395.7400000000016</v>
      </c>
      <c r="CA102" s="247">
        <f t="shared" si="551"/>
        <v>6801.0499999999993</v>
      </c>
      <c r="CB102" s="247">
        <f t="shared" si="551"/>
        <v>4619</v>
      </c>
      <c r="CC102" s="247">
        <f t="shared" si="552"/>
        <v>34407.050000000003</v>
      </c>
      <c r="CD102" s="374">
        <f t="shared" si="552"/>
        <v>-4750.07</v>
      </c>
      <c r="CE102" s="343">
        <f t="shared" si="552"/>
        <v>-3648</v>
      </c>
      <c r="CF102" s="247">
        <f t="shared" si="552"/>
        <v>-1917</v>
      </c>
      <c r="CG102" s="247">
        <f t="shared" si="552"/>
        <v>-13315.550000000003</v>
      </c>
      <c r="CH102" s="247">
        <f t="shared" si="552"/>
        <v>-6902.4399999999987</v>
      </c>
      <c r="CI102" s="247">
        <f t="shared" si="552"/>
        <v>-661.5099999999984</v>
      </c>
      <c r="CJ102" s="247">
        <f t="shared" si="552"/>
        <v>-1478.7400000000016</v>
      </c>
      <c r="CK102" s="247">
        <f t="shared" si="552"/>
        <v>-2346</v>
      </c>
      <c r="CL102" s="247">
        <f t="shared" si="552"/>
        <v>-7471.4500000000007</v>
      </c>
      <c r="CM102" s="247">
        <f t="shared" si="553"/>
        <v>-194</v>
      </c>
      <c r="CN102" s="247">
        <f t="shared" si="553"/>
        <v>-5145</v>
      </c>
      <c r="CO102" s="247">
        <f t="shared" si="553"/>
        <v>-50281</v>
      </c>
      <c r="CP102" s="374">
        <f t="shared" si="553"/>
        <v>-9166</v>
      </c>
      <c r="CQ102" s="374">
        <f t="shared" si="553"/>
        <v>-13811</v>
      </c>
      <c r="CR102" s="374">
        <f t="shared" si="553"/>
        <v>-15194</v>
      </c>
      <c r="CS102" s="374">
        <f t="shared" si="553"/>
        <v>10880</v>
      </c>
      <c r="CT102" s="374">
        <f t="shared" si="553"/>
        <v>330</v>
      </c>
      <c r="CU102" s="374">
        <f t="shared" si="553"/>
        <v>3311</v>
      </c>
      <c r="CV102" s="374">
        <f t="shared" si="553"/>
        <v>1249</v>
      </c>
      <c r="CW102" s="374">
        <f t="shared" si="553"/>
        <v>5015</v>
      </c>
      <c r="CX102" s="374">
        <f t="shared" si="553"/>
        <v>3511</v>
      </c>
      <c r="CY102" s="374">
        <f t="shared" si="553"/>
        <v>-5993</v>
      </c>
      <c r="CZ102" s="374">
        <f t="shared" si="553"/>
        <v>7469</v>
      </c>
      <c r="DA102" s="374">
        <f t="shared" si="553"/>
        <v>14692</v>
      </c>
      <c r="DB102" s="330"/>
      <c r="DC102" s="57">
        <f>IF(ISERROR(GETPIVOTDATA("VALUE",'CSS WK pvt'!$I$2,"DT_FILE",DC$8,"CD_CO",DC$6,"TRIM_CAT",TRIM(B102),"TRIM_LINE",A100))=TRUE,0,GETPIVOTDATA("VALUE",'CSS WK pvt'!$I$2,"DT_FILE",DC$8,"CD_CO",DC$6,"TRIM_CAT",TRIM(B102),"TRIM_LINE",A100))</f>
        <v>15762</v>
      </c>
    </row>
    <row r="103" spans="1:107" s="31" customFormat="1" x14ac:dyDescent="0.35">
      <c r="A103" s="139"/>
      <c r="B103" s="32" t="s">
        <v>141</v>
      </c>
      <c r="C103" s="90">
        <v>307883.51</v>
      </c>
      <c r="D103" s="91">
        <v>365731.34</v>
      </c>
      <c r="E103" s="91">
        <v>330580.01</v>
      </c>
      <c r="F103" s="28">
        <v>351091.39</v>
      </c>
      <c r="G103" s="91">
        <v>454514.27</v>
      </c>
      <c r="H103" s="91">
        <v>511012.78</v>
      </c>
      <c r="I103" s="91">
        <v>573603.66</v>
      </c>
      <c r="J103" s="91">
        <v>488810.53</v>
      </c>
      <c r="K103" s="91">
        <v>369038.15</v>
      </c>
      <c r="L103" s="92">
        <v>265839.57</v>
      </c>
      <c r="M103" s="91">
        <v>443979.37</v>
      </c>
      <c r="N103" s="91">
        <v>350541.43</v>
      </c>
      <c r="O103" s="91">
        <v>326579.15999999997</v>
      </c>
      <c r="P103" s="91">
        <v>298130.59000000003</v>
      </c>
      <c r="Q103" s="91">
        <v>317433.95</v>
      </c>
      <c r="R103" s="91">
        <v>361213.47</v>
      </c>
      <c r="S103" s="91">
        <v>446352.5</v>
      </c>
      <c r="T103" s="91">
        <v>499889.63</v>
      </c>
      <c r="U103" s="192">
        <v>651621.56999999995</v>
      </c>
      <c r="V103" s="192">
        <v>489561</v>
      </c>
      <c r="W103" s="192">
        <v>651621.56999999995</v>
      </c>
      <c r="X103" s="92">
        <v>294107.8</v>
      </c>
      <c r="Y103" s="192">
        <v>411222</v>
      </c>
      <c r="Z103" s="192">
        <v>416812</v>
      </c>
      <c r="AA103" s="192">
        <v>490626.82</v>
      </c>
      <c r="AB103" s="192">
        <v>416914.67</v>
      </c>
      <c r="AC103" s="192">
        <v>393430.83</v>
      </c>
      <c r="AD103" s="192">
        <v>453907.24</v>
      </c>
      <c r="AE103" s="192">
        <v>565856</v>
      </c>
      <c r="AF103" s="192">
        <v>654197.41</v>
      </c>
      <c r="AG103" s="192">
        <v>720177</v>
      </c>
      <c r="AH103" s="192">
        <v>564830</v>
      </c>
      <c r="AI103" s="192">
        <v>502134</v>
      </c>
      <c r="AJ103" s="92">
        <v>508409</v>
      </c>
      <c r="AK103" s="282">
        <v>404835</v>
      </c>
      <c r="AL103" s="282">
        <v>440027</v>
      </c>
      <c r="AM103" s="282">
        <v>552795</v>
      </c>
      <c r="AN103" s="282">
        <v>453252</v>
      </c>
      <c r="AO103" s="282">
        <v>404942</v>
      </c>
      <c r="AP103" s="282">
        <v>415066</v>
      </c>
      <c r="AQ103" s="57">
        <v>490565</v>
      </c>
      <c r="AR103" s="282">
        <v>745580</v>
      </c>
      <c r="AS103" s="282">
        <v>920246</v>
      </c>
      <c r="AT103" s="282">
        <v>641910</v>
      </c>
      <c r="AU103" s="282">
        <v>34813</v>
      </c>
      <c r="AV103" s="300">
        <v>120746</v>
      </c>
      <c r="AW103" s="282">
        <v>90315</v>
      </c>
      <c r="AX103" s="282">
        <v>58754</v>
      </c>
      <c r="AY103" s="282">
        <v>525506</v>
      </c>
      <c r="AZ103" s="282">
        <v>421191</v>
      </c>
      <c r="BA103" s="282">
        <v>513507</v>
      </c>
      <c r="BB103" s="282">
        <v>446517</v>
      </c>
      <c r="BC103" s="57">
        <v>494874</v>
      </c>
      <c r="BD103" s="282">
        <v>772952</v>
      </c>
      <c r="BE103" s="282">
        <v>644593</v>
      </c>
      <c r="BF103" s="282">
        <v>625345</v>
      </c>
      <c r="BG103" s="282">
        <v>528157</v>
      </c>
      <c r="BH103" s="300"/>
      <c r="BI103" s="28">
        <f t="shared" si="550"/>
        <v>18695.649999999965</v>
      </c>
      <c r="BJ103" s="93">
        <f t="shared" si="550"/>
        <v>-67600.75</v>
      </c>
      <c r="BK103" s="93">
        <f t="shared" si="550"/>
        <v>-13146.059999999998</v>
      </c>
      <c r="BL103" s="93">
        <f t="shared" si="550"/>
        <v>10122.079999999958</v>
      </c>
      <c r="BM103" s="93">
        <f t="shared" si="550"/>
        <v>-8161.7700000000186</v>
      </c>
      <c r="BN103" s="93">
        <f t="shared" si="550"/>
        <v>-11123.150000000023</v>
      </c>
      <c r="BO103" s="93">
        <f t="shared" si="550"/>
        <v>78017.909999999916</v>
      </c>
      <c r="BP103" s="93">
        <f t="shared" si="550"/>
        <v>750.46999999997206</v>
      </c>
      <c r="BQ103" s="93">
        <f t="shared" si="550"/>
        <v>282583.41999999993</v>
      </c>
      <c r="BR103" s="394">
        <f t="shared" si="550"/>
        <v>28268.229999999981</v>
      </c>
      <c r="BS103" s="417">
        <f t="shared" si="551"/>
        <v>-32757.369999999995</v>
      </c>
      <c r="BT103" s="93">
        <f t="shared" si="551"/>
        <v>66270.570000000007</v>
      </c>
      <c r="BU103" s="93">
        <f t="shared" si="551"/>
        <v>164047.66000000003</v>
      </c>
      <c r="BV103" s="93">
        <f t="shared" si="551"/>
        <v>118784.07999999996</v>
      </c>
      <c r="BW103" s="93">
        <f t="shared" si="551"/>
        <v>75996.88</v>
      </c>
      <c r="BX103" s="234">
        <f t="shared" si="551"/>
        <v>92693.770000000019</v>
      </c>
      <c r="BY103" s="234">
        <f t="shared" si="551"/>
        <v>119503.5</v>
      </c>
      <c r="BZ103" s="234">
        <f t="shared" si="551"/>
        <v>154307.78000000003</v>
      </c>
      <c r="CA103" s="247">
        <f t="shared" si="551"/>
        <v>68555.430000000051</v>
      </c>
      <c r="CB103" s="247">
        <f t="shared" si="551"/>
        <v>75269</v>
      </c>
      <c r="CC103" s="247">
        <f t="shared" si="552"/>
        <v>-149487.56999999995</v>
      </c>
      <c r="CD103" s="374">
        <f t="shared" si="552"/>
        <v>214301.2</v>
      </c>
      <c r="CE103" s="343">
        <f t="shared" si="552"/>
        <v>-6387</v>
      </c>
      <c r="CF103" s="247">
        <f t="shared" si="552"/>
        <v>23215</v>
      </c>
      <c r="CG103" s="247">
        <f t="shared" si="552"/>
        <v>62168.179999999993</v>
      </c>
      <c r="CH103" s="247">
        <f t="shared" si="552"/>
        <v>36337.330000000016</v>
      </c>
      <c r="CI103" s="247">
        <f t="shared" si="552"/>
        <v>11511.169999999984</v>
      </c>
      <c r="CJ103" s="247">
        <f t="shared" si="552"/>
        <v>-38841.239999999991</v>
      </c>
      <c r="CK103" s="247">
        <f t="shared" si="552"/>
        <v>-75291</v>
      </c>
      <c r="CL103" s="247">
        <f t="shared" si="552"/>
        <v>91382.589999999967</v>
      </c>
      <c r="CM103" s="247">
        <f t="shared" si="553"/>
        <v>200069</v>
      </c>
      <c r="CN103" s="247">
        <f t="shared" si="553"/>
        <v>77080</v>
      </c>
      <c r="CO103" s="247">
        <f t="shared" si="553"/>
        <v>-467321</v>
      </c>
      <c r="CP103" s="374">
        <f t="shared" si="553"/>
        <v>-387663</v>
      </c>
      <c r="CQ103" s="374">
        <f t="shared" si="553"/>
        <v>-314520</v>
      </c>
      <c r="CR103" s="374">
        <f t="shared" si="553"/>
        <v>-381273</v>
      </c>
      <c r="CS103" s="374">
        <f t="shared" si="553"/>
        <v>-27289</v>
      </c>
      <c r="CT103" s="374">
        <f t="shared" si="553"/>
        <v>-32061</v>
      </c>
      <c r="CU103" s="374">
        <f t="shared" si="553"/>
        <v>108565</v>
      </c>
      <c r="CV103" s="374">
        <f t="shared" si="553"/>
        <v>31451</v>
      </c>
      <c r="CW103" s="374">
        <f t="shared" si="553"/>
        <v>4309</v>
      </c>
      <c r="CX103" s="374">
        <f t="shared" si="553"/>
        <v>27372</v>
      </c>
      <c r="CY103" s="374">
        <f t="shared" si="553"/>
        <v>-275653</v>
      </c>
      <c r="CZ103" s="374">
        <f t="shared" si="553"/>
        <v>-16565</v>
      </c>
      <c r="DA103" s="374">
        <f t="shared" si="553"/>
        <v>493344</v>
      </c>
      <c r="DB103" s="330"/>
      <c r="DC103" s="57">
        <f>IF(ISERROR(GETPIVOTDATA("VALUE",'CSS WK pvt'!$I$2,"DT_FILE",DC$8,"CD_CO",DC$6,"TRIM_CAT",TRIM(B103),"TRIM_LINE",A100))=TRUE,0,GETPIVOTDATA("VALUE",'CSS WK pvt'!$I$2,"DT_FILE",DC$8,"CD_CO",DC$6,"TRIM_CAT",TRIM(B103),"TRIM_LINE",A100))</f>
        <v>528157</v>
      </c>
    </row>
    <row r="104" spans="1:107" s="31" customFormat="1" x14ac:dyDescent="0.35">
      <c r="A104" s="139"/>
      <c r="B104" s="32" t="s">
        <v>142</v>
      </c>
      <c r="C104" s="90">
        <v>141555.18</v>
      </c>
      <c r="D104" s="91">
        <v>233657.28</v>
      </c>
      <c r="E104" s="91">
        <v>243291.21</v>
      </c>
      <c r="F104" s="28">
        <v>230385.31</v>
      </c>
      <c r="G104" s="91">
        <v>277880.61</v>
      </c>
      <c r="H104" s="91">
        <v>346947.95</v>
      </c>
      <c r="I104" s="91">
        <v>280960.81</v>
      </c>
      <c r="J104" s="91">
        <v>340224.77</v>
      </c>
      <c r="K104" s="91">
        <v>270689.28999999998</v>
      </c>
      <c r="L104" s="92">
        <v>132347.37</v>
      </c>
      <c r="M104" s="91">
        <v>339502.92</v>
      </c>
      <c r="N104" s="91">
        <v>245303.22</v>
      </c>
      <c r="O104" s="91">
        <v>155322.65</v>
      </c>
      <c r="P104" s="91">
        <v>138429.07999999999</v>
      </c>
      <c r="Q104" s="91">
        <v>231484.15</v>
      </c>
      <c r="R104" s="91">
        <v>232097.26</v>
      </c>
      <c r="S104" s="91">
        <v>235031.99</v>
      </c>
      <c r="T104" s="91">
        <v>268993.59000000003</v>
      </c>
      <c r="U104" s="192">
        <v>440070.97</v>
      </c>
      <c r="V104" s="192">
        <v>247795</v>
      </c>
      <c r="W104" s="192">
        <v>440070.97</v>
      </c>
      <c r="X104" s="92">
        <v>155174.29</v>
      </c>
      <c r="Y104" s="192">
        <v>305330</v>
      </c>
      <c r="Z104" s="192">
        <v>250196</v>
      </c>
      <c r="AA104" s="192">
        <v>236065.67</v>
      </c>
      <c r="AB104" s="192">
        <v>213731.88</v>
      </c>
      <c r="AC104" s="192">
        <v>201393.59</v>
      </c>
      <c r="AD104" s="192">
        <v>297954.43</v>
      </c>
      <c r="AE104" s="192">
        <v>307062</v>
      </c>
      <c r="AF104" s="192">
        <v>322164.78000000003</v>
      </c>
      <c r="AG104" s="192">
        <v>374247</v>
      </c>
      <c r="AH104" s="192">
        <v>306204</v>
      </c>
      <c r="AI104" s="192">
        <v>371514</v>
      </c>
      <c r="AJ104" s="92">
        <v>269070</v>
      </c>
      <c r="AK104" s="282">
        <v>311021</v>
      </c>
      <c r="AL104" s="282">
        <v>352575</v>
      </c>
      <c r="AM104" s="282">
        <v>239078</v>
      </c>
      <c r="AN104" s="282">
        <v>250044</v>
      </c>
      <c r="AO104" s="282">
        <v>217913</v>
      </c>
      <c r="AP104" s="282">
        <v>308571</v>
      </c>
      <c r="AQ104" s="57">
        <v>233443</v>
      </c>
      <c r="AR104" s="282">
        <v>399876</v>
      </c>
      <c r="AS104" s="282">
        <v>407062</v>
      </c>
      <c r="AT104" s="282">
        <v>456487</v>
      </c>
      <c r="AU104" s="282">
        <v>15010</v>
      </c>
      <c r="AV104" s="300">
        <v>64608</v>
      </c>
      <c r="AW104" s="282">
        <v>21932</v>
      </c>
      <c r="AX104" s="282">
        <v>52973</v>
      </c>
      <c r="AY104" s="282">
        <v>292479</v>
      </c>
      <c r="AZ104" s="282">
        <v>241691</v>
      </c>
      <c r="BA104" s="282">
        <v>245829</v>
      </c>
      <c r="BB104" s="282">
        <v>314677</v>
      </c>
      <c r="BC104" s="57">
        <v>328107</v>
      </c>
      <c r="BD104" s="282">
        <v>367567</v>
      </c>
      <c r="BE104" s="282">
        <v>359789</v>
      </c>
      <c r="BF104" s="282">
        <v>369847</v>
      </c>
      <c r="BG104" s="282">
        <v>357850</v>
      </c>
      <c r="BH104" s="300"/>
      <c r="BI104" s="28">
        <f t="shared" si="550"/>
        <v>13767.470000000001</v>
      </c>
      <c r="BJ104" s="93">
        <f t="shared" si="550"/>
        <v>-95228.200000000012</v>
      </c>
      <c r="BK104" s="93">
        <f t="shared" si="550"/>
        <v>-11807.059999999998</v>
      </c>
      <c r="BL104" s="93">
        <f t="shared" si="550"/>
        <v>1711.9500000000116</v>
      </c>
      <c r="BM104" s="93">
        <f t="shared" si="550"/>
        <v>-42848.619999999995</v>
      </c>
      <c r="BN104" s="93">
        <f t="shared" si="550"/>
        <v>-77954.359999999986</v>
      </c>
      <c r="BO104" s="93">
        <f t="shared" si="550"/>
        <v>159110.15999999997</v>
      </c>
      <c r="BP104" s="93">
        <f t="shared" si="550"/>
        <v>-92429.770000000019</v>
      </c>
      <c r="BQ104" s="93">
        <f t="shared" si="550"/>
        <v>169381.68</v>
      </c>
      <c r="BR104" s="394">
        <f t="shared" si="550"/>
        <v>22826.920000000013</v>
      </c>
      <c r="BS104" s="417">
        <f t="shared" si="551"/>
        <v>-34172.919999999984</v>
      </c>
      <c r="BT104" s="93">
        <f t="shared" si="551"/>
        <v>4892.7799999999988</v>
      </c>
      <c r="BU104" s="93">
        <f t="shared" si="551"/>
        <v>80743.020000000019</v>
      </c>
      <c r="BV104" s="93">
        <f t="shared" si="551"/>
        <v>75302.800000000017</v>
      </c>
      <c r="BW104" s="93">
        <f t="shared" si="551"/>
        <v>-30090.559999999998</v>
      </c>
      <c r="BX104" s="234">
        <f t="shared" si="551"/>
        <v>65857.169999999984</v>
      </c>
      <c r="BY104" s="234">
        <f t="shared" si="551"/>
        <v>72030.010000000009</v>
      </c>
      <c r="BZ104" s="234">
        <f t="shared" si="551"/>
        <v>53171.19</v>
      </c>
      <c r="CA104" s="247">
        <f t="shared" si="551"/>
        <v>-65823.969999999972</v>
      </c>
      <c r="CB104" s="247">
        <f t="shared" si="551"/>
        <v>58409</v>
      </c>
      <c r="CC104" s="247">
        <f t="shared" si="552"/>
        <v>-68556.969999999972</v>
      </c>
      <c r="CD104" s="374">
        <f t="shared" si="552"/>
        <v>113895.70999999999</v>
      </c>
      <c r="CE104" s="343">
        <f t="shared" si="552"/>
        <v>5691</v>
      </c>
      <c r="CF104" s="247">
        <f t="shared" si="552"/>
        <v>102379</v>
      </c>
      <c r="CG104" s="247">
        <f t="shared" si="552"/>
        <v>3012.3299999999872</v>
      </c>
      <c r="CH104" s="247">
        <f t="shared" si="552"/>
        <v>36312.119999999995</v>
      </c>
      <c r="CI104" s="247">
        <f t="shared" si="552"/>
        <v>16519.410000000003</v>
      </c>
      <c r="CJ104" s="247">
        <f t="shared" si="552"/>
        <v>10616.570000000007</v>
      </c>
      <c r="CK104" s="247">
        <f t="shared" si="552"/>
        <v>-73619</v>
      </c>
      <c r="CL104" s="247">
        <f t="shared" si="552"/>
        <v>77711.219999999972</v>
      </c>
      <c r="CM104" s="247">
        <f t="shared" si="553"/>
        <v>32815</v>
      </c>
      <c r="CN104" s="247">
        <f t="shared" si="553"/>
        <v>150283</v>
      </c>
      <c r="CO104" s="247">
        <f t="shared" si="553"/>
        <v>-356504</v>
      </c>
      <c r="CP104" s="374">
        <f t="shared" si="553"/>
        <v>-204462</v>
      </c>
      <c r="CQ104" s="374">
        <f t="shared" si="553"/>
        <v>-289089</v>
      </c>
      <c r="CR104" s="374">
        <f t="shared" si="553"/>
        <v>-299602</v>
      </c>
      <c r="CS104" s="374">
        <f t="shared" si="553"/>
        <v>53401</v>
      </c>
      <c r="CT104" s="374">
        <f t="shared" si="553"/>
        <v>-8353</v>
      </c>
      <c r="CU104" s="374">
        <f t="shared" si="553"/>
        <v>27916</v>
      </c>
      <c r="CV104" s="374">
        <f t="shared" si="553"/>
        <v>6106</v>
      </c>
      <c r="CW104" s="374">
        <f t="shared" si="553"/>
        <v>94664</v>
      </c>
      <c r="CX104" s="374">
        <f t="shared" si="553"/>
        <v>-32309</v>
      </c>
      <c r="CY104" s="374">
        <f t="shared" si="553"/>
        <v>-47273</v>
      </c>
      <c r="CZ104" s="374">
        <f t="shared" si="553"/>
        <v>-86640</v>
      </c>
      <c r="DA104" s="374">
        <f t="shared" si="553"/>
        <v>342840</v>
      </c>
      <c r="DB104" s="330"/>
      <c r="DC104" s="57">
        <f>IF(ISERROR(GETPIVOTDATA("VALUE",'CSS WK pvt'!$I$2,"DT_FILE",DC$8,"CD_CO",DC$6,"TRIM_CAT",TRIM(B104),"TRIM_LINE",A100))=TRUE,0,GETPIVOTDATA("VALUE",'CSS WK pvt'!$I$2,"DT_FILE",DC$8,"CD_CO",DC$6,"TRIM_CAT",TRIM(B104),"TRIM_LINE",A100))</f>
        <v>357850</v>
      </c>
    </row>
    <row r="105" spans="1:107" s="31" customFormat="1" x14ac:dyDescent="0.35">
      <c r="A105" s="139"/>
      <c r="B105" s="32" t="s">
        <v>143</v>
      </c>
      <c r="C105" s="90">
        <v>135616.41</v>
      </c>
      <c r="D105" s="91">
        <v>163867.32</v>
      </c>
      <c r="E105" s="91">
        <v>130816.56</v>
      </c>
      <c r="F105" s="28">
        <v>172463.82</v>
      </c>
      <c r="G105" s="91">
        <v>222150.61</v>
      </c>
      <c r="H105" s="91">
        <v>207858.91</v>
      </c>
      <c r="I105" s="91">
        <v>260371.20000000001</v>
      </c>
      <c r="J105" s="91">
        <v>198609.54</v>
      </c>
      <c r="K105" s="91">
        <v>208002.35</v>
      </c>
      <c r="L105" s="92">
        <v>132519.76</v>
      </c>
      <c r="M105" s="91">
        <v>194699.68</v>
      </c>
      <c r="N105" s="91">
        <v>83122.13</v>
      </c>
      <c r="O105" s="91">
        <v>261700.89</v>
      </c>
      <c r="P105" s="91">
        <v>130069.48</v>
      </c>
      <c r="Q105" s="91">
        <v>152987.25</v>
      </c>
      <c r="R105" s="91">
        <v>139881.79999999999</v>
      </c>
      <c r="S105" s="91">
        <v>260983.63</v>
      </c>
      <c r="T105" s="91">
        <v>208703.03</v>
      </c>
      <c r="U105" s="192">
        <v>254677.55</v>
      </c>
      <c r="V105" s="192">
        <v>214366</v>
      </c>
      <c r="W105" s="192">
        <v>254677.55</v>
      </c>
      <c r="X105" s="92">
        <v>128940.82</v>
      </c>
      <c r="Y105" s="192">
        <v>235857</v>
      </c>
      <c r="Z105" s="192">
        <v>92903</v>
      </c>
      <c r="AA105" s="192">
        <v>202448.72</v>
      </c>
      <c r="AB105" s="192">
        <v>193711.78</v>
      </c>
      <c r="AC105" s="192">
        <v>111373.68</v>
      </c>
      <c r="AD105" s="192">
        <v>217492.75</v>
      </c>
      <c r="AE105" s="192">
        <v>99970</v>
      </c>
      <c r="AF105" s="192">
        <v>267433.3</v>
      </c>
      <c r="AG105" s="192">
        <v>246704</v>
      </c>
      <c r="AH105" s="192">
        <v>97621</v>
      </c>
      <c r="AI105" s="192">
        <v>244062</v>
      </c>
      <c r="AJ105" s="92">
        <v>140546</v>
      </c>
      <c r="AK105" s="282">
        <v>55295</v>
      </c>
      <c r="AL105" s="282">
        <v>272755</v>
      </c>
      <c r="AM105" s="282">
        <v>192193</v>
      </c>
      <c r="AN105" s="282">
        <v>148303</v>
      </c>
      <c r="AO105" s="282">
        <v>275633</v>
      </c>
      <c r="AP105" s="282">
        <v>232655</v>
      </c>
      <c r="AQ105" s="57">
        <v>110841</v>
      </c>
      <c r="AR105" s="282">
        <v>225110</v>
      </c>
      <c r="AS105" s="282">
        <v>211540</v>
      </c>
      <c r="AT105" s="282">
        <v>178057</v>
      </c>
      <c r="AU105" s="282">
        <v>18332</v>
      </c>
      <c r="AV105" s="300">
        <v>114964</v>
      </c>
      <c r="AW105" s="282">
        <v>0</v>
      </c>
      <c r="AX105" s="282">
        <v>47505</v>
      </c>
      <c r="AY105" s="282">
        <v>223349</v>
      </c>
      <c r="AZ105" s="282">
        <v>199131</v>
      </c>
      <c r="BA105" s="282">
        <v>178971</v>
      </c>
      <c r="BB105" s="282">
        <v>248678</v>
      </c>
      <c r="BC105" s="57">
        <v>163170</v>
      </c>
      <c r="BD105" s="282">
        <v>185448</v>
      </c>
      <c r="BE105" s="282">
        <v>230104</v>
      </c>
      <c r="BF105" s="282">
        <v>255780</v>
      </c>
      <c r="BG105" s="282">
        <v>153939</v>
      </c>
      <c r="BH105" s="300"/>
      <c r="BI105" s="28">
        <f t="shared" si="550"/>
        <v>126084.48000000001</v>
      </c>
      <c r="BJ105" s="93">
        <f t="shared" si="550"/>
        <v>-33797.840000000011</v>
      </c>
      <c r="BK105" s="93">
        <f t="shared" si="550"/>
        <v>22170.690000000002</v>
      </c>
      <c r="BL105" s="93">
        <f t="shared" si="550"/>
        <v>-32582.020000000019</v>
      </c>
      <c r="BM105" s="93">
        <f t="shared" si="550"/>
        <v>38833.020000000019</v>
      </c>
      <c r="BN105" s="93">
        <f t="shared" si="550"/>
        <v>844.11999999999534</v>
      </c>
      <c r="BO105" s="93">
        <f t="shared" si="550"/>
        <v>-5693.6500000000233</v>
      </c>
      <c r="BP105" s="93">
        <f t="shared" si="550"/>
        <v>15756.459999999992</v>
      </c>
      <c r="BQ105" s="93">
        <f t="shared" si="550"/>
        <v>46675.199999999983</v>
      </c>
      <c r="BR105" s="394">
        <f t="shared" si="550"/>
        <v>-3578.9400000000023</v>
      </c>
      <c r="BS105" s="417">
        <f t="shared" si="551"/>
        <v>41157.320000000007</v>
      </c>
      <c r="BT105" s="93">
        <f t="shared" si="551"/>
        <v>9780.8699999999953</v>
      </c>
      <c r="BU105" s="93">
        <f t="shared" si="551"/>
        <v>-59252.170000000013</v>
      </c>
      <c r="BV105" s="93">
        <f t="shared" si="551"/>
        <v>63642.3</v>
      </c>
      <c r="BW105" s="93">
        <f t="shared" si="551"/>
        <v>-41613.570000000007</v>
      </c>
      <c r="BX105" s="234">
        <f t="shared" si="551"/>
        <v>77610.950000000012</v>
      </c>
      <c r="BY105" s="234">
        <f t="shared" si="551"/>
        <v>-161013.63</v>
      </c>
      <c r="BZ105" s="234">
        <f t="shared" si="551"/>
        <v>58730.26999999999</v>
      </c>
      <c r="CA105" s="247">
        <f t="shared" si="551"/>
        <v>-7973.5499999999884</v>
      </c>
      <c r="CB105" s="247">
        <f t="shared" si="551"/>
        <v>-116745</v>
      </c>
      <c r="CC105" s="247">
        <f t="shared" si="552"/>
        <v>-10615.549999999988</v>
      </c>
      <c r="CD105" s="374">
        <f t="shared" si="552"/>
        <v>11605.179999999993</v>
      </c>
      <c r="CE105" s="343">
        <f t="shared" si="552"/>
        <v>-180562</v>
      </c>
      <c r="CF105" s="247">
        <f t="shared" si="552"/>
        <v>179852</v>
      </c>
      <c r="CG105" s="247">
        <f t="shared" si="552"/>
        <v>-10255.720000000001</v>
      </c>
      <c r="CH105" s="247">
        <f t="shared" si="552"/>
        <v>-45408.78</v>
      </c>
      <c r="CI105" s="247">
        <f t="shared" si="552"/>
        <v>164259.32</v>
      </c>
      <c r="CJ105" s="247">
        <f t="shared" si="552"/>
        <v>15162.25</v>
      </c>
      <c r="CK105" s="247">
        <f t="shared" si="552"/>
        <v>10871</v>
      </c>
      <c r="CL105" s="247">
        <f t="shared" si="552"/>
        <v>-42323.299999999988</v>
      </c>
      <c r="CM105" s="247">
        <f t="shared" si="553"/>
        <v>-35164</v>
      </c>
      <c r="CN105" s="247">
        <f t="shared" si="553"/>
        <v>80436</v>
      </c>
      <c r="CO105" s="247">
        <f t="shared" si="553"/>
        <v>-225730</v>
      </c>
      <c r="CP105" s="374">
        <f t="shared" si="553"/>
        <v>-25582</v>
      </c>
      <c r="CQ105" s="374">
        <f t="shared" si="553"/>
        <v>-55295</v>
      </c>
      <c r="CR105" s="374">
        <f t="shared" si="553"/>
        <v>-225250</v>
      </c>
      <c r="CS105" s="374">
        <f t="shared" si="553"/>
        <v>31156</v>
      </c>
      <c r="CT105" s="374">
        <f t="shared" si="553"/>
        <v>50828</v>
      </c>
      <c r="CU105" s="374">
        <f t="shared" si="553"/>
        <v>-96662</v>
      </c>
      <c r="CV105" s="374">
        <f t="shared" si="553"/>
        <v>16023</v>
      </c>
      <c r="CW105" s="374">
        <f t="shared" si="553"/>
        <v>52329</v>
      </c>
      <c r="CX105" s="374">
        <f t="shared" si="553"/>
        <v>-39662</v>
      </c>
      <c r="CY105" s="374">
        <f t="shared" si="553"/>
        <v>18564</v>
      </c>
      <c r="CZ105" s="374">
        <f t="shared" si="553"/>
        <v>77723</v>
      </c>
      <c r="DA105" s="374">
        <f t="shared" si="553"/>
        <v>135607</v>
      </c>
      <c r="DB105" s="330"/>
      <c r="DC105" s="57">
        <f>IF(ISERROR(GETPIVOTDATA("VALUE",'CSS WK pvt'!$I$2,"DT_FILE",DC$8,"CD_CO",DC$6,"TRIM_CAT",TRIM(B105),"TRIM_LINE",A100))=TRUE,0,GETPIVOTDATA("VALUE",'CSS WK pvt'!$I$2,"DT_FILE",DC$8,"CD_CO",DC$6,"TRIM_CAT",TRIM(B105),"TRIM_LINE",A100))</f>
        <v>153939</v>
      </c>
    </row>
    <row r="106" spans="1:107" s="123" customFormat="1" x14ac:dyDescent="0.35">
      <c r="A106" s="140"/>
      <c r="B106" s="32" t="s">
        <v>144</v>
      </c>
      <c r="C106" s="124">
        <f>SUM(C101:C105)</f>
        <v>2292913.14</v>
      </c>
      <c r="D106" s="125">
        <f t="shared" ref="D106:AF106" si="554">SUM(D101:D105)</f>
        <v>2470200.59</v>
      </c>
      <c r="E106" s="125">
        <f t="shared" si="554"/>
        <v>2326768.44</v>
      </c>
      <c r="F106" s="126">
        <f t="shared" si="554"/>
        <v>2298113.27</v>
      </c>
      <c r="G106" s="125">
        <f t="shared" si="554"/>
        <v>2941764.9699999997</v>
      </c>
      <c r="H106" s="125">
        <f t="shared" si="554"/>
        <v>4153885.4000000004</v>
      </c>
      <c r="I106" s="125">
        <f t="shared" si="554"/>
        <v>4102854.9600000004</v>
      </c>
      <c r="J106" s="125">
        <f t="shared" si="554"/>
        <v>3356314.06</v>
      </c>
      <c r="K106" s="125">
        <f t="shared" si="554"/>
        <v>2400050.3600000003</v>
      </c>
      <c r="L106" s="127">
        <f t="shared" si="554"/>
        <v>2157399.9000000004</v>
      </c>
      <c r="M106" s="125">
        <f t="shared" si="554"/>
        <v>3066606.46</v>
      </c>
      <c r="N106" s="125">
        <f t="shared" si="554"/>
        <v>2613371.65</v>
      </c>
      <c r="O106" s="125">
        <f t="shared" si="554"/>
        <v>2578747.7400000002</v>
      </c>
      <c r="P106" s="125">
        <f t="shared" si="554"/>
        <v>2245194.83</v>
      </c>
      <c r="Q106" s="125">
        <f t="shared" si="554"/>
        <v>2430557.59</v>
      </c>
      <c r="R106" s="125">
        <f t="shared" si="554"/>
        <v>2569760.16</v>
      </c>
      <c r="S106" s="125">
        <f t="shared" si="554"/>
        <v>3452763.41</v>
      </c>
      <c r="T106" s="125">
        <f t="shared" si="554"/>
        <v>4326547.91</v>
      </c>
      <c r="U106" s="125">
        <f t="shared" si="554"/>
        <v>5246256.68</v>
      </c>
      <c r="V106" s="125">
        <f t="shared" si="554"/>
        <v>3737711</v>
      </c>
      <c r="W106" s="125">
        <f t="shared" si="554"/>
        <v>5246256.68</v>
      </c>
      <c r="X106" s="127">
        <f t="shared" si="554"/>
        <v>2432332.9899999998</v>
      </c>
      <c r="Y106" s="125">
        <f t="shared" si="554"/>
        <v>3124203</v>
      </c>
      <c r="Z106" s="125">
        <f t="shared" si="554"/>
        <v>3083171</v>
      </c>
      <c r="AA106" s="125">
        <f t="shared" si="554"/>
        <v>3468051.57</v>
      </c>
      <c r="AB106" s="125">
        <f t="shared" si="554"/>
        <v>3027501.1999999997</v>
      </c>
      <c r="AC106" s="125">
        <f t="shared" si="554"/>
        <v>2716380.07</v>
      </c>
      <c r="AD106" s="125">
        <f t="shared" si="554"/>
        <v>3087143.3300000005</v>
      </c>
      <c r="AE106" s="125">
        <f t="shared" si="554"/>
        <v>3808823</v>
      </c>
      <c r="AF106" s="125">
        <f t="shared" si="554"/>
        <v>5211222.8600000003</v>
      </c>
      <c r="AG106" s="266">
        <v>5305667</v>
      </c>
      <c r="AH106" s="266">
        <v>4140549</v>
      </c>
      <c r="AI106" s="266">
        <v>3535199</v>
      </c>
      <c r="AJ106" s="127">
        <v>3046000</v>
      </c>
      <c r="AK106" s="283">
        <v>2966989</v>
      </c>
      <c r="AL106" s="283">
        <v>3572984</v>
      </c>
      <c r="AM106" s="283">
        <v>3645160</v>
      </c>
      <c r="AN106" s="283">
        <v>3032985</v>
      </c>
      <c r="AO106" s="283">
        <v>2946877</v>
      </c>
      <c r="AP106" s="283">
        <v>3046218</v>
      </c>
      <c r="AQ106" s="38">
        <v>3522428</v>
      </c>
      <c r="AR106" s="283">
        <v>5366896</v>
      </c>
      <c r="AS106" s="283">
        <v>5842034</v>
      </c>
      <c r="AT106" s="283">
        <v>4364240</v>
      </c>
      <c r="AU106" s="283">
        <v>270761</v>
      </c>
      <c r="AV106" s="301">
        <v>917871</v>
      </c>
      <c r="AW106" s="283">
        <v>487386</v>
      </c>
      <c r="AX106" s="283">
        <v>442333</v>
      </c>
      <c r="AY106" s="283">
        <v>3803037</v>
      </c>
      <c r="AZ106" s="283">
        <v>3038348</v>
      </c>
      <c r="BA106" s="283">
        <v>3420832</v>
      </c>
      <c r="BB106" s="283">
        <v>3281437</v>
      </c>
      <c r="BC106" s="38">
        <v>3611131</v>
      </c>
      <c r="BD106" s="283">
        <v>5747815</v>
      </c>
      <c r="BE106" s="283">
        <v>5404410</v>
      </c>
      <c r="BF106" s="283">
        <v>4631667</v>
      </c>
      <c r="BG106" s="283">
        <v>3504980</v>
      </c>
      <c r="BH106" s="301"/>
      <c r="BI106" s="126">
        <f t="shared" si="485"/>
        <v>285834.59999999998</v>
      </c>
      <c r="BJ106" s="128">
        <f t="shared" ref="BJ106:BL106" si="555">SUM(BJ101:BJ105)</f>
        <v>-225005.75999999983</v>
      </c>
      <c r="BK106" s="128">
        <f t="shared" si="555"/>
        <v>103789.15000000002</v>
      </c>
      <c r="BL106" s="128">
        <f t="shared" si="555"/>
        <v>271646.88999999996</v>
      </c>
      <c r="BM106" s="128">
        <f t="shared" ref="BM106" si="556">SUM(BM101:BM105)</f>
        <v>510998.44000000018</v>
      </c>
      <c r="BN106" s="128">
        <f t="shared" ref="BN106:BV106" si="557">SUM(BN101:BN105)</f>
        <v>172662.51000000033</v>
      </c>
      <c r="BO106" s="128">
        <f t="shared" si="557"/>
        <v>1143401.7200000002</v>
      </c>
      <c r="BP106" s="128">
        <f t="shared" si="557"/>
        <v>381396.94000000006</v>
      </c>
      <c r="BQ106" s="128">
        <f t="shared" si="557"/>
        <v>2846206.3200000003</v>
      </c>
      <c r="BR106" s="395">
        <f t="shared" si="557"/>
        <v>274933.08999999991</v>
      </c>
      <c r="BS106" s="418">
        <f t="shared" si="557"/>
        <v>57596.540000000066</v>
      </c>
      <c r="BT106" s="128">
        <f t="shared" si="557"/>
        <v>469799.35</v>
      </c>
      <c r="BU106" s="128">
        <f t="shared" si="557"/>
        <v>889303.83000000007</v>
      </c>
      <c r="BV106" s="128">
        <f t="shared" si="557"/>
        <v>782306.37000000011</v>
      </c>
      <c r="BW106" s="128">
        <f t="shared" ref="BW106:BX106" si="558">SUM(BW101:BW105)</f>
        <v>285822.48000000004</v>
      </c>
      <c r="BX106" s="235">
        <f t="shared" si="558"/>
        <v>517383.16999999993</v>
      </c>
      <c r="BY106" s="235">
        <f t="shared" ref="BY106" si="559">SUM(BY101:BY105)</f>
        <v>356059.58999999979</v>
      </c>
      <c r="BZ106" s="235">
        <f t="shared" ref="BZ106:CA106" si="560">SUM(BZ101:BZ105)</f>
        <v>884674.94999999972</v>
      </c>
      <c r="CA106" s="260">
        <f t="shared" si="560"/>
        <v>59410.319999999949</v>
      </c>
      <c r="CB106" s="260">
        <f t="shared" ref="CB106:CC106" si="561">SUM(CB101:CB105)</f>
        <v>402838</v>
      </c>
      <c r="CC106" s="260">
        <f t="shared" si="561"/>
        <v>-1711057.6800000002</v>
      </c>
      <c r="CD106" s="375">
        <f t="shared" ref="CD106:CE106" si="562">SUM(CD101:CD105)</f>
        <v>613667.01</v>
      </c>
      <c r="CE106" s="344">
        <f t="shared" si="562"/>
        <v>-157214</v>
      </c>
      <c r="CF106" s="260">
        <f t="shared" ref="CF106" si="563">SUM(CF101:CF105)</f>
        <v>489813</v>
      </c>
      <c r="CG106" s="260">
        <f t="shared" ref="CG106" si="564">SUM(CG101:CG105)</f>
        <v>177108.42999999993</v>
      </c>
      <c r="CH106" s="260">
        <f t="shared" ref="CH106" si="565">SUM(CH101:CH105)</f>
        <v>5483.7999999998428</v>
      </c>
      <c r="CI106" s="260">
        <f t="shared" ref="CI106" si="566">SUM(CI101:CI105)</f>
        <v>230496.93000000005</v>
      </c>
      <c r="CJ106" s="260">
        <f t="shared" ref="CJ106" si="567">SUM(CJ101:CJ105)</f>
        <v>-40925.329999999914</v>
      </c>
      <c r="CK106" s="260">
        <f t="shared" ref="CK106" si="568">SUM(CK101:CK105)</f>
        <v>-286395</v>
      </c>
      <c r="CL106" s="260">
        <f t="shared" ref="CL106" si="569">SUM(CL101:CL105)</f>
        <v>155673.14000000001</v>
      </c>
      <c r="CM106" s="260">
        <f t="shared" ref="CM106" si="570">SUM(CM101:CM105)</f>
        <v>536367</v>
      </c>
      <c r="CN106" s="260">
        <f t="shared" ref="CN106" si="571">SUM(CN101:CN105)</f>
        <v>223691</v>
      </c>
      <c r="CO106" s="260">
        <f t="shared" ref="CO106" si="572">SUM(CO101:CO105)</f>
        <v>-3264438</v>
      </c>
      <c r="CP106" s="375">
        <f t="shared" ref="CP106" si="573">SUM(CP101:CP105)</f>
        <v>-2128129</v>
      </c>
      <c r="CQ106" s="375">
        <f t="shared" ref="CQ106" si="574">SUM(CQ101:CQ105)</f>
        <v>-2479603</v>
      </c>
      <c r="CR106" s="375">
        <f t="shared" ref="CR106" si="575">SUM(CR101:CR105)</f>
        <v>-3130651</v>
      </c>
      <c r="CS106" s="375">
        <f t="shared" ref="CS106" si="576">SUM(CS101:CS105)</f>
        <v>157877</v>
      </c>
      <c r="CT106" s="375">
        <f t="shared" ref="CT106" si="577">SUM(CT101:CT105)</f>
        <v>5363</v>
      </c>
      <c r="CU106" s="375">
        <f t="shared" ref="CU106" si="578">SUM(CU101:CU105)</f>
        <v>473955</v>
      </c>
      <c r="CV106" s="375">
        <f t="shared" ref="CV106" si="579">SUM(CV101:CV105)</f>
        <v>235219</v>
      </c>
      <c r="CW106" s="375">
        <f t="shared" ref="CW106" si="580">SUM(CW101:CW105)</f>
        <v>88703</v>
      </c>
      <c r="CX106" s="375">
        <f t="shared" ref="CX106" si="581">SUM(CX101:CX105)</f>
        <v>380919</v>
      </c>
      <c r="CY106" s="375">
        <f t="shared" ref="CY106:CZ106" si="582">SUM(CY101:CY105)</f>
        <v>-437624</v>
      </c>
      <c r="CZ106" s="375">
        <f t="shared" si="582"/>
        <v>267427</v>
      </c>
      <c r="DA106" s="375">
        <f t="shared" ref="DA106" si="583">SUM(DA101:DA105)</f>
        <v>3234219</v>
      </c>
      <c r="DB106" s="331"/>
      <c r="DC106" s="38">
        <f t="shared" si="485"/>
        <v>3504980</v>
      </c>
    </row>
    <row r="107" spans="1:107" s="52" customFormat="1" x14ac:dyDescent="0.3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54"/>
      <c r="CB107" s="254"/>
      <c r="CC107" s="254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264"/>
      <c r="DC107" s="83"/>
    </row>
    <row r="108" spans="1:107" s="52" customFormat="1" x14ac:dyDescent="0.35">
      <c r="A108" s="139"/>
      <c r="B108" s="53" t="s">
        <v>139</v>
      </c>
      <c r="C108" s="95">
        <v>10613</v>
      </c>
      <c r="D108" s="96">
        <v>11257</v>
      </c>
      <c r="E108" s="96">
        <v>11629</v>
      </c>
      <c r="F108" s="27">
        <v>10705</v>
      </c>
      <c r="G108" s="96">
        <v>11358</v>
      </c>
      <c r="H108" s="96">
        <v>11536</v>
      </c>
      <c r="I108" s="96">
        <v>10763</v>
      </c>
      <c r="J108" s="96">
        <v>12500</v>
      </c>
      <c r="K108" s="96">
        <v>10712</v>
      </c>
      <c r="L108" s="97">
        <v>10994</v>
      </c>
      <c r="M108" s="96">
        <v>12586</v>
      </c>
      <c r="N108" s="96">
        <v>12028</v>
      </c>
      <c r="O108" s="96">
        <v>11694</v>
      </c>
      <c r="P108" s="96">
        <v>11369</v>
      </c>
      <c r="Q108" s="96">
        <v>11298</v>
      </c>
      <c r="R108" s="96">
        <v>12082</v>
      </c>
      <c r="S108" s="96">
        <v>12299</v>
      </c>
      <c r="T108" s="96">
        <v>11329</v>
      </c>
      <c r="U108" s="193">
        <v>12574</v>
      </c>
      <c r="V108" s="193">
        <v>11745</v>
      </c>
      <c r="W108" s="193">
        <v>12574</v>
      </c>
      <c r="X108" s="97">
        <v>10733</v>
      </c>
      <c r="Y108" s="193">
        <v>11408</v>
      </c>
      <c r="Z108" s="193">
        <v>11362</v>
      </c>
      <c r="AA108" s="193">
        <v>12708</v>
      </c>
      <c r="AB108" s="193">
        <v>11633</v>
      </c>
      <c r="AC108" s="193">
        <v>11553</v>
      </c>
      <c r="AD108" s="193">
        <v>12164</v>
      </c>
      <c r="AE108" s="193">
        <v>12071</v>
      </c>
      <c r="AF108" s="193">
        <v>12050</v>
      </c>
      <c r="AG108" s="193">
        <v>11576</v>
      </c>
      <c r="AH108" s="193">
        <v>12601</v>
      </c>
      <c r="AI108" s="193">
        <v>11918</v>
      </c>
      <c r="AJ108" s="97">
        <v>12180</v>
      </c>
      <c r="AK108" s="284">
        <v>11596</v>
      </c>
      <c r="AL108" s="284">
        <v>11714</v>
      </c>
      <c r="AM108" s="284">
        <v>12516</v>
      </c>
      <c r="AN108" s="284">
        <v>11726</v>
      </c>
      <c r="AO108" s="284">
        <v>11836</v>
      </c>
      <c r="AP108" s="284">
        <v>11747</v>
      </c>
      <c r="AQ108" s="57">
        <v>11765</v>
      </c>
      <c r="AR108" s="284">
        <v>12783</v>
      </c>
      <c r="AS108" s="284">
        <v>11891</v>
      </c>
      <c r="AT108" s="284">
        <v>11859</v>
      </c>
      <c r="AU108" s="284">
        <v>1298</v>
      </c>
      <c r="AV108" s="302">
        <v>2925</v>
      </c>
      <c r="AW108" s="284">
        <v>1711</v>
      </c>
      <c r="AX108" s="284">
        <v>1647</v>
      </c>
      <c r="AY108" s="284">
        <v>13111</v>
      </c>
      <c r="AZ108" s="284">
        <v>10855</v>
      </c>
      <c r="BA108" s="284">
        <v>12712</v>
      </c>
      <c r="BB108" s="284">
        <v>11922</v>
      </c>
      <c r="BC108" s="57">
        <v>11238</v>
      </c>
      <c r="BD108" s="284">
        <v>12875</v>
      </c>
      <c r="BE108" s="284">
        <v>12751</v>
      </c>
      <c r="BF108" s="284">
        <v>12425</v>
      </c>
      <c r="BG108" s="284">
        <v>12387</v>
      </c>
      <c r="BH108" s="302"/>
      <c r="BI108" s="27">
        <f t="shared" ref="BI108:BR112" si="584">O108-C108</f>
        <v>1081</v>
      </c>
      <c r="BJ108" s="98">
        <f t="shared" si="584"/>
        <v>112</v>
      </c>
      <c r="BK108" s="98">
        <f t="shared" si="584"/>
        <v>-331</v>
      </c>
      <c r="BL108" s="98">
        <f t="shared" si="584"/>
        <v>1377</v>
      </c>
      <c r="BM108" s="98">
        <f t="shared" si="584"/>
        <v>941</v>
      </c>
      <c r="BN108" s="98">
        <f t="shared" si="584"/>
        <v>-207</v>
      </c>
      <c r="BO108" s="98">
        <f t="shared" si="584"/>
        <v>1811</v>
      </c>
      <c r="BP108" s="98">
        <f t="shared" si="584"/>
        <v>-755</v>
      </c>
      <c r="BQ108" s="98">
        <f t="shared" si="584"/>
        <v>1862</v>
      </c>
      <c r="BR108" s="396">
        <f t="shared" si="584"/>
        <v>-261</v>
      </c>
      <c r="BS108" s="419">
        <f t="shared" ref="BS108:CB112" si="585">Y108-M108</f>
        <v>-1178</v>
      </c>
      <c r="BT108" s="98">
        <f t="shared" si="585"/>
        <v>-666</v>
      </c>
      <c r="BU108" s="98">
        <f t="shared" si="585"/>
        <v>1014</v>
      </c>
      <c r="BV108" s="98">
        <f t="shared" si="585"/>
        <v>264</v>
      </c>
      <c r="BW108" s="98">
        <f t="shared" si="585"/>
        <v>255</v>
      </c>
      <c r="BX108" s="236">
        <f t="shared" si="585"/>
        <v>82</v>
      </c>
      <c r="BY108" s="236">
        <f t="shared" si="585"/>
        <v>-228</v>
      </c>
      <c r="BZ108" s="236">
        <f t="shared" si="585"/>
        <v>721</v>
      </c>
      <c r="CA108" s="261">
        <f t="shared" si="585"/>
        <v>-998</v>
      </c>
      <c r="CB108" s="261">
        <f t="shared" si="585"/>
        <v>856</v>
      </c>
      <c r="CC108" s="261">
        <f t="shared" ref="CC108:CL112" si="586">AI108-W108</f>
        <v>-656</v>
      </c>
      <c r="CD108" s="376">
        <f t="shared" si="586"/>
        <v>1447</v>
      </c>
      <c r="CE108" s="345">
        <f t="shared" si="586"/>
        <v>188</v>
      </c>
      <c r="CF108" s="261">
        <f t="shared" si="586"/>
        <v>352</v>
      </c>
      <c r="CG108" s="261">
        <f t="shared" si="586"/>
        <v>-192</v>
      </c>
      <c r="CH108" s="261">
        <f t="shared" si="586"/>
        <v>93</v>
      </c>
      <c r="CI108" s="261">
        <f t="shared" si="586"/>
        <v>283</v>
      </c>
      <c r="CJ108" s="261">
        <f t="shared" si="586"/>
        <v>-417</v>
      </c>
      <c r="CK108" s="261">
        <f t="shared" si="586"/>
        <v>-306</v>
      </c>
      <c r="CL108" s="261">
        <f t="shared" si="586"/>
        <v>733</v>
      </c>
      <c r="CM108" s="261">
        <f t="shared" ref="CM108:DA112" si="587">AS108-AG108</f>
        <v>315</v>
      </c>
      <c r="CN108" s="261">
        <f t="shared" si="587"/>
        <v>-742</v>
      </c>
      <c r="CO108" s="261">
        <f t="shared" si="587"/>
        <v>-10620</v>
      </c>
      <c r="CP108" s="376">
        <f t="shared" si="587"/>
        <v>-9255</v>
      </c>
      <c r="CQ108" s="376">
        <f t="shared" si="587"/>
        <v>-9885</v>
      </c>
      <c r="CR108" s="376">
        <f t="shared" si="587"/>
        <v>-10067</v>
      </c>
      <c r="CS108" s="376">
        <f t="shared" si="587"/>
        <v>595</v>
      </c>
      <c r="CT108" s="376">
        <f t="shared" si="587"/>
        <v>-871</v>
      </c>
      <c r="CU108" s="376">
        <f t="shared" si="587"/>
        <v>876</v>
      </c>
      <c r="CV108" s="376">
        <f t="shared" si="587"/>
        <v>175</v>
      </c>
      <c r="CW108" s="376">
        <f t="shared" si="587"/>
        <v>-527</v>
      </c>
      <c r="CX108" s="376">
        <f t="shared" si="587"/>
        <v>92</v>
      </c>
      <c r="CY108" s="376">
        <f t="shared" si="587"/>
        <v>860</v>
      </c>
      <c r="CZ108" s="376">
        <f t="shared" si="587"/>
        <v>566</v>
      </c>
      <c r="DA108" s="376">
        <f t="shared" si="587"/>
        <v>11089</v>
      </c>
      <c r="DB108" s="264"/>
      <c r="DC108" s="57">
        <f>IF(ISERROR(GETPIVOTDATA("VALUE",'CSS WK pvt'!$I$2,"DT_FILE",DC$8,"CD_CO",DC$6,"TRIM_CAT",TRIM(B108),"TRIM_LINE",A107))=TRUE,0,GETPIVOTDATA("VALUE",'CSS WK pvt'!$I$2,"DT_FILE",DC$8,"CD_CO",DC$6,"TRIM_CAT",TRIM(B108),"TRIM_LINE",A107))</f>
        <v>12387</v>
      </c>
    </row>
    <row r="109" spans="1:107" s="52" customFormat="1" x14ac:dyDescent="0.35">
      <c r="A109" s="139"/>
      <c r="B109" s="53" t="s">
        <v>140</v>
      </c>
      <c r="C109" s="95">
        <v>125</v>
      </c>
      <c r="D109" s="96">
        <v>124</v>
      </c>
      <c r="E109" s="96">
        <v>152</v>
      </c>
      <c r="F109" s="27">
        <v>115</v>
      </c>
      <c r="G109" s="96">
        <v>127</v>
      </c>
      <c r="H109" s="96">
        <v>122</v>
      </c>
      <c r="I109" s="96">
        <v>122</v>
      </c>
      <c r="J109" s="96">
        <v>145</v>
      </c>
      <c r="K109" s="96">
        <v>97</v>
      </c>
      <c r="L109" s="97">
        <v>135</v>
      </c>
      <c r="M109" s="96">
        <v>162</v>
      </c>
      <c r="N109" s="96">
        <v>155</v>
      </c>
      <c r="O109" s="96">
        <v>130</v>
      </c>
      <c r="P109" s="96">
        <v>145</v>
      </c>
      <c r="Q109" s="96">
        <v>136</v>
      </c>
      <c r="R109" s="96">
        <v>128</v>
      </c>
      <c r="S109" s="96">
        <v>148</v>
      </c>
      <c r="T109" s="96">
        <v>142</v>
      </c>
      <c r="U109" s="193">
        <v>138</v>
      </c>
      <c r="V109" s="193">
        <v>128</v>
      </c>
      <c r="W109" s="193">
        <v>138</v>
      </c>
      <c r="X109" s="97">
        <v>165</v>
      </c>
      <c r="Y109" s="193">
        <v>165</v>
      </c>
      <c r="Z109" s="193">
        <v>151</v>
      </c>
      <c r="AA109" s="193">
        <v>204</v>
      </c>
      <c r="AB109" s="193">
        <v>197</v>
      </c>
      <c r="AC109" s="193">
        <v>199</v>
      </c>
      <c r="AD109" s="193">
        <v>226</v>
      </c>
      <c r="AE109" s="193">
        <v>183</v>
      </c>
      <c r="AF109" s="193">
        <v>235</v>
      </c>
      <c r="AG109" s="193">
        <v>189</v>
      </c>
      <c r="AH109" s="193">
        <v>194</v>
      </c>
      <c r="AI109" s="193">
        <v>238</v>
      </c>
      <c r="AJ109" s="97">
        <v>198</v>
      </c>
      <c r="AK109" s="284">
        <v>178</v>
      </c>
      <c r="AL109" s="284">
        <v>180</v>
      </c>
      <c r="AM109" s="284">
        <v>200</v>
      </c>
      <c r="AN109" s="284">
        <v>153</v>
      </c>
      <c r="AO109" s="284">
        <v>178</v>
      </c>
      <c r="AP109" s="284">
        <v>194</v>
      </c>
      <c r="AQ109" s="57">
        <v>164</v>
      </c>
      <c r="AR109" s="284">
        <v>189</v>
      </c>
      <c r="AS109" s="284">
        <v>212</v>
      </c>
      <c r="AT109" s="284">
        <v>155</v>
      </c>
      <c r="AU109" s="284">
        <v>37</v>
      </c>
      <c r="AV109" s="302">
        <v>45</v>
      </c>
      <c r="AW109" s="284">
        <v>38</v>
      </c>
      <c r="AX109" s="284">
        <v>30</v>
      </c>
      <c r="AY109" s="284">
        <v>170</v>
      </c>
      <c r="AZ109" s="284">
        <v>137</v>
      </c>
      <c r="BA109" s="284">
        <v>171</v>
      </c>
      <c r="BB109" s="284">
        <v>153</v>
      </c>
      <c r="BC109" s="57">
        <v>151</v>
      </c>
      <c r="BD109" s="284">
        <v>163</v>
      </c>
      <c r="BE109" s="284">
        <v>152</v>
      </c>
      <c r="BF109" s="284">
        <v>166</v>
      </c>
      <c r="BG109" s="284">
        <v>150</v>
      </c>
      <c r="BH109" s="302"/>
      <c r="BI109" s="27">
        <f t="shared" si="584"/>
        <v>5</v>
      </c>
      <c r="BJ109" s="98">
        <f t="shared" si="584"/>
        <v>21</v>
      </c>
      <c r="BK109" s="98">
        <f t="shared" si="584"/>
        <v>-16</v>
      </c>
      <c r="BL109" s="98">
        <f t="shared" si="584"/>
        <v>13</v>
      </c>
      <c r="BM109" s="98">
        <f t="shared" si="584"/>
        <v>21</v>
      </c>
      <c r="BN109" s="98">
        <f t="shared" si="584"/>
        <v>20</v>
      </c>
      <c r="BO109" s="98">
        <f t="shared" si="584"/>
        <v>16</v>
      </c>
      <c r="BP109" s="98">
        <f t="shared" si="584"/>
        <v>-17</v>
      </c>
      <c r="BQ109" s="98">
        <f t="shared" si="584"/>
        <v>41</v>
      </c>
      <c r="BR109" s="396">
        <f t="shared" si="584"/>
        <v>30</v>
      </c>
      <c r="BS109" s="419">
        <f t="shared" si="585"/>
        <v>3</v>
      </c>
      <c r="BT109" s="98">
        <f t="shared" si="585"/>
        <v>-4</v>
      </c>
      <c r="BU109" s="98">
        <f t="shared" si="585"/>
        <v>74</v>
      </c>
      <c r="BV109" s="98">
        <f t="shared" si="585"/>
        <v>52</v>
      </c>
      <c r="BW109" s="98">
        <f t="shared" si="585"/>
        <v>63</v>
      </c>
      <c r="BX109" s="236">
        <f t="shared" si="585"/>
        <v>98</v>
      </c>
      <c r="BY109" s="236">
        <f t="shared" si="585"/>
        <v>35</v>
      </c>
      <c r="BZ109" s="236">
        <f t="shared" si="585"/>
        <v>93</v>
      </c>
      <c r="CA109" s="261">
        <f t="shared" si="585"/>
        <v>51</v>
      </c>
      <c r="CB109" s="261">
        <f t="shared" si="585"/>
        <v>66</v>
      </c>
      <c r="CC109" s="261">
        <f t="shared" si="586"/>
        <v>100</v>
      </c>
      <c r="CD109" s="376">
        <f t="shared" si="586"/>
        <v>33</v>
      </c>
      <c r="CE109" s="345">
        <f t="shared" si="586"/>
        <v>13</v>
      </c>
      <c r="CF109" s="261">
        <f t="shared" si="586"/>
        <v>29</v>
      </c>
      <c r="CG109" s="261">
        <f t="shared" si="586"/>
        <v>-4</v>
      </c>
      <c r="CH109" s="261">
        <f t="shared" si="586"/>
        <v>-44</v>
      </c>
      <c r="CI109" s="261">
        <f t="shared" si="586"/>
        <v>-21</v>
      </c>
      <c r="CJ109" s="261">
        <f t="shared" si="586"/>
        <v>-32</v>
      </c>
      <c r="CK109" s="261">
        <f t="shared" si="586"/>
        <v>-19</v>
      </c>
      <c r="CL109" s="261">
        <f t="shared" si="586"/>
        <v>-46</v>
      </c>
      <c r="CM109" s="261">
        <f t="shared" si="587"/>
        <v>23</v>
      </c>
      <c r="CN109" s="261">
        <f t="shared" si="587"/>
        <v>-39</v>
      </c>
      <c r="CO109" s="261">
        <f t="shared" si="587"/>
        <v>-201</v>
      </c>
      <c r="CP109" s="376">
        <f t="shared" si="587"/>
        <v>-153</v>
      </c>
      <c r="CQ109" s="376">
        <f t="shared" si="587"/>
        <v>-140</v>
      </c>
      <c r="CR109" s="376">
        <f t="shared" si="587"/>
        <v>-150</v>
      </c>
      <c r="CS109" s="376">
        <f t="shared" si="587"/>
        <v>-30</v>
      </c>
      <c r="CT109" s="376">
        <f t="shared" si="587"/>
        <v>-16</v>
      </c>
      <c r="CU109" s="376">
        <f t="shared" si="587"/>
        <v>-7</v>
      </c>
      <c r="CV109" s="376">
        <f t="shared" si="587"/>
        <v>-41</v>
      </c>
      <c r="CW109" s="376">
        <f t="shared" si="587"/>
        <v>-13</v>
      </c>
      <c r="CX109" s="376">
        <f t="shared" si="587"/>
        <v>-26</v>
      </c>
      <c r="CY109" s="376">
        <f t="shared" si="587"/>
        <v>-60</v>
      </c>
      <c r="CZ109" s="376">
        <f t="shared" si="587"/>
        <v>11</v>
      </c>
      <c r="DA109" s="376">
        <f t="shared" si="587"/>
        <v>113</v>
      </c>
      <c r="DB109" s="264"/>
      <c r="DC109" s="57">
        <f>IF(ISERROR(GETPIVOTDATA("VALUE",'CSS WK pvt'!$I$2,"DT_FILE",DC$8,"CD_CO",DC$6,"TRIM_CAT",TRIM(B109),"TRIM_LINE",A107))=TRUE,0,GETPIVOTDATA("VALUE",'CSS WK pvt'!$I$2,"DT_FILE",DC$8,"CD_CO",DC$6,"TRIM_CAT",TRIM(B109),"TRIM_LINE",A107))</f>
        <v>150</v>
      </c>
    </row>
    <row r="110" spans="1:107" s="52" customFormat="1" x14ac:dyDescent="0.35">
      <c r="A110" s="139"/>
      <c r="B110" s="53" t="s">
        <v>141</v>
      </c>
      <c r="C110" s="95">
        <v>1532</v>
      </c>
      <c r="D110" s="96">
        <v>1940</v>
      </c>
      <c r="E110" s="96">
        <v>1785</v>
      </c>
      <c r="F110" s="27">
        <v>1591</v>
      </c>
      <c r="G110" s="96">
        <v>1937</v>
      </c>
      <c r="H110" s="96">
        <v>1677</v>
      </c>
      <c r="I110" s="96">
        <v>1669</v>
      </c>
      <c r="J110" s="96">
        <v>1863</v>
      </c>
      <c r="K110" s="96">
        <v>1681</v>
      </c>
      <c r="L110" s="97">
        <v>1233</v>
      </c>
      <c r="M110" s="96">
        <v>2480</v>
      </c>
      <c r="N110" s="96">
        <v>1849</v>
      </c>
      <c r="O110" s="96">
        <v>1809</v>
      </c>
      <c r="P110" s="96">
        <v>1490</v>
      </c>
      <c r="Q110" s="96">
        <v>1847</v>
      </c>
      <c r="R110" s="96">
        <v>2343</v>
      </c>
      <c r="S110" s="96">
        <v>2011</v>
      </c>
      <c r="T110" s="96">
        <v>1764</v>
      </c>
      <c r="U110" s="193">
        <v>2172</v>
      </c>
      <c r="V110" s="193">
        <v>1805</v>
      </c>
      <c r="W110" s="193">
        <v>2172</v>
      </c>
      <c r="X110" s="97">
        <v>1317</v>
      </c>
      <c r="Y110" s="193">
        <v>2569</v>
      </c>
      <c r="Z110" s="193">
        <v>1858</v>
      </c>
      <c r="AA110" s="193">
        <v>1927</v>
      </c>
      <c r="AB110" s="193">
        <v>1786</v>
      </c>
      <c r="AC110" s="193">
        <v>1823</v>
      </c>
      <c r="AD110" s="193">
        <v>1836</v>
      </c>
      <c r="AE110" s="193">
        <v>2045</v>
      </c>
      <c r="AF110" s="193">
        <v>1841</v>
      </c>
      <c r="AG110" s="193">
        <v>1847</v>
      </c>
      <c r="AH110" s="193">
        <v>1873</v>
      </c>
      <c r="AI110" s="193">
        <v>1894</v>
      </c>
      <c r="AJ110" s="97">
        <v>1749</v>
      </c>
      <c r="AK110" s="284">
        <v>2161</v>
      </c>
      <c r="AL110" s="284">
        <v>1775</v>
      </c>
      <c r="AM110" s="284">
        <v>1891</v>
      </c>
      <c r="AN110" s="284">
        <v>2065</v>
      </c>
      <c r="AO110" s="284">
        <v>1614</v>
      </c>
      <c r="AP110" s="284">
        <v>1555</v>
      </c>
      <c r="AQ110" s="57">
        <v>1582</v>
      </c>
      <c r="AR110" s="284">
        <v>2106</v>
      </c>
      <c r="AS110" s="284">
        <v>1489</v>
      </c>
      <c r="AT110" s="284">
        <v>1920</v>
      </c>
      <c r="AU110" s="284">
        <v>197</v>
      </c>
      <c r="AV110" s="302">
        <v>538</v>
      </c>
      <c r="AW110" s="284">
        <v>316</v>
      </c>
      <c r="AX110" s="284">
        <v>259</v>
      </c>
      <c r="AY110" s="284">
        <v>2158</v>
      </c>
      <c r="AZ110" s="284">
        <v>1736</v>
      </c>
      <c r="BA110" s="284">
        <v>2076</v>
      </c>
      <c r="BB110" s="284">
        <v>1906</v>
      </c>
      <c r="BC110" s="57">
        <v>1752</v>
      </c>
      <c r="BD110" s="284">
        <v>1992</v>
      </c>
      <c r="BE110" s="284">
        <v>1919</v>
      </c>
      <c r="BF110" s="284">
        <v>2011</v>
      </c>
      <c r="BG110" s="284">
        <v>2080</v>
      </c>
      <c r="BH110" s="302"/>
      <c r="BI110" s="27">
        <f t="shared" si="584"/>
        <v>277</v>
      </c>
      <c r="BJ110" s="98">
        <f t="shared" si="584"/>
        <v>-450</v>
      </c>
      <c r="BK110" s="98">
        <f t="shared" si="584"/>
        <v>62</v>
      </c>
      <c r="BL110" s="98">
        <f t="shared" si="584"/>
        <v>752</v>
      </c>
      <c r="BM110" s="98">
        <f t="shared" si="584"/>
        <v>74</v>
      </c>
      <c r="BN110" s="98">
        <f t="shared" si="584"/>
        <v>87</v>
      </c>
      <c r="BO110" s="98">
        <f t="shared" si="584"/>
        <v>503</v>
      </c>
      <c r="BP110" s="98">
        <f t="shared" si="584"/>
        <v>-58</v>
      </c>
      <c r="BQ110" s="98">
        <f t="shared" si="584"/>
        <v>491</v>
      </c>
      <c r="BR110" s="396">
        <f t="shared" si="584"/>
        <v>84</v>
      </c>
      <c r="BS110" s="419">
        <f t="shared" si="585"/>
        <v>89</v>
      </c>
      <c r="BT110" s="98">
        <f t="shared" si="585"/>
        <v>9</v>
      </c>
      <c r="BU110" s="98">
        <f t="shared" si="585"/>
        <v>118</v>
      </c>
      <c r="BV110" s="98">
        <f t="shared" si="585"/>
        <v>296</v>
      </c>
      <c r="BW110" s="98">
        <f t="shared" si="585"/>
        <v>-24</v>
      </c>
      <c r="BX110" s="236">
        <f t="shared" si="585"/>
        <v>-507</v>
      </c>
      <c r="BY110" s="236">
        <f t="shared" si="585"/>
        <v>34</v>
      </c>
      <c r="BZ110" s="236">
        <f t="shared" si="585"/>
        <v>77</v>
      </c>
      <c r="CA110" s="261">
        <f t="shared" si="585"/>
        <v>-325</v>
      </c>
      <c r="CB110" s="261">
        <f t="shared" si="585"/>
        <v>68</v>
      </c>
      <c r="CC110" s="261">
        <f t="shared" si="586"/>
        <v>-278</v>
      </c>
      <c r="CD110" s="376">
        <f t="shared" si="586"/>
        <v>432</v>
      </c>
      <c r="CE110" s="345">
        <f t="shared" si="586"/>
        <v>-408</v>
      </c>
      <c r="CF110" s="261">
        <f t="shared" si="586"/>
        <v>-83</v>
      </c>
      <c r="CG110" s="261">
        <f t="shared" si="586"/>
        <v>-36</v>
      </c>
      <c r="CH110" s="261">
        <f t="shared" si="586"/>
        <v>279</v>
      </c>
      <c r="CI110" s="261">
        <f t="shared" si="586"/>
        <v>-209</v>
      </c>
      <c r="CJ110" s="261">
        <f t="shared" si="586"/>
        <v>-281</v>
      </c>
      <c r="CK110" s="261">
        <f t="shared" si="586"/>
        <v>-463</v>
      </c>
      <c r="CL110" s="261">
        <f t="shared" si="586"/>
        <v>265</v>
      </c>
      <c r="CM110" s="261">
        <f t="shared" si="587"/>
        <v>-358</v>
      </c>
      <c r="CN110" s="261">
        <f t="shared" si="587"/>
        <v>47</v>
      </c>
      <c r="CO110" s="261">
        <f t="shared" si="587"/>
        <v>-1697</v>
      </c>
      <c r="CP110" s="376">
        <f t="shared" si="587"/>
        <v>-1211</v>
      </c>
      <c r="CQ110" s="376">
        <f t="shared" si="587"/>
        <v>-1845</v>
      </c>
      <c r="CR110" s="376">
        <f t="shared" si="587"/>
        <v>-1516</v>
      </c>
      <c r="CS110" s="376">
        <f t="shared" si="587"/>
        <v>267</v>
      </c>
      <c r="CT110" s="376">
        <f t="shared" si="587"/>
        <v>-329</v>
      </c>
      <c r="CU110" s="376">
        <f t="shared" si="587"/>
        <v>462</v>
      </c>
      <c r="CV110" s="376">
        <f t="shared" si="587"/>
        <v>351</v>
      </c>
      <c r="CW110" s="376">
        <f t="shared" si="587"/>
        <v>170</v>
      </c>
      <c r="CX110" s="376">
        <f t="shared" si="587"/>
        <v>-114</v>
      </c>
      <c r="CY110" s="376">
        <f t="shared" si="587"/>
        <v>430</v>
      </c>
      <c r="CZ110" s="376">
        <f t="shared" si="587"/>
        <v>91</v>
      </c>
      <c r="DA110" s="376">
        <f t="shared" si="587"/>
        <v>1883</v>
      </c>
      <c r="DB110" s="264"/>
      <c r="DC110" s="57">
        <f>IF(ISERROR(GETPIVOTDATA("VALUE",'CSS WK pvt'!$I$2,"DT_FILE",DC$8,"CD_CO",DC$6,"TRIM_CAT",TRIM(B110),"TRIM_LINE",A107))=TRUE,0,GETPIVOTDATA("VALUE",'CSS WK pvt'!$I$2,"DT_FILE",DC$8,"CD_CO",DC$6,"TRIM_CAT",TRIM(B110),"TRIM_LINE",A107))</f>
        <v>2080</v>
      </c>
    </row>
    <row r="111" spans="1:107" s="52" customFormat="1" x14ac:dyDescent="0.35">
      <c r="A111" s="139"/>
      <c r="B111" s="53" t="s">
        <v>142</v>
      </c>
      <c r="C111" s="95">
        <v>147</v>
      </c>
      <c r="D111" s="96">
        <v>136</v>
      </c>
      <c r="E111" s="96">
        <v>169</v>
      </c>
      <c r="F111" s="27">
        <v>194</v>
      </c>
      <c r="G111" s="96">
        <v>163</v>
      </c>
      <c r="H111" s="96">
        <v>157</v>
      </c>
      <c r="I111" s="96">
        <v>164</v>
      </c>
      <c r="J111" s="96">
        <v>145</v>
      </c>
      <c r="K111" s="96">
        <v>179</v>
      </c>
      <c r="L111" s="97">
        <v>53</v>
      </c>
      <c r="M111" s="96">
        <v>181</v>
      </c>
      <c r="N111" s="96">
        <v>245</v>
      </c>
      <c r="O111" s="96">
        <v>169</v>
      </c>
      <c r="P111" s="96">
        <v>57</v>
      </c>
      <c r="Q111" s="96">
        <v>285</v>
      </c>
      <c r="R111" s="96">
        <v>205</v>
      </c>
      <c r="S111" s="96">
        <v>162</v>
      </c>
      <c r="T111" s="96">
        <v>129</v>
      </c>
      <c r="U111" s="193">
        <v>193</v>
      </c>
      <c r="V111" s="193">
        <v>126</v>
      </c>
      <c r="W111" s="193">
        <v>193</v>
      </c>
      <c r="X111" s="97">
        <v>56</v>
      </c>
      <c r="Y111" s="193">
        <v>244</v>
      </c>
      <c r="Z111" s="193">
        <v>157</v>
      </c>
      <c r="AA111" s="193">
        <v>121</v>
      </c>
      <c r="AB111" s="193">
        <v>96</v>
      </c>
      <c r="AC111" s="193">
        <v>125</v>
      </c>
      <c r="AD111" s="193">
        <v>147</v>
      </c>
      <c r="AE111" s="193">
        <v>161</v>
      </c>
      <c r="AF111" s="193">
        <v>168</v>
      </c>
      <c r="AG111" s="193">
        <v>159</v>
      </c>
      <c r="AH111" s="193">
        <v>123</v>
      </c>
      <c r="AI111" s="193">
        <v>184</v>
      </c>
      <c r="AJ111" s="97">
        <v>81</v>
      </c>
      <c r="AK111" s="284">
        <v>155</v>
      </c>
      <c r="AL111" s="284">
        <v>96</v>
      </c>
      <c r="AM111" s="284">
        <v>94</v>
      </c>
      <c r="AN111" s="284">
        <v>83</v>
      </c>
      <c r="AO111" s="284">
        <v>72</v>
      </c>
      <c r="AP111" s="284">
        <v>97</v>
      </c>
      <c r="AQ111" s="57">
        <v>65</v>
      </c>
      <c r="AR111" s="284">
        <v>105</v>
      </c>
      <c r="AS111" s="284">
        <v>88</v>
      </c>
      <c r="AT111" s="284">
        <v>140</v>
      </c>
      <c r="AU111" s="284">
        <v>6</v>
      </c>
      <c r="AV111" s="302">
        <v>20</v>
      </c>
      <c r="AW111" s="284">
        <v>10</v>
      </c>
      <c r="AX111" s="284">
        <v>16</v>
      </c>
      <c r="AY111" s="284">
        <v>182</v>
      </c>
      <c r="AZ111" s="284">
        <v>154</v>
      </c>
      <c r="BA111" s="284">
        <v>173</v>
      </c>
      <c r="BB111" s="284">
        <v>92</v>
      </c>
      <c r="BC111" s="57">
        <v>183</v>
      </c>
      <c r="BD111" s="284">
        <v>179</v>
      </c>
      <c r="BE111" s="284">
        <v>168</v>
      </c>
      <c r="BF111" s="284">
        <v>183</v>
      </c>
      <c r="BG111" s="284">
        <v>186</v>
      </c>
      <c r="BH111" s="302"/>
      <c r="BI111" s="27">
        <f t="shared" si="584"/>
        <v>22</v>
      </c>
      <c r="BJ111" s="98">
        <f t="shared" si="584"/>
        <v>-79</v>
      </c>
      <c r="BK111" s="98">
        <f t="shared" si="584"/>
        <v>116</v>
      </c>
      <c r="BL111" s="98">
        <f t="shared" si="584"/>
        <v>11</v>
      </c>
      <c r="BM111" s="98">
        <f t="shared" si="584"/>
        <v>-1</v>
      </c>
      <c r="BN111" s="98">
        <f t="shared" si="584"/>
        <v>-28</v>
      </c>
      <c r="BO111" s="98">
        <f t="shared" si="584"/>
        <v>29</v>
      </c>
      <c r="BP111" s="98">
        <f t="shared" si="584"/>
        <v>-19</v>
      </c>
      <c r="BQ111" s="98">
        <f t="shared" si="584"/>
        <v>14</v>
      </c>
      <c r="BR111" s="396">
        <f t="shared" si="584"/>
        <v>3</v>
      </c>
      <c r="BS111" s="419">
        <f t="shared" si="585"/>
        <v>63</v>
      </c>
      <c r="BT111" s="98">
        <f t="shared" si="585"/>
        <v>-88</v>
      </c>
      <c r="BU111" s="98">
        <f t="shared" si="585"/>
        <v>-48</v>
      </c>
      <c r="BV111" s="98">
        <f t="shared" si="585"/>
        <v>39</v>
      </c>
      <c r="BW111" s="98">
        <f t="shared" si="585"/>
        <v>-160</v>
      </c>
      <c r="BX111" s="236">
        <f t="shared" si="585"/>
        <v>-58</v>
      </c>
      <c r="BY111" s="236">
        <f t="shared" si="585"/>
        <v>-1</v>
      </c>
      <c r="BZ111" s="236">
        <f t="shared" si="585"/>
        <v>39</v>
      </c>
      <c r="CA111" s="261">
        <f t="shared" si="585"/>
        <v>-34</v>
      </c>
      <c r="CB111" s="261">
        <f t="shared" si="585"/>
        <v>-3</v>
      </c>
      <c r="CC111" s="261">
        <f t="shared" si="586"/>
        <v>-9</v>
      </c>
      <c r="CD111" s="376">
        <f t="shared" si="586"/>
        <v>25</v>
      </c>
      <c r="CE111" s="345">
        <f t="shared" si="586"/>
        <v>-89</v>
      </c>
      <c r="CF111" s="261">
        <f t="shared" si="586"/>
        <v>-61</v>
      </c>
      <c r="CG111" s="261">
        <f t="shared" si="586"/>
        <v>-27</v>
      </c>
      <c r="CH111" s="261">
        <f t="shared" si="586"/>
        <v>-13</v>
      </c>
      <c r="CI111" s="261">
        <f t="shared" si="586"/>
        <v>-53</v>
      </c>
      <c r="CJ111" s="261">
        <f t="shared" si="586"/>
        <v>-50</v>
      </c>
      <c r="CK111" s="261">
        <f t="shared" si="586"/>
        <v>-96</v>
      </c>
      <c r="CL111" s="261">
        <f t="shared" si="586"/>
        <v>-63</v>
      </c>
      <c r="CM111" s="261">
        <f t="shared" si="587"/>
        <v>-71</v>
      </c>
      <c r="CN111" s="261">
        <f t="shared" si="587"/>
        <v>17</v>
      </c>
      <c r="CO111" s="261">
        <f t="shared" si="587"/>
        <v>-178</v>
      </c>
      <c r="CP111" s="376">
        <f t="shared" si="587"/>
        <v>-61</v>
      </c>
      <c r="CQ111" s="376">
        <f t="shared" si="587"/>
        <v>-145</v>
      </c>
      <c r="CR111" s="376">
        <f t="shared" si="587"/>
        <v>-80</v>
      </c>
      <c r="CS111" s="376">
        <f t="shared" si="587"/>
        <v>88</v>
      </c>
      <c r="CT111" s="376">
        <f t="shared" si="587"/>
        <v>71</v>
      </c>
      <c r="CU111" s="376">
        <f t="shared" si="587"/>
        <v>101</v>
      </c>
      <c r="CV111" s="376">
        <f t="shared" si="587"/>
        <v>-5</v>
      </c>
      <c r="CW111" s="376">
        <f t="shared" si="587"/>
        <v>118</v>
      </c>
      <c r="CX111" s="376">
        <f t="shared" si="587"/>
        <v>74</v>
      </c>
      <c r="CY111" s="376">
        <f t="shared" si="587"/>
        <v>80</v>
      </c>
      <c r="CZ111" s="376">
        <f t="shared" si="587"/>
        <v>43</v>
      </c>
      <c r="DA111" s="376">
        <f t="shared" si="587"/>
        <v>180</v>
      </c>
      <c r="DB111" s="264"/>
      <c r="DC111" s="57">
        <f>IF(ISERROR(GETPIVOTDATA("VALUE",'CSS WK pvt'!$I$2,"DT_FILE",DC$8,"CD_CO",DC$6,"TRIM_CAT",TRIM(B111),"TRIM_LINE",A107))=TRUE,0,GETPIVOTDATA("VALUE",'CSS WK pvt'!$I$2,"DT_FILE",DC$8,"CD_CO",DC$6,"TRIM_CAT",TRIM(B111),"TRIM_LINE",A107))</f>
        <v>186</v>
      </c>
    </row>
    <row r="112" spans="1:107" s="52" customFormat="1" x14ac:dyDescent="0.35">
      <c r="A112" s="139"/>
      <c r="B112" s="53" t="s">
        <v>143</v>
      </c>
      <c r="C112" s="95">
        <v>14</v>
      </c>
      <c r="D112" s="96">
        <v>13</v>
      </c>
      <c r="E112" s="96">
        <v>12</v>
      </c>
      <c r="F112" s="27">
        <v>11</v>
      </c>
      <c r="G112" s="96">
        <v>13</v>
      </c>
      <c r="H112" s="96">
        <v>12</v>
      </c>
      <c r="I112" s="96">
        <v>12</v>
      </c>
      <c r="J112" s="96">
        <v>12</v>
      </c>
      <c r="K112" s="96">
        <v>13</v>
      </c>
      <c r="L112" s="97">
        <v>12</v>
      </c>
      <c r="M112" s="96">
        <v>17</v>
      </c>
      <c r="N112" s="96">
        <v>15</v>
      </c>
      <c r="O112" s="96">
        <v>167</v>
      </c>
      <c r="P112" s="96">
        <v>100</v>
      </c>
      <c r="Q112" s="96">
        <v>50</v>
      </c>
      <c r="R112" s="96">
        <v>12</v>
      </c>
      <c r="S112" s="96">
        <v>12</v>
      </c>
      <c r="T112" s="96">
        <v>10</v>
      </c>
      <c r="U112" s="193">
        <v>13</v>
      </c>
      <c r="V112" s="193">
        <v>10</v>
      </c>
      <c r="W112" s="193">
        <v>13</v>
      </c>
      <c r="X112" s="97">
        <v>10</v>
      </c>
      <c r="Y112" s="193">
        <v>17</v>
      </c>
      <c r="Z112" s="193">
        <v>9</v>
      </c>
      <c r="AA112" s="193">
        <v>13</v>
      </c>
      <c r="AB112" s="193">
        <v>13</v>
      </c>
      <c r="AC112" s="193">
        <v>10</v>
      </c>
      <c r="AD112" s="193">
        <v>13</v>
      </c>
      <c r="AE112" s="193">
        <v>10</v>
      </c>
      <c r="AF112" s="193">
        <v>13</v>
      </c>
      <c r="AG112" s="193">
        <v>14</v>
      </c>
      <c r="AH112" s="193">
        <v>10</v>
      </c>
      <c r="AI112" s="193">
        <v>13</v>
      </c>
      <c r="AJ112" s="97">
        <v>28</v>
      </c>
      <c r="AK112" s="284">
        <v>7</v>
      </c>
      <c r="AL112" s="284">
        <v>10</v>
      </c>
      <c r="AM112" s="284">
        <v>11</v>
      </c>
      <c r="AN112" s="284">
        <v>11</v>
      </c>
      <c r="AO112" s="284">
        <v>14</v>
      </c>
      <c r="AP112" s="284">
        <v>12</v>
      </c>
      <c r="AQ112" s="57">
        <v>8</v>
      </c>
      <c r="AR112" s="284">
        <v>16</v>
      </c>
      <c r="AS112" s="284">
        <v>10</v>
      </c>
      <c r="AT112" s="284">
        <v>9</v>
      </c>
      <c r="AU112" s="284">
        <v>1</v>
      </c>
      <c r="AV112" s="302">
        <v>6</v>
      </c>
      <c r="AW112" s="284">
        <v>2</v>
      </c>
      <c r="AX112" s="284">
        <v>3</v>
      </c>
      <c r="AY112" s="284">
        <v>14</v>
      </c>
      <c r="AZ112" s="284">
        <v>10</v>
      </c>
      <c r="BA112" s="284">
        <v>10</v>
      </c>
      <c r="BB112" s="284">
        <v>12</v>
      </c>
      <c r="BC112" s="57">
        <v>11</v>
      </c>
      <c r="BD112" s="284">
        <v>10</v>
      </c>
      <c r="BE112" s="284">
        <v>12</v>
      </c>
      <c r="BF112" s="284">
        <v>11</v>
      </c>
      <c r="BG112" s="284">
        <v>8</v>
      </c>
      <c r="BH112" s="302"/>
      <c r="BI112" s="27">
        <f t="shared" si="584"/>
        <v>153</v>
      </c>
      <c r="BJ112" s="98">
        <f t="shared" si="584"/>
        <v>87</v>
      </c>
      <c r="BK112" s="98">
        <f t="shared" si="584"/>
        <v>38</v>
      </c>
      <c r="BL112" s="98">
        <f t="shared" si="584"/>
        <v>1</v>
      </c>
      <c r="BM112" s="98">
        <f t="shared" si="584"/>
        <v>-1</v>
      </c>
      <c r="BN112" s="98">
        <f t="shared" si="584"/>
        <v>-2</v>
      </c>
      <c r="BO112" s="98">
        <f t="shared" si="584"/>
        <v>1</v>
      </c>
      <c r="BP112" s="98">
        <f t="shared" si="584"/>
        <v>-2</v>
      </c>
      <c r="BQ112" s="98">
        <f t="shared" si="584"/>
        <v>0</v>
      </c>
      <c r="BR112" s="396">
        <f t="shared" si="584"/>
        <v>-2</v>
      </c>
      <c r="BS112" s="419">
        <f t="shared" si="585"/>
        <v>0</v>
      </c>
      <c r="BT112" s="98">
        <f t="shared" si="585"/>
        <v>-6</v>
      </c>
      <c r="BU112" s="98">
        <f t="shared" si="585"/>
        <v>-154</v>
      </c>
      <c r="BV112" s="98">
        <f t="shared" si="585"/>
        <v>-87</v>
      </c>
      <c r="BW112" s="98">
        <f t="shared" si="585"/>
        <v>-40</v>
      </c>
      <c r="BX112" s="236">
        <f t="shared" si="585"/>
        <v>1</v>
      </c>
      <c r="BY112" s="236">
        <f t="shared" si="585"/>
        <v>-2</v>
      </c>
      <c r="BZ112" s="236">
        <f t="shared" si="585"/>
        <v>3</v>
      </c>
      <c r="CA112" s="261">
        <f t="shared" si="585"/>
        <v>1</v>
      </c>
      <c r="CB112" s="261">
        <f t="shared" si="585"/>
        <v>0</v>
      </c>
      <c r="CC112" s="261">
        <f t="shared" si="586"/>
        <v>0</v>
      </c>
      <c r="CD112" s="376">
        <f t="shared" si="586"/>
        <v>18</v>
      </c>
      <c r="CE112" s="345">
        <f t="shared" si="586"/>
        <v>-10</v>
      </c>
      <c r="CF112" s="261">
        <f t="shared" si="586"/>
        <v>1</v>
      </c>
      <c r="CG112" s="261">
        <f t="shared" si="586"/>
        <v>-2</v>
      </c>
      <c r="CH112" s="261">
        <f t="shared" si="586"/>
        <v>-2</v>
      </c>
      <c r="CI112" s="261">
        <f t="shared" si="586"/>
        <v>4</v>
      </c>
      <c r="CJ112" s="261">
        <f t="shared" si="586"/>
        <v>-1</v>
      </c>
      <c r="CK112" s="261">
        <f t="shared" si="586"/>
        <v>-2</v>
      </c>
      <c r="CL112" s="261">
        <f t="shared" si="586"/>
        <v>3</v>
      </c>
      <c r="CM112" s="261">
        <f t="shared" si="587"/>
        <v>-4</v>
      </c>
      <c r="CN112" s="261">
        <f t="shared" si="587"/>
        <v>-1</v>
      </c>
      <c r="CO112" s="261">
        <f t="shared" si="587"/>
        <v>-12</v>
      </c>
      <c r="CP112" s="376">
        <f t="shared" si="587"/>
        <v>-22</v>
      </c>
      <c r="CQ112" s="376">
        <f t="shared" si="587"/>
        <v>-5</v>
      </c>
      <c r="CR112" s="376">
        <f t="shared" si="587"/>
        <v>-7</v>
      </c>
      <c r="CS112" s="376">
        <f t="shared" si="587"/>
        <v>3</v>
      </c>
      <c r="CT112" s="376">
        <f t="shared" si="587"/>
        <v>-1</v>
      </c>
      <c r="CU112" s="376">
        <f t="shared" si="587"/>
        <v>-4</v>
      </c>
      <c r="CV112" s="376">
        <f t="shared" si="587"/>
        <v>0</v>
      </c>
      <c r="CW112" s="376">
        <f t="shared" si="587"/>
        <v>3</v>
      </c>
      <c r="CX112" s="376">
        <f t="shared" si="587"/>
        <v>-6</v>
      </c>
      <c r="CY112" s="376">
        <f t="shared" si="587"/>
        <v>2</v>
      </c>
      <c r="CZ112" s="376">
        <f t="shared" si="587"/>
        <v>2</v>
      </c>
      <c r="DA112" s="376">
        <f t="shared" si="587"/>
        <v>7</v>
      </c>
      <c r="DB112" s="264"/>
      <c r="DC112" s="57">
        <f>IF(ISERROR(GETPIVOTDATA("VALUE",'CSS WK pvt'!$I$2,"DT_FILE",DC$8,"CD_CO",DC$6,"TRIM_CAT",TRIM(B112),"TRIM_LINE",A107))=TRUE,0,GETPIVOTDATA("VALUE",'CSS WK pvt'!$I$2,"DT_FILE",DC$8,"CD_CO",DC$6,"TRIM_CAT",TRIM(B112),"TRIM_LINE",A107))</f>
        <v>8</v>
      </c>
    </row>
    <row r="113" spans="1:107" s="66" customFormat="1" ht="15" thickBot="1" x14ac:dyDescent="0.4">
      <c r="A113" s="140"/>
      <c r="B113" s="60" t="s">
        <v>144</v>
      </c>
      <c r="C113" s="61">
        <f>SUM(C108:C112)</f>
        <v>12431</v>
      </c>
      <c r="D113" s="62">
        <f t="shared" ref="D113:DC120" si="588">SUM(D108:D112)</f>
        <v>13470</v>
      </c>
      <c r="E113" s="62">
        <f t="shared" si="588"/>
        <v>13747</v>
      </c>
      <c r="F113" s="64">
        <f t="shared" si="588"/>
        <v>12616</v>
      </c>
      <c r="G113" s="62">
        <f t="shared" si="588"/>
        <v>13598</v>
      </c>
      <c r="H113" s="62">
        <f t="shared" si="588"/>
        <v>13504</v>
      </c>
      <c r="I113" s="62">
        <f t="shared" si="588"/>
        <v>12730</v>
      </c>
      <c r="J113" s="62">
        <f t="shared" si="588"/>
        <v>14665</v>
      </c>
      <c r="K113" s="62">
        <f t="shared" si="588"/>
        <v>12682</v>
      </c>
      <c r="L113" s="63">
        <f t="shared" si="588"/>
        <v>12427</v>
      </c>
      <c r="M113" s="62">
        <f t="shared" si="588"/>
        <v>15426</v>
      </c>
      <c r="N113" s="62">
        <f t="shared" si="588"/>
        <v>14292</v>
      </c>
      <c r="O113" s="62">
        <f t="shared" si="588"/>
        <v>13969</v>
      </c>
      <c r="P113" s="62">
        <f t="shared" si="588"/>
        <v>13161</v>
      </c>
      <c r="Q113" s="62">
        <f t="shared" si="588"/>
        <v>13616</v>
      </c>
      <c r="R113" s="62">
        <f t="shared" si="588"/>
        <v>14770</v>
      </c>
      <c r="S113" s="62">
        <f t="shared" si="588"/>
        <v>14632</v>
      </c>
      <c r="T113" s="62">
        <f t="shared" si="588"/>
        <v>13374</v>
      </c>
      <c r="U113" s="62">
        <f t="shared" si="588"/>
        <v>15090</v>
      </c>
      <c r="V113" s="62">
        <f t="shared" si="588"/>
        <v>13814</v>
      </c>
      <c r="W113" s="62">
        <f t="shared" si="588"/>
        <v>15090</v>
      </c>
      <c r="X113" s="63">
        <f t="shared" si="588"/>
        <v>12281</v>
      </c>
      <c r="Y113" s="62">
        <f t="shared" si="588"/>
        <v>14403</v>
      </c>
      <c r="Z113" s="62">
        <f t="shared" si="588"/>
        <v>13537</v>
      </c>
      <c r="AA113" s="62">
        <f t="shared" si="588"/>
        <v>14973</v>
      </c>
      <c r="AB113" s="62">
        <f t="shared" si="588"/>
        <v>13725</v>
      </c>
      <c r="AC113" s="62">
        <f t="shared" si="588"/>
        <v>13710</v>
      </c>
      <c r="AD113" s="62">
        <f t="shared" si="588"/>
        <v>14386</v>
      </c>
      <c r="AE113" s="62">
        <f t="shared" si="588"/>
        <v>14470</v>
      </c>
      <c r="AF113" s="62">
        <f t="shared" si="588"/>
        <v>14307</v>
      </c>
      <c r="AG113" s="182">
        <v>13785</v>
      </c>
      <c r="AH113" s="182">
        <v>14801</v>
      </c>
      <c r="AI113" s="182">
        <v>14247</v>
      </c>
      <c r="AJ113" s="63">
        <v>14236</v>
      </c>
      <c r="AK113" s="273">
        <v>14097</v>
      </c>
      <c r="AL113" s="273">
        <v>13775</v>
      </c>
      <c r="AM113" s="273">
        <v>14712</v>
      </c>
      <c r="AN113" s="273">
        <v>14038</v>
      </c>
      <c r="AO113" s="273">
        <v>13714</v>
      </c>
      <c r="AP113" s="273">
        <v>13605</v>
      </c>
      <c r="AQ113" s="64">
        <v>13584</v>
      </c>
      <c r="AR113" s="273">
        <v>15199</v>
      </c>
      <c r="AS113" s="273">
        <v>13690</v>
      </c>
      <c r="AT113" s="273">
        <v>14083</v>
      </c>
      <c r="AU113" s="273">
        <v>1539</v>
      </c>
      <c r="AV113" s="290">
        <v>3534</v>
      </c>
      <c r="AW113" s="273">
        <v>2077</v>
      </c>
      <c r="AX113" s="273">
        <v>1955</v>
      </c>
      <c r="AY113" s="273">
        <v>15635</v>
      </c>
      <c r="AZ113" s="273">
        <v>12892</v>
      </c>
      <c r="BA113" s="273">
        <v>15142</v>
      </c>
      <c r="BB113" s="273">
        <v>14085</v>
      </c>
      <c r="BC113" s="64">
        <v>13335</v>
      </c>
      <c r="BD113" s="273">
        <v>15219</v>
      </c>
      <c r="BE113" s="273">
        <v>15002</v>
      </c>
      <c r="BF113" s="273">
        <v>14796</v>
      </c>
      <c r="BG113" s="273">
        <v>14811</v>
      </c>
      <c r="BH113" s="290"/>
      <c r="BI113" s="64">
        <f t="shared" si="588"/>
        <v>1538</v>
      </c>
      <c r="BJ113" s="65">
        <f t="shared" ref="BJ113:BL113" si="589">SUM(BJ108:BJ112)</f>
        <v>-309</v>
      </c>
      <c r="BK113" s="65">
        <f t="shared" si="589"/>
        <v>-131</v>
      </c>
      <c r="BL113" s="65">
        <f t="shared" si="589"/>
        <v>2154</v>
      </c>
      <c r="BM113" s="65">
        <f t="shared" ref="BM113" si="590">SUM(BM108:BM112)</f>
        <v>1034</v>
      </c>
      <c r="BN113" s="65">
        <f t="shared" ref="BN113:BV113" si="591">SUM(BN108:BN112)</f>
        <v>-130</v>
      </c>
      <c r="BO113" s="65">
        <f t="shared" si="591"/>
        <v>2360</v>
      </c>
      <c r="BP113" s="65">
        <f t="shared" si="591"/>
        <v>-851</v>
      </c>
      <c r="BQ113" s="65">
        <f t="shared" si="591"/>
        <v>2408</v>
      </c>
      <c r="BR113" s="384">
        <f t="shared" si="591"/>
        <v>-146</v>
      </c>
      <c r="BS113" s="407">
        <f t="shared" si="591"/>
        <v>-1023</v>
      </c>
      <c r="BT113" s="65">
        <f t="shared" si="591"/>
        <v>-755</v>
      </c>
      <c r="BU113" s="65">
        <f t="shared" si="591"/>
        <v>1004</v>
      </c>
      <c r="BV113" s="65">
        <f t="shared" si="591"/>
        <v>564</v>
      </c>
      <c r="BW113" s="65">
        <f t="shared" ref="BW113:BX113" si="592">SUM(BW108:BW112)</f>
        <v>94</v>
      </c>
      <c r="BX113" s="224">
        <f t="shared" si="592"/>
        <v>-384</v>
      </c>
      <c r="BY113" s="224">
        <f t="shared" ref="BY113" si="593">SUM(BY108:BY112)</f>
        <v>-162</v>
      </c>
      <c r="BZ113" s="224">
        <f t="shared" ref="BZ113:CA113" si="594">SUM(BZ108:BZ112)</f>
        <v>933</v>
      </c>
      <c r="CA113" s="250">
        <f t="shared" si="594"/>
        <v>-1305</v>
      </c>
      <c r="CB113" s="250">
        <f t="shared" ref="CB113:CC113" si="595">SUM(CB108:CB112)</f>
        <v>987</v>
      </c>
      <c r="CC113" s="250">
        <f t="shared" si="595"/>
        <v>-843</v>
      </c>
      <c r="CD113" s="364">
        <f t="shared" ref="CD113:CE113" si="596">SUM(CD108:CD112)</f>
        <v>1955</v>
      </c>
      <c r="CE113" s="333">
        <f t="shared" si="596"/>
        <v>-306</v>
      </c>
      <c r="CF113" s="250">
        <f t="shared" ref="CF113" si="597">SUM(CF108:CF112)</f>
        <v>238</v>
      </c>
      <c r="CG113" s="250">
        <f t="shared" ref="CG113" si="598">SUM(CG108:CG112)</f>
        <v>-261</v>
      </c>
      <c r="CH113" s="250">
        <f t="shared" ref="CH113" si="599">SUM(CH108:CH112)</f>
        <v>313</v>
      </c>
      <c r="CI113" s="250">
        <f t="shared" ref="CI113" si="600">SUM(CI108:CI112)</f>
        <v>4</v>
      </c>
      <c r="CJ113" s="250">
        <f t="shared" ref="CJ113" si="601">SUM(CJ108:CJ112)</f>
        <v>-781</v>
      </c>
      <c r="CK113" s="250">
        <f t="shared" ref="CK113" si="602">SUM(CK108:CK112)</f>
        <v>-886</v>
      </c>
      <c r="CL113" s="250">
        <f t="shared" ref="CL113" si="603">SUM(CL108:CL112)</f>
        <v>892</v>
      </c>
      <c r="CM113" s="250">
        <f t="shared" ref="CM113" si="604">SUM(CM108:CM112)</f>
        <v>-95</v>
      </c>
      <c r="CN113" s="250">
        <f t="shared" ref="CN113" si="605">SUM(CN108:CN112)</f>
        <v>-718</v>
      </c>
      <c r="CO113" s="250">
        <f t="shared" ref="CO113" si="606">SUM(CO108:CO112)</f>
        <v>-12708</v>
      </c>
      <c r="CP113" s="364">
        <f t="shared" ref="CP113" si="607">SUM(CP108:CP112)</f>
        <v>-10702</v>
      </c>
      <c r="CQ113" s="364">
        <f t="shared" ref="CQ113" si="608">SUM(CQ108:CQ112)</f>
        <v>-12020</v>
      </c>
      <c r="CR113" s="364">
        <f t="shared" ref="CR113" si="609">SUM(CR108:CR112)</f>
        <v>-11820</v>
      </c>
      <c r="CS113" s="364">
        <f t="shared" ref="CS113" si="610">SUM(CS108:CS112)</f>
        <v>923</v>
      </c>
      <c r="CT113" s="364">
        <f t="shared" ref="CT113" si="611">SUM(CT108:CT112)</f>
        <v>-1146</v>
      </c>
      <c r="CU113" s="364">
        <f t="shared" ref="CU113" si="612">SUM(CU108:CU112)</f>
        <v>1428</v>
      </c>
      <c r="CV113" s="364">
        <f t="shared" ref="CV113" si="613">SUM(CV108:CV112)</f>
        <v>480</v>
      </c>
      <c r="CW113" s="364">
        <f t="shared" ref="CW113" si="614">SUM(CW108:CW112)</f>
        <v>-249</v>
      </c>
      <c r="CX113" s="364">
        <f t="shared" ref="CX113" si="615">SUM(CX108:CX112)</f>
        <v>20</v>
      </c>
      <c r="CY113" s="364">
        <f t="shared" ref="CY113:CZ113" si="616">SUM(CY108:CY112)</f>
        <v>1312</v>
      </c>
      <c r="CZ113" s="364">
        <f t="shared" si="616"/>
        <v>713</v>
      </c>
      <c r="DA113" s="364">
        <f t="shared" ref="DA113" si="617">SUM(DA108:DA112)</f>
        <v>13272</v>
      </c>
      <c r="DB113" s="265"/>
      <c r="DC113" s="64">
        <f t="shared" si="588"/>
        <v>14811</v>
      </c>
    </row>
    <row r="114" spans="1:107" s="31" customFormat="1" x14ac:dyDescent="0.3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55"/>
      <c r="CB114" s="255"/>
      <c r="CC114" s="255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69"/>
      <c r="DB114" s="330"/>
      <c r="DC114" s="88"/>
    </row>
    <row r="115" spans="1:107" s="31" customFormat="1" x14ac:dyDescent="0.35">
      <c r="A115" s="139"/>
      <c r="B115" s="32" t="s">
        <v>139</v>
      </c>
      <c r="C115" s="90">
        <f t="shared" ref="C115:W115" si="618">C94-C101</f>
        <v>-10855.629999999888</v>
      </c>
      <c r="D115" s="91">
        <f t="shared" si="618"/>
        <v>-162230.8899999999</v>
      </c>
      <c r="E115" s="91">
        <f t="shared" si="618"/>
        <v>18449.320000000065</v>
      </c>
      <c r="F115" s="28">
        <f t="shared" si="618"/>
        <v>-130593.39000000013</v>
      </c>
      <c r="G115" s="91">
        <f t="shared" si="618"/>
        <v>501463.33000000007</v>
      </c>
      <c r="H115" s="91">
        <f t="shared" si="618"/>
        <v>114479.81000000006</v>
      </c>
      <c r="I115" s="91">
        <f t="shared" si="618"/>
        <v>-179095.68999999994</v>
      </c>
      <c r="J115" s="91">
        <f t="shared" si="618"/>
        <v>-211101.23999999976</v>
      </c>
      <c r="K115" s="91">
        <f t="shared" si="618"/>
        <v>-432908.44000000018</v>
      </c>
      <c r="L115" s="92">
        <f t="shared" si="618"/>
        <v>331441.0299999998</v>
      </c>
      <c r="M115" s="91">
        <f t="shared" si="618"/>
        <v>196765.12999999989</v>
      </c>
      <c r="N115" s="91">
        <f t="shared" si="618"/>
        <v>-138530</v>
      </c>
      <c r="O115" s="91">
        <f t="shared" si="618"/>
        <v>53632.670000000158</v>
      </c>
      <c r="P115" s="91">
        <f t="shared" si="618"/>
        <v>152236.64999999991</v>
      </c>
      <c r="Q115" s="91">
        <f t="shared" si="618"/>
        <v>-29776.35999999987</v>
      </c>
      <c r="R115" s="91">
        <f t="shared" si="618"/>
        <v>161560.24</v>
      </c>
      <c r="S115" s="91">
        <f t="shared" si="618"/>
        <v>383983.36999999965</v>
      </c>
      <c r="T115" s="91">
        <f t="shared" si="618"/>
        <v>1284411.2699999996</v>
      </c>
      <c r="U115" s="91">
        <f t="shared" si="618"/>
        <v>-525459.81000000006</v>
      </c>
      <c r="V115" s="91">
        <f t="shared" si="618"/>
        <v>-633445</v>
      </c>
      <c r="W115" s="91">
        <f t="shared" si="618"/>
        <v>-525459.81000000006</v>
      </c>
      <c r="X115" s="92">
        <f t="shared" ref="X115:AB115" si="619">X94-X101</f>
        <v>331966.9600000002</v>
      </c>
      <c r="Y115" s="91">
        <f t="shared" si="619"/>
        <v>-42879</v>
      </c>
      <c r="Z115" s="91">
        <f t="shared" si="619"/>
        <v>151277</v>
      </c>
      <c r="AA115" s="91">
        <f t="shared" si="619"/>
        <v>-163006.93999999994</v>
      </c>
      <c r="AB115" s="91">
        <f t="shared" si="619"/>
        <v>-94952.810000000056</v>
      </c>
      <c r="AC115" s="91">
        <f t="shared" ref="AC115:AF115" si="620">AC94-AC101</f>
        <v>-39282.459999999963</v>
      </c>
      <c r="AD115" s="91">
        <f t="shared" si="620"/>
        <v>205870.93000000017</v>
      </c>
      <c r="AE115" s="91">
        <f t="shared" si="620"/>
        <v>500186</v>
      </c>
      <c r="AF115" s="91">
        <f t="shared" si="620"/>
        <v>75106.669999999925</v>
      </c>
      <c r="AG115" s="192">
        <v>280188</v>
      </c>
      <c r="AH115" s="192">
        <v>-827234</v>
      </c>
      <c r="AI115" s="192">
        <v>-429735</v>
      </c>
      <c r="AJ115" s="92">
        <v>353553</v>
      </c>
      <c r="AK115" s="282">
        <v>278424</v>
      </c>
      <c r="AL115" s="282">
        <v>63269</v>
      </c>
      <c r="AM115" s="282">
        <v>-615391</v>
      </c>
      <c r="AN115" s="282">
        <v>-55315</v>
      </c>
      <c r="AO115" s="282">
        <v>-113716</v>
      </c>
      <c r="AP115" s="282">
        <v>623163</v>
      </c>
      <c r="AQ115" s="28">
        <v>-85731</v>
      </c>
      <c r="AR115" s="282">
        <v>1151815</v>
      </c>
      <c r="AS115" s="282">
        <v>-473041</v>
      </c>
      <c r="AT115" s="282">
        <v>-1091377</v>
      </c>
      <c r="AU115" s="282">
        <v>393087</v>
      </c>
      <c r="AV115" s="300">
        <v>60918</v>
      </c>
      <c r="AW115" s="282">
        <v>311821</v>
      </c>
      <c r="AX115" s="282">
        <v>747960</v>
      </c>
      <c r="AY115" s="282">
        <v>171860</v>
      </c>
      <c r="AZ115" s="282">
        <v>136600</v>
      </c>
      <c r="BA115" s="282">
        <v>-308636</v>
      </c>
      <c r="BB115" s="282">
        <v>576326</v>
      </c>
      <c r="BC115" s="28">
        <v>495578</v>
      </c>
      <c r="BD115" s="282">
        <v>732365</v>
      </c>
      <c r="BE115" s="282">
        <v>-264188</v>
      </c>
      <c r="BF115" s="282">
        <v>-735461</v>
      </c>
      <c r="BG115" s="282">
        <v>-252890</v>
      </c>
      <c r="BH115" s="300"/>
      <c r="BI115" s="28">
        <f t="shared" ref="BI115:BR119" si="621">O115-C115</f>
        <v>64488.300000000047</v>
      </c>
      <c r="BJ115" s="93">
        <f t="shared" si="621"/>
        <v>314467.5399999998</v>
      </c>
      <c r="BK115" s="93">
        <f t="shared" si="621"/>
        <v>-48225.679999999935</v>
      </c>
      <c r="BL115" s="93">
        <f t="shared" si="621"/>
        <v>292153.63000000012</v>
      </c>
      <c r="BM115" s="93">
        <f t="shared" si="621"/>
        <v>-117479.96000000043</v>
      </c>
      <c r="BN115" s="93">
        <f t="shared" si="621"/>
        <v>1169931.4599999995</v>
      </c>
      <c r="BO115" s="93">
        <f t="shared" si="621"/>
        <v>-346364.12000000011</v>
      </c>
      <c r="BP115" s="93">
        <f t="shared" si="621"/>
        <v>-422343.76000000024</v>
      </c>
      <c r="BQ115" s="93">
        <f t="shared" si="621"/>
        <v>-92551.369999999879</v>
      </c>
      <c r="BR115" s="394">
        <f t="shared" si="621"/>
        <v>525.93000000040047</v>
      </c>
      <c r="BS115" s="417">
        <f t="shared" ref="BS115:CB119" si="622">Y115-M115</f>
        <v>-239644.12999999989</v>
      </c>
      <c r="BT115" s="93">
        <f t="shared" si="622"/>
        <v>289807</v>
      </c>
      <c r="BU115" s="93">
        <f t="shared" si="622"/>
        <v>-216639.6100000001</v>
      </c>
      <c r="BV115" s="93">
        <f t="shared" si="622"/>
        <v>-247189.45999999996</v>
      </c>
      <c r="BW115" s="93">
        <f t="shared" si="622"/>
        <v>-9506.1000000000931</v>
      </c>
      <c r="BX115" s="234">
        <f t="shared" si="622"/>
        <v>44310.690000000177</v>
      </c>
      <c r="BY115" s="234">
        <f t="shared" si="622"/>
        <v>116202.63000000035</v>
      </c>
      <c r="BZ115" s="234">
        <f t="shared" si="622"/>
        <v>-1209304.5999999996</v>
      </c>
      <c r="CA115" s="247">
        <f t="shared" si="622"/>
        <v>805647.81</v>
      </c>
      <c r="CB115" s="247">
        <f t="shared" si="622"/>
        <v>-193789</v>
      </c>
      <c r="CC115" s="247">
        <f t="shared" ref="CC115:CL119" si="623">AI115-W115</f>
        <v>95724.810000000056</v>
      </c>
      <c r="CD115" s="374">
        <f t="shared" si="623"/>
        <v>21586.039999999804</v>
      </c>
      <c r="CE115" s="343">
        <f t="shared" si="623"/>
        <v>321303</v>
      </c>
      <c r="CF115" s="247">
        <f t="shared" si="623"/>
        <v>-88008</v>
      </c>
      <c r="CG115" s="247">
        <f t="shared" si="623"/>
        <v>-452384.06000000006</v>
      </c>
      <c r="CH115" s="247">
        <f t="shared" si="623"/>
        <v>39637.810000000056</v>
      </c>
      <c r="CI115" s="247">
        <f t="shared" si="623"/>
        <v>-74433.540000000037</v>
      </c>
      <c r="CJ115" s="247">
        <f t="shared" si="623"/>
        <v>417292.06999999983</v>
      </c>
      <c r="CK115" s="247">
        <f t="shared" si="623"/>
        <v>-585917</v>
      </c>
      <c r="CL115" s="247">
        <f t="shared" si="623"/>
        <v>1076708.33</v>
      </c>
      <c r="CM115" s="247">
        <f t="shared" ref="CM115:DA119" si="624">AS115-AG115</f>
        <v>-753229</v>
      </c>
      <c r="CN115" s="247">
        <f t="shared" si="624"/>
        <v>-264143</v>
      </c>
      <c r="CO115" s="247">
        <f t="shared" si="624"/>
        <v>822822</v>
      </c>
      <c r="CP115" s="374">
        <f t="shared" si="624"/>
        <v>-292635</v>
      </c>
      <c r="CQ115" s="374">
        <f t="shared" si="624"/>
        <v>33397</v>
      </c>
      <c r="CR115" s="374">
        <f t="shared" si="624"/>
        <v>684691</v>
      </c>
      <c r="CS115" s="374">
        <f t="shared" si="624"/>
        <v>787251</v>
      </c>
      <c r="CT115" s="374">
        <f t="shared" si="624"/>
        <v>191915</v>
      </c>
      <c r="CU115" s="374">
        <f t="shared" si="624"/>
        <v>-194920</v>
      </c>
      <c r="CV115" s="374">
        <f t="shared" si="624"/>
        <v>-46837</v>
      </c>
      <c r="CW115" s="374">
        <f t="shared" si="624"/>
        <v>581309</v>
      </c>
      <c r="CX115" s="374">
        <f t="shared" si="624"/>
        <v>-419450</v>
      </c>
      <c r="CY115" s="374">
        <f t="shared" si="624"/>
        <v>208853</v>
      </c>
      <c r="CZ115" s="374">
        <f t="shared" si="624"/>
        <v>355916</v>
      </c>
      <c r="DA115" s="374">
        <f t="shared" si="624"/>
        <v>-645977</v>
      </c>
      <c r="DB115" s="330"/>
      <c r="DC115" s="28">
        <f>DC94-DC101</f>
        <v>-252890</v>
      </c>
    </row>
    <row r="116" spans="1:107" s="31" customFormat="1" x14ac:dyDescent="0.35">
      <c r="A116" s="139"/>
      <c r="B116" s="32" t="s">
        <v>140</v>
      </c>
      <c r="C116" s="90">
        <f t="shared" ref="C116:W116" si="625">C95-C102</f>
        <v>-267.79000000000087</v>
      </c>
      <c r="D116" s="91">
        <f t="shared" si="625"/>
        <v>-1732.58</v>
      </c>
      <c r="E116" s="91">
        <f t="shared" si="625"/>
        <v>-3802.3099999999977</v>
      </c>
      <c r="F116" s="28">
        <f t="shared" si="625"/>
        <v>-2823.6299999999992</v>
      </c>
      <c r="G116" s="91">
        <f t="shared" si="625"/>
        <v>222.75</v>
      </c>
      <c r="H116" s="91">
        <f t="shared" si="625"/>
        <v>1481.3400000000001</v>
      </c>
      <c r="I116" s="91">
        <f t="shared" si="625"/>
        <v>372.54000000000087</v>
      </c>
      <c r="J116" s="91">
        <f t="shared" si="625"/>
        <v>-1492.3199999999997</v>
      </c>
      <c r="K116" s="91">
        <f t="shared" si="625"/>
        <v>999.36000000000058</v>
      </c>
      <c r="L116" s="92">
        <f t="shared" si="625"/>
        <v>4380.3799999999992</v>
      </c>
      <c r="M116" s="91">
        <f t="shared" si="625"/>
        <v>-756.75</v>
      </c>
      <c r="N116" s="91">
        <f t="shared" si="625"/>
        <v>1355.5999999999985</v>
      </c>
      <c r="O116" s="91">
        <f t="shared" si="625"/>
        <v>5523.8599999999988</v>
      </c>
      <c r="P116" s="91">
        <f t="shared" si="625"/>
        <v>1016.7400000000016</v>
      </c>
      <c r="Q116" s="91">
        <f t="shared" si="625"/>
        <v>-1283.5200000000004</v>
      </c>
      <c r="R116" s="91">
        <f t="shared" si="625"/>
        <v>-1650.67</v>
      </c>
      <c r="S116" s="91">
        <f t="shared" si="625"/>
        <v>479.79999999999927</v>
      </c>
      <c r="T116" s="91">
        <f t="shared" si="625"/>
        <v>2010.1100000000006</v>
      </c>
      <c r="U116" s="91">
        <f t="shared" si="625"/>
        <v>472.32999999999811</v>
      </c>
      <c r="V116" s="91">
        <f t="shared" si="625"/>
        <v>-2352</v>
      </c>
      <c r="W116" s="91">
        <f t="shared" si="625"/>
        <v>472.32999999999811</v>
      </c>
      <c r="X116" s="92">
        <f t="shared" ref="X116:AB116" si="626">X95-X102</f>
        <v>1493.3100000000013</v>
      </c>
      <c r="Y116" s="91">
        <f t="shared" si="626"/>
        <v>2610</v>
      </c>
      <c r="Z116" s="91">
        <f t="shared" si="626"/>
        <v>16485</v>
      </c>
      <c r="AA116" s="91">
        <f t="shared" si="626"/>
        <v>-4837.6700000000019</v>
      </c>
      <c r="AB116" s="91">
        <f t="shared" si="626"/>
        <v>-1253.7999999999993</v>
      </c>
      <c r="AC116" s="91">
        <f t="shared" ref="AC116:AF116" si="627">AC95-AC102</f>
        <v>-1.5099999999983993</v>
      </c>
      <c r="AD116" s="91">
        <f t="shared" si="627"/>
        <v>-1268.2300000000032</v>
      </c>
      <c r="AE116" s="91">
        <f t="shared" si="627"/>
        <v>2316</v>
      </c>
      <c r="AF116" s="91">
        <f t="shared" si="627"/>
        <v>-4281.3899999999994</v>
      </c>
      <c r="AG116" s="192">
        <v>-3391</v>
      </c>
      <c r="AH116" s="192">
        <v>-904</v>
      </c>
      <c r="AI116" s="192">
        <v>-30972</v>
      </c>
      <c r="AJ116" s="92">
        <v>3739</v>
      </c>
      <c r="AK116" s="282">
        <v>4118</v>
      </c>
      <c r="AL116" s="282">
        <v>6177</v>
      </c>
      <c r="AM116" s="282">
        <v>2998</v>
      </c>
      <c r="AN116" s="282">
        <v>905</v>
      </c>
      <c r="AO116" s="282">
        <v>-3357</v>
      </c>
      <c r="AP116" s="282">
        <v>-5481</v>
      </c>
      <c r="AQ116" s="28">
        <v>-2368</v>
      </c>
      <c r="AR116" s="282">
        <v>709</v>
      </c>
      <c r="AS116" s="282">
        <v>-5498</v>
      </c>
      <c r="AT116" s="282">
        <v>-2534</v>
      </c>
      <c r="AU116" s="282">
        <v>1911</v>
      </c>
      <c r="AV116" s="300">
        <v>3877</v>
      </c>
      <c r="AW116" s="282">
        <v>6848</v>
      </c>
      <c r="AX116" s="282">
        <v>5890</v>
      </c>
      <c r="AY116" s="282">
        <v>-1548</v>
      </c>
      <c r="AZ116" s="282">
        <v>5095</v>
      </c>
      <c r="BA116" s="282">
        <v>-5528</v>
      </c>
      <c r="BB116" s="282">
        <v>-7706</v>
      </c>
      <c r="BC116" s="28">
        <v>-4335</v>
      </c>
      <c r="BD116" s="282">
        <v>688</v>
      </c>
      <c r="BE116" s="282">
        <v>5796</v>
      </c>
      <c r="BF116" s="282">
        <v>-5151</v>
      </c>
      <c r="BG116" s="282">
        <v>1566</v>
      </c>
      <c r="BH116" s="300"/>
      <c r="BI116" s="28">
        <f t="shared" si="621"/>
        <v>5791.65</v>
      </c>
      <c r="BJ116" s="93">
        <f t="shared" si="621"/>
        <v>2749.3200000000015</v>
      </c>
      <c r="BK116" s="93">
        <f t="shared" si="621"/>
        <v>2518.7899999999972</v>
      </c>
      <c r="BL116" s="93">
        <f t="shared" si="621"/>
        <v>1172.9599999999991</v>
      </c>
      <c r="BM116" s="93">
        <f t="shared" si="621"/>
        <v>257.04999999999927</v>
      </c>
      <c r="BN116" s="93">
        <f t="shared" si="621"/>
        <v>528.77000000000044</v>
      </c>
      <c r="BO116" s="93">
        <f t="shared" si="621"/>
        <v>99.789999999997235</v>
      </c>
      <c r="BP116" s="93">
        <f t="shared" si="621"/>
        <v>-859.68000000000029</v>
      </c>
      <c r="BQ116" s="93">
        <f t="shared" si="621"/>
        <v>-527.03000000000247</v>
      </c>
      <c r="BR116" s="394">
        <f t="shared" si="621"/>
        <v>-2887.0699999999979</v>
      </c>
      <c r="BS116" s="417">
        <f t="shared" si="622"/>
        <v>3366.75</v>
      </c>
      <c r="BT116" s="93">
        <f t="shared" si="622"/>
        <v>15129.400000000001</v>
      </c>
      <c r="BU116" s="93">
        <f t="shared" si="622"/>
        <v>-10361.530000000001</v>
      </c>
      <c r="BV116" s="93">
        <f t="shared" si="622"/>
        <v>-2270.5400000000009</v>
      </c>
      <c r="BW116" s="93">
        <f t="shared" si="622"/>
        <v>1282.010000000002</v>
      </c>
      <c r="BX116" s="234">
        <f t="shared" si="622"/>
        <v>382.43999999999687</v>
      </c>
      <c r="BY116" s="234">
        <f t="shared" si="622"/>
        <v>1836.2000000000007</v>
      </c>
      <c r="BZ116" s="234">
        <f t="shared" si="622"/>
        <v>-6291.5</v>
      </c>
      <c r="CA116" s="247">
        <f t="shared" si="622"/>
        <v>-3863.3299999999981</v>
      </c>
      <c r="CB116" s="247">
        <f t="shared" si="622"/>
        <v>1448</v>
      </c>
      <c r="CC116" s="247">
        <f t="shared" si="623"/>
        <v>-31444.329999999998</v>
      </c>
      <c r="CD116" s="374">
        <f t="shared" si="623"/>
        <v>2245.6899999999987</v>
      </c>
      <c r="CE116" s="343">
        <f t="shared" si="623"/>
        <v>1508</v>
      </c>
      <c r="CF116" s="247">
        <f t="shared" si="623"/>
        <v>-10308</v>
      </c>
      <c r="CG116" s="247">
        <f t="shared" si="623"/>
        <v>7835.6700000000019</v>
      </c>
      <c r="CH116" s="247">
        <f t="shared" si="623"/>
        <v>2158.7999999999993</v>
      </c>
      <c r="CI116" s="247">
        <f t="shared" si="623"/>
        <v>-3355.4900000000016</v>
      </c>
      <c r="CJ116" s="247">
        <f t="shared" si="623"/>
        <v>-4212.7699999999968</v>
      </c>
      <c r="CK116" s="247">
        <f t="shared" si="623"/>
        <v>-4684</v>
      </c>
      <c r="CL116" s="247">
        <f t="shared" si="623"/>
        <v>4990.3899999999994</v>
      </c>
      <c r="CM116" s="247">
        <f t="shared" si="624"/>
        <v>-2107</v>
      </c>
      <c r="CN116" s="247">
        <f t="shared" si="624"/>
        <v>-1630</v>
      </c>
      <c r="CO116" s="247">
        <f t="shared" si="624"/>
        <v>32883</v>
      </c>
      <c r="CP116" s="374">
        <f t="shared" si="624"/>
        <v>138</v>
      </c>
      <c r="CQ116" s="374">
        <f t="shared" si="624"/>
        <v>2730</v>
      </c>
      <c r="CR116" s="374">
        <f t="shared" si="624"/>
        <v>-287</v>
      </c>
      <c r="CS116" s="374">
        <f t="shared" si="624"/>
        <v>-4546</v>
      </c>
      <c r="CT116" s="374">
        <f t="shared" si="624"/>
        <v>4190</v>
      </c>
      <c r="CU116" s="374">
        <f t="shared" si="624"/>
        <v>-2171</v>
      </c>
      <c r="CV116" s="374">
        <f t="shared" si="624"/>
        <v>-2225</v>
      </c>
      <c r="CW116" s="374">
        <f t="shared" si="624"/>
        <v>-1967</v>
      </c>
      <c r="CX116" s="374">
        <f t="shared" si="624"/>
        <v>-21</v>
      </c>
      <c r="CY116" s="374">
        <f t="shared" si="624"/>
        <v>11294</v>
      </c>
      <c r="CZ116" s="374">
        <f t="shared" si="624"/>
        <v>-2617</v>
      </c>
      <c r="DA116" s="374">
        <f t="shared" si="624"/>
        <v>-345</v>
      </c>
      <c r="DB116" s="330"/>
      <c r="DC116" s="28">
        <f>DC95-DC102</f>
        <v>1566</v>
      </c>
    </row>
    <row r="117" spans="1:107" s="31" customFormat="1" x14ac:dyDescent="0.35">
      <c r="A117" s="139"/>
      <c r="B117" s="32" t="s">
        <v>141</v>
      </c>
      <c r="C117" s="90">
        <f t="shared" ref="C117:O117" si="628">C96-C103</f>
        <v>52837.010000000009</v>
      </c>
      <c r="D117" s="91">
        <f t="shared" si="628"/>
        <v>-24195.72000000003</v>
      </c>
      <c r="E117" s="91">
        <f t="shared" si="628"/>
        <v>99032.239999999991</v>
      </c>
      <c r="F117" s="28">
        <f t="shared" si="628"/>
        <v>-59013.340000000026</v>
      </c>
      <c r="G117" s="91">
        <f t="shared" si="628"/>
        <v>13101.049999999988</v>
      </c>
      <c r="H117" s="91">
        <f t="shared" si="628"/>
        <v>123294.87</v>
      </c>
      <c r="I117" s="91">
        <f t="shared" si="628"/>
        <v>73704.849999999977</v>
      </c>
      <c r="J117" s="91">
        <f t="shared" si="628"/>
        <v>154205.41999999993</v>
      </c>
      <c r="K117" s="91">
        <f t="shared" si="628"/>
        <v>-202834.04000000004</v>
      </c>
      <c r="L117" s="92">
        <f t="shared" si="628"/>
        <v>122672.44</v>
      </c>
      <c r="M117" s="91">
        <f t="shared" si="628"/>
        <v>54615.460000000021</v>
      </c>
      <c r="N117" s="91">
        <f t="shared" si="628"/>
        <v>-42891.630000000005</v>
      </c>
      <c r="O117" s="91">
        <f t="shared" si="628"/>
        <v>69423.090000000026</v>
      </c>
      <c r="P117" s="91">
        <f t="shared" ref="P117:R117" si="629">P96-P103</f>
        <v>57973</v>
      </c>
      <c r="Q117" s="91">
        <f t="shared" si="629"/>
        <v>20888</v>
      </c>
      <c r="R117" s="91">
        <f t="shared" si="629"/>
        <v>-20791.659999999974</v>
      </c>
      <c r="S117" s="91">
        <f t="shared" ref="S117:T117" si="630">S96-S103</f>
        <v>1384.210000000021</v>
      </c>
      <c r="T117" s="91">
        <f t="shared" si="630"/>
        <v>332314.46999999997</v>
      </c>
      <c r="U117" s="91">
        <f t="shared" ref="U117:W117" si="631">U96-U103</f>
        <v>48441.710000000079</v>
      </c>
      <c r="V117" s="91">
        <f t="shared" si="631"/>
        <v>-43443</v>
      </c>
      <c r="W117" s="91">
        <f t="shared" si="631"/>
        <v>48441.710000000079</v>
      </c>
      <c r="X117" s="92">
        <f t="shared" ref="X117:AB117" si="632">X96-X103</f>
        <v>114265.98000000004</v>
      </c>
      <c r="Y117" s="91">
        <f t="shared" si="632"/>
        <v>-15702</v>
      </c>
      <c r="Z117" s="91">
        <f t="shared" si="632"/>
        <v>34448</v>
      </c>
      <c r="AA117" s="91">
        <f t="shared" si="632"/>
        <v>-33534.080000000016</v>
      </c>
      <c r="AB117" s="91">
        <f t="shared" si="632"/>
        <v>23213.380000000005</v>
      </c>
      <c r="AC117" s="91">
        <f t="shared" ref="AC117:AF117" si="633">AC96-AC103</f>
        <v>23761.169999999984</v>
      </c>
      <c r="AD117" s="91">
        <f t="shared" si="633"/>
        <v>17769.150000000023</v>
      </c>
      <c r="AE117" s="91">
        <f t="shared" si="633"/>
        <v>81860</v>
      </c>
      <c r="AF117" s="91">
        <f t="shared" si="633"/>
        <v>125539.25</v>
      </c>
      <c r="AG117" s="192">
        <v>209013</v>
      </c>
      <c r="AH117" s="192">
        <v>-63511</v>
      </c>
      <c r="AI117" s="192">
        <v>-31657</v>
      </c>
      <c r="AJ117" s="92">
        <v>51301</v>
      </c>
      <c r="AK117" s="282">
        <v>79282</v>
      </c>
      <c r="AL117" s="282">
        <v>105694</v>
      </c>
      <c r="AM117" s="282">
        <v>-165959</v>
      </c>
      <c r="AN117" s="282">
        <v>3090</v>
      </c>
      <c r="AO117" s="282">
        <v>24948</v>
      </c>
      <c r="AP117" s="282">
        <v>213235</v>
      </c>
      <c r="AQ117" s="28">
        <v>-95062</v>
      </c>
      <c r="AR117" s="282">
        <v>249086</v>
      </c>
      <c r="AS117" s="282">
        <v>-74584</v>
      </c>
      <c r="AT117" s="282">
        <v>-252806</v>
      </c>
      <c r="AU117" s="282">
        <v>192218</v>
      </c>
      <c r="AV117" s="300">
        <v>146341</v>
      </c>
      <c r="AW117" s="282">
        <v>184466</v>
      </c>
      <c r="AX117" s="282">
        <v>338164</v>
      </c>
      <c r="AY117" s="282">
        <v>131143</v>
      </c>
      <c r="AZ117" s="282">
        <v>-10929</v>
      </c>
      <c r="BA117" s="282">
        <v>-25903</v>
      </c>
      <c r="BB117" s="282">
        <v>239664</v>
      </c>
      <c r="BC117" s="28">
        <v>-40918</v>
      </c>
      <c r="BD117" s="282">
        <v>243841</v>
      </c>
      <c r="BE117" s="282">
        <v>104073</v>
      </c>
      <c r="BF117" s="282">
        <v>-53860</v>
      </c>
      <c r="BG117" s="282">
        <v>-64632</v>
      </c>
      <c r="BH117" s="300"/>
      <c r="BI117" s="28">
        <f t="shared" si="621"/>
        <v>16586.080000000016</v>
      </c>
      <c r="BJ117" s="93">
        <f t="shared" si="621"/>
        <v>82168.72000000003</v>
      </c>
      <c r="BK117" s="93">
        <f t="shared" si="621"/>
        <v>-78144.239999999991</v>
      </c>
      <c r="BL117" s="93">
        <f t="shared" si="621"/>
        <v>38221.680000000051</v>
      </c>
      <c r="BM117" s="93">
        <f t="shared" si="621"/>
        <v>-11716.839999999967</v>
      </c>
      <c r="BN117" s="93">
        <f t="shared" si="621"/>
        <v>209019.59999999998</v>
      </c>
      <c r="BO117" s="93">
        <f t="shared" si="621"/>
        <v>-25263.139999999898</v>
      </c>
      <c r="BP117" s="93">
        <f t="shared" si="621"/>
        <v>-197648.41999999993</v>
      </c>
      <c r="BQ117" s="93">
        <f t="shared" si="621"/>
        <v>251275.75000000012</v>
      </c>
      <c r="BR117" s="394">
        <f t="shared" si="621"/>
        <v>-8406.4599999999627</v>
      </c>
      <c r="BS117" s="417">
        <f t="shared" si="622"/>
        <v>-70317.460000000021</v>
      </c>
      <c r="BT117" s="93">
        <f t="shared" si="622"/>
        <v>77339.63</v>
      </c>
      <c r="BU117" s="93">
        <f t="shared" si="622"/>
        <v>-102957.17000000004</v>
      </c>
      <c r="BV117" s="93">
        <f t="shared" si="622"/>
        <v>-34759.619999999995</v>
      </c>
      <c r="BW117" s="93">
        <f t="shared" si="622"/>
        <v>2873.1699999999837</v>
      </c>
      <c r="BX117" s="234">
        <f t="shared" si="622"/>
        <v>38560.81</v>
      </c>
      <c r="BY117" s="234">
        <f t="shared" si="622"/>
        <v>80475.789999999979</v>
      </c>
      <c r="BZ117" s="234">
        <f t="shared" si="622"/>
        <v>-206775.21999999997</v>
      </c>
      <c r="CA117" s="247">
        <f t="shared" si="622"/>
        <v>160571.28999999992</v>
      </c>
      <c r="CB117" s="247">
        <f t="shared" si="622"/>
        <v>-20068</v>
      </c>
      <c r="CC117" s="247">
        <f t="shared" si="623"/>
        <v>-80098.710000000079</v>
      </c>
      <c r="CD117" s="374">
        <f t="shared" si="623"/>
        <v>-62964.98000000004</v>
      </c>
      <c r="CE117" s="343">
        <f t="shared" si="623"/>
        <v>94984</v>
      </c>
      <c r="CF117" s="247">
        <f t="shared" si="623"/>
        <v>71246</v>
      </c>
      <c r="CG117" s="247">
        <f t="shared" si="623"/>
        <v>-132424.91999999998</v>
      </c>
      <c r="CH117" s="247">
        <f t="shared" si="623"/>
        <v>-20123.380000000005</v>
      </c>
      <c r="CI117" s="247">
        <f t="shared" si="623"/>
        <v>1186.8300000000163</v>
      </c>
      <c r="CJ117" s="247">
        <f t="shared" si="623"/>
        <v>195465.84999999998</v>
      </c>
      <c r="CK117" s="247">
        <f t="shared" si="623"/>
        <v>-176922</v>
      </c>
      <c r="CL117" s="247">
        <f t="shared" si="623"/>
        <v>123546.75</v>
      </c>
      <c r="CM117" s="247">
        <f t="shared" si="624"/>
        <v>-283597</v>
      </c>
      <c r="CN117" s="247">
        <f t="shared" si="624"/>
        <v>-189295</v>
      </c>
      <c r="CO117" s="247">
        <f t="shared" si="624"/>
        <v>223875</v>
      </c>
      <c r="CP117" s="374">
        <f t="shared" si="624"/>
        <v>95040</v>
      </c>
      <c r="CQ117" s="374">
        <f t="shared" si="624"/>
        <v>105184</v>
      </c>
      <c r="CR117" s="374">
        <f t="shared" si="624"/>
        <v>232470</v>
      </c>
      <c r="CS117" s="374">
        <f t="shared" si="624"/>
        <v>297102</v>
      </c>
      <c r="CT117" s="374">
        <f t="shared" si="624"/>
        <v>-14019</v>
      </c>
      <c r="CU117" s="374">
        <f t="shared" si="624"/>
        <v>-50851</v>
      </c>
      <c r="CV117" s="374">
        <f t="shared" si="624"/>
        <v>26429</v>
      </c>
      <c r="CW117" s="374">
        <f t="shared" si="624"/>
        <v>54144</v>
      </c>
      <c r="CX117" s="374">
        <f t="shared" si="624"/>
        <v>-5245</v>
      </c>
      <c r="CY117" s="374">
        <f t="shared" si="624"/>
        <v>178657</v>
      </c>
      <c r="CZ117" s="374">
        <f t="shared" si="624"/>
        <v>198946</v>
      </c>
      <c r="DA117" s="374">
        <f t="shared" si="624"/>
        <v>-256850</v>
      </c>
      <c r="DB117" s="330"/>
      <c r="DC117" s="28">
        <f t="shared" ref="DC117:DC119" si="634">DC96-DC103</f>
        <v>-64632</v>
      </c>
    </row>
    <row r="118" spans="1:107" s="31" customFormat="1" x14ac:dyDescent="0.35">
      <c r="A118" s="139"/>
      <c r="B118" s="32" t="s">
        <v>142</v>
      </c>
      <c r="C118" s="90">
        <f t="shared" ref="C118:O118" si="635">C97-C104</f>
        <v>108352.18</v>
      </c>
      <c r="D118" s="91">
        <f t="shared" si="635"/>
        <v>29723.750000000029</v>
      </c>
      <c r="E118" s="91">
        <f t="shared" si="635"/>
        <v>134202.32999999999</v>
      </c>
      <c r="F118" s="28">
        <f t="shared" si="635"/>
        <v>-35182.669999999984</v>
      </c>
      <c r="G118" s="91">
        <f t="shared" si="635"/>
        <v>85764.94</v>
      </c>
      <c r="H118" s="91">
        <f t="shared" si="635"/>
        <v>126109.63</v>
      </c>
      <c r="I118" s="91">
        <f t="shared" si="635"/>
        <v>185691.3</v>
      </c>
      <c r="J118" s="91">
        <f t="shared" si="635"/>
        <v>200152.61</v>
      </c>
      <c r="K118" s="91">
        <f t="shared" si="635"/>
        <v>-117237.50999999998</v>
      </c>
      <c r="L118" s="92">
        <f t="shared" si="635"/>
        <v>141514.90000000002</v>
      </c>
      <c r="M118" s="91">
        <f t="shared" si="635"/>
        <v>104437.54000000004</v>
      </c>
      <c r="N118" s="91">
        <f t="shared" si="635"/>
        <v>-61410.44</v>
      </c>
      <c r="O118" s="91">
        <f t="shared" si="635"/>
        <v>87957.75</v>
      </c>
      <c r="P118" s="91">
        <f t="shared" ref="P118:R118" si="636">P97-P104</f>
        <v>136728.06000000003</v>
      </c>
      <c r="Q118" s="91">
        <f t="shared" si="636"/>
        <v>36472.500000000029</v>
      </c>
      <c r="R118" s="91">
        <f t="shared" si="636"/>
        <v>-3177.8399999999965</v>
      </c>
      <c r="S118" s="91">
        <f t="shared" ref="S118:T118" si="637">S97-S104</f>
        <v>73541.010000000009</v>
      </c>
      <c r="T118" s="91">
        <f t="shared" si="637"/>
        <v>397859.59</v>
      </c>
      <c r="U118" s="91">
        <f t="shared" ref="U118:W118" si="638">U97-U104</f>
        <v>14055.900000000023</v>
      </c>
      <c r="V118" s="91">
        <f t="shared" si="638"/>
        <v>162405</v>
      </c>
      <c r="W118" s="91">
        <f t="shared" si="638"/>
        <v>14055.900000000023</v>
      </c>
      <c r="X118" s="92">
        <f t="shared" ref="X118:AB118" si="639">X97-X104</f>
        <v>129969.74000000002</v>
      </c>
      <c r="Y118" s="91">
        <f t="shared" si="639"/>
        <v>-90106</v>
      </c>
      <c r="Z118" s="91">
        <f t="shared" si="639"/>
        <v>46667</v>
      </c>
      <c r="AA118" s="91">
        <f t="shared" si="639"/>
        <v>24487.959999999992</v>
      </c>
      <c r="AB118" s="91">
        <f t="shared" si="639"/>
        <v>26424.940000000002</v>
      </c>
      <c r="AC118" s="91">
        <f t="shared" ref="AC118:AF118" si="640">AC97-AC104</f>
        <v>172434.41</v>
      </c>
      <c r="AD118" s="91">
        <f t="shared" si="640"/>
        <v>37918.630000000005</v>
      </c>
      <c r="AE118" s="91">
        <f t="shared" si="640"/>
        <v>99239</v>
      </c>
      <c r="AF118" s="91">
        <f t="shared" si="640"/>
        <v>224146.28000000003</v>
      </c>
      <c r="AG118" s="192">
        <v>321242</v>
      </c>
      <c r="AH118" s="192">
        <v>64912</v>
      </c>
      <c r="AI118" s="192">
        <v>73030</v>
      </c>
      <c r="AJ118" s="92">
        <v>261842</v>
      </c>
      <c r="AK118" s="282">
        <v>36398</v>
      </c>
      <c r="AL118" s="282">
        <v>-29108</v>
      </c>
      <c r="AM118" s="282">
        <v>-44927</v>
      </c>
      <c r="AN118" s="282">
        <v>45390</v>
      </c>
      <c r="AO118" s="282">
        <v>109460</v>
      </c>
      <c r="AP118" s="282">
        <v>150569</v>
      </c>
      <c r="AQ118" s="28">
        <v>31964</v>
      </c>
      <c r="AR118" s="282">
        <v>393668</v>
      </c>
      <c r="AS118" s="282">
        <v>230593</v>
      </c>
      <c r="AT118" s="282">
        <v>7394</v>
      </c>
      <c r="AU118" s="282">
        <v>157624</v>
      </c>
      <c r="AV118" s="300">
        <v>42316</v>
      </c>
      <c r="AW118" s="282">
        <v>144399</v>
      </c>
      <c r="AX118" s="282">
        <v>186821</v>
      </c>
      <c r="AY118" s="282">
        <v>128995</v>
      </c>
      <c r="AZ118" s="282">
        <v>-15073</v>
      </c>
      <c r="BA118" s="282">
        <v>164287</v>
      </c>
      <c r="BB118" s="282">
        <v>218648</v>
      </c>
      <c r="BC118" s="28">
        <v>-33208</v>
      </c>
      <c r="BD118" s="282">
        <v>388683</v>
      </c>
      <c r="BE118" s="282">
        <v>151198</v>
      </c>
      <c r="BF118" s="282">
        <v>94138</v>
      </c>
      <c r="BG118" s="282">
        <v>69184</v>
      </c>
      <c r="BH118" s="300"/>
      <c r="BI118" s="28">
        <f t="shared" si="621"/>
        <v>-20394.429999999993</v>
      </c>
      <c r="BJ118" s="93">
        <f t="shared" si="621"/>
        <v>107004.31</v>
      </c>
      <c r="BK118" s="93">
        <f t="shared" si="621"/>
        <v>-97729.829999999958</v>
      </c>
      <c r="BL118" s="93">
        <f t="shared" si="621"/>
        <v>32004.829999999987</v>
      </c>
      <c r="BM118" s="93">
        <f t="shared" si="621"/>
        <v>-12223.929999999993</v>
      </c>
      <c r="BN118" s="93">
        <f t="shared" si="621"/>
        <v>271749.96000000002</v>
      </c>
      <c r="BO118" s="93">
        <f t="shared" si="621"/>
        <v>-171635.39999999997</v>
      </c>
      <c r="BP118" s="93">
        <f t="shared" si="621"/>
        <v>-37747.609999999986</v>
      </c>
      <c r="BQ118" s="93">
        <f t="shared" si="621"/>
        <v>131293.41</v>
      </c>
      <c r="BR118" s="394">
        <f t="shared" si="621"/>
        <v>-11545.160000000003</v>
      </c>
      <c r="BS118" s="417">
        <f t="shared" si="622"/>
        <v>-194543.54000000004</v>
      </c>
      <c r="BT118" s="93">
        <f t="shared" si="622"/>
        <v>108077.44</v>
      </c>
      <c r="BU118" s="93">
        <f t="shared" si="622"/>
        <v>-63469.790000000008</v>
      </c>
      <c r="BV118" s="93">
        <f t="shared" si="622"/>
        <v>-110303.12000000002</v>
      </c>
      <c r="BW118" s="93">
        <f t="shared" si="622"/>
        <v>135961.90999999997</v>
      </c>
      <c r="BX118" s="234">
        <f t="shared" si="622"/>
        <v>41096.47</v>
      </c>
      <c r="BY118" s="234">
        <f t="shared" si="622"/>
        <v>25697.989999999991</v>
      </c>
      <c r="BZ118" s="234">
        <f t="shared" si="622"/>
        <v>-173713.31</v>
      </c>
      <c r="CA118" s="247">
        <f t="shared" si="622"/>
        <v>307186.09999999998</v>
      </c>
      <c r="CB118" s="247">
        <f t="shared" si="622"/>
        <v>-97493</v>
      </c>
      <c r="CC118" s="247">
        <f t="shared" si="623"/>
        <v>58974.099999999977</v>
      </c>
      <c r="CD118" s="374">
        <f t="shared" si="623"/>
        <v>131872.25999999998</v>
      </c>
      <c r="CE118" s="343">
        <f t="shared" si="623"/>
        <v>126504</v>
      </c>
      <c r="CF118" s="247">
        <f t="shared" si="623"/>
        <v>-75775</v>
      </c>
      <c r="CG118" s="247">
        <f t="shared" si="623"/>
        <v>-69414.959999999992</v>
      </c>
      <c r="CH118" s="247">
        <f t="shared" si="623"/>
        <v>18965.059999999998</v>
      </c>
      <c r="CI118" s="247">
        <f t="shared" si="623"/>
        <v>-62974.41</v>
      </c>
      <c r="CJ118" s="247">
        <f t="shared" si="623"/>
        <v>112650.37</v>
      </c>
      <c r="CK118" s="247">
        <f t="shared" si="623"/>
        <v>-67275</v>
      </c>
      <c r="CL118" s="247">
        <f t="shared" si="623"/>
        <v>169521.71999999997</v>
      </c>
      <c r="CM118" s="247">
        <f t="shared" si="624"/>
        <v>-90649</v>
      </c>
      <c r="CN118" s="247">
        <f t="shared" si="624"/>
        <v>-57518</v>
      </c>
      <c r="CO118" s="247">
        <f t="shared" si="624"/>
        <v>84594</v>
      </c>
      <c r="CP118" s="374">
        <f t="shared" si="624"/>
        <v>-219526</v>
      </c>
      <c r="CQ118" s="374">
        <f t="shared" si="624"/>
        <v>108001</v>
      </c>
      <c r="CR118" s="374">
        <f t="shared" si="624"/>
        <v>215929</v>
      </c>
      <c r="CS118" s="374">
        <f t="shared" si="624"/>
        <v>173922</v>
      </c>
      <c r="CT118" s="374">
        <f t="shared" si="624"/>
        <v>-60463</v>
      </c>
      <c r="CU118" s="374">
        <f t="shared" si="624"/>
        <v>54827</v>
      </c>
      <c r="CV118" s="374">
        <f t="shared" si="624"/>
        <v>68079</v>
      </c>
      <c r="CW118" s="374">
        <f t="shared" si="624"/>
        <v>-65172</v>
      </c>
      <c r="CX118" s="374">
        <f t="shared" si="624"/>
        <v>-4985</v>
      </c>
      <c r="CY118" s="374">
        <f t="shared" si="624"/>
        <v>-79395</v>
      </c>
      <c r="CZ118" s="374">
        <f t="shared" si="624"/>
        <v>86744</v>
      </c>
      <c r="DA118" s="374">
        <f t="shared" si="624"/>
        <v>-88440</v>
      </c>
      <c r="DB118" s="330"/>
      <c r="DC118" s="28">
        <f t="shared" si="634"/>
        <v>69184</v>
      </c>
    </row>
    <row r="119" spans="1:107" s="31" customFormat="1" x14ac:dyDescent="0.35">
      <c r="A119" s="139"/>
      <c r="B119" s="32" t="s">
        <v>143</v>
      </c>
      <c r="C119" s="90">
        <f t="shared" ref="C119:O119" si="641">C98-C105</f>
        <v>1361.1499999999942</v>
      </c>
      <c r="D119" s="91">
        <f t="shared" si="641"/>
        <v>40403.479999999981</v>
      </c>
      <c r="E119" s="91">
        <f t="shared" si="641"/>
        <v>56773.860000000015</v>
      </c>
      <c r="F119" s="28">
        <f t="shared" si="641"/>
        <v>92886.849999999977</v>
      </c>
      <c r="G119" s="91">
        <f t="shared" si="641"/>
        <v>109562.45000000001</v>
      </c>
      <c r="H119" s="91">
        <f t="shared" si="641"/>
        <v>19120.859999999986</v>
      </c>
      <c r="I119" s="91">
        <f t="shared" si="641"/>
        <v>80385.69</v>
      </c>
      <c r="J119" s="91">
        <f t="shared" si="641"/>
        <v>99141.309999999969</v>
      </c>
      <c r="K119" s="91">
        <f t="shared" si="641"/>
        <v>23413.820000000007</v>
      </c>
      <c r="L119" s="92">
        <f t="shared" si="641"/>
        <v>34783.819999999978</v>
      </c>
      <c r="M119" s="91">
        <f t="shared" si="641"/>
        <v>53100.640000000014</v>
      </c>
      <c r="N119" s="91">
        <f t="shared" si="641"/>
        <v>223986.75</v>
      </c>
      <c r="O119" s="91">
        <f t="shared" si="641"/>
        <v>-91256.25</v>
      </c>
      <c r="P119" s="91">
        <f t="shared" ref="P119:R119" si="642">P98-P105</f>
        <v>204608.57</v>
      </c>
      <c r="Q119" s="91">
        <f t="shared" si="642"/>
        <v>217217.99</v>
      </c>
      <c r="R119" s="91">
        <f t="shared" si="642"/>
        <v>141338.03000000003</v>
      </c>
      <c r="S119" s="91">
        <f t="shared" ref="S119:T119" si="643">S98-S105</f>
        <v>15180.229999999981</v>
      </c>
      <c r="T119" s="91">
        <f t="shared" si="643"/>
        <v>121569.63999999998</v>
      </c>
      <c r="U119" s="91">
        <f t="shared" ref="U119:W119" si="644">U98-U105</f>
        <v>61306.040000000037</v>
      </c>
      <c r="V119" s="91">
        <f t="shared" si="644"/>
        <v>78540</v>
      </c>
      <c r="W119" s="91">
        <f t="shared" si="644"/>
        <v>61306.040000000037</v>
      </c>
      <c r="X119" s="92">
        <f t="shared" ref="X119:AB119" si="645">X98-X105</f>
        <v>97615.88</v>
      </c>
      <c r="Y119" s="91">
        <f t="shared" si="645"/>
        <v>-28622</v>
      </c>
      <c r="Z119" s="91">
        <f t="shared" si="645"/>
        <v>193700</v>
      </c>
      <c r="AA119" s="91">
        <f t="shared" si="645"/>
        <v>28882.420000000013</v>
      </c>
      <c r="AB119" s="91">
        <f t="shared" si="645"/>
        <v>17304.760000000009</v>
      </c>
      <c r="AC119" s="91">
        <f t="shared" ref="AC119:AF119" si="646">AC98-AC105</f>
        <v>107545.32</v>
      </c>
      <c r="AD119" s="91">
        <f t="shared" si="646"/>
        <v>-16412.72</v>
      </c>
      <c r="AE119" s="91">
        <f t="shared" si="646"/>
        <v>288609</v>
      </c>
      <c r="AF119" s="91">
        <f t="shared" si="646"/>
        <v>42427.530000000028</v>
      </c>
      <c r="AG119" s="192">
        <v>-39716</v>
      </c>
      <c r="AH119" s="192">
        <v>145620</v>
      </c>
      <c r="AI119" s="192">
        <v>-33388</v>
      </c>
      <c r="AJ119" s="92">
        <v>152600</v>
      </c>
      <c r="AK119" s="282">
        <v>216717</v>
      </c>
      <c r="AL119" s="282">
        <v>-72161</v>
      </c>
      <c r="AM119" s="282">
        <v>263718</v>
      </c>
      <c r="AN119" s="282">
        <v>55173</v>
      </c>
      <c r="AO119" s="282">
        <v>-80691</v>
      </c>
      <c r="AP119" s="282">
        <v>25388</v>
      </c>
      <c r="AQ119" s="28">
        <v>81160</v>
      </c>
      <c r="AR119" s="282">
        <v>76797</v>
      </c>
      <c r="AS119" s="282">
        <v>83618</v>
      </c>
      <c r="AT119" s="282">
        <v>322091</v>
      </c>
      <c r="AU119" s="282">
        <v>-18332</v>
      </c>
      <c r="AV119" s="300">
        <v>-114964</v>
      </c>
      <c r="AW119" s="282">
        <v>4711629</v>
      </c>
      <c r="AX119" s="282">
        <v>-47505</v>
      </c>
      <c r="AY119" s="282">
        <v>27130</v>
      </c>
      <c r="AZ119" s="282">
        <v>41864</v>
      </c>
      <c r="BA119" s="282">
        <v>165163</v>
      </c>
      <c r="BB119" s="282">
        <v>-12491</v>
      </c>
      <c r="BC119" s="28">
        <v>70360</v>
      </c>
      <c r="BD119" s="282">
        <v>154752</v>
      </c>
      <c r="BE119" s="282">
        <v>-10709</v>
      </c>
      <c r="BF119" s="282">
        <v>-72598</v>
      </c>
      <c r="BG119" s="282">
        <v>56387</v>
      </c>
      <c r="BH119" s="300"/>
      <c r="BI119" s="28">
        <f t="shared" si="621"/>
        <v>-92617.4</v>
      </c>
      <c r="BJ119" s="93">
        <f t="shared" si="621"/>
        <v>164205.09000000003</v>
      </c>
      <c r="BK119" s="93">
        <f t="shared" si="621"/>
        <v>160444.12999999998</v>
      </c>
      <c r="BL119" s="93">
        <f t="shared" si="621"/>
        <v>48451.180000000051</v>
      </c>
      <c r="BM119" s="93">
        <f t="shared" si="621"/>
        <v>-94382.22000000003</v>
      </c>
      <c r="BN119" s="93">
        <f t="shared" si="621"/>
        <v>102448.78</v>
      </c>
      <c r="BO119" s="93">
        <f t="shared" si="621"/>
        <v>-19079.649999999965</v>
      </c>
      <c r="BP119" s="93">
        <f t="shared" si="621"/>
        <v>-20601.309999999969</v>
      </c>
      <c r="BQ119" s="93">
        <f t="shared" si="621"/>
        <v>37892.22000000003</v>
      </c>
      <c r="BR119" s="394">
        <f t="shared" si="621"/>
        <v>62832.060000000027</v>
      </c>
      <c r="BS119" s="417">
        <f t="shared" si="622"/>
        <v>-81722.640000000014</v>
      </c>
      <c r="BT119" s="93">
        <f t="shared" si="622"/>
        <v>-30286.75</v>
      </c>
      <c r="BU119" s="93">
        <f t="shared" si="622"/>
        <v>120138.67000000001</v>
      </c>
      <c r="BV119" s="93">
        <f t="shared" si="622"/>
        <v>-187303.81</v>
      </c>
      <c r="BW119" s="93">
        <f t="shared" si="622"/>
        <v>-109672.66999999998</v>
      </c>
      <c r="BX119" s="234">
        <f t="shared" si="622"/>
        <v>-157750.75000000003</v>
      </c>
      <c r="BY119" s="234">
        <f t="shared" si="622"/>
        <v>273428.77</v>
      </c>
      <c r="BZ119" s="234">
        <f t="shared" si="622"/>
        <v>-79142.109999999957</v>
      </c>
      <c r="CA119" s="247">
        <f t="shared" si="622"/>
        <v>-101022.04000000004</v>
      </c>
      <c r="CB119" s="247">
        <f t="shared" si="622"/>
        <v>67080</v>
      </c>
      <c r="CC119" s="247">
        <f t="shared" si="623"/>
        <v>-94694.040000000037</v>
      </c>
      <c r="CD119" s="374">
        <f t="shared" si="623"/>
        <v>54984.119999999995</v>
      </c>
      <c r="CE119" s="343">
        <f t="shared" si="623"/>
        <v>245339</v>
      </c>
      <c r="CF119" s="247">
        <f t="shared" si="623"/>
        <v>-265861</v>
      </c>
      <c r="CG119" s="247">
        <f t="shared" si="623"/>
        <v>234835.58</v>
      </c>
      <c r="CH119" s="247">
        <f t="shared" si="623"/>
        <v>37868.239999999991</v>
      </c>
      <c r="CI119" s="247">
        <f t="shared" si="623"/>
        <v>-188236.32</v>
      </c>
      <c r="CJ119" s="247">
        <f t="shared" si="623"/>
        <v>41800.720000000001</v>
      </c>
      <c r="CK119" s="247">
        <f t="shared" si="623"/>
        <v>-207449</v>
      </c>
      <c r="CL119" s="247">
        <f t="shared" si="623"/>
        <v>34369.469999999972</v>
      </c>
      <c r="CM119" s="247">
        <f t="shared" si="624"/>
        <v>123334</v>
      </c>
      <c r="CN119" s="247">
        <f t="shared" si="624"/>
        <v>176471</v>
      </c>
      <c r="CO119" s="247">
        <f t="shared" si="624"/>
        <v>15056</v>
      </c>
      <c r="CP119" s="374">
        <f t="shared" si="624"/>
        <v>-267564</v>
      </c>
      <c r="CQ119" s="374">
        <f t="shared" si="624"/>
        <v>4494912</v>
      </c>
      <c r="CR119" s="374">
        <f t="shared" si="624"/>
        <v>24656</v>
      </c>
      <c r="CS119" s="374">
        <f t="shared" si="624"/>
        <v>-236588</v>
      </c>
      <c r="CT119" s="374">
        <f t="shared" si="624"/>
        <v>-13309</v>
      </c>
      <c r="CU119" s="374">
        <f t="shared" si="624"/>
        <v>245854</v>
      </c>
      <c r="CV119" s="374">
        <f t="shared" si="624"/>
        <v>-37879</v>
      </c>
      <c r="CW119" s="374">
        <f t="shared" si="624"/>
        <v>-10800</v>
      </c>
      <c r="CX119" s="374">
        <f t="shared" si="624"/>
        <v>77955</v>
      </c>
      <c r="CY119" s="374">
        <f t="shared" si="624"/>
        <v>-94327</v>
      </c>
      <c r="CZ119" s="374">
        <f t="shared" si="624"/>
        <v>-394689</v>
      </c>
      <c r="DA119" s="374">
        <f t="shared" si="624"/>
        <v>74719</v>
      </c>
      <c r="DB119" s="330"/>
      <c r="DC119" s="28">
        <f t="shared" si="634"/>
        <v>56387</v>
      </c>
    </row>
    <row r="120" spans="1:107" s="123" customFormat="1" ht="15" thickBot="1" x14ac:dyDescent="0.4">
      <c r="A120" s="140"/>
      <c r="B120" s="45" t="s">
        <v>144</v>
      </c>
      <c r="C120" s="119">
        <f>SUM(C115:C119)</f>
        <v>151426.9200000001</v>
      </c>
      <c r="D120" s="120">
        <f t="shared" ref="D120:O120" si="647">SUM(D115:D119)</f>
        <v>-118031.9599999999</v>
      </c>
      <c r="E120" s="120">
        <f t="shared" si="647"/>
        <v>304655.44000000006</v>
      </c>
      <c r="F120" s="29">
        <f t="shared" si="647"/>
        <v>-134726.18000000017</v>
      </c>
      <c r="G120" s="120">
        <f t="shared" si="647"/>
        <v>710114.52</v>
      </c>
      <c r="H120" s="120">
        <f t="shared" si="647"/>
        <v>384486.51</v>
      </c>
      <c r="I120" s="120">
        <f t="shared" si="647"/>
        <v>161058.69000000003</v>
      </c>
      <c r="J120" s="120">
        <f t="shared" si="647"/>
        <v>240905.78000000012</v>
      </c>
      <c r="K120" s="120">
        <f t="shared" si="647"/>
        <v>-728566.81000000029</v>
      </c>
      <c r="L120" s="121">
        <f t="shared" si="647"/>
        <v>634792.56999999972</v>
      </c>
      <c r="M120" s="120">
        <f t="shared" si="647"/>
        <v>408162.01999999996</v>
      </c>
      <c r="N120" s="120">
        <f t="shared" si="647"/>
        <v>-17489.72</v>
      </c>
      <c r="O120" s="120">
        <f t="shared" si="647"/>
        <v>125281.12000000017</v>
      </c>
      <c r="P120" s="120">
        <f t="shared" ref="P120:R120" si="648">SUM(P115:P119)</f>
        <v>552563.02</v>
      </c>
      <c r="Q120" s="120">
        <f t="shared" si="648"/>
        <v>243518.61000000016</v>
      </c>
      <c r="R120" s="120">
        <f t="shared" si="648"/>
        <v>277278.10000000003</v>
      </c>
      <c r="S120" s="120">
        <f t="shared" ref="S120:T120" si="649">SUM(S115:S119)</f>
        <v>474568.61999999965</v>
      </c>
      <c r="T120" s="120">
        <f t="shared" si="649"/>
        <v>2138165.0799999996</v>
      </c>
      <c r="U120" s="120">
        <f t="shared" ref="U120:W120" si="650">SUM(U115:U119)</f>
        <v>-401183.82999999996</v>
      </c>
      <c r="V120" s="120">
        <f t="shared" si="650"/>
        <v>-438295</v>
      </c>
      <c r="W120" s="120">
        <f t="shared" si="650"/>
        <v>-401183.82999999996</v>
      </c>
      <c r="X120" s="121">
        <f t="shared" ref="X120:AB120" si="651">SUM(X115:X119)</f>
        <v>675311.87000000023</v>
      </c>
      <c r="Y120" s="120">
        <f t="shared" si="651"/>
        <v>-174699</v>
      </c>
      <c r="Z120" s="120">
        <f t="shared" si="651"/>
        <v>442577</v>
      </c>
      <c r="AA120" s="120">
        <f t="shared" si="651"/>
        <v>-148008.30999999997</v>
      </c>
      <c r="AB120" s="120">
        <f t="shared" si="651"/>
        <v>-29263.530000000042</v>
      </c>
      <c r="AC120" s="120">
        <f t="shared" ref="AC120:AF120" si="652">SUM(AC115:AC119)</f>
        <v>264456.93000000005</v>
      </c>
      <c r="AD120" s="120">
        <f t="shared" si="652"/>
        <v>243877.76000000018</v>
      </c>
      <c r="AE120" s="120">
        <f t="shared" si="652"/>
        <v>972210</v>
      </c>
      <c r="AF120" s="120">
        <f t="shared" si="652"/>
        <v>462938.33999999997</v>
      </c>
      <c r="AG120" s="191">
        <v>767336</v>
      </c>
      <c r="AH120" s="191">
        <v>-681117</v>
      </c>
      <c r="AI120" s="191">
        <v>-452722</v>
      </c>
      <c r="AJ120" s="121">
        <v>823035</v>
      </c>
      <c r="AK120" s="202">
        <v>614939</v>
      </c>
      <c r="AL120" s="202">
        <v>73871</v>
      </c>
      <c r="AM120" s="202">
        <v>-559561</v>
      </c>
      <c r="AN120" s="202">
        <v>49243</v>
      </c>
      <c r="AO120" s="202">
        <v>-63356</v>
      </c>
      <c r="AP120" s="202">
        <v>1006874</v>
      </c>
      <c r="AQ120" s="29">
        <v>-70037</v>
      </c>
      <c r="AR120" s="202">
        <v>1872075</v>
      </c>
      <c r="AS120" s="202">
        <v>-238912</v>
      </c>
      <c r="AT120" s="202">
        <v>-1017232</v>
      </c>
      <c r="AU120" s="202">
        <v>726508</v>
      </c>
      <c r="AV120" s="299">
        <v>138488</v>
      </c>
      <c r="AW120" s="202">
        <v>5359163</v>
      </c>
      <c r="AX120" s="202">
        <v>1231330</v>
      </c>
      <c r="AY120" s="202">
        <v>457580</v>
      </c>
      <c r="AZ120" s="202">
        <v>157557</v>
      </c>
      <c r="BA120" s="202">
        <v>-10617</v>
      </c>
      <c r="BB120" s="202">
        <v>1014441</v>
      </c>
      <c r="BC120" s="29">
        <v>487477</v>
      </c>
      <c r="BD120" s="202">
        <v>1520329</v>
      </c>
      <c r="BE120" s="202">
        <v>-13830</v>
      </c>
      <c r="BF120" s="202">
        <v>-772932</v>
      </c>
      <c r="BG120" s="202">
        <v>-190385</v>
      </c>
      <c r="BH120" s="299"/>
      <c r="BI120" s="29">
        <f t="shared" si="588"/>
        <v>-26145.79999999993</v>
      </c>
      <c r="BJ120" s="122">
        <f t="shared" ref="BJ120:BL120" si="653">SUM(BJ115:BJ119)</f>
        <v>670594.97999999986</v>
      </c>
      <c r="BK120" s="122">
        <f t="shared" si="653"/>
        <v>-61136.829999999929</v>
      </c>
      <c r="BL120" s="122">
        <f t="shared" si="653"/>
        <v>412004.28000000026</v>
      </c>
      <c r="BM120" s="122">
        <f t="shared" ref="BM120" si="654">SUM(BM115:BM119)</f>
        <v>-235545.90000000043</v>
      </c>
      <c r="BN120" s="122">
        <f t="shared" ref="BN120:BV120" si="655">SUM(BN115:BN119)</f>
        <v>1753678.5699999996</v>
      </c>
      <c r="BO120" s="122">
        <f t="shared" si="655"/>
        <v>-562242.52</v>
      </c>
      <c r="BP120" s="122">
        <f t="shared" si="655"/>
        <v>-679200.78</v>
      </c>
      <c r="BQ120" s="122">
        <f t="shared" si="655"/>
        <v>327382.98000000027</v>
      </c>
      <c r="BR120" s="393">
        <f t="shared" si="655"/>
        <v>40519.300000000461</v>
      </c>
      <c r="BS120" s="416">
        <f t="shared" si="655"/>
        <v>-582861.02</v>
      </c>
      <c r="BT120" s="122">
        <f t="shared" si="655"/>
        <v>460066.72000000003</v>
      </c>
      <c r="BU120" s="122">
        <f t="shared" si="655"/>
        <v>-273289.43000000017</v>
      </c>
      <c r="BV120" s="122">
        <f t="shared" si="655"/>
        <v>-581826.55000000005</v>
      </c>
      <c r="BW120" s="122">
        <f t="shared" ref="BW120:BX120" si="656">SUM(BW115:BW119)</f>
        <v>20938.319999999891</v>
      </c>
      <c r="BX120" s="233">
        <f t="shared" si="656"/>
        <v>-33400.339999999851</v>
      </c>
      <c r="BY120" s="233">
        <f t="shared" ref="BY120" si="657">SUM(BY115:BY119)</f>
        <v>497641.38000000035</v>
      </c>
      <c r="BZ120" s="233">
        <f t="shared" ref="BZ120:CA120" si="658">SUM(BZ115:BZ119)</f>
        <v>-1675226.7399999995</v>
      </c>
      <c r="CA120" s="259">
        <f t="shared" si="658"/>
        <v>1168519.83</v>
      </c>
      <c r="CB120" s="259">
        <f t="shared" ref="CB120:CC120" si="659">SUM(CB115:CB119)</f>
        <v>-242822</v>
      </c>
      <c r="CC120" s="259">
        <f t="shared" si="659"/>
        <v>-51538.170000000086</v>
      </c>
      <c r="CD120" s="373">
        <f t="shared" ref="CD120:CE120" si="660">SUM(CD115:CD119)</f>
        <v>147723.12999999974</v>
      </c>
      <c r="CE120" s="342">
        <f t="shared" si="660"/>
        <v>789638</v>
      </c>
      <c r="CF120" s="259">
        <f t="shared" ref="CF120" si="661">SUM(CF115:CF119)</f>
        <v>-368706</v>
      </c>
      <c r="CG120" s="259">
        <f t="shared" ref="CG120" si="662">SUM(CG115:CG119)</f>
        <v>-411552.69000000006</v>
      </c>
      <c r="CH120" s="259">
        <f t="shared" ref="CH120" si="663">SUM(CH115:CH119)</f>
        <v>78506.530000000042</v>
      </c>
      <c r="CI120" s="259">
        <f t="shared" ref="CI120" si="664">SUM(CI115:CI119)</f>
        <v>-327812.93000000005</v>
      </c>
      <c r="CJ120" s="259">
        <f t="shared" ref="CJ120" si="665">SUM(CJ115:CJ119)</f>
        <v>762996.23999999976</v>
      </c>
      <c r="CK120" s="259">
        <f t="shared" ref="CK120" si="666">SUM(CK115:CK119)</f>
        <v>-1042247</v>
      </c>
      <c r="CL120" s="259">
        <f t="shared" ref="CL120" si="667">SUM(CL115:CL119)</f>
        <v>1409136.66</v>
      </c>
      <c r="CM120" s="259">
        <f t="shared" ref="CM120" si="668">SUM(CM115:CM119)</f>
        <v>-1006248</v>
      </c>
      <c r="CN120" s="259">
        <f t="shared" ref="CN120" si="669">SUM(CN115:CN119)</f>
        <v>-336115</v>
      </c>
      <c r="CO120" s="259">
        <f t="shared" ref="CO120" si="670">SUM(CO115:CO119)</f>
        <v>1179230</v>
      </c>
      <c r="CP120" s="373">
        <f t="shared" ref="CP120" si="671">SUM(CP115:CP119)</f>
        <v>-684547</v>
      </c>
      <c r="CQ120" s="373">
        <f t="shared" ref="CQ120" si="672">SUM(CQ115:CQ119)</f>
        <v>4744224</v>
      </c>
      <c r="CR120" s="373">
        <f t="shared" ref="CR120" si="673">SUM(CR115:CR119)</f>
        <v>1157459</v>
      </c>
      <c r="CS120" s="373">
        <f t="shared" ref="CS120" si="674">SUM(CS115:CS119)</f>
        <v>1017141</v>
      </c>
      <c r="CT120" s="373">
        <f t="shared" ref="CT120" si="675">SUM(CT115:CT119)</f>
        <v>108314</v>
      </c>
      <c r="CU120" s="373">
        <f t="shared" ref="CU120" si="676">SUM(CU115:CU119)</f>
        <v>52739</v>
      </c>
      <c r="CV120" s="373">
        <f t="shared" ref="CV120" si="677">SUM(CV115:CV119)</f>
        <v>7567</v>
      </c>
      <c r="CW120" s="373">
        <f t="shared" ref="CW120" si="678">SUM(CW115:CW119)</f>
        <v>557514</v>
      </c>
      <c r="CX120" s="373">
        <f t="shared" ref="CX120" si="679">SUM(CX115:CX119)</f>
        <v>-351746</v>
      </c>
      <c r="CY120" s="373">
        <f t="shared" ref="CY120:CZ120" si="680">SUM(CY115:CY119)</f>
        <v>225082</v>
      </c>
      <c r="CZ120" s="373">
        <f t="shared" si="680"/>
        <v>244300</v>
      </c>
      <c r="DA120" s="373">
        <f t="shared" ref="DA120" si="681">SUM(DA115:DA119)</f>
        <v>-916893</v>
      </c>
      <c r="DB120" s="331"/>
      <c r="DC120" s="29">
        <f t="shared" si="588"/>
        <v>-190385</v>
      </c>
    </row>
    <row r="121" spans="1:107" s="52" customFormat="1" x14ac:dyDescent="0.3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51"/>
      <c r="CB121" s="251"/>
      <c r="CC121" s="251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264"/>
      <c r="DC121" s="71"/>
    </row>
    <row r="122" spans="1:107" s="52" customFormat="1" x14ac:dyDescent="0.35">
      <c r="A122" s="139"/>
      <c r="B122" s="53" t="s">
        <v>139</v>
      </c>
      <c r="C122" s="54">
        <v>4</v>
      </c>
      <c r="D122" s="55">
        <v>4</v>
      </c>
      <c r="E122" s="55">
        <v>4</v>
      </c>
      <c r="F122" s="57">
        <v>5</v>
      </c>
      <c r="G122" s="55">
        <v>3</v>
      </c>
      <c r="H122" s="57">
        <v>3</v>
      </c>
      <c r="I122" s="55">
        <v>3</v>
      </c>
      <c r="J122" s="57">
        <v>2</v>
      </c>
      <c r="K122" s="55">
        <v>3</v>
      </c>
      <c r="L122" s="100">
        <v>3</v>
      </c>
      <c r="M122" s="57">
        <v>3</v>
      </c>
      <c r="N122" s="57">
        <v>2</v>
      </c>
      <c r="O122" s="55">
        <v>2</v>
      </c>
      <c r="P122" s="57">
        <v>2</v>
      </c>
      <c r="Q122" s="55">
        <v>1</v>
      </c>
      <c r="R122" s="57">
        <v>1</v>
      </c>
      <c r="S122" s="55">
        <v>1</v>
      </c>
      <c r="T122" s="57">
        <v>1</v>
      </c>
      <c r="U122" s="194">
        <v>1</v>
      </c>
      <c r="V122" s="194">
        <v>2</v>
      </c>
      <c r="W122" s="194">
        <v>1</v>
      </c>
      <c r="X122" s="100">
        <v>0</v>
      </c>
      <c r="Y122" s="194">
        <v>0</v>
      </c>
      <c r="Z122" s="194">
        <v>1</v>
      </c>
      <c r="AA122" s="194">
        <v>0</v>
      </c>
      <c r="AB122" s="194">
        <v>0</v>
      </c>
      <c r="AC122" s="194">
        <v>0</v>
      </c>
      <c r="AD122" s="194">
        <v>0</v>
      </c>
      <c r="AE122" s="194">
        <v>1</v>
      </c>
      <c r="AF122" s="194">
        <v>2</v>
      </c>
      <c r="AG122" s="194">
        <v>3</v>
      </c>
      <c r="AH122" s="194">
        <v>3</v>
      </c>
      <c r="AI122" s="194">
        <v>4</v>
      </c>
      <c r="AJ122" s="100">
        <v>5</v>
      </c>
      <c r="AK122" s="194">
        <v>4</v>
      </c>
      <c r="AL122" s="194">
        <v>7</v>
      </c>
      <c r="AM122" s="194">
        <v>4</v>
      </c>
      <c r="AN122" s="194">
        <v>4</v>
      </c>
      <c r="AO122" s="194">
        <v>5</v>
      </c>
      <c r="AP122" s="194">
        <v>1</v>
      </c>
      <c r="AQ122" s="57">
        <v>5</v>
      </c>
      <c r="AR122" s="194">
        <v>8</v>
      </c>
      <c r="AS122" s="194">
        <v>6</v>
      </c>
      <c r="AT122" s="194">
        <v>6</v>
      </c>
      <c r="AU122" s="194">
        <v>7</v>
      </c>
      <c r="AV122" s="100">
        <v>7</v>
      </c>
      <c r="AW122" s="194">
        <v>7</v>
      </c>
      <c r="AX122" s="194">
        <v>6</v>
      </c>
      <c r="AY122" s="194">
        <v>6</v>
      </c>
      <c r="AZ122" s="194">
        <v>7</v>
      </c>
      <c r="BA122" s="194">
        <v>5</v>
      </c>
      <c r="BB122" s="194">
        <v>5</v>
      </c>
      <c r="BC122" s="57">
        <v>2</v>
      </c>
      <c r="BD122" s="194">
        <v>2</v>
      </c>
      <c r="BE122" s="194">
        <v>2</v>
      </c>
      <c r="BF122" s="194">
        <v>2</v>
      </c>
      <c r="BG122" s="194">
        <v>3</v>
      </c>
      <c r="BH122" s="100"/>
      <c r="BI122" s="57">
        <f t="shared" ref="BI122:BR126" si="682">O122-C122</f>
        <v>-2</v>
      </c>
      <c r="BJ122" s="101">
        <f t="shared" si="682"/>
        <v>-2</v>
      </c>
      <c r="BK122" s="101">
        <f t="shared" si="682"/>
        <v>-3</v>
      </c>
      <c r="BL122" s="101">
        <f t="shared" si="682"/>
        <v>-4</v>
      </c>
      <c r="BM122" s="101">
        <f t="shared" si="682"/>
        <v>-2</v>
      </c>
      <c r="BN122" s="101">
        <f t="shared" si="682"/>
        <v>-2</v>
      </c>
      <c r="BO122" s="101">
        <f t="shared" si="682"/>
        <v>-2</v>
      </c>
      <c r="BP122" s="101">
        <f t="shared" si="682"/>
        <v>0</v>
      </c>
      <c r="BQ122" s="101">
        <f t="shared" si="682"/>
        <v>-2</v>
      </c>
      <c r="BR122" s="397">
        <f t="shared" si="682"/>
        <v>-3</v>
      </c>
      <c r="BS122" s="101">
        <f t="shared" ref="BS122:CB126" si="683">Y122-M122</f>
        <v>-3</v>
      </c>
      <c r="BT122" s="101">
        <f t="shared" si="683"/>
        <v>-1</v>
      </c>
      <c r="BU122" s="101">
        <f t="shared" si="683"/>
        <v>-2</v>
      </c>
      <c r="BV122" s="101">
        <f t="shared" si="683"/>
        <v>-2</v>
      </c>
      <c r="BW122" s="101">
        <f t="shared" si="683"/>
        <v>-1</v>
      </c>
      <c r="BX122" s="237">
        <f t="shared" si="683"/>
        <v>-1</v>
      </c>
      <c r="BY122" s="237">
        <f t="shared" si="683"/>
        <v>0</v>
      </c>
      <c r="BZ122" s="237">
        <f t="shared" si="683"/>
        <v>1</v>
      </c>
      <c r="CA122" s="196">
        <f t="shared" si="683"/>
        <v>2</v>
      </c>
      <c r="CB122" s="196">
        <f t="shared" si="683"/>
        <v>1</v>
      </c>
      <c r="CC122" s="196">
        <f t="shared" ref="CC122:CL126" si="684">AI122-W122</f>
        <v>3</v>
      </c>
      <c r="CD122" s="377">
        <f t="shared" si="684"/>
        <v>5</v>
      </c>
      <c r="CE122" s="196">
        <f t="shared" si="684"/>
        <v>4</v>
      </c>
      <c r="CF122" s="196">
        <f t="shared" si="684"/>
        <v>6</v>
      </c>
      <c r="CG122" s="196">
        <f t="shared" si="684"/>
        <v>4</v>
      </c>
      <c r="CH122" s="196">
        <f t="shared" si="684"/>
        <v>4</v>
      </c>
      <c r="CI122" s="196">
        <f t="shared" si="684"/>
        <v>5</v>
      </c>
      <c r="CJ122" s="196">
        <f t="shared" si="684"/>
        <v>1</v>
      </c>
      <c r="CK122" s="196">
        <f t="shared" si="684"/>
        <v>4</v>
      </c>
      <c r="CL122" s="196">
        <f t="shared" si="684"/>
        <v>6</v>
      </c>
      <c r="CM122" s="196">
        <f t="shared" ref="CM122:DA126" si="685">AS122-AG122</f>
        <v>3</v>
      </c>
      <c r="CN122" s="196">
        <f t="shared" si="685"/>
        <v>3</v>
      </c>
      <c r="CO122" s="196">
        <f t="shared" si="685"/>
        <v>3</v>
      </c>
      <c r="CP122" s="377">
        <f t="shared" si="685"/>
        <v>2</v>
      </c>
      <c r="CQ122" s="377">
        <f t="shared" si="685"/>
        <v>3</v>
      </c>
      <c r="CR122" s="377">
        <f t="shared" si="685"/>
        <v>-1</v>
      </c>
      <c r="CS122" s="377">
        <f t="shared" si="685"/>
        <v>2</v>
      </c>
      <c r="CT122" s="377">
        <f t="shared" si="685"/>
        <v>3</v>
      </c>
      <c r="CU122" s="377">
        <f t="shared" si="685"/>
        <v>0</v>
      </c>
      <c r="CV122" s="377">
        <f t="shared" si="685"/>
        <v>4</v>
      </c>
      <c r="CW122" s="377">
        <f t="shared" si="685"/>
        <v>-3</v>
      </c>
      <c r="CX122" s="377">
        <f t="shared" si="685"/>
        <v>-6</v>
      </c>
      <c r="CY122" s="377">
        <f t="shared" si="685"/>
        <v>-4</v>
      </c>
      <c r="CZ122" s="377">
        <f t="shared" si="685"/>
        <v>-4</v>
      </c>
      <c r="DA122" s="377">
        <f t="shared" si="685"/>
        <v>-4</v>
      </c>
      <c r="DB122" s="264"/>
      <c r="DC122" s="57">
        <f>IF(ISERROR(GETPIVOTDATA("VALUE",'CSS WK pvt'!$I$2,"DT_FILE",DC$8,"CD_CO",DC$6,"TRIM_CAT",TRIM(B122),"TRIM_LINE",A121))=TRUE,0,GETPIVOTDATA("VALUE",'CSS WK pvt'!$I$2,"DT_FILE",DC$8,"CD_CO",DC$6,"TRIM_CAT",TRIM(B122),"TRIM_LINE",A121))</f>
        <v>3</v>
      </c>
    </row>
    <row r="123" spans="1:107" s="52" customFormat="1" x14ac:dyDescent="0.35">
      <c r="A123" s="139"/>
      <c r="B123" s="53" t="s">
        <v>140</v>
      </c>
      <c r="C123" s="54">
        <v>4</v>
      </c>
      <c r="D123" s="55">
        <v>3</v>
      </c>
      <c r="E123" s="55">
        <v>3</v>
      </c>
      <c r="F123" s="57">
        <v>4</v>
      </c>
      <c r="G123" s="55">
        <v>4</v>
      </c>
      <c r="H123" s="57">
        <v>5</v>
      </c>
      <c r="I123" s="55">
        <v>6</v>
      </c>
      <c r="J123" s="57">
        <v>6</v>
      </c>
      <c r="K123" s="55">
        <v>6</v>
      </c>
      <c r="L123" s="100">
        <v>6</v>
      </c>
      <c r="M123" s="57">
        <v>6</v>
      </c>
      <c r="N123" s="57">
        <v>6</v>
      </c>
      <c r="O123" s="55">
        <v>6</v>
      </c>
      <c r="P123" s="57">
        <v>6</v>
      </c>
      <c r="Q123" s="55">
        <v>4</v>
      </c>
      <c r="R123" s="57">
        <v>6</v>
      </c>
      <c r="S123" s="55">
        <v>7</v>
      </c>
      <c r="T123" s="57">
        <v>7</v>
      </c>
      <c r="U123" s="194">
        <v>8</v>
      </c>
      <c r="V123" s="194">
        <v>9</v>
      </c>
      <c r="W123" s="194">
        <v>10</v>
      </c>
      <c r="X123" s="100">
        <v>12</v>
      </c>
      <c r="Y123" s="194">
        <v>14</v>
      </c>
      <c r="Z123" s="194">
        <v>14</v>
      </c>
      <c r="AA123" s="194">
        <v>15</v>
      </c>
      <c r="AB123" s="194">
        <v>28</v>
      </c>
      <c r="AC123" s="194">
        <v>30</v>
      </c>
      <c r="AD123" s="194">
        <v>29</v>
      </c>
      <c r="AE123" s="194">
        <v>26</v>
      </c>
      <c r="AF123" s="194">
        <v>24</v>
      </c>
      <c r="AG123" s="194">
        <v>26</v>
      </c>
      <c r="AH123" s="194">
        <v>24</v>
      </c>
      <c r="AI123" s="194">
        <v>23</v>
      </c>
      <c r="AJ123" s="100">
        <v>23</v>
      </c>
      <c r="AK123" s="194">
        <v>22</v>
      </c>
      <c r="AL123" s="194">
        <v>18</v>
      </c>
      <c r="AM123" s="194">
        <v>18</v>
      </c>
      <c r="AN123" s="194">
        <v>14</v>
      </c>
      <c r="AO123" s="194">
        <v>18</v>
      </c>
      <c r="AP123" s="194">
        <v>19</v>
      </c>
      <c r="AQ123" s="57">
        <v>15</v>
      </c>
      <c r="AR123" s="194">
        <v>12</v>
      </c>
      <c r="AS123" s="194">
        <v>10</v>
      </c>
      <c r="AT123" s="194">
        <v>10</v>
      </c>
      <c r="AU123" s="194">
        <v>10</v>
      </c>
      <c r="AV123" s="100">
        <v>9</v>
      </c>
      <c r="AW123" s="194">
        <v>9</v>
      </c>
      <c r="AX123" s="194">
        <v>11</v>
      </c>
      <c r="AY123" s="194">
        <v>11</v>
      </c>
      <c r="AZ123" s="194">
        <v>10</v>
      </c>
      <c r="BA123" s="194">
        <v>10</v>
      </c>
      <c r="BB123" s="194">
        <v>7</v>
      </c>
      <c r="BC123" s="57">
        <v>8</v>
      </c>
      <c r="BD123" s="194">
        <v>8</v>
      </c>
      <c r="BE123" s="194">
        <v>9</v>
      </c>
      <c r="BF123" s="194">
        <v>10</v>
      </c>
      <c r="BG123" s="194">
        <v>10</v>
      </c>
      <c r="BH123" s="100"/>
      <c r="BI123" s="57">
        <f t="shared" si="682"/>
        <v>2</v>
      </c>
      <c r="BJ123" s="101">
        <f t="shared" si="682"/>
        <v>3</v>
      </c>
      <c r="BK123" s="101">
        <f t="shared" si="682"/>
        <v>1</v>
      </c>
      <c r="BL123" s="101">
        <f t="shared" si="682"/>
        <v>2</v>
      </c>
      <c r="BM123" s="101">
        <f t="shared" si="682"/>
        <v>3</v>
      </c>
      <c r="BN123" s="101">
        <f t="shared" si="682"/>
        <v>2</v>
      </c>
      <c r="BO123" s="101">
        <f t="shared" si="682"/>
        <v>2</v>
      </c>
      <c r="BP123" s="101">
        <f t="shared" si="682"/>
        <v>3</v>
      </c>
      <c r="BQ123" s="101">
        <f t="shared" si="682"/>
        <v>4</v>
      </c>
      <c r="BR123" s="397">
        <f t="shared" si="682"/>
        <v>6</v>
      </c>
      <c r="BS123" s="101">
        <f t="shared" si="683"/>
        <v>8</v>
      </c>
      <c r="BT123" s="101">
        <f t="shared" si="683"/>
        <v>8</v>
      </c>
      <c r="BU123" s="101">
        <f t="shared" si="683"/>
        <v>9</v>
      </c>
      <c r="BV123" s="101">
        <f t="shared" si="683"/>
        <v>22</v>
      </c>
      <c r="BW123" s="101">
        <f t="shared" si="683"/>
        <v>26</v>
      </c>
      <c r="BX123" s="237">
        <f t="shared" si="683"/>
        <v>23</v>
      </c>
      <c r="BY123" s="237">
        <f t="shared" si="683"/>
        <v>19</v>
      </c>
      <c r="BZ123" s="237">
        <f t="shared" si="683"/>
        <v>17</v>
      </c>
      <c r="CA123" s="196">
        <f t="shared" si="683"/>
        <v>18</v>
      </c>
      <c r="CB123" s="196">
        <f t="shared" si="683"/>
        <v>15</v>
      </c>
      <c r="CC123" s="196">
        <f t="shared" si="684"/>
        <v>13</v>
      </c>
      <c r="CD123" s="377">
        <f t="shared" si="684"/>
        <v>11</v>
      </c>
      <c r="CE123" s="196">
        <f t="shared" si="684"/>
        <v>8</v>
      </c>
      <c r="CF123" s="196">
        <f t="shared" si="684"/>
        <v>4</v>
      </c>
      <c r="CG123" s="196">
        <f t="shared" si="684"/>
        <v>3</v>
      </c>
      <c r="CH123" s="196">
        <f t="shared" si="684"/>
        <v>-14</v>
      </c>
      <c r="CI123" s="196">
        <f t="shared" si="684"/>
        <v>-12</v>
      </c>
      <c r="CJ123" s="196">
        <f t="shared" si="684"/>
        <v>-10</v>
      </c>
      <c r="CK123" s="196">
        <f t="shared" si="684"/>
        <v>-11</v>
      </c>
      <c r="CL123" s="196">
        <f t="shared" si="684"/>
        <v>-12</v>
      </c>
      <c r="CM123" s="196">
        <f t="shared" si="685"/>
        <v>-16</v>
      </c>
      <c r="CN123" s="196">
        <f t="shared" si="685"/>
        <v>-14</v>
      </c>
      <c r="CO123" s="196">
        <f t="shared" si="685"/>
        <v>-13</v>
      </c>
      <c r="CP123" s="377">
        <f t="shared" si="685"/>
        <v>-14</v>
      </c>
      <c r="CQ123" s="377">
        <f t="shared" si="685"/>
        <v>-13</v>
      </c>
      <c r="CR123" s="377">
        <f t="shared" si="685"/>
        <v>-7</v>
      </c>
      <c r="CS123" s="377">
        <f t="shared" si="685"/>
        <v>-7</v>
      </c>
      <c r="CT123" s="377">
        <f t="shared" si="685"/>
        <v>-4</v>
      </c>
      <c r="CU123" s="377">
        <f t="shared" si="685"/>
        <v>-8</v>
      </c>
      <c r="CV123" s="377">
        <f t="shared" si="685"/>
        <v>-12</v>
      </c>
      <c r="CW123" s="377">
        <f t="shared" si="685"/>
        <v>-7</v>
      </c>
      <c r="CX123" s="377">
        <f t="shared" si="685"/>
        <v>-4</v>
      </c>
      <c r="CY123" s="377">
        <f t="shared" si="685"/>
        <v>-1</v>
      </c>
      <c r="CZ123" s="377">
        <f t="shared" si="685"/>
        <v>0</v>
      </c>
      <c r="DA123" s="377">
        <f t="shared" si="685"/>
        <v>0</v>
      </c>
      <c r="DB123" s="264"/>
      <c r="DC123" s="57">
        <f>IF(ISERROR(GETPIVOTDATA("VALUE",'CSS WK pvt'!$I$2,"DT_FILE",DC$8,"CD_CO",DC$6,"TRIM_CAT",TRIM(B123),"TRIM_LINE",A121))=TRUE,0,GETPIVOTDATA("VALUE",'CSS WK pvt'!$I$2,"DT_FILE",DC$8,"CD_CO",DC$6,"TRIM_CAT",TRIM(B123),"TRIM_LINE",A121))</f>
        <v>10</v>
      </c>
    </row>
    <row r="124" spans="1:107" s="52" customFormat="1" x14ac:dyDescent="0.3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/>
      <c r="BI124" s="57">
        <f t="shared" si="682"/>
        <v>0</v>
      </c>
      <c r="BJ124" s="101">
        <f t="shared" si="682"/>
        <v>0</v>
      </c>
      <c r="BK124" s="101">
        <f t="shared" si="682"/>
        <v>0</v>
      </c>
      <c r="BL124" s="101">
        <f t="shared" si="682"/>
        <v>0</v>
      </c>
      <c r="BM124" s="101">
        <f t="shared" si="682"/>
        <v>0</v>
      </c>
      <c r="BN124" s="101">
        <f t="shared" si="682"/>
        <v>0</v>
      </c>
      <c r="BO124" s="101">
        <f t="shared" si="682"/>
        <v>0</v>
      </c>
      <c r="BP124" s="101">
        <f t="shared" si="682"/>
        <v>0</v>
      </c>
      <c r="BQ124" s="101">
        <f t="shared" si="682"/>
        <v>0</v>
      </c>
      <c r="BR124" s="397">
        <f t="shared" si="682"/>
        <v>0</v>
      </c>
      <c r="BS124" s="101">
        <f t="shared" si="683"/>
        <v>0</v>
      </c>
      <c r="BT124" s="101">
        <f t="shared" si="683"/>
        <v>0</v>
      </c>
      <c r="BU124" s="101">
        <f t="shared" si="683"/>
        <v>0</v>
      </c>
      <c r="BV124" s="101">
        <f t="shared" si="683"/>
        <v>0</v>
      </c>
      <c r="BW124" s="101">
        <f t="shared" si="683"/>
        <v>0</v>
      </c>
      <c r="BX124" s="237">
        <f t="shared" si="683"/>
        <v>0</v>
      </c>
      <c r="BY124" s="237">
        <f t="shared" si="683"/>
        <v>0</v>
      </c>
      <c r="BZ124" s="237">
        <f t="shared" si="683"/>
        <v>0</v>
      </c>
      <c r="CA124" s="196">
        <f t="shared" si="683"/>
        <v>0</v>
      </c>
      <c r="CB124" s="196">
        <f t="shared" si="683"/>
        <v>0</v>
      </c>
      <c r="CC124" s="196">
        <f t="shared" si="684"/>
        <v>0</v>
      </c>
      <c r="CD124" s="377">
        <f t="shared" si="684"/>
        <v>0</v>
      </c>
      <c r="CE124" s="196">
        <f t="shared" si="684"/>
        <v>0</v>
      </c>
      <c r="CF124" s="196">
        <f t="shared" si="684"/>
        <v>0</v>
      </c>
      <c r="CG124" s="196">
        <f t="shared" si="684"/>
        <v>0</v>
      </c>
      <c r="CH124" s="196">
        <f t="shared" si="684"/>
        <v>0</v>
      </c>
      <c r="CI124" s="196">
        <f t="shared" si="684"/>
        <v>0</v>
      </c>
      <c r="CJ124" s="196">
        <f t="shared" si="684"/>
        <v>0</v>
      </c>
      <c r="CK124" s="196">
        <f t="shared" si="684"/>
        <v>0</v>
      </c>
      <c r="CL124" s="196">
        <f t="shared" si="684"/>
        <v>0</v>
      </c>
      <c r="CM124" s="196">
        <f t="shared" si="685"/>
        <v>0</v>
      </c>
      <c r="CN124" s="196">
        <f t="shared" si="685"/>
        <v>0</v>
      </c>
      <c r="CO124" s="196">
        <f t="shared" si="685"/>
        <v>0</v>
      </c>
      <c r="CP124" s="377">
        <f t="shared" si="685"/>
        <v>0</v>
      </c>
      <c r="CQ124" s="377">
        <f t="shared" si="685"/>
        <v>0</v>
      </c>
      <c r="CR124" s="377">
        <f t="shared" si="685"/>
        <v>0</v>
      </c>
      <c r="CS124" s="377">
        <f t="shared" si="685"/>
        <v>0</v>
      </c>
      <c r="CT124" s="377">
        <f t="shared" si="685"/>
        <v>0</v>
      </c>
      <c r="CU124" s="377">
        <f t="shared" si="685"/>
        <v>0</v>
      </c>
      <c r="CV124" s="377">
        <f t="shared" si="685"/>
        <v>0</v>
      </c>
      <c r="CW124" s="377">
        <f t="shared" si="685"/>
        <v>0</v>
      </c>
      <c r="CX124" s="377">
        <f t="shared" si="685"/>
        <v>0</v>
      </c>
      <c r="CY124" s="377">
        <f t="shared" si="685"/>
        <v>0</v>
      </c>
      <c r="CZ124" s="377">
        <f t="shared" si="685"/>
        <v>0</v>
      </c>
      <c r="DA124" s="377">
        <f t="shared" si="685"/>
        <v>0</v>
      </c>
      <c r="DB124" s="264"/>
      <c r="DC124" s="57">
        <f>IF(ISERROR(GETPIVOTDATA("VALUE",'CSS WK pvt'!$I$2,"DT_FILE",DC$8,"CD_CO",DC$6,"TRIM_CAT",TRIM(B124),"TRIM_LINE",A121))=TRUE,0,GETPIVOTDATA("VALUE",'CSS WK pvt'!$I$2,"DT_FILE",DC$8,"CD_CO",DC$6,"TRIM_CAT",TRIM(B124),"TRIM_LINE",A121))</f>
        <v>0</v>
      </c>
    </row>
    <row r="125" spans="1:107" s="52" customFormat="1" x14ac:dyDescent="0.3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/>
      <c r="BI125" s="57">
        <f t="shared" si="682"/>
        <v>0</v>
      </c>
      <c r="BJ125" s="101">
        <f t="shared" si="682"/>
        <v>0</v>
      </c>
      <c r="BK125" s="101">
        <f t="shared" si="682"/>
        <v>0</v>
      </c>
      <c r="BL125" s="101">
        <f t="shared" si="682"/>
        <v>0</v>
      </c>
      <c r="BM125" s="101">
        <f t="shared" si="682"/>
        <v>0</v>
      </c>
      <c r="BN125" s="101">
        <f t="shared" si="682"/>
        <v>0</v>
      </c>
      <c r="BO125" s="101">
        <f t="shared" si="682"/>
        <v>0</v>
      </c>
      <c r="BP125" s="101">
        <f t="shared" si="682"/>
        <v>0</v>
      </c>
      <c r="BQ125" s="101">
        <f t="shared" si="682"/>
        <v>0</v>
      </c>
      <c r="BR125" s="397">
        <f t="shared" si="682"/>
        <v>0</v>
      </c>
      <c r="BS125" s="101">
        <f t="shared" si="683"/>
        <v>0</v>
      </c>
      <c r="BT125" s="101">
        <f t="shared" si="683"/>
        <v>0</v>
      </c>
      <c r="BU125" s="101">
        <f t="shared" si="683"/>
        <v>0</v>
      </c>
      <c r="BV125" s="101">
        <f t="shared" si="683"/>
        <v>0</v>
      </c>
      <c r="BW125" s="101">
        <f t="shared" si="683"/>
        <v>0</v>
      </c>
      <c r="BX125" s="237">
        <f t="shared" si="683"/>
        <v>0</v>
      </c>
      <c r="BY125" s="237">
        <f t="shared" si="683"/>
        <v>0</v>
      </c>
      <c r="BZ125" s="237">
        <f t="shared" si="683"/>
        <v>0</v>
      </c>
      <c r="CA125" s="196">
        <f t="shared" si="683"/>
        <v>0</v>
      </c>
      <c r="CB125" s="196">
        <f t="shared" si="683"/>
        <v>0</v>
      </c>
      <c r="CC125" s="196">
        <f t="shared" si="684"/>
        <v>0</v>
      </c>
      <c r="CD125" s="377">
        <f t="shared" si="684"/>
        <v>0</v>
      </c>
      <c r="CE125" s="196">
        <f t="shared" si="684"/>
        <v>0</v>
      </c>
      <c r="CF125" s="196">
        <f t="shared" si="684"/>
        <v>0</v>
      </c>
      <c r="CG125" s="196">
        <f t="shared" si="684"/>
        <v>0</v>
      </c>
      <c r="CH125" s="196">
        <f t="shared" si="684"/>
        <v>0</v>
      </c>
      <c r="CI125" s="196">
        <f t="shared" si="684"/>
        <v>0</v>
      </c>
      <c r="CJ125" s="196">
        <f t="shared" si="684"/>
        <v>0</v>
      </c>
      <c r="CK125" s="196">
        <f t="shared" si="684"/>
        <v>0</v>
      </c>
      <c r="CL125" s="196">
        <f t="shared" si="684"/>
        <v>0</v>
      </c>
      <c r="CM125" s="196">
        <f t="shared" si="685"/>
        <v>0</v>
      </c>
      <c r="CN125" s="196">
        <f t="shared" si="685"/>
        <v>0</v>
      </c>
      <c r="CO125" s="196">
        <f t="shared" si="685"/>
        <v>0</v>
      </c>
      <c r="CP125" s="377">
        <f t="shared" si="685"/>
        <v>0</v>
      </c>
      <c r="CQ125" s="377">
        <f t="shared" si="685"/>
        <v>0</v>
      </c>
      <c r="CR125" s="377">
        <f t="shared" si="685"/>
        <v>0</v>
      </c>
      <c r="CS125" s="377">
        <f t="shared" si="685"/>
        <v>0</v>
      </c>
      <c r="CT125" s="377">
        <f t="shared" si="685"/>
        <v>0</v>
      </c>
      <c r="CU125" s="377">
        <f t="shared" si="685"/>
        <v>0</v>
      </c>
      <c r="CV125" s="377">
        <f t="shared" si="685"/>
        <v>0</v>
      </c>
      <c r="CW125" s="377">
        <f t="shared" si="685"/>
        <v>0</v>
      </c>
      <c r="CX125" s="377">
        <f t="shared" si="685"/>
        <v>0</v>
      </c>
      <c r="CY125" s="377">
        <f t="shared" si="685"/>
        <v>0</v>
      </c>
      <c r="CZ125" s="377">
        <f t="shared" si="685"/>
        <v>0</v>
      </c>
      <c r="DA125" s="377">
        <f t="shared" si="685"/>
        <v>0</v>
      </c>
      <c r="DB125" s="264"/>
      <c r="DC125" s="57">
        <f>IF(ISERROR(GETPIVOTDATA("VALUE",'CSS WK pvt'!$I$2,"DT_FILE",DC$8,"CD_CO",DC$6,"TRIM_CAT",TRIM(B125),"TRIM_LINE",A121))=TRUE,0,GETPIVOTDATA("VALUE",'CSS WK pvt'!$I$2,"DT_FILE",DC$8,"CD_CO",DC$6,"TRIM_CAT",TRIM(B125),"TRIM_LINE",A121))</f>
        <v>0</v>
      </c>
    </row>
    <row r="126" spans="1:107" s="52" customFormat="1" x14ac:dyDescent="0.3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/>
      <c r="BI126" s="57">
        <f t="shared" si="682"/>
        <v>0</v>
      </c>
      <c r="BJ126" s="101">
        <f t="shared" si="682"/>
        <v>0</v>
      </c>
      <c r="BK126" s="101">
        <f t="shared" si="682"/>
        <v>0</v>
      </c>
      <c r="BL126" s="101">
        <f t="shared" si="682"/>
        <v>0</v>
      </c>
      <c r="BM126" s="101">
        <f t="shared" si="682"/>
        <v>0</v>
      </c>
      <c r="BN126" s="101">
        <f t="shared" si="682"/>
        <v>0</v>
      </c>
      <c r="BO126" s="101">
        <f t="shared" si="682"/>
        <v>0</v>
      </c>
      <c r="BP126" s="101">
        <f t="shared" si="682"/>
        <v>0</v>
      </c>
      <c r="BQ126" s="101">
        <f t="shared" si="682"/>
        <v>0</v>
      </c>
      <c r="BR126" s="397">
        <f t="shared" si="682"/>
        <v>0</v>
      </c>
      <c r="BS126" s="101">
        <f t="shared" si="683"/>
        <v>0</v>
      </c>
      <c r="BT126" s="101">
        <f t="shared" si="683"/>
        <v>0</v>
      </c>
      <c r="BU126" s="101">
        <f t="shared" si="683"/>
        <v>0</v>
      </c>
      <c r="BV126" s="101">
        <f t="shared" si="683"/>
        <v>0</v>
      </c>
      <c r="BW126" s="101">
        <f t="shared" si="683"/>
        <v>0</v>
      </c>
      <c r="BX126" s="237">
        <f t="shared" si="683"/>
        <v>0</v>
      </c>
      <c r="BY126" s="237">
        <f t="shared" si="683"/>
        <v>0</v>
      </c>
      <c r="BZ126" s="237">
        <f t="shared" si="683"/>
        <v>0</v>
      </c>
      <c r="CA126" s="196">
        <f t="shared" si="683"/>
        <v>0</v>
      </c>
      <c r="CB126" s="196">
        <f t="shared" si="683"/>
        <v>0</v>
      </c>
      <c r="CC126" s="196">
        <f t="shared" si="684"/>
        <v>0</v>
      </c>
      <c r="CD126" s="377">
        <f t="shared" si="684"/>
        <v>0</v>
      </c>
      <c r="CE126" s="196">
        <f t="shared" si="684"/>
        <v>0</v>
      </c>
      <c r="CF126" s="196">
        <f t="shared" si="684"/>
        <v>0</v>
      </c>
      <c r="CG126" s="196">
        <f t="shared" si="684"/>
        <v>0</v>
      </c>
      <c r="CH126" s="196">
        <f t="shared" si="684"/>
        <v>0</v>
      </c>
      <c r="CI126" s="196">
        <f t="shared" si="684"/>
        <v>0</v>
      </c>
      <c r="CJ126" s="196">
        <f t="shared" si="684"/>
        <v>0</v>
      </c>
      <c r="CK126" s="196">
        <f t="shared" si="684"/>
        <v>0</v>
      </c>
      <c r="CL126" s="196">
        <f t="shared" si="684"/>
        <v>0</v>
      </c>
      <c r="CM126" s="196">
        <f t="shared" si="685"/>
        <v>0</v>
      </c>
      <c r="CN126" s="196">
        <f t="shared" si="685"/>
        <v>0</v>
      </c>
      <c r="CO126" s="196">
        <f t="shared" si="685"/>
        <v>0</v>
      </c>
      <c r="CP126" s="377">
        <f t="shared" si="685"/>
        <v>0</v>
      </c>
      <c r="CQ126" s="377">
        <f t="shared" si="685"/>
        <v>0</v>
      </c>
      <c r="CR126" s="377">
        <f t="shared" si="685"/>
        <v>0</v>
      </c>
      <c r="CS126" s="377">
        <f t="shared" si="685"/>
        <v>0</v>
      </c>
      <c r="CT126" s="377">
        <f t="shared" si="685"/>
        <v>0</v>
      </c>
      <c r="CU126" s="377">
        <f t="shared" si="685"/>
        <v>0</v>
      </c>
      <c r="CV126" s="377">
        <f t="shared" si="685"/>
        <v>0</v>
      </c>
      <c r="CW126" s="377">
        <f t="shared" si="685"/>
        <v>0</v>
      </c>
      <c r="CX126" s="377">
        <f t="shared" si="685"/>
        <v>0</v>
      </c>
      <c r="CY126" s="377">
        <f t="shared" si="685"/>
        <v>0</v>
      </c>
      <c r="CZ126" s="377">
        <f t="shared" si="685"/>
        <v>0</v>
      </c>
      <c r="DA126" s="377">
        <f t="shared" si="685"/>
        <v>0</v>
      </c>
      <c r="DB126" s="264"/>
      <c r="DC126" s="57">
        <f>IF(ISERROR(GETPIVOTDATA("VALUE",'CSS WK pvt'!$I$2,"DT_FILE",DC$8,"CD_CO",DC$6,"TRIM_CAT",TRIM(B126),"TRIM_LINE",A121))=TRUE,0,GETPIVOTDATA("VALUE",'CSS WK pvt'!$I$2,"DT_FILE",DC$8,"CD_CO",DC$6,"TRIM_CAT",TRIM(B126),"TRIM_LINE",A121))</f>
        <v>0</v>
      </c>
    </row>
    <row r="127" spans="1:107" s="66" customFormat="1" x14ac:dyDescent="0.35">
      <c r="A127" s="140"/>
      <c r="B127" s="53" t="s">
        <v>144</v>
      </c>
      <c r="C127" s="114">
        <f t="shared" ref="C127:Q127" si="686">SUM(C122:C126)</f>
        <v>8</v>
      </c>
      <c r="D127" s="115">
        <f t="shared" si="686"/>
        <v>7</v>
      </c>
      <c r="E127" s="115">
        <f t="shared" si="686"/>
        <v>7</v>
      </c>
      <c r="F127" s="116">
        <f t="shared" si="686"/>
        <v>9</v>
      </c>
      <c r="G127" s="115">
        <f t="shared" si="686"/>
        <v>7</v>
      </c>
      <c r="H127" s="116">
        <f t="shared" si="686"/>
        <v>8</v>
      </c>
      <c r="I127" s="115">
        <f t="shared" si="686"/>
        <v>9</v>
      </c>
      <c r="J127" s="116">
        <f t="shared" si="686"/>
        <v>8</v>
      </c>
      <c r="K127" s="115">
        <f t="shared" si="686"/>
        <v>9</v>
      </c>
      <c r="L127" s="117">
        <f t="shared" si="686"/>
        <v>9</v>
      </c>
      <c r="M127" s="116">
        <f t="shared" si="686"/>
        <v>9</v>
      </c>
      <c r="N127" s="116">
        <f t="shared" si="686"/>
        <v>8</v>
      </c>
      <c r="O127" s="116">
        <f t="shared" si="686"/>
        <v>8</v>
      </c>
      <c r="P127" s="116">
        <f t="shared" si="686"/>
        <v>8</v>
      </c>
      <c r="Q127" s="116">
        <f t="shared" si="686"/>
        <v>5</v>
      </c>
      <c r="R127" s="116">
        <v>7</v>
      </c>
      <c r="S127" s="115">
        <v>8</v>
      </c>
      <c r="T127" s="116">
        <v>8</v>
      </c>
      <c r="U127" s="195">
        <v>9</v>
      </c>
      <c r="V127" s="195">
        <v>11</v>
      </c>
      <c r="W127" s="195">
        <f>SUM(W122+W123+W124+W125+W126)</f>
        <v>11</v>
      </c>
      <c r="X127" s="117">
        <f>SUM(X122+X123+X124+X125+X126)</f>
        <v>12</v>
      </c>
      <c r="Y127" s="195">
        <v>14</v>
      </c>
      <c r="Z127" s="195">
        <v>15</v>
      </c>
      <c r="AA127" s="195">
        <v>15</v>
      </c>
      <c r="AB127" s="195">
        <v>28</v>
      </c>
      <c r="AC127" s="195">
        <v>30</v>
      </c>
      <c r="AD127" s="195">
        <v>29</v>
      </c>
      <c r="AE127" s="195">
        <v>27</v>
      </c>
      <c r="AF127" s="195">
        <v>26</v>
      </c>
      <c r="AG127" s="195">
        <v>29</v>
      </c>
      <c r="AH127" s="195">
        <v>27</v>
      </c>
      <c r="AI127" s="195">
        <v>27</v>
      </c>
      <c r="AJ127" s="117">
        <v>28</v>
      </c>
      <c r="AK127" s="195">
        <v>26</v>
      </c>
      <c r="AL127" s="195">
        <v>25</v>
      </c>
      <c r="AM127" s="195">
        <v>22</v>
      </c>
      <c r="AN127" s="195">
        <v>18</v>
      </c>
      <c r="AO127" s="195">
        <v>23</v>
      </c>
      <c r="AP127" s="195">
        <v>20</v>
      </c>
      <c r="AQ127" s="78">
        <v>20</v>
      </c>
      <c r="AR127" s="195">
        <v>20</v>
      </c>
      <c r="AS127" s="195">
        <v>16</v>
      </c>
      <c r="AT127" s="195">
        <v>16</v>
      </c>
      <c r="AU127" s="195">
        <v>17</v>
      </c>
      <c r="AV127" s="117">
        <v>16</v>
      </c>
      <c r="AW127" s="195">
        <v>16</v>
      </c>
      <c r="AX127" s="195">
        <v>17</v>
      </c>
      <c r="AY127" s="195">
        <v>17</v>
      </c>
      <c r="AZ127" s="195">
        <v>17</v>
      </c>
      <c r="BA127" s="195">
        <v>15</v>
      </c>
      <c r="BB127" s="195">
        <v>12</v>
      </c>
      <c r="BC127" s="78">
        <v>10</v>
      </c>
      <c r="BD127" s="195">
        <v>10</v>
      </c>
      <c r="BE127" s="195">
        <v>11</v>
      </c>
      <c r="BF127" s="195">
        <v>12</v>
      </c>
      <c r="BG127" s="195">
        <v>13</v>
      </c>
      <c r="BH127" s="117"/>
      <c r="BI127" s="116">
        <f t="shared" ref="BI127:BM127" si="687">SUM(BI122:BI126)</f>
        <v>0</v>
      </c>
      <c r="BJ127" s="118">
        <f t="shared" si="687"/>
        <v>1</v>
      </c>
      <c r="BK127" s="118">
        <f t="shared" si="687"/>
        <v>-2</v>
      </c>
      <c r="BL127" s="118">
        <f t="shared" si="687"/>
        <v>-2</v>
      </c>
      <c r="BM127" s="118">
        <f t="shared" si="687"/>
        <v>1</v>
      </c>
      <c r="BN127" s="118">
        <f t="shared" ref="BN127:BV127" si="688">SUM(BN122:BN126)</f>
        <v>0</v>
      </c>
      <c r="BO127" s="118">
        <f t="shared" si="688"/>
        <v>0</v>
      </c>
      <c r="BP127" s="118">
        <f t="shared" si="688"/>
        <v>3</v>
      </c>
      <c r="BQ127" s="118">
        <f t="shared" si="688"/>
        <v>2</v>
      </c>
      <c r="BR127" s="398">
        <f t="shared" si="688"/>
        <v>3</v>
      </c>
      <c r="BS127" s="118">
        <f t="shared" si="688"/>
        <v>5</v>
      </c>
      <c r="BT127" s="118">
        <f t="shared" si="688"/>
        <v>7</v>
      </c>
      <c r="BU127" s="118">
        <f t="shared" si="688"/>
        <v>7</v>
      </c>
      <c r="BV127" s="118">
        <f t="shared" si="688"/>
        <v>20</v>
      </c>
      <c r="BW127" s="118">
        <f t="shared" ref="BW127:BX127" si="689">SUM(BW122:BW126)</f>
        <v>25</v>
      </c>
      <c r="BX127" s="238">
        <f t="shared" si="689"/>
        <v>22</v>
      </c>
      <c r="BY127" s="238">
        <f t="shared" ref="BY127" si="690">SUM(BY122:BY126)</f>
        <v>19</v>
      </c>
      <c r="BZ127" s="238">
        <f t="shared" ref="BZ127:CA127" si="691">SUM(BZ122:BZ126)</f>
        <v>18</v>
      </c>
      <c r="CA127" s="197">
        <f t="shared" si="691"/>
        <v>20</v>
      </c>
      <c r="CB127" s="197">
        <f t="shared" ref="CB127:CC127" si="692">SUM(CB122:CB126)</f>
        <v>16</v>
      </c>
      <c r="CC127" s="197">
        <f t="shared" si="692"/>
        <v>16</v>
      </c>
      <c r="CD127" s="378">
        <f t="shared" ref="CD127:CE127" si="693">SUM(CD122:CD126)</f>
        <v>16</v>
      </c>
      <c r="CE127" s="197">
        <f t="shared" si="693"/>
        <v>12</v>
      </c>
      <c r="CF127" s="197">
        <f t="shared" ref="CF127" si="694">SUM(CF122:CF126)</f>
        <v>10</v>
      </c>
      <c r="CG127" s="197">
        <f t="shared" ref="CG127" si="695">SUM(CG122:CG126)</f>
        <v>7</v>
      </c>
      <c r="CH127" s="197">
        <f t="shared" ref="CH127" si="696">SUM(CH122:CH126)</f>
        <v>-10</v>
      </c>
      <c r="CI127" s="197">
        <f t="shared" ref="CI127" si="697">SUM(CI122:CI126)</f>
        <v>-7</v>
      </c>
      <c r="CJ127" s="197">
        <f t="shared" ref="CJ127" si="698">SUM(CJ122:CJ126)</f>
        <v>-9</v>
      </c>
      <c r="CK127" s="197">
        <f t="shared" ref="CK127" si="699">SUM(CK122:CK126)</f>
        <v>-7</v>
      </c>
      <c r="CL127" s="197">
        <f t="shared" ref="CL127" si="700">SUM(CL122:CL126)</f>
        <v>-6</v>
      </c>
      <c r="CM127" s="197">
        <f t="shared" ref="CM127" si="701">SUM(CM122:CM126)</f>
        <v>-13</v>
      </c>
      <c r="CN127" s="197">
        <f t="shared" ref="CN127" si="702">SUM(CN122:CN126)</f>
        <v>-11</v>
      </c>
      <c r="CO127" s="197">
        <f t="shared" ref="CO127" si="703">SUM(CO122:CO126)</f>
        <v>-10</v>
      </c>
      <c r="CP127" s="378">
        <f t="shared" ref="CP127" si="704">SUM(CP122:CP126)</f>
        <v>-12</v>
      </c>
      <c r="CQ127" s="378">
        <f t="shared" ref="CQ127" si="705">SUM(CQ122:CQ126)</f>
        <v>-10</v>
      </c>
      <c r="CR127" s="378">
        <f t="shared" ref="CR127" si="706">SUM(CR122:CR126)</f>
        <v>-8</v>
      </c>
      <c r="CS127" s="378">
        <f t="shared" ref="CS127" si="707">SUM(CS122:CS126)</f>
        <v>-5</v>
      </c>
      <c r="CT127" s="378">
        <f t="shared" ref="CT127" si="708">SUM(CT122:CT126)</f>
        <v>-1</v>
      </c>
      <c r="CU127" s="378">
        <f t="shared" ref="CU127" si="709">SUM(CU122:CU126)</f>
        <v>-8</v>
      </c>
      <c r="CV127" s="378">
        <f t="shared" ref="CV127" si="710">SUM(CV122:CV126)</f>
        <v>-8</v>
      </c>
      <c r="CW127" s="378">
        <f t="shared" ref="CW127" si="711">SUM(CW122:CW126)</f>
        <v>-10</v>
      </c>
      <c r="CX127" s="378">
        <f t="shared" ref="CX127" si="712">SUM(CX122:CX126)</f>
        <v>-10</v>
      </c>
      <c r="CY127" s="378">
        <f t="shared" ref="CY127:CZ127" si="713">SUM(CY122:CY126)</f>
        <v>-5</v>
      </c>
      <c r="CZ127" s="378">
        <f t="shared" si="713"/>
        <v>-4</v>
      </c>
      <c r="DA127" s="378">
        <f t="shared" ref="DA127" si="714">SUM(DA122:DA126)</f>
        <v>-4</v>
      </c>
      <c r="DB127" s="265"/>
      <c r="DC127" s="78">
        <f>SUM(DC122:DC126)</f>
        <v>13</v>
      </c>
    </row>
    <row r="128" spans="1:107" s="52" customFormat="1" x14ac:dyDescent="0.3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54"/>
      <c r="CB128" s="254"/>
      <c r="CC128" s="254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264"/>
      <c r="DC128" s="83"/>
    </row>
    <row r="129" spans="1:107" s="52" customFormat="1" x14ac:dyDescent="0.35">
      <c r="A129" s="139"/>
      <c r="B129" s="53" t="s">
        <v>139</v>
      </c>
      <c r="C129" s="104"/>
      <c r="D129" s="59">
        <v>1</v>
      </c>
      <c r="E129" s="59">
        <v>1</v>
      </c>
      <c r="F129" s="59">
        <v>4</v>
      </c>
      <c r="G129" s="59"/>
      <c r="H129" s="102">
        <v>6</v>
      </c>
      <c r="I129" s="59">
        <v>6</v>
      </c>
      <c r="J129" s="102">
        <v>1</v>
      </c>
      <c r="K129" s="59"/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0</v>
      </c>
      <c r="AF129" s="196">
        <v>10</v>
      </c>
      <c r="AG129" s="196">
        <v>8</v>
      </c>
      <c r="AH129" s="196">
        <v>3</v>
      </c>
      <c r="AI129" s="196">
        <v>3</v>
      </c>
      <c r="AJ129" s="103">
        <v>3</v>
      </c>
      <c r="AK129" s="196">
        <v>0</v>
      </c>
      <c r="AL129" s="196">
        <v>0</v>
      </c>
      <c r="AM129" s="196">
        <v>0</v>
      </c>
      <c r="AN129" s="196">
        <v>9</v>
      </c>
      <c r="AO129" s="196">
        <v>2</v>
      </c>
      <c r="AP129" s="196">
        <v>8</v>
      </c>
      <c r="AQ129" s="57">
        <v>4</v>
      </c>
      <c r="AR129" s="196">
        <v>0</v>
      </c>
      <c r="AS129" s="196">
        <v>0</v>
      </c>
      <c r="AT129" s="196">
        <v>0</v>
      </c>
      <c r="AU129" s="196">
        <v>0</v>
      </c>
      <c r="AV129" s="103">
        <v>0</v>
      </c>
      <c r="AW129" s="196">
        <v>0</v>
      </c>
      <c r="AX129" s="196">
        <v>0</v>
      </c>
      <c r="AY129" s="196">
        <v>0</v>
      </c>
      <c r="AZ129" s="196">
        <v>3</v>
      </c>
      <c r="BA129" s="196">
        <v>0</v>
      </c>
      <c r="BB129" s="196">
        <v>1</v>
      </c>
      <c r="BC129" s="57">
        <v>3</v>
      </c>
      <c r="BD129" s="196">
        <v>2</v>
      </c>
      <c r="BE129" s="196">
        <v>3</v>
      </c>
      <c r="BF129" s="196">
        <v>4</v>
      </c>
      <c r="BG129" s="196">
        <v>0</v>
      </c>
      <c r="BH129" s="103"/>
      <c r="BI129" s="104">
        <f t="shared" ref="BI129:BR133" si="715">O129-C129</f>
        <v>0</v>
      </c>
      <c r="BJ129" s="102">
        <f t="shared" si="715"/>
        <v>-1</v>
      </c>
      <c r="BK129" s="102">
        <f t="shared" si="715"/>
        <v>-1</v>
      </c>
      <c r="BL129" s="102">
        <f t="shared" si="715"/>
        <v>-4</v>
      </c>
      <c r="BM129" s="102">
        <f t="shared" si="715"/>
        <v>0</v>
      </c>
      <c r="BN129" s="102">
        <f t="shared" si="715"/>
        <v>-6</v>
      </c>
      <c r="BO129" s="102">
        <f t="shared" si="715"/>
        <v>-6</v>
      </c>
      <c r="BP129" s="102">
        <f t="shared" si="715"/>
        <v>-1</v>
      </c>
      <c r="BQ129" s="102">
        <f t="shared" si="715"/>
        <v>0</v>
      </c>
      <c r="BR129" s="377">
        <f t="shared" si="715"/>
        <v>0</v>
      </c>
      <c r="BS129" s="102">
        <f t="shared" ref="BS129:CB133" si="716">Y129-M129</f>
        <v>0</v>
      </c>
      <c r="BT129" s="102">
        <f t="shared" si="716"/>
        <v>0</v>
      </c>
      <c r="BU129" s="102">
        <f t="shared" si="716"/>
        <v>0</v>
      </c>
      <c r="BV129" s="102">
        <f t="shared" si="716"/>
        <v>0</v>
      </c>
      <c r="BW129" s="102">
        <f t="shared" si="716"/>
        <v>0</v>
      </c>
      <c r="BX129" s="196">
        <f t="shared" si="716"/>
        <v>0</v>
      </c>
      <c r="BY129" s="196">
        <f t="shared" si="716"/>
        <v>0</v>
      </c>
      <c r="BZ129" s="196">
        <f t="shared" si="716"/>
        <v>10</v>
      </c>
      <c r="CA129" s="196">
        <f t="shared" si="716"/>
        <v>8</v>
      </c>
      <c r="CB129" s="196">
        <f t="shared" si="716"/>
        <v>3</v>
      </c>
      <c r="CC129" s="196">
        <f t="shared" ref="CC129:CL133" si="717">AI129-W129</f>
        <v>3</v>
      </c>
      <c r="CD129" s="377">
        <f t="shared" si="717"/>
        <v>3</v>
      </c>
      <c r="CE129" s="196">
        <f t="shared" si="717"/>
        <v>0</v>
      </c>
      <c r="CF129" s="196">
        <f t="shared" si="717"/>
        <v>0</v>
      </c>
      <c r="CG129" s="196">
        <f t="shared" si="717"/>
        <v>0</v>
      </c>
      <c r="CH129" s="196">
        <f t="shared" si="717"/>
        <v>9</v>
      </c>
      <c r="CI129" s="196">
        <f t="shared" si="717"/>
        <v>2</v>
      </c>
      <c r="CJ129" s="196">
        <f t="shared" si="717"/>
        <v>8</v>
      </c>
      <c r="CK129" s="196">
        <f t="shared" si="717"/>
        <v>4</v>
      </c>
      <c r="CL129" s="196">
        <f t="shared" si="717"/>
        <v>-10</v>
      </c>
      <c r="CM129" s="196">
        <f t="shared" ref="CM129:DA133" si="718">AS129-AG129</f>
        <v>-8</v>
      </c>
      <c r="CN129" s="196">
        <f t="shared" si="718"/>
        <v>-3</v>
      </c>
      <c r="CO129" s="196">
        <f t="shared" si="718"/>
        <v>-3</v>
      </c>
      <c r="CP129" s="377">
        <f t="shared" si="718"/>
        <v>-3</v>
      </c>
      <c r="CQ129" s="377">
        <f t="shared" si="718"/>
        <v>0</v>
      </c>
      <c r="CR129" s="377">
        <f t="shared" si="718"/>
        <v>0</v>
      </c>
      <c r="CS129" s="377">
        <f t="shared" si="718"/>
        <v>0</v>
      </c>
      <c r="CT129" s="377">
        <f t="shared" si="718"/>
        <v>-6</v>
      </c>
      <c r="CU129" s="377">
        <f t="shared" si="718"/>
        <v>-2</v>
      </c>
      <c r="CV129" s="377">
        <f t="shared" si="718"/>
        <v>-7</v>
      </c>
      <c r="CW129" s="377">
        <f t="shared" si="718"/>
        <v>-1</v>
      </c>
      <c r="CX129" s="377">
        <f t="shared" si="718"/>
        <v>2</v>
      </c>
      <c r="CY129" s="377">
        <f t="shared" si="718"/>
        <v>3</v>
      </c>
      <c r="CZ129" s="377">
        <f t="shared" si="718"/>
        <v>4</v>
      </c>
      <c r="DA129" s="377">
        <f t="shared" si="718"/>
        <v>0</v>
      </c>
      <c r="DB129" s="264"/>
      <c r="DC129" s="57">
        <f>IF(ISERROR(GETPIVOTDATA("VALUE",'CSS WK pvt'!$I$2,"DT_FILE",DC$8,"CD_CO",DC$6,"TRIM_CAT",TRIM(B129),"TRIM_LINE",A128))=TRUE,0,GETPIVOTDATA("VALUE",'CSS WK pvt'!$I$2,"DT_FILE",DC$8,"CD_CO",DC$6,"TRIM_CAT",TRIM(B129),"TRIM_LINE",A128))</f>
        <v>0</v>
      </c>
    </row>
    <row r="130" spans="1:107" s="52" customFormat="1" x14ac:dyDescent="0.35">
      <c r="A130" s="139"/>
      <c r="B130" s="53" t="s">
        <v>140</v>
      </c>
      <c r="C130" s="104"/>
      <c r="D130" s="59"/>
      <c r="E130" s="59"/>
      <c r="F130" s="59"/>
      <c r="G130" s="59"/>
      <c r="H130" s="102"/>
      <c r="I130" s="59"/>
      <c r="J130" s="102"/>
      <c r="K130" s="59"/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0</v>
      </c>
      <c r="AF130" s="196">
        <v>1</v>
      </c>
      <c r="AG130" s="196">
        <v>2</v>
      </c>
      <c r="AH130" s="196">
        <v>0</v>
      </c>
      <c r="AI130" s="196">
        <v>0</v>
      </c>
      <c r="AJ130" s="103">
        <v>0</v>
      </c>
      <c r="AK130" s="196">
        <v>0</v>
      </c>
      <c r="AL130" s="196">
        <v>0</v>
      </c>
      <c r="AM130" s="196">
        <v>0</v>
      </c>
      <c r="AN130" s="196">
        <v>0</v>
      </c>
      <c r="AO130" s="196">
        <v>1</v>
      </c>
      <c r="AP130" s="196">
        <v>0</v>
      </c>
      <c r="AQ130" s="57">
        <v>0</v>
      </c>
      <c r="AR130" s="196">
        <v>0</v>
      </c>
      <c r="AS130" s="196">
        <v>0</v>
      </c>
      <c r="AT130" s="196">
        <v>0</v>
      </c>
      <c r="AU130" s="196">
        <v>0</v>
      </c>
      <c r="AV130" s="103">
        <v>0</v>
      </c>
      <c r="AW130" s="196">
        <v>0</v>
      </c>
      <c r="AX130" s="196">
        <v>0</v>
      </c>
      <c r="AY130" s="196">
        <v>0</v>
      </c>
      <c r="AZ130" s="196">
        <v>0</v>
      </c>
      <c r="BA130" s="196">
        <v>1</v>
      </c>
      <c r="BB130" s="196">
        <v>0</v>
      </c>
      <c r="BC130" s="57">
        <v>2</v>
      </c>
      <c r="BD130" s="196">
        <v>1</v>
      </c>
      <c r="BE130" s="196">
        <v>0</v>
      </c>
      <c r="BF130" s="196">
        <v>0</v>
      </c>
      <c r="BG130" s="196">
        <v>0</v>
      </c>
      <c r="BH130" s="103"/>
      <c r="BI130" s="104">
        <f t="shared" si="715"/>
        <v>0</v>
      </c>
      <c r="BJ130" s="102">
        <f t="shared" si="715"/>
        <v>0</v>
      </c>
      <c r="BK130" s="102">
        <f t="shared" si="715"/>
        <v>0</v>
      </c>
      <c r="BL130" s="102">
        <f t="shared" si="715"/>
        <v>0</v>
      </c>
      <c r="BM130" s="102">
        <f t="shared" si="715"/>
        <v>0</v>
      </c>
      <c r="BN130" s="102">
        <f t="shared" si="715"/>
        <v>0</v>
      </c>
      <c r="BO130" s="102">
        <f t="shared" si="715"/>
        <v>0</v>
      </c>
      <c r="BP130" s="102">
        <f t="shared" si="715"/>
        <v>0</v>
      </c>
      <c r="BQ130" s="102">
        <f t="shared" si="715"/>
        <v>0</v>
      </c>
      <c r="BR130" s="377">
        <f t="shared" si="715"/>
        <v>0</v>
      </c>
      <c r="BS130" s="102">
        <f t="shared" si="716"/>
        <v>0</v>
      </c>
      <c r="BT130" s="102">
        <f t="shared" si="716"/>
        <v>0</v>
      </c>
      <c r="BU130" s="102">
        <f t="shared" si="716"/>
        <v>0</v>
      </c>
      <c r="BV130" s="102">
        <f t="shared" si="716"/>
        <v>0</v>
      </c>
      <c r="BW130" s="102">
        <f t="shared" si="716"/>
        <v>0</v>
      </c>
      <c r="BX130" s="196">
        <f t="shared" si="716"/>
        <v>0</v>
      </c>
      <c r="BY130" s="196">
        <f t="shared" si="716"/>
        <v>0</v>
      </c>
      <c r="BZ130" s="196">
        <f t="shared" si="716"/>
        <v>1</v>
      </c>
      <c r="CA130" s="196">
        <f t="shared" si="716"/>
        <v>2</v>
      </c>
      <c r="CB130" s="196">
        <f t="shared" si="716"/>
        <v>0</v>
      </c>
      <c r="CC130" s="196">
        <f t="shared" si="717"/>
        <v>0</v>
      </c>
      <c r="CD130" s="377">
        <f t="shared" si="717"/>
        <v>0</v>
      </c>
      <c r="CE130" s="196">
        <f t="shared" si="717"/>
        <v>0</v>
      </c>
      <c r="CF130" s="196">
        <f t="shared" si="717"/>
        <v>0</v>
      </c>
      <c r="CG130" s="196">
        <f t="shared" si="717"/>
        <v>0</v>
      </c>
      <c r="CH130" s="196">
        <f t="shared" si="717"/>
        <v>0</v>
      </c>
      <c r="CI130" s="196">
        <f t="shared" si="717"/>
        <v>1</v>
      </c>
      <c r="CJ130" s="196">
        <f t="shared" si="717"/>
        <v>0</v>
      </c>
      <c r="CK130" s="196">
        <f t="shared" si="717"/>
        <v>0</v>
      </c>
      <c r="CL130" s="196">
        <f t="shared" si="717"/>
        <v>-1</v>
      </c>
      <c r="CM130" s="196">
        <f t="shared" si="718"/>
        <v>-2</v>
      </c>
      <c r="CN130" s="196">
        <f t="shared" si="718"/>
        <v>0</v>
      </c>
      <c r="CO130" s="196">
        <f t="shared" si="718"/>
        <v>0</v>
      </c>
      <c r="CP130" s="377">
        <f t="shared" si="718"/>
        <v>0</v>
      </c>
      <c r="CQ130" s="377">
        <f t="shared" si="718"/>
        <v>0</v>
      </c>
      <c r="CR130" s="377">
        <f t="shared" si="718"/>
        <v>0</v>
      </c>
      <c r="CS130" s="377">
        <f t="shared" si="718"/>
        <v>0</v>
      </c>
      <c r="CT130" s="377">
        <f t="shared" si="718"/>
        <v>0</v>
      </c>
      <c r="CU130" s="377">
        <f t="shared" si="718"/>
        <v>0</v>
      </c>
      <c r="CV130" s="377">
        <f t="shared" si="718"/>
        <v>0</v>
      </c>
      <c r="CW130" s="377">
        <f t="shared" si="718"/>
        <v>2</v>
      </c>
      <c r="CX130" s="377">
        <f t="shared" si="718"/>
        <v>1</v>
      </c>
      <c r="CY130" s="377">
        <f t="shared" si="718"/>
        <v>0</v>
      </c>
      <c r="CZ130" s="377">
        <f t="shared" si="718"/>
        <v>0</v>
      </c>
      <c r="DA130" s="377">
        <f t="shared" si="718"/>
        <v>0</v>
      </c>
      <c r="DB130" s="264"/>
      <c r="DC130" s="57">
        <f>IF(ISERROR(GETPIVOTDATA("VALUE",'CSS WK pvt'!$I$2,"DT_FILE",DC$8,"CD_CO",DC$6,"TRIM_CAT",TRIM(B130),"TRIM_LINE",A128))=TRUE,0,GETPIVOTDATA("VALUE",'CSS WK pvt'!$I$2,"DT_FILE",DC$8,"CD_CO",DC$6,"TRIM_CAT",TRIM(B130),"TRIM_LINE",A128))</f>
        <v>0</v>
      </c>
    </row>
    <row r="131" spans="1:107" s="52" customFormat="1" x14ac:dyDescent="0.35">
      <c r="A131" s="139"/>
      <c r="B131" s="53" t="s">
        <v>141</v>
      </c>
      <c r="C131" s="104">
        <v>2</v>
      </c>
      <c r="D131" s="59"/>
      <c r="E131" s="59"/>
      <c r="F131" s="59">
        <v>1</v>
      </c>
      <c r="G131" s="59"/>
      <c r="H131" s="102"/>
      <c r="I131" s="59">
        <v>2</v>
      </c>
      <c r="J131" s="102"/>
      <c r="K131" s="59"/>
      <c r="L131" s="103"/>
      <c r="M131" s="102">
        <v>1</v>
      </c>
      <c r="N131" s="102">
        <v>2</v>
      </c>
      <c r="O131" s="59">
        <v>1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0</v>
      </c>
      <c r="W131" s="196">
        <v>0</v>
      </c>
      <c r="X131" s="103">
        <v>0</v>
      </c>
      <c r="Y131" s="196">
        <v>0</v>
      </c>
      <c r="Z131" s="196">
        <v>0</v>
      </c>
      <c r="AA131" s="196">
        <v>0</v>
      </c>
      <c r="AB131" s="196">
        <v>1</v>
      </c>
      <c r="AC131" s="196">
        <v>1</v>
      </c>
      <c r="AD131" s="196">
        <v>1</v>
      </c>
      <c r="AE131" s="196">
        <v>0</v>
      </c>
      <c r="AF131" s="196">
        <v>1</v>
      </c>
      <c r="AG131" s="196">
        <v>0</v>
      </c>
      <c r="AH131" s="196">
        <v>1</v>
      </c>
      <c r="AI131" s="196">
        <v>1</v>
      </c>
      <c r="AJ131" s="103">
        <v>1</v>
      </c>
      <c r="AK131" s="196">
        <v>0</v>
      </c>
      <c r="AL131" s="196">
        <v>0</v>
      </c>
      <c r="AM131" s="196">
        <v>4</v>
      </c>
      <c r="AN131" s="196">
        <v>2</v>
      </c>
      <c r="AO131" s="196">
        <v>0</v>
      </c>
      <c r="AP131" s="196">
        <v>1</v>
      </c>
      <c r="AQ131" s="57">
        <v>0</v>
      </c>
      <c r="AR131" s="196">
        <v>0</v>
      </c>
      <c r="AS131" s="196">
        <v>0</v>
      </c>
      <c r="AT131" s="196">
        <v>0</v>
      </c>
      <c r="AU131" s="196">
        <v>0</v>
      </c>
      <c r="AV131" s="103">
        <v>2</v>
      </c>
      <c r="AW131" s="196">
        <v>0</v>
      </c>
      <c r="AX131" s="196">
        <v>0</v>
      </c>
      <c r="AY131" s="196">
        <v>0</v>
      </c>
      <c r="AZ131" s="196">
        <v>4</v>
      </c>
      <c r="BA131" s="196">
        <v>0</v>
      </c>
      <c r="BB131" s="196">
        <v>1</v>
      </c>
      <c r="BC131" s="57">
        <v>0</v>
      </c>
      <c r="BD131" s="196">
        <v>0</v>
      </c>
      <c r="BE131" s="196">
        <v>0</v>
      </c>
      <c r="BF131" s="196">
        <v>0</v>
      </c>
      <c r="BG131" s="196">
        <v>0</v>
      </c>
      <c r="BH131" s="103"/>
      <c r="BI131" s="104">
        <f t="shared" si="715"/>
        <v>-1</v>
      </c>
      <c r="BJ131" s="102">
        <f t="shared" si="715"/>
        <v>0</v>
      </c>
      <c r="BK131" s="102">
        <f t="shared" si="715"/>
        <v>0</v>
      </c>
      <c r="BL131" s="102">
        <f t="shared" si="715"/>
        <v>-1</v>
      </c>
      <c r="BM131" s="102">
        <f t="shared" si="715"/>
        <v>0</v>
      </c>
      <c r="BN131" s="102">
        <f t="shared" si="715"/>
        <v>0</v>
      </c>
      <c r="BO131" s="102">
        <f t="shared" si="715"/>
        <v>-2</v>
      </c>
      <c r="BP131" s="102">
        <f t="shared" si="715"/>
        <v>0</v>
      </c>
      <c r="BQ131" s="102">
        <f t="shared" si="715"/>
        <v>0</v>
      </c>
      <c r="BR131" s="377">
        <f t="shared" si="715"/>
        <v>0</v>
      </c>
      <c r="BS131" s="102">
        <f t="shared" si="716"/>
        <v>-1</v>
      </c>
      <c r="BT131" s="102">
        <f t="shared" si="716"/>
        <v>-2</v>
      </c>
      <c r="BU131" s="102">
        <f t="shared" si="716"/>
        <v>-1</v>
      </c>
      <c r="BV131" s="102">
        <f t="shared" si="716"/>
        <v>1</v>
      </c>
      <c r="BW131" s="102">
        <f t="shared" si="716"/>
        <v>1</v>
      </c>
      <c r="BX131" s="196">
        <f t="shared" si="716"/>
        <v>1</v>
      </c>
      <c r="BY131" s="196">
        <f t="shared" si="716"/>
        <v>0</v>
      </c>
      <c r="BZ131" s="196">
        <f t="shared" si="716"/>
        <v>1</v>
      </c>
      <c r="CA131" s="196">
        <f t="shared" si="716"/>
        <v>0</v>
      </c>
      <c r="CB131" s="196">
        <f t="shared" si="716"/>
        <v>1</v>
      </c>
      <c r="CC131" s="196">
        <f t="shared" si="717"/>
        <v>1</v>
      </c>
      <c r="CD131" s="377">
        <f t="shared" si="717"/>
        <v>1</v>
      </c>
      <c r="CE131" s="196">
        <f t="shared" si="717"/>
        <v>0</v>
      </c>
      <c r="CF131" s="196">
        <f t="shared" si="717"/>
        <v>0</v>
      </c>
      <c r="CG131" s="196">
        <f t="shared" si="717"/>
        <v>4</v>
      </c>
      <c r="CH131" s="196">
        <f t="shared" si="717"/>
        <v>1</v>
      </c>
      <c r="CI131" s="196">
        <f t="shared" si="717"/>
        <v>-1</v>
      </c>
      <c r="CJ131" s="196">
        <f t="shared" si="717"/>
        <v>0</v>
      </c>
      <c r="CK131" s="196">
        <f t="shared" si="717"/>
        <v>0</v>
      </c>
      <c r="CL131" s="196">
        <f t="shared" si="717"/>
        <v>-1</v>
      </c>
      <c r="CM131" s="196">
        <f t="shared" si="718"/>
        <v>0</v>
      </c>
      <c r="CN131" s="196">
        <f t="shared" si="718"/>
        <v>-1</v>
      </c>
      <c r="CO131" s="196">
        <f t="shared" si="718"/>
        <v>-1</v>
      </c>
      <c r="CP131" s="377">
        <f t="shared" si="718"/>
        <v>1</v>
      </c>
      <c r="CQ131" s="377">
        <f t="shared" si="718"/>
        <v>0</v>
      </c>
      <c r="CR131" s="377">
        <f t="shared" si="718"/>
        <v>0</v>
      </c>
      <c r="CS131" s="377">
        <f t="shared" si="718"/>
        <v>-4</v>
      </c>
      <c r="CT131" s="377">
        <f t="shared" si="718"/>
        <v>2</v>
      </c>
      <c r="CU131" s="377">
        <f t="shared" si="718"/>
        <v>0</v>
      </c>
      <c r="CV131" s="377">
        <f t="shared" si="718"/>
        <v>0</v>
      </c>
      <c r="CW131" s="377">
        <f t="shared" si="718"/>
        <v>0</v>
      </c>
      <c r="CX131" s="377">
        <f t="shared" si="718"/>
        <v>0</v>
      </c>
      <c r="CY131" s="377">
        <f t="shared" si="718"/>
        <v>0</v>
      </c>
      <c r="CZ131" s="377">
        <f t="shared" si="718"/>
        <v>0</v>
      </c>
      <c r="DA131" s="377">
        <f t="shared" si="718"/>
        <v>0</v>
      </c>
      <c r="DB131" s="264"/>
      <c r="DC131" s="57">
        <f>IF(ISERROR(GETPIVOTDATA("VALUE",'CSS WK pvt'!$I$2,"DT_FILE",DC$8,"CD_CO",DC$6,"TRIM_CAT",TRIM(B131),"TRIM_LINE",A128))=TRUE,0,GETPIVOTDATA("VALUE",'CSS WK pvt'!$I$2,"DT_FILE",DC$8,"CD_CO",DC$6,"TRIM_CAT",TRIM(B131),"TRIM_LINE",A128))</f>
        <v>0</v>
      </c>
    </row>
    <row r="132" spans="1:107" s="52" customFormat="1" x14ac:dyDescent="0.35">
      <c r="A132" s="139"/>
      <c r="B132" s="53" t="s">
        <v>142</v>
      </c>
      <c r="C132" s="104"/>
      <c r="D132" s="59"/>
      <c r="E132" s="59"/>
      <c r="F132" s="59"/>
      <c r="G132" s="59"/>
      <c r="H132" s="102"/>
      <c r="I132" s="59"/>
      <c r="J132" s="102"/>
      <c r="K132" s="59"/>
      <c r="L132" s="103"/>
      <c r="M132" s="102"/>
      <c r="N132" s="102"/>
      <c r="O132" s="59"/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0</v>
      </c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0</v>
      </c>
      <c r="AH132" s="196">
        <v>0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0</v>
      </c>
      <c r="AP132" s="196">
        <v>0</v>
      </c>
      <c r="AQ132" s="57">
        <v>0</v>
      </c>
      <c r="AR132" s="196">
        <v>0</v>
      </c>
      <c r="AS132" s="196">
        <v>0</v>
      </c>
      <c r="AT132" s="196">
        <v>0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/>
      <c r="BI132" s="104">
        <f t="shared" si="715"/>
        <v>0</v>
      </c>
      <c r="BJ132" s="102">
        <f t="shared" si="715"/>
        <v>0</v>
      </c>
      <c r="BK132" s="102">
        <f t="shared" si="715"/>
        <v>0</v>
      </c>
      <c r="BL132" s="102">
        <f t="shared" si="715"/>
        <v>0</v>
      </c>
      <c r="BM132" s="102">
        <f t="shared" si="715"/>
        <v>0</v>
      </c>
      <c r="BN132" s="102">
        <f t="shared" si="715"/>
        <v>0</v>
      </c>
      <c r="BO132" s="102">
        <f t="shared" si="715"/>
        <v>0</v>
      </c>
      <c r="BP132" s="102">
        <f t="shared" si="715"/>
        <v>0</v>
      </c>
      <c r="BQ132" s="102">
        <f t="shared" si="715"/>
        <v>0</v>
      </c>
      <c r="BR132" s="377">
        <f t="shared" si="715"/>
        <v>0</v>
      </c>
      <c r="BS132" s="102">
        <f t="shared" si="716"/>
        <v>0</v>
      </c>
      <c r="BT132" s="102">
        <f t="shared" si="716"/>
        <v>0</v>
      </c>
      <c r="BU132" s="102">
        <f t="shared" si="716"/>
        <v>0</v>
      </c>
      <c r="BV132" s="102">
        <f t="shared" si="716"/>
        <v>0</v>
      </c>
      <c r="BW132" s="102">
        <f t="shared" si="716"/>
        <v>0</v>
      </c>
      <c r="BX132" s="196">
        <f t="shared" si="716"/>
        <v>0</v>
      </c>
      <c r="BY132" s="196">
        <f t="shared" si="716"/>
        <v>0</v>
      </c>
      <c r="BZ132" s="196">
        <f t="shared" si="716"/>
        <v>0</v>
      </c>
      <c r="CA132" s="196">
        <f t="shared" si="716"/>
        <v>0</v>
      </c>
      <c r="CB132" s="196">
        <f t="shared" si="716"/>
        <v>0</v>
      </c>
      <c r="CC132" s="196">
        <f t="shared" si="717"/>
        <v>0</v>
      </c>
      <c r="CD132" s="377">
        <f t="shared" si="717"/>
        <v>0</v>
      </c>
      <c r="CE132" s="196">
        <f t="shared" si="717"/>
        <v>0</v>
      </c>
      <c r="CF132" s="196">
        <f t="shared" si="717"/>
        <v>0</v>
      </c>
      <c r="CG132" s="196">
        <f t="shared" si="717"/>
        <v>0</v>
      </c>
      <c r="CH132" s="196">
        <f t="shared" si="717"/>
        <v>0</v>
      </c>
      <c r="CI132" s="196">
        <f t="shared" si="717"/>
        <v>0</v>
      </c>
      <c r="CJ132" s="196">
        <f t="shared" si="717"/>
        <v>0</v>
      </c>
      <c r="CK132" s="196">
        <f t="shared" si="717"/>
        <v>0</v>
      </c>
      <c r="CL132" s="196">
        <f t="shared" si="717"/>
        <v>0</v>
      </c>
      <c r="CM132" s="196">
        <f t="shared" si="718"/>
        <v>0</v>
      </c>
      <c r="CN132" s="196">
        <f t="shared" si="718"/>
        <v>0</v>
      </c>
      <c r="CO132" s="196">
        <f t="shared" si="718"/>
        <v>0</v>
      </c>
      <c r="CP132" s="377">
        <f t="shared" si="718"/>
        <v>0</v>
      </c>
      <c r="CQ132" s="377">
        <f t="shared" si="718"/>
        <v>0</v>
      </c>
      <c r="CR132" s="377">
        <f t="shared" si="718"/>
        <v>0</v>
      </c>
      <c r="CS132" s="377">
        <f t="shared" si="718"/>
        <v>0</v>
      </c>
      <c r="CT132" s="377">
        <f t="shared" si="718"/>
        <v>0</v>
      </c>
      <c r="CU132" s="377">
        <f t="shared" si="718"/>
        <v>0</v>
      </c>
      <c r="CV132" s="377">
        <f t="shared" si="718"/>
        <v>0</v>
      </c>
      <c r="CW132" s="377">
        <f t="shared" si="718"/>
        <v>0</v>
      </c>
      <c r="CX132" s="377">
        <f t="shared" si="718"/>
        <v>0</v>
      </c>
      <c r="CY132" s="377">
        <f t="shared" si="718"/>
        <v>0</v>
      </c>
      <c r="CZ132" s="377">
        <f t="shared" si="718"/>
        <v>0</v>
      </c>
      <c r="DA132" s="377">
        <f t="shared" si="718"/>
        <v>0</v>
      </c>
      <c r="DB132" s="264"/>
      <c r="DC132" s="57">
        <f>IF(ISERROR(GETPIVOTDATA("VALUE",'CSS WK pvt'!$I$2,"DT_FILE",DC$8,"CD_CO",DC$6,"TRIM_CAT",TRIM(B132),"TRIM_LINE",A128))=TRUE,0,GETPIVOTDATA("VALUE",'CSS WK pvt'!$I$2,"DT_FILE",DC$8,"CD_CO",DC$6,"TRIM_CAT",TRIM(B132),"TRIM_LINE",A128))</f>
        <v>0</v>
      </c>
    </row>
    <row r="133" spans="1:107" s="52" customFormat="1" x14ac:dyDescent="0.3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/>
      <c r="BI133" s="104">
        <f t="shared" si="715"/>
        <v>0</v>
      </c>
      <c r="BJ133" s="102">
        <f t="shared" si="715"/>
        <v>0</v>
      </c>
      <c r="BK133" s="102">
        <f t="shared" si="715"/>
        <v>0</v>
      </c>
      <c r="BL133" s="102">
        <f t="shared" si="715"/>
        <v>0</v>
      </c>
      <c r="BM133" s="102">
        <f t="shared" si="715"/>
        <v>0</v>
      </c>
      <c r="BN133" s="102">
        <f t="shared" si="715"/>
        <v>0</v>
      </c>
      <c r="BO133" s="102">
        <f t="shared" si="715"/>
        <v>0</v>
      </c>
      <c r="BP133" s="102">
        <f t="shared" si="715"/>
        <v>0</v>
      </c>
      <c r="BQ133" s="102">
        <f t="shared" si="715"/>
        <v>0</v>
      </c>
      <c r="BR133" s="377">
        <f t="shared" si="715"/>
        <v>0</v>
      </c>
      <c r="BS133" s="102">
        <f t="shared" si="716"/>
        <v>0</v>
      </c>
      <c r="BT133" s="102">
        <f t="shared" si="716"/>
        <v>0</v>
      </c>
      <c r="BU133" s="102">
        <f t="shared" si="716"/>
        <v>0</v>
      </c>
      <c r="BV133" s="102">
        <f t="shared" si="716"/>
        <v>0</v>
      </c>
      <c r="BW133" s="102">
        <f t="shared" si="716"/>
        <v>0</v>
      </c>
      <c r="BX133" s="196">
        <f t="shared" si="716"/>
        <v>0</v>
      </c>
      <c r="BY133" s="196">
        <f t="shared" si="716"/>
        <v>0</v>
      </c>
      <c r="BZ133" s="196">
        <f t="shared" si="716"/>
        <v>0</v>
      </c>
      <c r="CA133" s="196">
        <f t="shared" si="716"/>
        <v>0</v>
      </c>
      <c r="CB133" s="196">
        <f t="shared" si="716"/>
        <v>0</v>
      </c>
      <c r="CC133" s="196">
        <f t="shared" si="717"/>
        <v>0</v>
      </c>
      <c r="CD133" s="377">
        <f t="shared" si="717"/>
        <v>0</v>
      </c>
      <c r="CE133" s="196">
        <f t="shared" si="717"/>
        <v>0</v>
      </c>
      <c r="CF133" s="196">
        <f t="shared" si="717"/>
        <v>0</v>
      </c>
      <c r="CG133" s="196">
        <f t="shared" si="717"/>
        <v>0</v>
      </c>
      <c r="CH133" s="196">
        <f t="shared" si="717"/>
        <v>0</v>
      </c>
      <c r="CI133" s="196">
        <f t="shared" si="717"/>
        <v>0</v>
      </c>
      <c r="CJ133" s="196">
        <f t="shared" si="717"/>
        <v>0</v>
      </c>
      <c r="CK133" s="196">
        <f t="shared" si="717"/>
        <v>0</v>
      </c>
      <c r="CL133" s="196">
        <f t="shared" si="717"/>
        <v>0</v>
      </c>
      <c r="CM133" s="196">
        <f t="shared" si="718"/>
        <v>0</v>
      </c>
      <c r="CN133" s="196">
        <f t="shared" si="718"/>
        <v>0</v>
      </c>
      <c r="CO133" s="196">
        <f t="shared" si="718"/>
        <v>0</v>
      </c>
      <c r="CP133" s="377">
        <f t="shared" si="718"/>
        <v>0</v>
      </c>
      <c r="CQ133" s="377">
        <f t="shared" si="718"/>
        <v>0</v>
      </c>
      <c r="CR133" s="377">
        <f t="shared" si="718"/>
        <v>0</v>
      </c>
      <c r="CS133" s="377">
        <f t="shared" si="718"/>
        <v>0</v>
      </c>
      <c r="CT133" s="377">
        <f t="shared" si="718"/>
        <v>0</v>
      </c>
      <c r="CU133" s="377">
        <f t="shared" si="718"/>
        <v>0</v>
      </c>
      <c r="CV133" s="377">
        <f t="shared" si="718"/>
        <v>0</v>
      </c>
      <c r="CW133" s="377">
        <f t="shared" si="718"/>
        <v>0</v>
      </c>
      <c r="CX133" s="377">
        <f t="shared" si="718"/>
        <v>0</v>
      </c>
      <c r="CY133" s="377">
        <f t="shared" si="718"/>
        <v>0</v>
      </c>
      <c r="CZ133" s="377">
        <f t="shared" si="718"/>
        <v>0</v>
      </c>
      <c r="DA133" s="377">
        <f t="shared" si="718"/>
        <v>0</v>
      </c>
      <c r="DB133" s="264"/>
      <c r="DC133" s="57">
        <f>IF(ISERROR(GETPIVOTDATA("VALUE",'CSS WK pvt'!$I$2,"DT_FILE",DC$8,"CD_CO",DC$6,"TRIM_CAT",TRIM(B133),"TRIM_LINE",A128))=TRUE,0,GETPIVOTDATA("VALUE",'CSS WK pvt'!$I$2,"DT_FILE",DC$8,"CD_CO",DC$6,"TRIM_CAT",TRIM(B133),"TRIM_LINE",A128))</f>
        <v>0</v>
      </c>
    </row>
    <row r="134" spans="1:107" s="66" customFormat="1" x14ac:dyDescent="0.35">
      <c r="A134" s="140"/>
      <c r="B134" s="53" t="s">
        <v>144</v>
      </c>
      <c r="C134" s="110">
        <f t="shared" ref="C134:Q134" si="719">SUM(C129:C133)</f>
        <v>2</v>
      </c>
      <c r="D134" s="111">
        <f t="shared" si="719"/>
        <v>1</v>
      </c>
      <c r="E134" s="111">
        <f t="shared" si="719"/>
        <v>1</v>
      </c>
      <c r="F134" s="111">
        <f t="shared" si="719"/>
        <v>5</v>
      </c>
      <c r="G134" s="111">
        <f t="shared" si="719"/>
        <v>0</v>
      </c>
      <c r="H134" s="112">
        <f t="shared" si="719"/>
        <v>6</v>
      </c>
      <c r="I134" s="111">
        <f t="shared" si="719"/>
        <v>8</v>
      </c>
      <c r="J134" s="112">
        <f t="shared" si="719"/>
        <v>1</v>
      </c>
      <c r="K134" s="111">
        <f t="shared" si="719"/>
        <v>0</v>
      </c>
      <c r="L134" s="113">
        <f t="shared" si="719"/>
        <v>0</v>
      </c>
      <c r="M134" s="112">
        <f t="shared" si="719"/>
        <v>1</v>
      </c>
      <c r="N134" s="112">
        <f t="shared" si="719"/>
        <v>2</v>
      </c>
      <c r="O134" s="112">
        <f t="shared" si="719"/>
        <v>1</v>
      </c>
      <c r="P134" s="112">
        <f t="shared" si="719"/>
        <v>0</v>
      </c>
      <c r="Q134" s="112">
        <f t="shared" si="719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0</v>
      </c>
      <c r="W134" s="197">
        <f>SUM(W129+W130+W131+W132+W133)</f>
        <v>0</v>
      </c>
      <c r="X134" s="113">
        <f>SUM(X129+X130+X131+X132+X133)</f>
        <v>0</v>
      </c>
      <c r="Y134" s="197">
        <v>0</v>
      </c>
      <c r="Z134" s="197">
        <v>0</v>
      </c>
      <c r="AA134" s="197">
        <v>0</v>
      </c>
      <c r="AB134" s="197">
        <v>0</v>
      </c>
      <c r="AC134" s="197">
        <v>1</v>
      </c>
      <c r="AD134" s="197">
        <v>1</v>
      </c>
      <c r="AE134" s="197">
        <v>0</v>
      </c>
      <c r="AF134" s="197">
        <f>SUM(AF129:AF133)</f>
        <v>12</v>
      </c>
      <c r="AG134" s="197">
        <v>10</v>
      </c>
      <c r="AH134" s="197">
        <v>4</v>
      </c>
      <c r="AI134" s="197">
        <v>4</v>
      </c>
      <c r="AJ134" s="113">
        <v>4</v>
      </c>
      <c r="AK134" s="197">
        <v>0</v>
      </c>
      <c r="AL134" s="197">
        <v>0</v>
      </c>
      <c r="AM134" s="197">
        <v>4</v>
      </c>
      <c r="AN134" s="197">
        <v>11</v>
      </c>
      <c r="AO134" s="197">
        <v>3</v>
      </c>
      <c r="AP134" s="197">
        <v>9</v>
      </c>
      <c r="AQ134" s="78">
        <v>4</v>
      </c>
      <c r="AR134" s="197">
        <v>0</v>
      </c>
      <c r="AS134" s="197">
        <v>0</v>
      </c>
      <c r="AT134" s="197">
        <v>0</v>
      </c>
      <c r="AU134" s="197">
        <v>0</v>
      </c>
      <c r="AV134" s="113">
        <v>2</v>
      </c>
      <c r="AW134" s="197">
        <v>0</v>
      </c>
      <c r="AX134" s="197">
        <v>0</v>
      </c>
      <c r="AY134" s="197">
        <v>0</v>
      </c>
      <c r="AZ134" s="197">
        <v>7</v>
      </c>
      <c r="BA134" s="197">
        <v>1</v>
      </c>
      <c r="BB134" s="197">
        <v>2</v>
      </c>
      <c r="BC134" s="78">
        <v>5</v>
      </c>
      <c r="BD134" s="197">
        <v>3</v>
      </c>
      <c r="BE134" s="197">
        <v>3</v>
      </c>
      <c r="BF134" s="197">
        <v>4</v>
      </c>
      <c r="BG134" s="197">
        <v>0</v>
      </c>
      <c r="BH134" s="113"/>
      <c r="BI134" s="110">
        <f t="shared" ref="BI134:BM134" si="720">SUM(BI129:BI133)</f>
        <v>-1</v>
      </c>
      <c r="BJ134" s="112">
        <f t="shared" si="720"/>
        <v>-1</v>
      </c>
      <c r="BK134" s="112">
        <f t="shared" si="720"/>
        <v>-1</v>
      </c>
      <c r="BL134" s="112">
        <f t="shared" si="720"/>
        <v>-5</v>
      </c>
      <c r="BM134" s="112">
        <f t="shared" si="720"/>
        <v>0</v>
      </c>
      <c r="BN134" s="112">
        <f t="shared" ref="BN134:BV134" si="721">SUM(BN129:BN133)</f>
        <v>-6</v>
      </c>
      <c r="BO134" s="112">
        <f t="shared" si="721"/>
        <v>-8</v>
      </c>
      <c r="BP134" s="112">
        <f t="shared" si="721"/>
        <v>-1</v>
      </c>
      <c r="BQ134" s="112">
        <f t="shared" si="721"/>
        <v>0</v>
      </c>
      <c r="BR134" s="378">
        <f t="shared" si="721"/>
        <v>0</v>
      </c>
      <c r="BS134" s="112">
        <f t="shared" si="721"/>
        <v>-1</v>
      </c>
      <c r="BT134" s="112">
        <f t="shared" si="721"/>
        <v>-2</v>
      </c>
      <c r="BU134" s="112">
        <f t="shared" si="721"/>
        <v>-1</v>
      </c>
      <c r="BV134" s="112">
        <f t="shared" si="721"/>
        <v>1</v>
      </c>
      <c r="BW134" s="112">
        <f t="shared" ref="BW134:BX134" si="722">SUM(BW129:BW133)</f>
        <v>1</v>
      </c>
      <c r="BX134" s="197">
        <f t="shared" si="722"/>
        <v>1</v>
      </c>
      <c r="BY134" s="197">
        <f t="shared" ref="BY134" si="723">SUM(BY129:BY133)</f>
        <v>0</v>
      </c>
      <c r="BZ134" s="197">
        <f t="shared" ref="BZ134:CA134" si="724">SUM(BZ129:BZ133)</f>
        <v>12</v>
      </c>
      <c r="CA134" s="197">
        <f t="shared" si="724"/>
        <v>10</v>
      </c>
      <c r="CB134" s="197">
        <f t="shared" ref="CB134:CC134" si="725">SUM(CB129:CB133)</f>
        <v>4</v>
      </c>
      <c r="CC134" s="197">
        <f t="shared" si="725"/>
        <v>4</v>
      </c>
      <c r="CD134" s="378">
        <f t="shared" ref="CD134:CE134" si="726">SUM(CD129:CD133)</f>
        <v>4</v>
      </c>
      <c r="CE134" s="197">
        <f t="shared" si="726"/>
        <v>0</v>
      </c>
      <c r="CF134" s="197">
        <f t="shared" ref="CF134" si="727">SUM(CF129:CF133)</f>
        <v>0</v>
      </c>
      <c r="CG134" s="197">
        <f t="shared" ref="CG134" si="728">SUM(CG129:CG133)</f>
        <v>4</v>
      </c>
      <c r="CH134" s="197">
        <f t="shared" ref="CH134" si="729">SUM(CH129:CH133)</f>
        <v>10</v>
      </c>
      <c r="CI134" s="197">
        <f t="shared" ref="CI134" si="730">SUM(CI129:CI133)</f>
        <v>2</v>
      </c>
      <c r="CJ134" s="197">
        <f t="shared" ref="CJ134" si="731">SUM(CJ129:CJ133)</f>
        <v>8</v>
      </c>
      <c r="CK134" s="197">
        <f t="shared" ref="CK134" si="732">SUM(CK129:CK133)</f>
        <v>4</v>
      </c>
      <c r="CL134" s="197">
        <f t="shared" ref="CL134" si="733">SUM(CL129:CL133)</f>
        <v>-12</v>
      </c>
      <c r="CM134" s="197">
        <f t="shared" ref="CM134" si="734">SUM(CM129:CM133)</f>
        <v>-10</v>
      </c>
      <c r="CN134" s="197">
        <f t="shared" ref="CN134" si="735">SUM(CN129:CN133)</f>
        <v>-4</v>
      </c>
      <c r="CO134" s="197">
        <f t="shared" ref="CO134" si="736">SUM(CO129:CO133)</f>
        <v>-4</v>
      </c>
      <c r="CP134" s="378">
        <f t="shared" ref="CP134" si="737">SUM(CP129:CP133)</f>
        <v>-2</v>
      </c>
      <c r="CQ134" s="378">
        <f t="shared" ref="CQ134" si="738">SUM(CQ129:CQ133)</f>
        <v>0</v>
      </c>
      <c r="CR134" s="378">
        <f t="shared" ref="CR134" si="739">SUM(CR129:CR133)</f>
        <v>0</v>
      </c>
      <c r="CS134" s="378">
        <f t="shared" ref="CS134" si="740">SUM(CS129:CS133)</f>
        <v>-4</v>
      </c>
      <c r="CT134" s="378">
        <f t="shared" ref="CT134" si="741">SUM(CT129:CT133)</f>
        <v>-4</v>
      </c>
      <c r="CU134" s="378">
        <f t="shared" ref="CU134" si="742">SUM(CU129:CU133)</f>
        <v>-2</v>
      </c>
      <c r="CV134" s="378">
        <f t="shared" ref="CV134" si="743">SUM(CV129:CV133)</f>
        <v>-7</v>
      </c>
      <c r="CW134" s="378">
        <f t="shared" ref="CW134" si="744">SUM(CW129:CW133)</f>
        <v>1</v>
      </c>
      <c r="CX134" s="378">
        <f t="shared" ref="CX134" si="745">SUM(CX129:CX133)</f>
        <v>3</v>
      </c>
      <c r="CY134" s="378">
        <f t="shared" ref="CY134:CZ134" si="746">SUM(CY129:CY133)</f>
        <v>3</v>
      </c>
      <c r="CZ134" s="378">
        <f t="shared" si="746"/>
        <v>4</v>
      </c>
      <c r="DA134" s="378">
        <f t="shared" ref="DA134" si="747">SUM(DA129:DA133)</f>
        <v>0</v>
      </c>
      <c r="DB134" s="265"/>
      <c r="DC134" s="78">
        <f>SUM(DC129:DC133)</f>
        <v>0</v>
      </c>
    </row>
    <row r="135" spans="1:107" s="52" customFormat="1" x14ac:dyDescent="0.3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54"/>
      <c r="CB135" s="254"/>
      <c r="CC135" s="254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264"/>
      <c r="DC135" s="83"/>
    </row>
    <row r="136" spans="1:107" s="66" customFormat="1" x14ac:dyDescent="0.3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8</v>
      </c>
      <c r="AG136" s="196">
        <v>9</v>
      </c>
      <c r="AH136" s="196">
        <v>3</v>
      </c>
      <c r="AI136" s="196">
        <v>3</v>
      </c>
      <c r="AJ136" s="113">
        <v>2</v>
      </c>
      <c r="AK136" s="197">
        <v>0</v>
      </c>
      <c r="AL136" s="197">
        <v>0</v>
      </c>
      <c r="AM136" s="197">
        <v>0</v>
      </c>
      <c r="AN136" s="197">
        <v>5</v>
      </c>
      <c r="AO136" s="197">
        <v>2</v>
      </c>
      <c r="AP136" s="197">
        <v>12</v>
      </c>
      <c r="AQ136" s="57">
        <v>3</v>
      </c>
      <c r="AR136" s="197">
        <v>0</v>
      </c>
      <c r="AS136" s="197">
        <v>0</v>
      </c>
      <c r="AT136" s="197">
        <v>0</v>
      </c>
      <c r="AU136" s="197">
        <v>0</v>
      </c>
      <c r="AV136" s="113">
        <v>0</v>
      </c>
      <c r="AW136" s="197">
        <v>0</v>
      </c>
      <c r="AX136" s="197">
        <v>0</v>
      </c>
      <c r="AY136" s="197">
        <v>0</v>
      </c>
      <c r="AZ136" s="197">
        <v>1</v>
      </c>
      <c r="BA136" s="197">
        <v>0</v>
      </c>
      <c r="BB136" s="197">
        <v>1</v>
      </c>
      <c r="BC136" s="57">
        <v>3</v>
      </c>
      <c r="BD136" s="197">
        <v>2</v>
      </c>
      <c r="BE136" s="197">
        <v>1</v>
      </c>
      <c r="BF136" s="197">
        <v>8</v>
      </c>
      <c r="BG136" s="197">
        <v>1</v>
      </c>
      <c r="BH136" s="113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378"/>
      <c r="DB136" s="265"/>
      <c r="DC136" s="57">
        <f>IF(ISERROR(GETPIVOTDATA("VALUE",'CSS WK pvt'!$I$2,"DT_FILE",DC$8,"CD_CO",DC$6,"TRIM_CAT",TRIM(B136),"TRIM_LINE","99"))=TRUE,0,GETPIVOTDATA("VALUE",'CSS WK pvt'!$I$2,"DT_FILE",DC$8,"CD_CO",DC$6,"TRIM_CAT",TRIM(B136),"TRIM_LINE","99"))</f>
        <v>1</v>
      </c>
    </row>
    <row r="137" spans="1:107" s="66" customFormat="1" x14ac:dyDescent="0.3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</v>
      </c>
      <c r="AG137" s="196">
        <v>2</v>
      </c>
      <c r="AH137" s="196">
        <v>0</v>
      </c>
      <c r="AI137" s="196">
        <v>0</v>
      </c>
      <c r="AJ137" s="113">
        <v>0</v>
      </c>
      <c r="AK137" s="197">
        <v>0</v>
      </c>
      <c r="AL137" s="197">
        <v>0</v>
      </c>
      <c r="AM137" s="197">
        <v>0</v>
      </c>
      <c r="AN137" s="197">
        <v>0</v>
      </c>
      <c r="AO137" s="197">
        <v>0</v>
      </c>
      <c r="AP137" s="197">
        <v>0</v>
      </c>
      <c r="AQ137" s="57">
        <v>0</v>
      </c>
      <c r="AR137" s="197">
        <v>0</v>
      </c>
      <c r="AS137" s="197">
        <v>0</v>
      </c>
      <c r="AT137" s="197">
        <v>0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197">
        <v>0</v>
      </c>
      <c r="BA137" s="197">
        <v>1</v>
      </c>
      <c r="BB137" s="197">
        <v>0</v>
      </c>
      <c r="BC137" s="57">
        <v>2</v>
      </c>
      <c r="BD137" s="197">
        <v>1</v>
      </c>
      <c r="BE137" s="197">
        <v>0</v>
      </c>
      <c r="BF137" s="197">
        <v>0</v>
      </c>
      <c r="BG137" s="197">
        <v>0</v>
      </c>
      <c r="BH137" s="113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378"/>
      <c r="DB137" s="265"/>
      <c r="DC137" s="57">
        <f>IF(ISERROR(GETPIVOTDATA("VALUE",'CSS WK pvt'!$I$2,"DT_FILE",DC$8,"CD_CO",DC$6,"TRIM_CAT",TRIM(B137),"TRIM_LINE","99"))=TRUE,0,GETPIVOTDATA("VALUE",'CSS WK pvt'!$I$2,"DT_FILE",DC$8,"CD_CO",DC$6,"TRIM_CAT",TRIM(B137),"TRIM_LINE","99"))</f>
        <v>0</v>
      </c>
    </row>
    <row r="138" spans="1:107" s="66" customFormat="1" x14ac:dyDescent="0.3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1</v>
      </c>
      <c r="AG138" s="196">
        <v>0</v>
      </c>
      <c r="AH138" s="196">
        <v>0</v>
      </c>
      <c r="AI138" s="196">
        <v>2</v>
      </c>
      <c r="AJ138" s="113">
        <v>1</v>
      </c>
      <c r="AK138" s="197">
        <v>0</v>
      </c>
      <c r="AL138" s="197">
        <v>0</v>
      </c>
      <c r="AM138" s="197">
        <v>3</v>
      </c>
      <c r="AN138" s="197">
        <v>0</v>
      </c>
      <c r="AO138" s="197">
        <v>1</v>
      </c>
      <c r="AP138" s="197">
        <v>1</v>
      </c>
      <c r="AQ138" s="57">
        <v>0</v>
      </c>
      <c r="AR138" s="197">
        <v>0</v>
      </c>
      <c r="AS138" s="197">
        <v>0</v>
      </c>
      <c r="AT138" s="197">
        <v>0</v>
      </c>
      <c r="AU138" s="197">
        <v>0</v>
      </c>
      <c r="AV138" s="113">
        <v>0</v>
      </c>
      <c r="AW138" s="197">
        <v>0</v>
      </c>
      <c r="AX138" s="197">
        <v>0</v>
      </c>
      <c r="AY138" s="197">
        <v>0</v>
      </c>
      <c r="AZ138" s="197">
        <v>4</v>
      </c>
      <c r="BA138" s="197">
        <v>0</v>
      </c>
      <c r="BB138" s="197">
        <v>1</v>
      </c>
      <c r="BC138" s="57">
        <v>0</v>
      </c>
      <c r="BD138" s="197">
        <v>0</v>
      </c>
      <c r="BE138" s="197">
        <v>0</v>
      </c>
      <c r="BF138" s="197">
        <v>0</v>
      </c>
      <c r="BG138" s="197">
        <v>0</v>
      </c>
      <c r="BH138" s="113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265"/>
      <c r="DC138" s="57">
        <f>IF(ISERROR(GETPIVOTDATA("VALUE",'CSS WK pvt'!$I$2,"DT_FILE",DC$8,"CD_CO",DC$6,"TRIM_CAT",TRIM(B138),"TRIM_LINE","99"))=TRUE,0,GETPIVOTDATA("VALUE",'CSS WK pvt'!$I$2,"DT_FILE",DC$8,"CD_CO",DC$6,"TRIM_CAT",TRIM(B138),"TRIM_LINE","99"))</f>
        <v>0</v>
      </c>
    </row>
    <row r="139" spans="1:107" s="66" customFormat="1" x14ac:dyDescent="0.3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0</v>
      </c>
      <c r="AG139" s="196">
        <v>0</v>
      </c>
      <c r="AH139" s="196">
        <v>0</v>
      </c>
      <c r="AI139" s="196">
        <v>0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0</v>
      </c>
      <c r="AP139" s="197">
        <v>0</v>
      </c>
      <c r="AQ139" s="57">
        <v>0</v>
      </c>
      <c r="AR139" s="197">
        <v>0</v>
      </c>
      <c r="AS139" s="197">
        <v>0</v>
      </c>
      <c r="AT139" s="197">
        <v>0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265"/>
      <c r="DC139" s="57">
        <f>IF(ISERROR(GETPIVOTDATA("VALUE",'CSS WK pvt'!$I$2,"DT_FILE",DC$8,"CD_CO",DC$6,"TRIM_CAT",TRIM(B139),"TRIM_LINE","99"))=TRUE,0,GETPIVOTDATA("VALUE",'CSS WK pvt'!$I$2,"DT_FILE",DC$8,"CD_CO",DC$6,"TRIM_CAT",TRIM(B139),"TRIM_LINE","99"))</f>
        <v>0</v>
      </c>
    </row>
    <row r="140" spans="1:107" s="66" customFormat="1" x14ac:dyDescent="0.3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0</v>
      </c>
      <c r="AG140" s="196">
        <v>0</v>
      </c>
      <c r="AH140" s="196">
        <v>0</v>
      </c>
      <c r="AI140" s="196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265"/>
      <c r="DC140" s="57">
        <f>IF(ISERROR(GETPIVOTDATA("VALUE",'CSS WK pvt'!$I$2,"DT_FILE",DC$8,"CD_CO",DC$6,"TRIM_CAT",TRIM(B140),"TRIM_LINE","99"))=TRUE,0,GETPIVOTDATA("VALUE",'CSS WK pvt'!$I$2,"DT_FILE",DC$8,"CD_CO",DC$6,"TRIM_CAT",TRIM(B140),"TRIM_LINE","99"))</f>
        <v>0</v>
      </c>
    </row>
    <row r="141" spans="1:107" s="66" customFormat="1" x14ac:dyDescent="0.3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>SUM(AF136:AF140)</f>
        <v>10</v>
      </c>
      <c r="AG141" s="197">
        <v>11</v>
      </c>
      <c r="AH141" s="197">
        <v>3</v>
      </c>
      <c r="AI141" s="197">
        <v>5</v>
      </c>
      <c r="AJ141" s="113">
        <v>3</v>
      </c>
      <c r="AK141" s="197">
        <v>0</v>
      </c>
      <c r="AL141" s="197">
        <v>0</v>
      </c>
      <c r="AM141" s="197">
        <v>3</v>
      </c>
      <c r="AN141" s="197">
        <v>5</v>
      </c>
      <c r="AO141" s="197">
        <v>3</v>
      </c>
      <c r="AP141" s="197">
        <v>13</v>
      </c>
      <c r="AQ141" s="78">
        <v>3</v>
      </c>
      <c r="AR141" s="197">
        <v>0</v>
      </c>
      <c r="AS141" s="197">
        <v>0</v>
      </c>
      <c r="AT141" s="197">
        <v>0</v>
      </c>
      <c r="AU141" s="197">
        <v>0</v>
      </c>
      <c r="AV141" s="113">
        <v>0</v>
      </c>
      <c r="AW141" s="197">
        <v>0</v>
      </c>
      <c r="AX141" s="197">
        <v>0</v>
      </c>
      <c r="AY141" s="197">
        <v>0</v>
      </c>
      <c r="AZ141" s="197">
        <v>5</v>
      </c>
      <c r="BA141" s="197">
        <v>1</v>
      </c>
      <c r="BB141" s="197">
        <v>2</v>
      </c>
      <c r="BC141" s="78">
        <v>5</v>
      </c>
      <c r="BD141" s="197">
        <v>3</v>
      </c>
      <c r="BE141" s="197">
        <v>1</v>
      </c>
      <c r="BF141" s="197">
        <v>8</v>
      </c>
      <c r="BG141" s="197">
        <v>1</v>
      </c>
      <c r="BH141" s="113"/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265"/>
      <c r="DC141" s="78">
        <f>SUM(DC136:DC140)</f>
        <v>1</v>
      </c>
    </row>
    <row r="142" spans="1:107" s="52" customFormat="1" x14ac:dyDescent="0.3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54"/>
      <c r="CB142" s="254"/>
      <c r="CC142" s="254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264"/>
      <c r="DC142" s="83"/>
    </row>
    <row r="143" spans="1:107" s="52" customFormat="1" x14ac:dyDescent="0.35">
      <c r="A143" s="139"/>
      <c r="B143" s="53" t="s">
        <v>139</v>
      </c>
      <c r="C143" s="104">
        <v>38</v>
      </c>
      <c r="D143" s="59">
        <v>36</v>
      </c>
      <c r="E143" s="59">
        <v>48</v>
      </c>
      <c r="F143" s="59">
        <v>48</v>
      </c>
      <c r="G143" s="59">
        <v>47</v>
      </c>
      <c r="H143" s="102">
        <v>55</v>
      </c>
      <c r="I143" s="59">
        <v>43</v>
      </c>
      <c r="J143" s="102">
        <v>41</v>
      </c>
      <c r="K143" s="59">
        <v>31</v>
      </c>
      <c r="L143" s="103">
        <v>34</v>
      </c>
      <c r="M143" s="102">
        <v>32</v>
      </c>
      <c r="N143" s="102">
        <v>30</v>
      </c>
      <c r="O143" s="59">
        <v>32</v>
      </c>
      <c r="P143" s="102">
        <v>21</v>
      </c>
      <c r="Q143" s="59">
        <v>15</v>
      </c>
      <c r="R143" s="102">
        <v>19</v>
      </c>
      <c r="S143" s="59">
        <v>18</v>
      </c>
      <c r="T143" s="102">
        <v>19</v>
      </c>
      <c r="U143" s="196">
        <v>22</v>
      </c>
      <c r="V143" s="196">
        <v>33</v>
      </c>
      <c r="W143" s="196">
        <v>37</v>
      </c>
      <c r="X143" s="103">
        <v>36</v>
      </c>
      <c r="Y143" s="196">
        <v>28</v>
      </c>
      <c r="Z143" s="196">
        <v>30</v>
      </c>
      <c r="AA143" s="196">
        <v>38</v>
      </c>
      <c r="AB143" s="196">
        <v>59</v>
      </c>
      <c r="AC143" s="196">
        <v>71</v>
      </c>
      <c r="AD143" s="196">
        <v>71</v>
      </c>
      <c r="AE143" s="196">
        <v>95</v>
      </c>
      <c r="AF143" s="196">
        <v>92</v>
      </c>
      <c r="AG143" s="196">
        <v>93</v>
      </c>
      <c r="AH143" s="196">
        <v>89</v>
      </c>
      <c r="AI143" s="196">
        <v>97</v>
      </c>
      <c r="AJ143" s="103">
        <v>88</v>
      </c>
      <c r="AK143" s="196">
        <v>84</v>
      </c>
      <c r="AL143" s="196">
        <v>84</v>
      </c>
      <c r="AM143" s="196">
        <v>78</v>
      </c>
      <c r="AN143" s="196">
        <v>82</v>
      </c>
      <c r="AO143" s="196">
        <v>72</v>
      </c>
      <c r="AP143" s="196">
        <v>79</v>
      </c>
      <c r="AQ143" s="57">
        <v>82</v>
      </c>
      <c r="AR143" s="196">
        <v>73</v>
      </c>
      <c r="AS143" s="196">
        <v>62</v>
      </c>
      <c r="AT143" s="196">
        <v>55</v>
      </c>
      <c r="AU143" s="196">
        <v>50</v>
      </c>
      <c r="AV143" s="103">
        <v>46</v>
      </c>
      <c r="AW143" s="196">
        <v>52</v>
      </c>
      <c r="AX143" s="196">
        <v>40</v>
      </c>
      <c r="AY143" s="196">
        <v>49</v>
      </c>
      <c r="AZ143" s="196">
        <v>67</v>
      </c>
      <c r="BA143" s="196">
        <v>55</v>
      </c>
      <c r="BB143" s="196">
        <v>63</v>
      </c>
      <c r="BC143" s="57">
        <v>57</v>
      </c>
      <c r="BD143" s="196">
        <v>52</v>
      </c>
      <c r="BE143" s="196">
        <v>46</v>
      </c>
      <c r="BF143" s="196">
        <v>48</v>
      </c>
      <c r="BG143" s="196">
        <v>37</v>
      </c>
      <c r="BH143" s="103"/>
      <c r="BI143" s="104">
        <f t="shared" ref="BI143:BR147" si="748">O143-C143</f>
        <v>-6</v>
      </c>
      <c r="BJ143" s="102">
        <f t="shared" si="748"/>
        <v>-15</v>
      </c>
      <c r="BK143" s="102">
        <f t="shared" si="748"/>
        <v>-33</v>
      </c>
      <c r="BL143" s="102">
        <f t="shared" si="748"/>
        <v>-29</v>
      </c>
      <c r="BM143" s="102">
        <f t="shared" si="748"/>
        <v>-29</v>
      </c>
      <c r="BN143" s="102">
        <f t="shared" si="748"/>
        <v>-36</v>
      </c>
      <c r="BO143" s="102">
        <f t="shared" si="748"/>
        <v>-21</v>
      </c>
      <c r="BP143" s="102">
        <f t="shared" si="748"/>
        <v>-8</v>
      </c>
      <c r="BQ143" s="102">
        <f t="shared" si="748"/>
        <v>6</v>
      </c>
      <c r="BR143" s="377">
        <f t="shared" si="748"/>
        <v>2</v>
      </c>
      <c r="BS143" s="102">
        <f t="shared" ref="BS143:CB147" si="749">Y143-M143</f>
        <v>-4</v>
      </c>
      <c r="BT143" s="102">
        <f t="shared" si="749"/>
        <v>0</v>
      </c>
      <c r="BU143" s="102">
        <f t="shared" si="749"/>
        <v>6</v>
      </c>
      <c r="BV143" s="102">
        <f t="shared" si="749"/>
        <v>38</v>
      </c>
      <c r="BW143" s="102">
        <f t="shared" si="749"/>
        <v>56</v>
      </c>
      <c r="BX143" s="196">
        <f t="shared" si="749"/>
        <v>52</v>
      </c>
      <c r="BY143" s="196">
        <f t="shared" si="749"/>
        <v>77</v>
      </c>
      <c r="BZ143" s="196">
        <f t="shared" si="749"/>
        <v>73</v>
      </c>
      <c r="CA143" s="196">
        <f t="shared" si="749"/>
        <v>71</v>
      </c>
      <c r="CB143" s="196">
        <f t="shared" si="749"/>
        <v>56</v>
      </c>
      <c r="CC143" s="196">
        <f t="shared" ref="CC143:CL147" si="750">AI143-W143</f>
        <v>60</v>
      </c>
      <c r="CD143" s="377">
        <f t="shared" si="750"/>
        <v>52</v>
      </c>
      <c r="CE143" s="196">
        <f t="shared" si="750"/>
        <v>56</v>
      </c>
      <c r="CF143" s="196">
        <f t="shared" si="750"/>
        <v>54</v>
      </c>
      <c r="CG143" s="196">
        <f t="shared" si="750"/>
        <v>40</v>
      </c>
      <c r="CH143" s="196">
        <f t="shared" si="750"/>
        <v>23</v>
      </c>
      <c r="CI143" s="196">
        <f t="shared" si="750"/>
        <v>1</v>
      </c>
      <c r="CJ143" s="196">
        <f t="shared" si="750"/>
        <v>8</v>
      </c>
      <c r="CK143" s="196">
        <f t="shared" si="750"/>
        <v>-13</v>
      </c>
      <c r="CL143" s="196">
        <f t="shared" si="750"/>
        <v>-19</v>
      </c>
      <c r="CM143" s="196">
        <f t="shared" ref="CM143:DA147" si="751">AS143-AG143</f>
        <v>-31</v>
      </c>
      <c r="CN143" s="196">
        <f t="shared" si="751"/>
        <v>-34</v>
      </c>
      <c r="CO143" s="196">
        <f t="shared" si="751"/>
        <v>-47</v>
      </c>
      <c r="CP143" s="377">
        <f t="shared" si="751"/>
        <v>-42</v>
      </c>
      <c r="CQ143" s="377">
        <f t="shared" si="751"/>
        <v>-32</v>
      </c>
      <c r="CR143" s="377">
        <f t="shared" si="751"/>
        <v>-44</v>
      </c>
      <c r="CS143" s="377">
        <f t="shared" si="751"/>
        <v>-29</v>
      </c>
      <c r="CT143" s="377">
        <f t="shared" si="751"/>
        <v>-15</v>
      </c>
      <c r="CU143" s="377">
        <f t="shared" si="751"/>
        <v>-17</v>
      </c>
      <c r="CV143" s="377">
        <f t="shared" si="751"/>
        <v>-16</v>
      </c>
      <c r="CW143" s="377">
        <f t="shared" si="751"/>
        <v>-25</v>
      </c>
      <c r="CX143" s="377">
        <f t="shared" si="751"/>
        <v>-21</v>
      </c>
      <c r="CY143" s="377">
        <f t="shared" si="751"/>
        <v>-16</v>
      </c>
      <c r="CZ143" s="377">
        <f t="shared" si="751"/>
        <v>-7</v>
      </c>
      <c r="DA143" s="377">
        <f t="shared" si="751"/>
        <v>-13</v>
      </c>
      <c r="DB143" s="264"/>
      <c r="DC143" s="57">
        <f>IF(ISERROR(GETPIVOTDATA("VALUE",'CSS WK pvt'!$I$2,"DT_FILE",DC$8,"CD_CO",DC$6,"TRIM_CAT",TRIM(B143),"TRIM_LINE",A142))=TRUE,0,GETPIVOTDATA("VALUE",'CSS WK pvt'!$I$2,"DT_FILE",DC$8,"CD_CO",DC$6,"TRIM_CAT",TRIM(B143),"TRIM_LINE",A142))</f>
        <v>37</v>
      </c>
    </row>
    <row r="144" spans="1:107" s="52" customFormat="1" x14ac:dyDescent="0.35">
      <c r="A144" s="139"/>
      <c r="B144" s="53" t="s">
        <v>140</v>
      </c>
      <c r="C144" s="104">
        <v>7</v>
      </c>
      <c r="D144" s="59">
        <v>7</v>
      </c>
      <c r="E144" s="59">
        <v>9</v>
      </c>
      <c r="F144" s="59">
        <v>8</v>
      </c>
      <c r="G144" s="59">
        <v>3</v>
      </c>
      <c r="H144" s="102">
        <v>4</v>
      </c>
      <c r="I144" s="59">
        <v>2</v>
      </c>
      <c r="J144" s="102">
        <v>2</v>
      </c>
      <c r="K144" s="59">
        <v>2</v>
      </c>
      <c r="L144" s="103">
        <v>1</v>
      </c>
      <c r="M144" s="102">
        <v>1</v>
      </c>
      <c r="N144" s="102">
        <v>5</v>
      </c>
      <c r="O144" s="59">
        <v>3</v>
      </c>
      <c r="P144" s="102">
        <v>3</v>
      </c>
      <c r="Q144" s="59">
        <v>3</v>
      </c>
      <c r="R144" s="102">
        <v>3</v>
      </c>
      <c r="S144" s="59">
        <v>1</v>
      </c>
      <c r="T144" s="102">
        <v>3</v>
      </c>
      <c r="U144" s="196">
        <v>3</v>
      </c>
      <c r="V144" s="196">
        <v>4</v>
      </c>
      <c r="W144" s="196">
        <v>2</v>
      </c>
      <c r="X144" s="103">
        <v>1</v>
      </c>
      <c r="Y144" s="196">
        <v>1</v>
      </c>
      <c r="Z144" s="196">
        <v>1</v>
      </c>
      <c r="AA144" s="196">
        <v>2</v>
      </c>
      <c r="AB144" s="196">
        <v>0</v>
      </c>
      <c r="AC144" s="196">
        <v>2</v>
      </c>
      <c r="AD144" s="196">
        <v>2</v>
      </c>
      <c r="AE144" s="196">
        <v>3</v>
      </c>
      <c r="AF144" s="196">
        <v>6</v>
      </c>
      <c r="AG144" s="196">
        <v>5</v>
      </c>
      <c r="AH144" s="196">
        <v>4</v>
      </c>
      <c r="AI144" s="196">
        <v>4</v>
      </c>
      <c r="AJ144" s="103">
        <v>2</v>
      </c>
      <c r="AK144" s="196">
        <v>5</v>
      </c>
      <c r="AL144" s="196">
        <v>2</v>
      </c>
      <c r="AM144" s="196">
        <v>4</v>
      </c>
      <c r="AN144" s="196">
        <v>4</v>
      </c>
      <c r="AO144" s="196">
        <v>8</v>
      </c>
      <c r="AP144" s="196">
        <v>6</v>
      </c>
      <c r="AQ144" s="57">
        <v>8</v>
      </c>
      <c r="AR144" s="196">
        <v>8</v>
      </c>
      <c r="AS144" s="196">
        <v>6</v>
      </c>
      <c r="AT144" s="196">
        <v>6</v>
      </c>
      <c r="AU144" s="196">
        <v>3</v>
      </c>
      <c r="AV144" s="103">
        <v>5</v>
      </c>
      <c r="AW144" s="196">
        <v>5</v>
      </c>
      <c r="AX144" s="196">
        <v>4</v>
      </c>
      <c r="AY144" s="196">
        <v>5</v>
      </c>
      <c r="AZ144" s="196">
        <v>4</v>
      </c>
      <c r="BA144" s="196">
        <v>5</v>
      </c>
      <c r="BB144" s="196">
        <v>7</v>
      </c>
      <c r="BC144" s="57">
        <v>10</v>
      </c>
      <c r="BD144" s="196">
        <v>6</v>
      </c>
      <c r="BE144" s="196">
        <v>9</v>
      </c>
      <c r="BF144" s="196">
        <v>12</v>
      </c>
      <c r="BG144" s="196">
        <v>8</v>
      </c>
      <c r="BH144" s="103"/>
      <c r="BI144" s="104">
        <f t="shared" si="748"/>
        <v>-4</v>
      </c>
      <c r="BJ144" s="102">
        <f t="shared" si="748"/>
        <v>-4</v>
      </c>
      <c r="BK144" s="102">
        <f t="shared" si="748"/>
        <v>-6</v>
      </c>
      <c r="BL144" s="102">
        <f t="shared" si="748"/>
        <v>-5</v>
      </c>
      <c r="BM144" s="102">
        <f t="shared" si="748"/>
        <v>-2</v>
      </c>
      <c r="BN144" s="102">
        <f t="shared" si="748"/>
        <v>-1</v>
      </c>
      <c r="BO144" s="102">
        <f t="shared" si="748"/>
        <v>1</v>
      </c>
      <c r="BP144" s="102">
        <f t="shared" si="748"/>
        <v>2</v>
      </c>
      <c r="BQ144" s="102">
        <f t="shared" si="748"/>
        <v>0</v>
      </c>
      <c r="BR144" s="377">
        <f t="shared" si="748"/>
        <v>0</v>
      </c>
      <c r="BS144" s="102">
        <f t="shared" si="749"/>
        <v>0</v>
      </c>
      <c r="BT144" s="102">
        <f t="shared" si="749"/>
        <v>-4</v>
      </c>
      <c r="BU144" s="102">
        <f t="shared" si="749"/>
        <v>-1</v>
      </c>
      <c r="BV144" s="102">
        <f t="shared" si="749"/>
        <v>-3</v>
      </c>
      <c r="BW144" s="102">
        <f t="shared" si="749"/>
        <v>-1</v>
      </c>
      <c r="BX144" s="196">
        <f t="shared" si="749"/>
        <v>-1</v>
      </c>
      <c r="BY144" s="196">
        <f t="shared" si="749"/>
        <v>2</v>
      </c>
      <c r="BZ144" s="196">
        <f t="shared" si="749"/>
        <v>3</v>
      </c>
      <c r="CA144" s="196">
        <f t="shared" si="749"/>
        <v>2</v>
      </c>
      <c r="CB144" s="196">
        <f t="shared" si="749"/>
        <v>0</v>
      </c>
      <c r="CC144" s="196">
        <f t="shared" si="750"/>
        <v>2</v>
      </c>
      <c r="CD144" s="377">
        <f t="shared" si="750"/>
        <v>1</v>
      </c>
      <c r="CE144" s="196">
        <f t="shared" si="750"/>
        <v>4</v>
      </c>
      <c r="CF144" s="196">
        <f t="shared" si="750"/>
        <v>1</v>
      </c>
      <c r="CG144" s="196">
        <f t="shared" si="750"/>
        <v>2</v>
      </c>
      <c r="CH144" s="196">
        <f t="shared" si="750"/>
        <v>4</v>
      </c>
      <c r="CI144" s="196">
        <f t="shared" si="750"/>
        <v>6</v>
      </c>
      <c r="CJ144" s="196">
        <f t="shared" si="750"/>
        <v>4</v>
      </c>
      <c r="CK144" s="196">
        <f t="shared" si="750"/>
        <v>5</v>
      </c>
      <c r="CL144" s="196">
        <f t="shared" si="750"/>
        <v>2</v>
      </c>
      <c r="CM144" s="196">
        <f t="shared" si="751"/>
        <v>1</v>
      </c>
      <c r="CN144" s="196">
        <f t="shared" si="751"/>
        <v>2</v>
      </c>
      <c r="CO144" s="196">
        <f t="shared" si="751"/>
        <v>-1</v>
      </c>
      <c r="CP144" s="377">
        <f t="shared" si="751"/>
        <v>3</v>
      </c>
      <c r="CQ144" s="377">
        <f t="shared" si="751"/>
        <v>0</v>
      </c>
      <c r="CR144" s="377">
        <f t="shared" si="751"/>
        <v>2</v>
      </c>
      <c r="CS144" s="377">
        <f t="shared" si="751"/>
        <v>1</v>
      </c>
      <c r="CT144" s="377">
        <f t="shared" si="751"/>
        <v>0</v>
      </c>
      <c r="CU144" s="377">
        <f t="shared" si="751"/>
        <v>-3</v>
      </c>
      <c r="CV144" s="377">
        <f t="shared" si="751"/>
        <v>1</v>
      </c>
      <c r="CW144" s="377">
        <f t="shared" si="751"/>
        <v>2</v>
      </c>
      <c r="CX144" s="377">
        <f t="shared" si="751"/>
        <v>-2</v>
      </c>
      <c r="CY144" s="377">
        <f t="shared" si="751"/>
        <v>3</v>
      </c>
      <c r="CZ144" s="377">
        <f t="shared" si="751"/>
        <v>6</v>
      </c>
      <c r="DA144" s="377">
        <f t="shared" si="751"/>
        <v>5</v>
      </c>
      <c r="DB144" s="264"/>
      <c r="DC144" s="57">
        <f>IF(ISERROR(GETPIVOTDATA("VALUE",'CSS WK pvt'!$I$2,"DT_FILE",DC$8,"CD_CO",DC$6,"TRIM_CAT",TRIM(B144),"TRIM_LINE",A142))=TRUE,0,GETPIVOTDATA("VALUE",'CSS WK pvt'!$I$2,"DT_FILE",DC$8,"CD_CO",DC$6,"TRIM_CAT",TRIM(B144),"TRIM_LINE",A142))</f>
        <v>8</v>
      </c>
    </row>
    <row r="145" spans="1:107" s="52" customFormat="1" x14ac:dyDescent="0.35">
      <c r="A145" s="139"/>
      <c r="B145" s="53" t="s">
        <v>141</v>
      </c>
      <c r="C145" s="104">
        <v>2</v>
      </c>
      <c r="D145" s="59"/>
      <c r="E145" s="59"/>
      <c r="F145" s="59">
        <v>2</v>
      </c>
      <c r="G145" s="59">
        <v>2</v>
      </c>
      <c r="H145" s="102">
        <v>1</v>
      </c>
      <c r="I145" s="59">
        <v>2</v>
      </c>
      <c r="J145" s="102">
        <v>2</v>
      </c>
      <c r="K145" s="59">
        <v>2</v>
      </c>
      <c r="L145" s="103">
        <v>1</v>
      </c>
      <c r="M145" s="102">
        <v>2</v>
      </c>
      <c r="N145" s="102">
        <v>2</v>
      </c>
      <c r="O145" s="59"/>
      <c r="P145" s="102"/>
      <c r="Q145" s="59"/>
      <c r="R145" s="102">
        <v>0</v>
      </c>
      <c r="S145" s="59">
        <v>0</v>
      </c>
      <c r="T145" s="102">
        <v>0</v>
      </c>
      <c r="U145" s="196">
        <v>0</v>
      </c>
      <c r="V145" s="196">
        <v>3</v>
      </c>
      <c r="W145" s="196">
        <v>4</v>
      </c>
      <c r="X145" s="103">
        <v>2</v>
      </c>
      <c r="Y145" s="196">
        <v>3</v>
      </c>
      <c r="Z145" s="196">
        <v>4</v>
      </c>
      <c r="AA145" s="196">
        <v>2</v>
      </c>
      <c r="AB145" s="196">
        <v>1</v>
      </c>
      <c r="AC145" s="196">
        <v>1</v>
      </c>
      <c r="AD145" s="196">
        <v>2</v>
      </c>
      <c r="AE145" s="196">
        <v>4</v>
      </c>
      <c r="AF145" s="196">
        <v>5</v>
      </c>
      <c r="AG145" s="196">
        <v>4</v>
      </c>
      <c r="AH145" s="196">
        <v>3</v>
      </c>
      <c r="AI145" s="196">
        <v>3</v>
      </c>
      <c r="AJ145" s="103">
        <v>5</v>
      </c>
      <c r="AK145" s="196">
        <v>3</v>
      </c>
      <c r="AL145" s="196">
        <v>3</v>
      </c>
      <c r="AM145" s="196">
        <v>6</v>
      </c>
      <c r="AN145" s="196">
        <v>7</v>
      </c>
      <c r="AO145" s="196">
        <v>2</v>
      </c>
      <c r="AP145" s="196">
        <v>2</v>
      </c>
      <c r="AQ145" s="57">
        <v>3</v>
      </c>
      <c r="AR145" s="196">
        <v>2</v>
      </c>
      <c r="AS145" s="196">
        <v>0</v>
      </c>
      <c r="AT145" s="196">
        <v>0</v>
      </c>
      <c r="AU145" s="196">
        <v>0</v>
      </c>
      <c r="AV145" s="103">
        <v>1</v>
      </c>
      <c r="AW145" s="196">
        <v>1</v>
      </c>
      <c r="AX145" s="196">
        <v>2</v>
      </c>
      <c r="AY145" s="196">
        <v>0</v>
      </c>
      <c r="AZ145" s="196">
        <v>1</v>
      </c>
      <c r="BA145" s="196">
        <v>1</v>
      </c>
      <c r="BB145" s="196">
        <v>1</v>
      </c>
      <c r="BC145" s="57">
        <v>1</v>
      </c>
      <c r="BD145" s="196">
        <v>2</v>
      </c>
      <c r="BE145" s="196">
        <v>2</v>
      </c>
      <c r="BF145" s="196">
        <v>1</v>
      </c>
      <c r="BG145" s="196">
        <v>0</v>
      </c>
      <c r="BH145" s="103"/>
      <c r="BI145" s="104">
        <f t="shared" si="748"/>
        <v>-2</v>
      </c>
      <c r="BJ145" s="102">
        <f t="shared" si="748"/>
        <v>0</v>
      </c>
      <c r="BK145" s="102">
        <f t="shared" si="748"/>
        <v>0</v>
      </c>
      <c r="BL145" s="102">
        <f t="shared" si="748"/>
        <v>-2</v>
      </c>
      <c r="BM145" s="102">
        <f t="shared" si="748"/>
        <v>-2</v>
      </c>
      <c r="BN145" s="102">
        <f t="shared" si="748"/>
        <v>-1</v>
      </c>
      <c r="BO145" s="102">
        <f t="shared" si="748"/>
        <v>-2</v>
      </c>
      <c r="BP145" s="102">
        <f t="shared" si="748"/>
        <v>1</v>
      </c>
      <c r="BQ145" s="102">
        <f t="shared" si="748"/>
        <v>2</v>
      </c>
      <c r="BR145" s="377">
        <f t="shared" si="748"/>
        <v>1</v>
      </c>
      <c r="BS145" s="102">
        <f t="shared" si="749"/>
        <v>1</v>
      </c>
      <c r="BT145" s="102">
        <f t="shared" si="749"/>
        <v>2</v>
      </c>
      <c r="BU145" s="102">
        <f t="shared" si="749"/>
        <v>2</v>
      </c>
      <c r="BV145" s="102">
        <f t="shared" si="749"/>
        <v>1</v>
      </c>
      <c r="BW145" s="102">
        <f t="shared" si="749"/>
        <v>1</v>
      </c>
      <c r="BX145" s="196">
        <f t="shared" si="749"/>
        <v>2</v>
      </c>
      <c r="BY145" s="196">
        <f t="shared" si="749"/>
        <v>4</v>
      </c>
      <c r="BZ145" s="196">
        <f t="shared" si="749"/>
        <v>5</v>
      </c>
      <c r="CA145" s="196">
        <f t="shared" si="749"/>
        <v>4</v>
      </c>
      <c r="CB145" s="196">
        <f t="shared" si="749"/>
        <v>0</v>
      </c>
      <c r="CC145" s="196">
        <f t="shared" si="750"/>
        <v>-1</v>
      </c>
      <c r="CD145" s="377">
        <f t="shared" si="750"/>
        <v>3</v>
      </c>
      <c r="CE145" s="196">
        <f t="shared" si="750"/>
        <v>0</v>
      </c>
      <c r="CF145" s="196">
        <f t="shared" si="750"/>
        <v>-1</v>
      </c>
      <c r="CG145" s="196">
        <f t="shared" si="750"/>
        <v>4</v>
      </c>
      <c r="CH145" s="196">
        <f t="shared" si="750"/>
        <v>6</v>
      </c>
      <c r="CI145" s="196">
        <f t="shared" si="750"/>
        <v>1</v>
      </c>
      <c r="CJ145" s="196">
        <f t="shared" si="750"/>
        <v>0</v>
      </c>
      <c r="CK145" s="196">
        <f t="shared" si="750"/>
        <v>-1</v>
      </c>
      <c r="CL145" s="196">
        <f t="shared" si="750"/>
        <v>-3</v>
      </c>
      <c r="CM145" s="196">
        <f t="shared" si="751"/>
        <v>-4</v>
      </c>
      <c r="CN145" s="196">
        <f t="shared" si="751"/>
        <v>-3</v>
      </c>
      <c r="CO145" s="196">
        <f t="shared" si="751"/>
        <v>-3</v>
      </c>
      <c r="CP145" s="377">
        <f t="shared" si="751"/>
        <v>-4</v>
      </c>
      <c r="CQ145" s="377">
        <f t="shared" si="751"/>
        <v>-2</v>
      </c>
      <c r="CR145" s="377">
        <f t="shared" si="751"/>
        <v>-1</v>
      </c>
      <c r="CS145" s="377">
        <f t="shared" si="751"/>
        <v>-6</v>
      </c>
      <c r="CT145" s="377">
        <f t="shared" si="751"/>
        <v>-6</v>
      </c>
      <c r="CU145" s="377">
        <f t="shared" si="751"/>
        <v>-1</v>
      </c>
      <c r="CV145" s="377">
        <f t="shared" si="751"/>
        <v>-1</v>
      </c>
      <c r="CW145" s="377">
        <f t="shared" si="751"/>
        <v>-2</v>
      </c>
      <c r="CX145" s="377">
        <f t="shared" si="751"/>
        <v>0</v>
      </c>
      <c r="CY145" s="377">
        <f t="shared" si="751"/>
        <v>2</v>
      </c>
      <c r="CZ145" s="377">
        <f t="shared" si="751"/>
        <v>1</v>
      </c>
      <c r="DA145" s="377">
        <f t="shared" si="751"/>
        <v>0</v>
      </c>
      <c r="DB145" s="264"/>
      <c r="DC145" s="57">
        <f>IF(ISERROR(GETPIVOTDATA("VALUE",'CSS WK pvt'!$I$2,"DT_FILE",DC$8,"CD_CO",DC$6,"TRIM_CAT",TRIM(B145),"TRIM_LINE",A142))=TRUE,0,GETPIVOTDATA("VALUE",'CSS WK pvt'!$I$2,"DT_FILE",DC$8,"CD_CO",DC$6,"TRIM_CAT",TRIM(B145),"TRIM_LINE",A142))</f>
        <v>0</v>
      </c>
    </row>
    <row r="146" spans="1:107" s="52" customFormat="1" ht="15" thickBot="1" x14ac:dyDescent="0.4">
      <c r="A146" s="139"/>
      <c r="B146" s="53" t="s">
        <v>142</v>
      </c>
      <c r="C146" s="104"/>
      <c r="D146" s="59"/>
      <c r="E146" s="59"/>
      <c r="F146" s="59"/>
      <c r="G146" s="59"/>
      <c r="H146" s="102"/>
      <c r="I146" s="59"/>
      <c r="J146" s="102">
        <v>1</v>
      </c>
      <c r="K146" s="59">
        <v>1</v>
      </c>
      <c r="L146" s="103"/>
      <c r="M146" s="102"/>
      <c r="N146" s="102"/>
      <c r="O146" s="59"/>
      <c r="P146" s="102"/>
      <c r="Q146" s="59"/>
      <c r="R146" s="102">
        <v>0</v>
      </c>
      <c r="S146" s="59">
        <v>0</v>
      </c>
      <c r="T146" s="102">
        <v>0</v>
      </c>
      <c r="U146" s="196">
        <v>0</v>
      </c>
      <c r="V146" s="196">
        <v>0</v>
      </c>
      <c r="W146" s="196">
        <v>0</v>
      </c>
      <c r="X146" s="103">
        <v>0</v>
      </c>
      <c r="Y146" s="196">
        <v>0</v>
      </c>
      <c r="Z146" s="196">
        <v>0</v>
      </c>
      <c r="AA146" s="196">
        <v>0</v>
      </c>
      <c r="AB146" s="196">
        <v>0</v>
      </c>
      <c r="AC146" s="196">
        <v>0</v>
      </c>
      <c r="AD146" s="196">
        <v>0</v>
      </c>
      <c r="AE146" s="196">
        <v>0</v>
      </c>
      <c r="AF146" s="196">
        <v>0</v>
      </c>
      <c r="AG146" s="196">
        <v>0</v>
      </c>
      <c r="AH146" s="196">
        <v>0</v>
      </c>
      <c r="AI146" s="196">
        <v>0</v>
      </c>
      <c r="AJ146" s="103">
        <v>0</v>
      </c>
      <c r="AK146" s="196">
        <v>0</v>
      </c>
      <c r="AL146" s="196">
        <v>0</v>
      </c>
      <c r="AM146" s="196">
        <v>0</v>
      </c>
      <c r="AN146" s="196">
        <v>0</v>
      </c>
      <c r="AO146" s="196">
        <v>0</v>
      </c>
      <c r="AP146" s="196">
        <v>0</v>
      </c>
      <c r="AQ146" s="57">
        <v>0</v>
      </c>
      <c r="AR146" s="196">
        <v>0</v>
      </c>
      <c r="AS146" s="196">
        <v>0</v>
      </c>
      <c r="AT146" s="196">
        <v>0</v>
      </c>
      <c r="AU146" s="196">
        <v>0</v>
      </c>
      <c r="AV146" s="303">
        <v>0</v>
      </c>
      <c r="AW146" s="196">
        <v>0</v>
      </c>
      <c r="AX146" s="196">
        <v>1</v>
      </c>
      <c r="AY146" s="196">
        <v>1</v>
      </c>
      <c r="AZ146" s="196">
        <v>0</v>
      </c>
      <c r="BA146" s="196">
        <v>0</v>
      </c>
      <c r="BB146" s="196">
        <v>0</v>
      </c>
      <c r="BC146" s="57">
        <v>0</v>
      </c>
      <c r="BD146" s="196">
        <v>0</v>
      </c>
      <c r="BE146" s="196">
        <v>0</v>
      </c>
      <c r="BF146" s="196">
        <v>0</v>
      </c>
      <c r="BG146" s="196">
        <v>0</v>
      </c>
      <c r="BH146" s="303"/>
      <c r="BI146" s="104">
        <f t="shared" si="748"/>
        <v>0</v>
      </c>
      <c r="BJ146" s="102">
        <f t="shared" si="748"/>
        <v>0</v>
      </c>
      <c r="BK146" s="102">
        <f t="shared" si="748"/>
        <v>0</v>
      </c>
      <c r="BL146" s="102">
        <f t="shared" si="748"/>
        <v>0</v>
      </c>
      <c r="BM146" s="102">
        <f t="shared" si="748"/>
        <v>0</v>
      </c>
      <c r="BN146" s="102">
        <f t="shared" si="748"/>
        <v>0</v>
      </c>
      <c r="BO146" s="102">
        <f t="shared" si="748"/>
        <v>0</v>
      </c>
      <c r="BP146" s="102">
        <f t="shared" si="748"/>
        <v>-1</v>
      </c>
      <c r="BQ146" s="102">
        <f t="shared" si="748"/>
        <v>-1</v>
      </c>
      <c r="BR146" s="377">
        <f t="shared" si="748"/>
        <v>0</v>
      </c>
      <c r="BS146" s="102">
        <f t="shared" si="749"/>
        <v>0</v>
      </c>
      <c r="BT146" s="102">
        <f t="shared" si="749"/>
        <v>0</v>
      </c>
      <c r="BU146" s="102">
        <f t="shared" si="749"/>
        <v>0</v>
      </c>
      <c r="BV146" s="102">
        <f t="shared" si="749"/>
        <v>0</v>
      </c>
      <c r="BW146" s="102">
        <f t="shared" si="749"/>
        <v>0</v>
      </c>
      <c r="BX146" s="196">
        <f t="shared" si="749"/>
        <v>0</v>
      </c>
      <c r="BY146" s="196">
        <f t="shared" si="749"/>
        <v>0</v>
      </c>
      <c r="BZ146" s="196">
        <f t="shared" si="749"/>
        <v>0</v>
      </c>
      <c r="CA146" s="196">
        <f t="shared" si="749"/>
        <v>0</v>
      </c>
      <c r="CB146" s="196">
        <f t="shared" si="749"/>
        <v>0</v>
      </c>
      <c r="CC146" s="196">
        <f t="shared" si="750"/>
        <v>0</v>
      </c>
      <c r="CD146" s="377">
        <f t="shared" si="750"/>
        <v>0</v>
      </c>
      <c r="CE146" s="196">
        <f t="shared" si="750"/>
        <v>0</v>
      </c>
      <c r="CF146" s="196">
        <f t="shared" si="750"/>
        <v>0</v>
      </c>
      <c r="CG146" s="196">
        <f t="shared" si="750"/>
        <v>0</v>
      </c>
      <c r="CH146" s="196">
        <f t="shared" si="750"/>
        <v>0</v>
      </c>
      <c r="CI146" s="196">
        <f t="shared" si="750"/>
        <v>0</v>
      </c>
      <c r="CJ146" s="196">
        <f t="shared" si="750"/>
        <v>0</v>
      </c>
      <c r="CK146" s="196">
        <f t="shared" si="750"/>
        <v>0</v>
      </c>
      <c r="CL146" s="196">
        <f t="shared" si="750"/>
        <v>0</v>
      </c>
      <c r="CM146" s="196">
        <f t="shared" si="751"/>
        <v>0</v>
      </c>
      <c r="CN146" s="196">
        <f t="shared" si="751"/>
        <v>0</v>
      </c>
      <c r="CO146" s="196">
        <f t="shared" si="751"/>
        <v>0</v>
      </c>
      <c r="CP146" s="377">
        <f t="shared" si="751"/>
        <v>0</v>
      </c>
      <c r="CQ146" s="377">
        <f t="shared" si="751"/>
        <v>0</v>
      </c>
      <c r="CR146" s="377">
        <f t="shared" si="751"/>
        <v>1</v>
      </c>
      <c r="CS146" s="377">
        <f t="shared" si="751"/>
        <v>1</v>
      </c>
      <c r="CT146" s="377">
        <f t="shared" si="751"/>
        <v>0</v>
      </c>
      <c r="CU146" s="377">
        <f t="shared" si="751"/>
        <v>0</v>
      </c>
      <c r="CV146" s="377">
        <f t="shared" si="751"/>
        <v>0</v>
      </c>
      <c r="CW146" s="377">
        <f t="shared" si="751"/>
        <v>0</v>
      </c>
      <c r="CX146" s="377">
        <f t="shared" si="751"/>
        <v>0</v>
      </c>
      <c r="CY146" s="377">
        <f t="shared" si="751"/>
        <v>0</v>
      </c>
      <c r="CZ146" s="377">
        <f t="shared" si="751"/>
        <v>0</v>
      </c>
      <c r="DA146" s="377">
        <f t="shared" si="751"/>
        <v>0</v>
      </c>
      <c r="DB146" s="264"/>
      <c r="DC146" s="57">
        <f>IF(ISERROR(GETPIVOTDATA("VALUE",'CSS WK pvt'!$I$2,"DT_FILE",DC$8,"CD_CO",DC$6,"TRIM_CAT",TRIM(B146),"TRIM_LINE",A142))=TRUE,0,GETPIVOTDATA("VALUE",'CSS WK pvt'!$I$2,"DT_FILE",DC$8,"CD_CO",DC$6,"TRIM_CAT",TRIM(B146),"TRIM_LINE",A142))</f>
        <v>0</v>
      </c>
    </row>
    <row r="147" spans="1:107" s="52" customFormat="1" x14ac:dyDescent="0.35">
      <c r="A147" s="139"/>
      <c r="B147" s="53" t="s">
        <v>143</v>
      </c>
      <c r="C147" s="104"/>
      <c r="D147" s="59"/>
      <c r="E147" s="59"/>
      <c r="F147" s="59"/>
      <c r="G147" s="59"/>
      <c r="H147" s="102"/>
      <c r="I147" s="59"/>
      <c r="J147" s="102"/>
      <c r="K147" s="59"/>
      <c r="L147" s="103"/>
      <c r="M147" s="102"/>
      <c r="N147" s="102"/>
      <c r="O147" s="59"/>
      <c r="P147" s="102"/>
      <c r="Q147" s="59"/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0</v>
      </c>
      <c r="AE147" s="196">
        <v>0</v>
      </c>
      <c r="AF147" s="196">
        <v>0</v>
      </c>
      <c r="AG147" s="196">
        <v>0</v>
      </c>
      <c r="AH147" s="196">
        <v>0</v>
      </c>
      <c r="AI147" s="196">
        <v>0</v>
      </c>
      <c r="AJ147" s="103">
        <v>0</v>
      </c>
      <c r="AK147" s="196">
        <v>1</v>
      </c>
      <c r="AL147" s="196">
        <v>1</v>
      </c>
      <c r="AM147" s="196">
        <v>1</v>
      </c>
      <c r="AN147" s="196">
        <v>1</v>
      </c>
      <c r="AO147" s="196">
        <v>0</v>
      </c>
      <c r="AP147" s="196">
        <v>0</v>
      </c>
      <c r="AQ147" s="57">
        <v>1</v>
      </c>
      <c r="AR147" s="196">
        <v>0</v>
      </c>
      <c r="AS147" s="196">
        <v>0</v>
      </c>
      <c r="AT147" s="196">
        <v>0</v>
      </c>
      <c r="AU147" s="196">
        <v>0</v>
      </c>
      <c r="AV147" s="304">
        <v>0</v>
      </c>
      <c r="AW147" s="196">
        <v>0</v>
      </c>
      <c r="AX147" s="196">
        <v>0</v>
      </c>
      <c r="AY147" s="196">
        <v>1</v>
      </c>
      <c r="AZ147" s="196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304"/>
      <c r="BI147" s="104">
        <f t="shared" si="748"/>
        <v>0</v>
      </c>
      <c r="BJ147" s="102">
        <f t="shared" si="748"/>
        <v>0</v>
      </c>
      <c r="BK147" s="102">
        <f t="shared" si="748"/>
        <v>0</v>
      </c>
      <c r="BL147" s="102">
        <f t="shared" si="748"/>
        <v>0</v>
      </c>
      <c r="BM147" s="102">
        <f t="shared" si="748"/>
        <v>0</v>
      </c>
      <c r="BN147" s="102">
        <f t="shared" si="748"/>
        <v>0</v>
      </c>
      <c r="BO147" s="102">
        <f t="shared" si="748"/>
        <v>0</v>
      </c>
      <c r="BP147" s="102">
        <f t="shared" si="748"/>
        <v>0</v>
      </c>
      <c r="BQ147" s="102">
        <f t="shared" si="748"/>
        <v>0</v>
      </c>
      <c r="BR147" s="377">
        <f t="shared" si="748"/>
        <v>0</v>
      </c>
      <c r="BS147" s="102">
        <f t="shared" si="749"/>
        <v>0</v>
      </c>
      <c r="BT147" s="102">
        <f t="shared" si="749"/>
        <v>0</v>
      </c>
      <c r="BU147" s="102">
        <f t="shared" si="749"/>
        <v>0</v>
      </c>
      <c r="BV147" s="102">
        <f t="shared" si="749"/>
        <v>0</v>
      </c>
      <c r="BW147" s="102">
        <f t="shared" si="749"/>
        <v>0</v>
      </c>
      <c r="BX147" s="196">
        <f t="shared" si="749"/>
        <v>0</v>
      </c>
      <c r="BY147" s="196">
        <f t="shared" si="749"/>
        <v>0</v>
      </c>
      <c r="BZ147" s="196">
        <f t="shared" si="749"/>
        <v>0</v>
      </c>
      <c r="CA147" s="196">
        <f t="shared" si="749"/>
        <v>0</v>
      </c>
      <c r="CB147" s="196">
        <f t="shared" si="749"/>
        <v>0</v>
      </c>
      <c r="CC147" s="196">
        <f t="shared" si="750"/>
        <v>0</v>
      </c>
      <c r="CD147" s="377">
        <f t="shared" si="750"/>
        <v>0</v>
      </c>
      <c r="CE147" s="196">
        <f t="shared" si="750"/>
        <v>1</v>
      </c>
      <c r="CF147" s="196">
        <f t="shared" si="750"/>
        <v>1</v>
      </c>
      <c r="CG147" s="196">
        <f t="shared" si="750"/>
        <v>1</v>
      </c>
      <c r="CH147" s="196">
        <f t="shared" si="750"/>
        <v>1</v>
      </c>
      <c r="CI147" s="196">
        <f t="shared" si="750"/>
        <v>0</v>
      </c>
      <c r="CJ147" s="196">
        <f t="shared" si="750"/>
        <v>0</v>
      </c>
      <c r="CK147" s="196">
        <f t="shared" si="750"/>
        <v>1</v>
      </c>
      <c r="CL147" s="196">
        <f t="shared" si="750"/>
        <v>0</v>
      </c>
      <c r="CM147" s="196">
        <f t="shared" si="751"/>
        <v>0</v>
      </c>
      <c r="CN147" s="196">
        <f t="shared" si="751"/>
        <v>0</v>
      </c>
      <c r="CO147" s="196">
        <f t="shared" si="751"/>
        <v>0</v>
      </c>
      <c r="CP147" s="377">
        <f t="shared" si="751"/>
        <v>0</v>
      </c>
      <c r="CQ147" s="377">
        <f t="shared" si="751"/>
        <v>-1</v>
      </c>
      <c r="CR147" s="377">
        <f t="shared" si="751"/>
        <v>-1</v>
      </c>
      <c r="CS147" s="377">
        <f t="shared" si="751"/>
        <v>0</v>
      </c>
      <c r="CT147" s="377">
        <f t="shared" si="751"/>
        <v>-1</v>
      </c>
      <c r="CU147" s="377">
        <f t="shared" si="751"/>
        <v>0</v>
      </c>
      <c r="CV147" s="377">
        <f t="shared" si="751"/>
        <v>0</v>
      </c>
      <c r="CW147" s="377">
        <f t="shared" si="751"/>
        <v>-1</v>
      </c>
      <c r="CX147" s="377">
        <f t="shared" si="751"/>
        <v>0</v>
      </c>
      <c r="CY147" s="377">
        <f t="shared" si="751"/>
        <v>0</v>
      </c>
      <c r="CZ147" s="377">
        <f t="shared" si="751"/>
        <v>0</v>
      </c>
      <c r="DA147" s="377">
        <f t="shared" si="751"/>
        <v>0</v>
      </c>
      <c r="DB147" s="264"/>
      <c r="DC147" s="57">
        <f>IF(ISERROR(GETPIVOTDATA("VALUE",'CSS WK pvt'!$I$2,"DT_FILE",DC$8,"CD_CO",DC$6,"TRIM_CAT",TRIM(B147),"TRIM_LINE",A142))=TRUE,0,GETPIVOTDATA("VALUE",'CSS WK pvt'!$I$2,"DT_FILE",DC$8,"CD_CO",DC$6,"TRIM_CAT",TRIM(B147),"TRIM_LINE",A142))</f>
        <v>0</v>
      </c>
    </row>
    <row r="148" spans="1:107" s="66" customFormat="1" ht="15" thickBot="1" x14ac:dyDescent="0.4">
      <c r="A148" s="140"/>
      <c r="B148" s="105" t="s">
        <v>144</v>
      </c>
      <c r="C148" s="106">
        <f t="shared" ref="C148:Q148" si="752">SUM(C143:C147)</f>
        <v>47</v>
      </c>
      <c r="D148" s="107">
        <f t="shared" si="752"/>
        <v>43</v>
      </c>
      <c r="E148" s="107">
        <f t="shared" si="752"/>
        <v>57</v>
      </c>
      <c r="F148" s="107">
        <f t="shared" si="752"/>
        <v>58</v>
      </c>
      <c r="G148" s="107">
        <f t="shared" si="752"/>
        <v>52</v>
      </c>
      <c r="H148" s="108">
        <f t="shared" si="752"/>
        <v>60</v>
      </c>
      <c r="I148" s="107">
        <f t="shared" si="752"/>
        <v>47</v>
      </c>
      <c r="J148" s="108">
        <f t="shared" si="752"/>
        <v>46</v>
      </c>
      <c r="K148" s="107">
        <f t="shared" si="752"/>
        <v>36</v>
      </c>
      <c r="L148" s="109">
        <f t="shared" si="752"/>
        <v>36</v>
      </c>
      <c r="M148" s="108">
        <f t="shared" si="752"/>
        <v>35</v>
      </c>
      <c r="N148" s="108">
        <f t="shared" si="752"/>
        <v>37</v>
      </c>
      <c r="O148" s="108">
        <f t="shared" si="752"/>
        <v>35</v>
      </c>
      <c r="P148" s="108">
        <f t="shared" si="752"/>
        <v>24</v>
      </c>
      <c r="Q148" s="108">
        <f t="shared" si="752"/>
        <v>18</v>
      </c>
      <c r="R148" s="108">
        <v>22</v>
      </c>
      <c r="S148" s="107">
        <v>19</v>
      </c>
      <c r="T148" s="108">
        <v>22</v>
      </c>
      <c r="U148" s="198">
        <v>25</v>
      </c>
      <c r="V148" s="198">
        <v>40</v>
      </c>
      <c r="W148" s="198">
        <f>SUM(W143+W144+W145+W146+W147)</f>
        <v>43</v>
      </c>
      <c r="X148" s="109">
        <f>SUM(X143+X144+X145+X146+X147)</f>
        <v>39</v>
      </c>
      <c r="Y148" s="198">
        <v>32</v>
      </c>
      <c r="Z148" s="198">
        <v>35</v>
      </c>
      <c r="AA148" s="198">
        <v>42</v>
      </c>
      <c r="AB148" s="198">
        <v>60</v>
      </c>
      <c r="AC148" s="198">
        <v>74</v>
      </c>
      <c r="AD148" s="198">
        <v>75</v>
      </c>
      <c r="AE148" s="198">
        <v>102</v>
      </c>
      <c r="AF148" s="198">
        <v>103</v>
      </c>
      <c r="AG148" s="198">
        <v>102</v>
      </c>
      <c r="AH148" s="198">
        <v>96</v>
      </c>
      <c r="AI148" s="198">
        <v>104</v>
      </c>
      <c r="AJ148" s="109">
        <v>95</v>
      </c>
      <c r="AK148" s="198">
        <v>93</v>
      </c>
      <c r="AL148" s="198">
        <v>90</v>
      </c>
      <c r="AM148" s="198">
        <v>89</v>
      </c>
      <c r="AN148" s="198">
        <v>94</v>
      </c>
      <c r="AO148" s="198">
        <v>82</v>
      </c>
      <c r="AP148" s="198">
        <v>87</v>
      </c>
      <c r="AQ148" s="108">
        <v>94</v>
      </c>
      <c r="AR148" s="198">
        <v>83</v>
      </c>
      <c r="AS148" s="198">
        <v>68</v>
      </c>
      <c r="AT148" s="198">
        <v>61</v>
      </c>
      <c r="AU148" s="198">
        <v>53</v>
      </c>
      <c r="AV148" s="109">
        <v>52</v>
      </c>
      <c r="AW148" s="198">
        <v>58</v>
      </c>
      <c r="AX148" s="198">
        <v>47</v>
      </c>
      <c r="AY148" s="198">
        <v>56</v>
      </c>
      <c r="AZ148" s="198">
        <v>72</v>
      </c>
      <c r="BA148" s="198">
        <v>61</v>
      </c>
      <c r="BB148" s="198">
        <v>71</v>
      </c>
      <c r="BC148" s="108">
        <v>68</v>
      </c>
      <c r="BD148" s="198">
        <v>60</v>
      </c>
      <c r="BE148" s="198">
        <v>57</v>
      </c>
      <c r="BF148" s="198">
        <v>61</v>
      </c>
      <c r="BG148" s="198">
        <v>45</v>
      </c>
      <c r="BH148" s="109"/>
      <c r="BI148" s="106">
        <f t="shared" ref="BI148:BM148" si="753">SUM(BI143:BI147)</f>
        <v>-12</v>
      </c>
      <c r="BJ148" s="108">
        <f t="shared" si="753"/>
        <v>-19</v>
      </c>
      <c r="BK148" s="108">
        <f t="shared" si="753"/>
        <v>-39</v>
      </c>
      <c r="BL148" s="108">
        <f t="shared" si="753"/>
        <v>-36</v>
      </c>
      <c r="BM148" s="108">
        <f t="shared" si="753"/>
        <v>-33</v>
      </c>
      <c r="BN148" s="108">
        <f t="shared" ref="BN148:BV148" si="754">SUM(BN143:BN147)</f>
        <v>-38</v>
      </c>
      <c r="BO148" s="108">
        <f t="shared" si="754"/>
        <v>-22</v>
      </c>
      <c r="BP148" s="108">
        <f t="shared" si="754"/>
        <v>-6</v>
      </c>
      <c r="BQ148" s="108">
        <f t="shared" si="754"/>
        <v>7</v>
      </c>
      <c r="BR148" s="379">
        <f t="shared" si="754"/>
        <v>3</v>
      </c>
      <c r="BS148" s="108">
        <f t="shared" si="754"/>
        <v>-3</v>
      </c>
      <c r="BT148" s="108">
        <f t="shared" si="754"/>
        <v>-2</v>
      </c>
      <c r="BU148" s="108">
        <f t="shared" si="754"/>
        <v>7</v>
      </c>
      <c r="BV148" s="108">
        <f t="shared" si="754"/>
        <v>36</v>
      </c>
      <c r="BW148" s="108">
        <f t="shared" ref="BW148:BX148" si="755">SUM(BW143:BW147)</f>
        <v>56</v>
      </c>
      <c r="BX148" s="198">
        <f t="shared" si="755"/>
        <v>53</v>
      </c>
      <c r="BY148" s="198">
        <f t="shared" ref="BY148" si="756">SUM(BY143:BY147)</f>
        <v>83</v>
      </c>
      <c r="BZ148" s="198">
        <f t="shared" ref="BZ148:CA148" si="757">SUM(BZ143:BZ147)</f>
        <v>81</v>
      </c>
      <c r="CA148" s="198">
        <f t="shared" si="757"/>
        <v>77</v>
      </c>
      <c r="CB148" s="198">
        <f t="shared" ref="CB148:CC148" si="758">SUM(CB143:CB147)</f>
        <v>56</v>
      </c>
      <c r="CC148" s="198">
        <f t="shared" si="758"/>
        <v>61</v>
      </c>
      <c r="CD148" s="379">
        <f t="shared" ref="CD148:CE148" si="759">SUM(CD143:CD147)</f>
        <v>56</v>
      </c>
      <c r="CE148" s="198">
        <f t="shared" si="759"/>
        <v>61</v>
      </c>
      <c r="CF148" s="198">
        <f t="shared" ref="CF148" si="760">SUM(CF143:CF147)</f>
        <v>55</v>
      </c>
      <c r="CG148" s="198">
        <f t="shared" ref="CG148" si="761">SUM(CG143:CG147)</f>
        <v>47</v>
      </c>
      <c r="CH148" s="198">
        <f t="shared" ref="CH148" si="762">SUM(CH143:CH147)</f>
        <v>34</v>
      </c>
      <c r="CI148" s="198">
        <f t="shared" ref="CI148" si="763">SUM(CI143:CI147)</f>
        <v>8</v>
      </c>
      <c r="CJ148" s="198">
        <f t="shared" ref="CJ148" si="764">SUM(CJ143:CJ147)</f>
        <v>12</v>
      </c>
      <c r="CK148" s="198">
        <f t="shared" ref="CK148" si="765">SUM(CK143:CK147)</f>
        <v>-8</v>
      </c>
      <c r="CL148" s="198">
        <f t="shared" ref="CL148" si="766">SUM(CL143:CL147)</f>
        <v>-20</v>
      </c>
      <c r="CM148" s="198">
        <f t="shared" ref="CM148" si="767">SUM(CM143:CM147)</f>
        <v>-34</v>
      </c>
      <c r="CN148" s="198">
        <f t="shared" ref="CN148" si="768">SUM(CN143:CN147)</f>
        <v>-35</v>
      </c>
      <c r="CO148" s="198">
        <f t="shared" ref="CO148" si="769">SUM(CO143:CO147)</f>
        <v>-51</v>
      </c>
      <c r="CP148" s="379">
        <f t="shared" ref="CP148" si="770">SUM(CP143:CP147)</f>
        <v>-43</v>
      </c>
      <c r="CQ148" s="379">
        <f t="shared" ref="CQ148" si="771">SUM(CQ143:CQ147)</f>
        <v>-35</v>
      </c>
      <c r="CR148" s="379">
        <f t="shared" ref="CR148" si="772">SUM(CR143:CR147)</f>
        <v>-43</v>
      </c>
      <c r="CS148" s="379">
        <f t="shared" ref="CS148" si="773">SUM(CS143:CS147)</f>
        <v>-33</v>
      </c>
      <c r="CT148" s="379">
        <f t="shared" ref="CT148" si="774">SUM(CT143:CT147)</f>
        <v>-22</v>
      </c>
      <c r="CU148" s="379">
        <f t="shared" ref="CU148" si="775">SUM(CU143:CU147)</f>
        <v>-21</v>
      </c>
      <c r="CV148" s="379">
        <f t="shared" ref="CV148" si="776">SUM(CV143:CV147)</f>
        <v>-16</v>
      </c>
      <c r="CW148" s="379">
        <f t="shared" ref="CW148" si="777">SUM(CW143:CW147)</f>
        <v>-26</v>
      </c>
      <c r="CX148" s="379">
        <f t="shared" ref="CX148" si="778">SUM(CX143:CX147)</f>
        <v>-23</v>
      </c>
      <c r="CY148" s="379">
        <f t="shared" ref="CY148:CZ148" si="779">SUM(CY143:CY147)</f>
        <v>-11</v>
      </c>
      <c r="CZ148" s="379">
        <f t="shared" si="779"/>
        <v>0</v>
      </c>
      <c r="DA148" s="379">
        <f t="shared" ref="DA148" si="780">SUM(DA143:DA147)</f>
        <v>-8</v>
      </c>
      <c r="DB148" s="265"/>
      <c r="DC148" s="108">
        <f>SUM(DC143:DC147)</f>
        <v>45</v>
      </c>
    </row>
    <row r="149" spans="1:107" s="52" customFormat="1" ht="15" thickTop="1" x14ac:dyDescent="0.35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51"/>
      <c r="CB149" s="251"/>
      <c r="CC149" s="251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365"/>
      <c r="DB149" s="264"/>
      <c r="DC149" s="71"/>
    </row>
    <row r="150" spans="1:107" s="52" customFormat="1" x14ac:dyDescent="0.35">
      <c r="A150" s="139"/>
      <c r="B150" s="53" t="s">
        <v>139</v>
      </c>
      <c r="C150" s="203">
        <v>986995.33</v>
      </c>
      <c r="D150" s="204">
        <v>884001.54</v>
      </c>
      <c r="E150" s="204">
        <v>767386.6</v>
      </c>
      <c r="F150" s="205">
        <v>899481.26</v>
      </c>
      <c r="G150" s="204">
        <v>1220998.7</v>
      </c>
      <c r="H150" s="205">
        <v>1641277.93</v>
      </c>
      <c r="I150" s="204">
        <v>1566661.56</v>
      </c>
      <c r="J150" s="205">
        <v>995440.67</v>
      </c>
      <c r="K150" s="204">
        <v>783290.32</v>
      </c>
      <c r="L150" s="206">
        <v>1536464.62</v>
      </c>
      <c r="M150" s="205">
        <v>1301357.57</v>
      </c>
      <c r="N150" s="205">
        <v>1099633.6499999999</v>
      </c>
      <c r="O150" s="204">
        <v>1138050.97</v>
      </c>
      <c r="P150" s="205">
        <v>1238474.76</v>
      </c>
      <c r="Q150" s="204">
        <v>995856</v>
      </c>
      <c r="R150" s="205">
        <v>1310042</v>
      </c>
      <c r="S150" s="204">
        <v>1548657</v>
      </c>
      <c r="T150" s="205">
        <v>2301100</v>
      </c>
      <c r="U150" s="207">
        <v>1842132</v>
      </c>
      <c r="V150" s="207">
        <v>1545571</v>
      </c>
      <c r="W150" s="207">
        <v>1009643</v>
      </c>
      <c r="X150" s="206">
        <v>1596115</v>
      </c>
      <c r="Y150" s="207">
        <v>1456970</v>
      </c>
      <c r="Z150" s="207">
        <v>1470158</v>
      </c>
      <c r="AA150" s="207">
        <v>1393030</v>
      </c>
      <c r="AB150" s="207">
        <v>1135299</v>
      </c>
      <c r="AC150" s="207">
        <v>1034546</v>
      </c>
      <c r="AD150" s="207">
        <v>1354608</v>
      </c>
      <c r="AE150" s="207">
        <v>1821650</v>
      </c>
      <c r="AF150" s="207">
        <v>2315660</v>
      </c>
      <c r="AG150" s="207">
        <v>2275229</v>
      </c>
      <c r="AH150" s="207">
        <v>1261642</v>
      </c>
      <c r="AI150" s="207">
        <v>1243400</v>
      </c>
      <c r="AJ150" s="221">
        <v>1444746</v>
      </c>
      <c r="AK150" s="285">
        <v>1423993</v>
      </c>
      <c r="AL150" s="285">
        <v>1620874</v>
      </c>
      <c r="AM150" s="285">
        <v>1381740</v>
      </c>
      <c r="AN150" s="285">
        <v>1182615</v>
      </c>
      <c r="AO150" s="285">
        <v>1064354</v>
      </c>
      <c r="AP150" s="285">
        <v>1508895</v>
      </c>
      <c r="AQ150" s="57">
        <v>1660472</v>
      </c>
      <c r="AR150" s="285">
        <v>2573805</v>
      </c>
      <c r="AS150" s="285">
        <v>2468296</v>
      </c>
      <c r="AT150" s="285">
        <v>1464176</v>
      </c>
      <c r="AU150" s="285">
        <v>1398507</v>
      </c>
      <c r="AV150" s="221">
        <v>1844406</v>
      </c>
      <c r="AW150" s="285">
        <v>2084989</v>
      </c>
      <c r="AX150" s="285">
        <v>1985448</v>
      </c>
      <c r="AY150" s="285">
        <v>1503523</v>
      </c>
      <c r="AZ150" s="285">
        <v>1552282</v>
      </c>
      <c r="BA150" s="285">
        <v>1283893</v>
      </c>
      <c r="BB150" s="285">
        <v>1525751</v>
      </c>
      <c r="BC150" s="57">
        <v>2314229</v>
      </c>
      <c r="BD150" s="285">
        <v>2193787</v>
      </c>
      <c r="BE150" s="285">
        <v>2289777</v>
      </c>
      <c r="BF150" s="285">
        <v>1515362</v>
      </c>
      <c r="BG150" s="285">
        <v>1320054</v>
      </c>
      <c r="BH150" s="221"/>
      <c r="BI150" s="213">
        <f t="shared" ref="BI150:BR154" si="781">O150-C150</f>
        <v>151055.64000000001</v>
      </c>
      <c r="BJ150" s="214">
        <f t="shared" si="781"/>
        <v>354473.22</v>
      </c>
      <c r="BK150" s="214">
        <f t="shared" si="781"/>
        <v>228469.40000000002</v>
      </c>
      <c r="BL150" s="214">
        <f t="shared" si="781"/>
        <v>410560.74</v>
      </c>
      <c r="BM150" s="214">
        <f t="shared" si="781"/>
        <v>327658.30000000005</v>
      </c>
      <c r="BN150" s="214">
        <f t="shared" si="781"/>
        <v>659822.07000000007</v>
      </c>
      <c r="BO150" s="214">
        <f t="shared" si="781"/>
        <v>275470.43999999994</v>
      </c>
      <c r="BP150" s="214">
        <f t="shared" si="781"/>
        <v>550130.32999999996</v>
      </c>
      <c r="BQ150" s="214">
        <f t="shared" si="781"/>
        <v>226352.68000000005</v>
      </c>
      <c r="BR150" s="399">
        <f t="shared" si="781"/>
        <v>59650.379999999888</v>
      </c>
      <c r="BS150" s="214">
        <f t="shared" ref="BS150:CB154" si="782">Y150-M150</f>
        <v>155612.42999999993</v>
      </c>
      <c r="BT150" s="214">
        <f t="shared" si="782"/>
        <v>370524.35000000009</v>
      </c>
      <c r="BU150" s="214">
        <f t="shared" si="782"/>
        <v>254979.03000000003</v>
      </c>
      <c r="BV150" s="214">
        <f t="shared" si="782"/>
        <v>-103175.76000000001</v>
      </c>
      <c r="BW150" s="214">
        <f t="shared" si="782"/>
        <v>38690</v>
      </c>
      <c r="BX150" s="239">
        <f t="shared" si="782"/>
        <v>44566</v>
      </c>
      <c r="BY150" s="239">
        <f t="shared" si="782"/>
        <v>272993</v>
      </c>
      <c r="BZ150" s="239">
        <f t="shared" si="782"/>
        <v>14560</v>
      </c>
      <c r="CA150" s="196">
        <f t="shared" si="782"/>
        <v>433097</v>
      </c>
      <c r="CB150" s="196">
        <f t="shared" si="782"/>
        <v>-283929</v>
      </c>
      <c r="CC150" s="196">
        <f t="shared" ref="CC150:CL154" si="783">AI150-W150</f>
        <v>233757</v>
      </c>
      <c r="CD150" s="377">
        <f t="shared" si="783"/>
        <v>-151369</v>
      </c>
      <c r="CE150" s="196">
        <f t="shared" si="783"/>
        <v>-32977</v>
      </c>
      <c r="CF150" s="196">
        <f t="shared" si="783"/>
        <v>150716</v>
      </c>
      <c r="CG150" s="196">
        <f t="shared" si="783"/>
        <v>-11290</v>
      </c>
      <c r="CH150" s="196">
        <f t="shared" si="783"/>
        <v>47316</v>
      </c>
      <c r="CI150" s="196">
        <f t="shared" si="783"/>
        <v>29808</v>
      </c>
      <c r="CJ150" s="196">
        <f t="shared" si="783"/>
        <v>154287</v>
      </c>
      <c r="CK150" s="196">
        <f t="shared" si="783"/>
        <v>-161178</v>
      </c>
      <c r="CL150" s="196">
        <f t="shared" si="783"/>
        <v>258145</v>
      </c>
      <c r="CM150" s="196">
        <f t="shared" ref="CM150:DA154" si="784">AS150-AG150</f>
        <v>193067</v>
      </c>
      <c r="CN150" s="196">
        <f t="shared" si="784"/>
        <v>202534</v>
      </c>
      <c r="CO150" s="196">
        <f t="shared" si="784"/>
        <v>155107</v>
      </c>
      <c r="CP150" s="377">
        <f t="shared" si="784"/>
        <v>399660</v>
      </c>
      <c r="CQ150" s="377">
        <f t="shared" si="784"/>
        <v>660996</v>
      </c>
      <c r="CR150" s="377">
        <f t="shared" si="784"/>
        <v>364574</v>
      </c>
      <c r="CS150" s="377">
        <f t="shared" si="784"/>
        <v>121783</v>
      </c>
      <c r="CT150" s="377">
        <f t="shared" si="784"/>
        <v>369667</v>
      </c>
      <c r="CU150" s="377">
        <f t="shared" si="784"/>
        <v>219539</v>
      </c>
      <c r="CV150" s="377">
        <f t="shared" si="784"/>
        <v>16856</v>
      </c>
      <c r="CW150" s="377">
        <f t="shared" si="784"/>
        <v>653757</v>
      </c>
      <c r="CX150" s="377">
        <f t="shared" si="784"/>
        <v>-380018</v>
      </c>
      <c r="CY150" s="377">
        <f t="shared" si="784"/>
        <v>-178519</v>
      </c>
      <c r="CZ150" s="377">
        <f t="shared" si="784"/>
        <v>51186</v>
      </c>
      <c r="DA150" s="377">
        <f t="shared" si="784"/>
        <v>-78453</v>
      </c>
      <c r="DB150" s="264"/>
      <c r="DC150" s="57">
        <f>IF(ISERROR(GETPIVOTDATA("VALUE",'CSS WK pvt'!$I$2,"DT_FILE",DC$8,"CD_CO",DC$6,"TRIM_CAT",TRIM(B150),"TRIM_LINE",A149))=TRUE,0,GETPIVOTDATA("VALUE",'CSS WK pvt'!$I$2,"DT_FILE",DC$8,"CD_CO",DC$6,"TRIM_CAT",TRIM(B150),"TRIM_LINE",A149))</f>
        <v>1320054</v>
      </c>
    </row>
    <row r="151" spans="1:107" s="52" customFormat="1" x14ac:dyDescent="0.35">
      <c r="A151" s="139"/>
      <c r="B151" s="53" t="s">
        <v>140</v>
      </c>
      <c r="C151" s="203">
        <v>12777.48</v>
      </c>
      <c r="D151" s="204">
        <v>14571.94</v>
      </c>
      <c r="E151" s="204">
        <v>11543.54</v>
      </c>
      <c r="F151" s="205">
        <v>9880.14</v>
      </c>
      <c r="G151" s="204">
        <v>12139.72</v>
      </c>
      <c r="H151" s="205">
        <v>12380.48</v>
      </c>
      <c r="I151" s="204">
        <v>10405.83</v>
      </c>
      <c r="J151" s="205">
        <v>9546.57</v>
      </c>
      <c r="K151" s="204">
        <v>10810.78</v>
      </c>
      <c r="L151" s="206">
        <v>17786.93</v>
      </c>
      <c r="M151" s="205">
        <v>16136.92</v>
      </c>
      <c r="N151" s="205">
        <v>14212.18</v>
      </c>
      <c r="O151" s="204">
        <v>14777.58</v>
      </c>
      <c r="P151" s="205">
        <v>15462.73</v>
      </c>
      <c r="Q151" s="204">
        <v>11488</v>
      </c>
      <c r="R151" s="205">
        <v>10493</v>
      </c>
      <c r="S151" s="204">
        <v>11958</v>
      </c>
      <c r="T151" s="205">
        <v>14769</v>
      </c>
      <c r="U151" s="207">
        <v>12790</v>
      </c>
      <c r="V151" s="207">
        <v>10348</v>
      </c>
      <c r="W151" s="207">
        <v>10041</v>
      </c>
      <c r="X151" s="206">
        <v>17216</v>
      </c>
      <c r="Y151" s="207">
        <v>18319</v>
      </c>
      <c r="Z151" s="207">
        <v>22401</v>
      </c>
      <c r="AA151" s="207">
        <v>22911</v>
      </c>
      <c r="AB151" s="207">
        <v>18012</v>
      </c>
      <c r="AC151" s="207">
        <v>15319</v>
      </c>
      <c r="AD151" s="207">
        <v>14663</v>
      </c>
      <c r="AE151" s="207">
        <v>16063</v>
      </c>
      <c r="AF151" s="207">
        <v>16486</v>
      </c>
      <c r="AG151" s="207">
        <v>16895</v>
      </c>
      <c r="AH151" s="207">
        <v>12453</v>
      </c>
      <c r="AI151" s="207">
        <v>9942</v>
      </c>
      <c r="AJ151" s="221">
        <v>16487</v>
      </c>
      <c r="AK151" s="285">
        <v>17017</v>
      </c>
      <c r="AL151" s="285">
        <v>19009</v>
      </c>
      <c r="AM151" s="285">
        <v>16205</v>
      </c>
      <c r="AN151" s="285">
        <v>14968</v>
      </c>
      <c r="AO151" s="285">
        <v>12019</v>
      </c>
      <c r="AP151" s="285">
        <v>12121</v>
      </c>
      <c r="AQ151" s="57">
        <v>10627</v>
      </c>
      <c r="AR151" s="285">
        <v>12934</v>
      </c>
      <c r="AS151" s="285">
        <v>8732</v>
      </c>
      <c r="AT151" s="285">
        <v>8807</v>
      </c>
      <c r="AU151" s="285">
        <v>10587</v>
      </c>
      <c r="AV151" s="221">
        <v>19408</v>
      </c>
      <c r="AW151" s="285">
        <v>23516</v>
      </c>
      <c r="AX151" s="285">
        <v>23677</v>
      </c>
      <c r="AY151" s="285">
        <v>20899</v>
      </c>
      <c r="AZ151" s="285">
        <v>19313</v>
      </c>
      <c r="BA151" s="285">
        <v>14356</v>
      </c>
      <c r="BB151" s="285">
        <v>12190</v>
      </c>
      <c r="BC151" s="57">
        <v>12555</v>
      </c>
      <c r="BD151" s="285">
        <v>15017</v>
      </c>
      <c r="BE151" s="285">
        <v>13765</v>
      </c>
      <c r="BF151" s="285">
        <v>12766</v>
      </c>
      <c r="BG151" s="285">
        <v>13463</v>
      </c>
      <c r="BH151" s="221"/>
      <c r="BI151" s="213">
        <f t="shared" si="781"/>
        <v>2000.1000000000004</v>
      </c>
      <c r="BJ151" s="214">
        <f t="shared" si="781"/>
        <v>890.78999999999905</v>
      </c>
      <c r="BK151" s="214">
        <f t="shared" si="781"/>
        <v>-55.540000000000873</v>
      </c>
      <c r="BL151" s="214">
        <f t="shared" si="781"/>
        <v>612.86000000000058</v>
      </c>
      <c r="BM151" s="214">
        <f t="shared" si="781"/>
        <v>-181.71999999999935</v>
      </c>
      <c r="BN151" s="214">
        <f t="shared" si="781"/>
        <v>2388.5200000000004</v>
      </c>
      <c r="BO151" s="214">
        <f t="shared" si="781"/>
        <v>2384.17</v>
      </c>
      <c r="BP151" s="214">
        <f t="shared" si="781"/>
        <v>801.43000000000029</v>
      </c>
      <c r="BQ151" s="214">
        <f t="shared" si="781"/>
        <v>-769.78000000000065</v>
      </c>
      <c r="BR151" s="399">
        <f t="shared" si="781"/>
        <v>-570.93000000000029</v>
      </c>
      <c r="BS151" s="214">
        <f t="shared" si="782"/>
        <v>2182.08</v>
      </c>
      <c r="BT151" s="214">
        <f t="shared" si="782"/>
        <v>8188.82</v>
      </c>
      <c r="BU151" s="214">
        <f t="shared" si="782"/>
        <v>8133.42</v>
      </c>
      <c r="BV151" s="214">
        <f t="shared" si="782"/>
        <v>2549.2700000000004</v>
      </c>
      <c r="BW151" s="214">
        <f t="shared" si="782"/>
        <v>3831</v>
      </c>
      <c r="BX151" s="239">
        <f t="shared" si="782"/>
        <v>4170</v>
      </c>
      <c r="BY151" s="239">
        <f t="shared" si="782"/>
        <v>4105</v>
      </c>
      <c r="BZ151" s="239">
        <f t="shared" si="782"/>
        <v>1717</v>
      </c>
      <c r="CA151" s="196">
        <f t="shared" si="782"/>
        <v>4105</v>
      </c>
      <c r="CB151" s="196">
        <f t="shared" si="782"/>
        <v>2105</v>
      </c>
      <c r="CC151" s="196">
        <f t="shared" si="783"/>
        <v>-99</v>
      </c>
      <c r="CD151" s="377">
        <f t="shared" si="783"/>
        <v>-729</v>
      </c>
      <c r="CE151" s="196">
        <f t="shared" si="783"/>
        <v>-1302</v>
      </c>
      <c r="CF151" s="196">
        <f t="shared" si="783"/>
        <v>-3392</v>
      </c>
      <c r="CG151" s="196">
        <f t="shared" si="783"/>
        <v>-6706</v>
      </c>
      <c r="CH151" s="196">
        <f t="shared" si="783"/>
        <v>-3044</v>
      </c>
      <c r="CI151" s="196">
        <f t="shared" si="783"/>
        <v>-3300</v>
      </c>
      <c r="CJ151" s="196">
        <f t="shared" si="783"/>
        <v>-2542</v>
      </c>
      <c r="CK151" s="196">
        <f t="shared" si="783"/>
        <v>-5436</v>
      </c>
      <c r="CL151" s="196">
        <f t="shared" si="783"/>
        <v>-3552</v>
      </c>
      <c r="CM151" s="196">
        <f t="shared" si="784"/>
        <v>-8163</v>
      </c>
      <c r="CN151" s="196">
        <f t="shared" si="784"/>
        <v>-3646</v>
      </c>
      <c r="CO151" s="196">
        <f t="shared" si="784"/>
        <v>645</v>
      </c>
      <c r="CP151" s="377">
        <f t="shared" si="784"/>
        <v>2921</v>
      </c>
      <c r="CQ151" s="377">
        <f t="shared" si="784"/>
        <v>6499</v>
      </c>
      <c r="CR151" s="377">
        <f t="shared" si="784"/>
        <v>4668</v>
      </c>
      <c r="CS151" s="377">
        <f t="shared" si="784"/>
        <v>4694</v>
      </c>
      <c r="CT151" s="377">
        <f t="shared" si="784"/>
        <v>4345</v>
      </c>
      <c r="CU151" s="377">
        <f t="shared" si="784"/>
        <v>2337</v>
      </c>
      <c r="CV151" s="377">
        <f t="shared" si="784"/>
        <v>69</v>
      </c>
      <c r="CW151" s="377">
        <f t="shared" si="784"/>
        <v>1928</v>
      </c>
      <c r="CX151" s="377">
        <f t="shared" si="784"/>
        <v>2083</v>
      </c>
      <c r="CY151" s="377">
        <f t="shared" si="784"/>
        <v>5033</v>
      </c>
      <c r="CZ151" s="377">
        <f t="shared" si="784"/>
        <v>3959</v>
      </c>
      <c r="DA151" s="377">
        <f t="shared" si="784"/>
        <v>2876</v>
      </c>
      <c r="DB151" s="264"/>
      <c r="DC151" s="57">
        <f>IF(ISERROR(GETPIVOTDATA("VALUE",'CSS WK pvt'!$I$2,"DT_FILE",DC$8,"CD_CO",DC$6,"TRIM_CAT",TRIM(B151),"TRIM_LINE",A149))=TRUE,0,GETPIVOTDATA("VALUE",'CSS WK pvt'!$I$2,"DT_FILE",DC$8,"CD_CO",DC$6,"TRIM_CAT",TRIM(B151),"TRIM_LINE",A149))</f>
        <v>13463</v>
      </c>
    </row>
    <row r="152" spans="1:107" s="52" customFormat="1" x14ac:dyDescent="0.35">
      <c r="A152" s="139"/>
      <c r="B152" s="53" t="s">
        <v>141</v>
      </c>
      <c r="C152" s="203">
        <v>179685.96</v>
      </c>
      <c r="D152" s="204">
        <v>182896.64000000001</v>
      </c>
      <c r="E152" s="204">
        <v>191336.8</v>
      </c>
      <c r="F152" s="205">
        <v>156440.53</v>
      </c>
      <c r="G152" s="204">
        <v>226838.2</v>
      </c>
      <c r="H152" s="205">
        <v>250278.39999999999</v>
      </c>
      <c r="I152" s="204">
        <v>297454.53999999998</v>
      </c>
      <c r="J152" s="205">
        <v>208842.43</v>
      </c>
      <c r="K152" s="204">
        <v>74975.360000000001</v>
      </c>
      <c r="L152" s="206">
        <v>309040.27</v>
      </c>
      <c r="M152" s="205">
        <v>287718.40000000002</v>
      </c>
      <c r="N152" s="205">
        <v>168633.95</v>
      </c>
      <c r="O152" s="204">
        <v>235394.71</v>
      </c>
      <c r="P152" s="205">
        <v>227008.1</v>
      </c>
      <c r="Q152" s="204">
        <v>170954</v>
      </c>
      <c r="R152" s="205">
        <v>187346</v>
      </c>
      <c r="S152" s="204">
        <v>113724</v>
      </c>
      <c r="T152" s="205">
        <v>285389</v>
      </c>
      <c r="U152" s="207">
        <v>299114</v>
      </c>
      <c r="V152" s="207">
        <v>302787</v>
      </c>
      <c r="W152" s="207">
        <v>119977</v>
      </c>
      <c r="X152" s="206">
        <v>282368</v>
      </c>
      <c r="Y152" s="207">
        <v>225644</v>
      </c>
      <c r="Z152" s="207">
        <v>210530</v>
      </c>
      <c r="AA152" s="207">
        <v>233437</v>
      </c>
      <c r="AB152" s="207">
        <v>170542</v>
      </c>
      <c r="AC152" s="207">
        <v>177620</v>
      </c>
      <c r="AD152" s="207">
        <v>249811</v>
      </c>
      <c r="AE152" s="207">
        <v>202624</v>
      </c>
      <c r="AF152" s="207">
        <v>317665</v>
      </c>
      <c r="AG152" s="207">
        <v>449626</v>
      </c>
      <c r="AH152" s="207">
        <v>196946</v>
      </c>
      <c r="AI152" s="207">
        <v>277602</v>
      </c>
      <c r="AJ152" s="221">
        <v>306295</v>
      </c>
      <c r="AK152" s="285">
        <v>230341</v>
      </c>
      <c r="AL152" s="285">
        <v>320857</v>
      </c>
      <c r="AM152" s="285">
        <v>252451</v>
      </c>
      <c r="AN152" s="285">
        <v>217310</v>
      </c>
      <c r="AO152" s="285">
        <v>201981</v>
      </c>
      <c r="AP152" s="285">
        <v>308932</v>
      </c>
      <c r="AQ152" s="57">
        <v>205178</v>
      </c>
      <c r="AR152" s="285">
        <v>369927</v>
      </c>
      <c r="AS152" s="285">
        <v>528124</v>
      </c>
      <c r="AT152" s="285">
        <v>277868</v>
      </c>
      <c r="AU152" s="285">
        <v>280293</v>
      </c>
      <c r="AV152" s="221">
        <v>416729</v>
      </c>
      <c r="AW152" s="285">
        <v>429514</v>
      </c>
      <c r="AX152" s="285">
        <v>413142</v>
      </c>
      <c r="AY152" s="285">
        <v>285183</v>
      </c>
      <c r="AZ152" s="285">
        <v>222734</v>
      </c>
      <c r="BA152" s="285">
        <v>215763</v>
      </c>
      <c r="BB152" s="285">
        <v>331177</v>
      </c>
      <c r="BC152" s="57">
        <v>293962</v>
      </c>
      <c r="BD152" s="285">
        <v>353788</v>
      </c>
      <c r="BE152" s="285">
        <v>426525</v>
      </c>
      <c r="BF152" s="285">
        <v>256879</v>
      </c>
      <c r="BG152" s="285">
        <v>271391</v>
      </c>
      <c r="BH152" s="221"/>
      <c r="BI152" s="213">
        <f t="shared" si="781"/>
        <v>55708.75</v>
      </c>
      <c r="BJ152" s="214">
        <f t="shared" si="781"/>
        <v>44111.459999999992</v>
      </c>
      <c r="BK152" s="214">
        <f t="shared" si="781"/>
        <v>-20382.799999999988</v>
      </c>
      <c r="BL152" s="214">
        <f t="shared" si="781"/>
        <v>30905.47</v>
      </c>
      <c r="BM152" s="214">
        <f t="shared" si="781"/>
        <v>-113114.20000000001</v>
      </c>
      <c r="BN152" s="214">
        <f t="shared" si="781"/>
        <v>35110.600000000006</v>
      </c>
      <c r="BO152" s="214">
        <f t="shared" si="781"/>
        <v>1659.460000000021</v>
      </c>
      <c r="BP152" s="214">
        <f t="shared" si="781"/>
        <v>93944.57</v>
      </c>
      <c r="BQ152" s="214">
        <f t="shared" si="781"/>
        <v>45001.64</v>
      </c>
      <c r="BR152" s="399">
        <f t="shared" si="781"/>
        <v>-26672.270000000019</v>
      </c>
      <c r="BS152" s="214">
        <f t="shared" si="782"/>
        <v>-62074.400000000023</v>
      </c>
      <c r="BT152" s="214">
        <f t="shared" si="782"/>
        <v>41896.049999999988</v>
      </c>
      <c r="BU152" s="214">
        <f t="shared" si="782"/>
        <v>-1957.7099999999919</v>
      </c>
      <c r="BV152" s="214">
        <f t="shared" si="782"/>
        <v>-56466.100000000006</v>
      </c>
      <c r="BW152" s="214">
        <f t="shared" si="782"/>
        <v>6666</v>
      </c>
      <c r="BX152" s="239">
        <f t="shared" si="782"/>
        <v>62465</v>
      </c>
      <c r="BY152" s="239">
        <f t="shared" si="782"/>
        <v>88900</v>
      </c>
      <c r="BZ152" s="239">
        <f t="shared" si="782"/>
        <v>32276</v>
      </c>
      <c r="CA152" s="196">
        <f t="shared" si="782"/>
        <v>150512</v>
      </c>
      <c r="CB152" s="196">
        <f t="shared" si="782"/>
        <v>-105841</v>
      </c>
      <c r="CC152" s="196">
        <f t="shared" si="783"/>
        <v>157625</v>
      </c>
      <c r="CD152" s="377">
        <f t="shared" si="783"/>
        <v>23927</v>
      </c>
      <c r="CE152" s="196">
        <f t="shared" si="783"/>
        <v>4697</v>
      </c>
      <c r="CF152" s="196">
        <f t="shared" si="783"/>
        <v>110327</v>
      </c>
      <c r="CG152" s="196">
        <f t="shared" si="783"/>
        <v>19014</v>
      </c>
      <c r="CH152" s="196">
        <f t="shared" si="783"/>
        <v>46768</v>
      </c>
      <c r="CI152" s="196">
        <f t="shared" si="783"/>
        <v>24361</v>
      </c>
      <c r="CJ152" s="196">
        <f t="shared" si="783"/>
        <v>59121</v>
      </c>
      <c r="CK152" s="196">
        <f t="shared" si="783"/>
        <v>2554</v>
      </c>
      <c r="CL152" s="196">
        <f t="shared" si="783"/>
        <v>52262</v>
      </c>
      <c r="CM152" s="196">
        <f t="shared" si="784"/>
        <v>78498</v>
      </c>
      <c r="CN152" s="196">
        <f t="shared" si="784"/>
        <v>80922</v>
      </c>
      <c r="CO152" s="196">
        <f t="shared" si="784"/>
        <v>2691</v>
      </c>
      <c r="CP152" s="377">
        <f t="shared" si="784"/>
        <v>110434</v>
      </c>
      <c r="CQ152" s="377">
        <f t="shared" si="784"/>
        <v>199173</v>
      </c>
      <c r="CR152" s="377">
        <f t="shared" si="784"/>
        <v>92285</v>
      </c>
      <c r="CS152" s="377">
        <f t="shared" si="784"/>
        <v>32732</v>
      </c>
      <c r="CT152" s="377">
        <f t="shared" si="784"/>
        <v>5424</v>
      </c>
      <c r="CU152" s="377">
        <f t="shared" si="784"/>
        <v>13782</v>
      </c>
      <c r="CV152" s="377">
        <f t="shared" si="784"/>
        <v>22245</v>
      </c>
      <c r="CW152" s="377">
        <f t="shared" si="784"/>
        <v>88784</v>
      </c>
      <c r="CX152" s="377">
        <f t="shared" si="784"/>
        <v>-16139</v>
      </c>
      <c r="CY152" s="377">
        <f t="shared" si="784"/>
        <v>-101599</v>
      </c>
      <c r="CZ152" s="377">
        <f t="shared" si="784"/>
        <v>-20989</v>
      </c>
      <c r="DA152" s="377">
        <f t="shared" si="784"/>
        <v>-8902</v>
      </c>
      <c r="DB152" s="264"/>
      <c r="DC152" s="57">
        <f>IF(ISERROR(GETPIVOTDATA("VALUE",'CSS WK pvt'!$I$2,"DT_FILE",DC$8,"CD_CO",DC$6,"TRIM_CAT",TRIM(B152),"TRIM_LINE",A149))=TRUE,0,GETPIVOTDATA("VALUE",'CSS WK pvt'!$I$2,"DT_FILE",DC$8,"CD_CO",DC$6,"TRIM_CAT",TRIM(B152),"TRIM_LINE",A149))</f>
        <v>271391</v>
      </c>
    </row>
    <row r="153" spans="1:107" s="52" customFormat="1" x14ac:dyDescent="0.35">
      <c r="A153" s="139"/>
      <c r="B153" s="53" t="s">
        <v>142</v>
      </c>
      <c r="C153" s="203">
        <v>141460.95000000001</v>
      </c>
      <c r="D153" s="204">
        <v>119445.61</v>
      </c>
      <c r="E153" s="204">
        <v>160162.45000000001</v>
      </c>
      <c r="F153" s="205">
        <v>113902.52</v>
      </c>
      <c r="G153" s="204">
        <v>174437.04</v>
      </c>
      <c r="H153" s="205">
        <v>153849.84</v>
      </c>
      <c r="I153" s="204">
        <v>264073.92</v>
      </c>
      <c r="J153" s="205">
        <v>186350.03</v>
      </c>
      <c r="K153" s="204">
        <v>57765.14</v>
      </c>
      <c r="L153" s="206">
        <v>189743.48</v>
      </c>
      <c r="M153" s="205">
        <v>198506.76</v>
      </c>
      <c r="N153" s="205">
        <v>74634.509999999995</v>
      </c>
      <c r="O153" s="204">
        <v>155527.94</v>
      </c>
      <c r="P153" s="205">
        <v>163204.32</v>
      </c>
      <c r="Q153" s="204">
        <v>133666</v>
      </c>
      <c r="R153" s="205">
        <v>136109</v>
      </c>
      <c r="S153" s="204">
        <v>107059</v>
      </c>
      <c r="T153" s="205">
        <v>231194</v>
      </c>
      <c r="U153" s="207">
        <v>225945</v>
      </c>
      <c r="V153" s="207">
        <v>237332</v>
      </c>
      <c r="W153" s="207">
        <v>84596</v>
      </c>
      <c r="X153" s="206">
        <v>187834</v>
      </c>
      <c r="Y153" s="207">
        <v>103799</v>
      </c>
      <c r="Z153" s="207">
        <v>113943</v>
      </c>
      <c r="AA153" s="207">
        <v>157177</v>
      </c>
      <c r="AB153" s="207">
        <v>86733</v>
      </c>
      <c r="AC153" s="207">
        <v>190543</v>
      </c>
      <c r="AD153" s="207">
        <v>196230</v>
      </c>
      <c r="AE153" s="207">
        <v>141781</v>
      </c>
      <c r="AF153" s="207">
        <v>250918</v>
      </c>
      <c r="AG153" s="207">
        <v>279351</v>
      </c>
      <c r="AH153" s="207">
        <v>176459</v>
      </c>
      <c r="AI153" s="207">
        <v>221539</v>
      </c>
      <c r="AJ153" s="221">
        <v>235936</v>
      </c>
      <c r="AK153" s="285">
        <v>133275</v>
      </c>
      <c r="AL153" s="285">
        <v>209321</v>
      </c>
      <c r="AM153" s="285">
        <v>184128</v>
      </c>
      <c r="AN153" s="285">
        <v>149157</v>
      </c>
      <c r="AO153" s="285">
        <v>171245</v>
      </c>
      <c r="AP153" s="285">
        <v>227578</v>
      </c>
      <c r="AQ153" s="57">
        <v>158084</v>
      </c>
      <c r="AR153" s="285">
        <v>280583</v>
      </c>
      <c r="AS153" s="285">
        <v>441678</v>
      </c>
      <c r="AT153" s="285">
        <v>268794</v>
      </c>
      <c r="AU153" s="285">
        <v>179978</v>
      </c>
      <c r="AV153" s="221">
        <v>217044</v>
      </c>
      <c r="AW153" s="285">
        <v>271044</v>
      </c>
      <c r="AX153" s="285">
        <v>254643</v>
      </c>
      <c r="AY153" s="285">
        <v>152481</v>
      </c>
      <c r="AZ153" s="285">
        <v>129717</v>
      </c>
      <c r="BA153" s="285">
        <v>213864</v>
      </c>
      <c r="BB153" s="285">
        <v>255737</v>
      </c>
      <c r="BC153" s="57">
        <v>176355</v>
      </c>
      <c r="BD153" s="285">
        <v>246351</v>
      </c>
      <c r="BE153" s="285">
        <v>280826</v>
      </c>
      <c r="BF153" s="285">
        <v>219015</v>
      </c>
      <c r="BG153" s="285">
        <v>242563</v>
      </c>
      <c r="BH153" s="221"/>
      <c r="BI153" s="213">
        <f t="shared" si="781"/>
        <v>14066.989999999991</v>
      </c>
      <c r="BJ153" s="214">
        <f t="shared" si="781"/>
        <v>43758.710000000006</v>
      </c>
      <c r="BK153" s="214">
        <f t="shared" si="781"/>
        <v>-26496.450000000012</v>
      </c>
      <c r="BL153" s="214">
        <f t="shared" si="781"/>
        <v>22206.479999999996</v>
      </c>
      <c r="BM153" s="214">
        <f t="shared" si="781"/>
        <v>-67378.040000000008</v>
      </c>
      <c r="BN153" s="214">
        <f t="shared" si="781"/>
        <v>77344.160000000003</v>
      </c>
      <c r="BO153" s="214">
        <f t="shared" si="781"/>
        <v>-38128.919999999984</v>
      </c>
      <c r="BP153" s="214">
        <f t="shared" si="781"/>
        <v>50981.97</v>
      </c>
      <c r="BQ153" s="214">
        <f t="shared" si="781"/>
        <v>26830.86</v>
      </c>
      <c r="BR153" s="399">
        <f t="shared" si="781"/>
        <v>-1909.4800000000105</v>
      </c>
      <c r="BS153" s="214">
        <f t="shared" si="782"/>
        <v>-94707.760000000009</v>
      </c>
      <c r="BT153" s="214">
        <f t="shared" si="782"/>
        <v>39308.490000000005</v>
      </c>
      <c r="BU153" s="214">
        <f t="shared" si="782"/>
        <v>1649.0599999999977</v>
      </c>
      <c r="BV153" s="214">
        <f t="shared" si="782"/>
        <v>-76471.320000000007</v>
      </c>
      <c r="BW153" s="214">
        <f t="shared" si="782"/>
        <v>56877</v>
      </c>
      <c r="BX153" s="239">
        <f t="shared" si="782"/>
        <v>60121</v>
      </c>
      <c r="BY153" s="239">
        <f t="shared" si="782"/>
        <v>34722</v>
      </c>
      <c r="BZ153" s="239">
        <f t="shared" si="782"/>
        <v>19724</v>
      </c>
      <c r="CA153" s="196">
        <f t="shared" si="782"/>
        <v>53406</v>
      </c>
      <c r="CB153" s="196">
        <f t="shared" si="782"/>
        <v>-60873</v>
      </c>
      <c r="CC153" s="196">
        <f t="shared" si="783"/>
        <v>136943</v>
      </c>
      <c r="CD153" s="377">
        <f t="shared" si="783"/>
        <v>48102</v>
      </c>
      <c r="CE153" s="196">
        <f t="shared" si="783"/>
        <v>29476</v>
      </c>
      <c r="CF153" s="196">
        <f t="shared" si="783"/>
        <v>95378</v>
      </c>
      <c r="CG153" s="196">
        <f t="shared" si="783"/>
        <v>26951</v>
      </c>
      <c r="CH153" s="196">
        <f t="shared" si="783"/>
        <v>62424</v>
      </c>
      <c r="CI153" s="196">
        <f t="shared" si="783"/>
        <v>-19298</v>
      </c>
      <c r="CJ153" s="196">
        <f t="shared" si="783"/>
        <v>31348</v>
      </c>
      <c r="CK153" s="196">
        <f t="shared" si="783"/>
        <v>16303</v>
      </c>
      <c r="CL153" s="196">
        <f t="shared" si="783"/>
        <v>29665</v>
      </c>
      <c r="CM153" s="196">
        <f t="shared" si="784"/>
        <v>162327</v>
      </c>
      <c r="CN153" s="196">
        <f t="shared" si="784"/>
        <v>92335</v>
      </c>
      <c r="CO153" s="196">
        <f t="shared" si="784"/>
        <v>-41561</v>
      </c>
      <c r="CP153" s="377">
        <f t="shared" si="784"/>
        <v>-18892</v>
      </c>
      <c r="CQ153" s="377">
        <f t="shared" si="784"/>
        <v>137769</v>
      </c>
      <c r="CR153" s="377">
        <f t="shared" si="784"/>
        <v>45322</v>
      </c>
      <c r="CS153" s="377">
        <f t="shared" si="784"/>
        <v>-31647</v>
      </c>
      <c r="CT153" s="377">
        <f t="shared" si="784"/>
        <v>-19440</v>
      </c>
      <c r="CU153" s="377">
        <f t="shared" si="784"/>
        <v>42619</v>
      </c>
      <c r="CV153" s="377">
        <f t="shared" si="784"/>
        <v>28159</v>
      </c>
      <c r="CW153" s="377">
        <f t="shared" si="784"/>
        <v>18271</v>
      </c>
      <c r="CX153" s="377">
        <f t="shared" si="784"/>
        <v>-34232</v>
      </c>
      <c r="CY153" s="377">
        <f t="shared" si="784"/>
        <v>-160852</v>
      </c>
      <c r="CZ153" s="377">
        <f t="shared" si="784"/>
        <v>-49779</v>
      </c>
      <c r="DA153" s="377">
        <f t="shared" si="784"/>
        <v>62585</v>
      </c>
      <c r="DB153" s="264"/>
      <c r="DC153" s="57">
        <f>IF(ISERROR(GETPIVOTDATA("VALUE",'CSS WK pvt'!$I$2,"DT_FILE",DC$8,"CD_CO",DC$6,"TRIM_CAT",TRIM(B153),"TRIM_LINE",A149))=TRUE,0,GETPIVOTDATA("VALUE",'CSS WK pvt'!$I$2,"DT_FILE",DC$8,"CD_CO",DC$6,"TRIM_CAT",TRIM(B153),"TRIM_LINE",A149))</f>
        <v>242563</v>
      </c>
    </row>
    <row r="154" spans="1:107" s="52" customFormat="1" x14ac:dyDescent="0.35">
      <c r="A154" s="139"/>
      <c r="B154" s="53" t="s">
        <v>143</v>
      </c>
      <c r="C154" s="203">
        <v>136976.76999999999</v>
      </c>
      <c r="D154" s="204">
        <v>129623.48</v>
      </c>
      <c r="E154" s="204">
        <v>187590.42</v>
      </c>
      <c r="F154" s="205">
        <v>184615.75</v>
      </c>
      <c r="G154" s="204">
        <v>216544.57</v>
      </c>
      <c r="H154" s="205">
        <v>192600.84</v>
      </c>
      <c r="I154" s="204">
        <v>197421.93</v>
      </c>
      <c r="J154" s="205">
        <v>189091.29</v>
      </c>
      <c r="K154" s="204">
        <v>154216.32999999999</v>
      </c>
      <c r="L154" s="206">
        <v>31112.53</v>
      </c>
      <c r="M154" s="205">
        <v>117620.36</v>
      </c>
      <c r="N154" s="205">
        <v>293548.59000000003</v>
      </c>
      <c r="O154" s="204">
        <v>135801.10999999999</v>
      </c>
      <c r="P154" s="205">
        <v>158628.15</v>
      </c>
      <c r="Q154" s="204">
        <v>216606</v>
      </c>
      <c r="R154" s="205">
        <v>190376</v>
      </c>
      <c r="S154" s="204">
        <v>218747</v>
      </c>
      <c r="T154" s="205">
        <v>223676</v>
      </c>
      <c r="U154" s="207">
        <v>239502</v>
      </c>
      <c r="V154" s="207">
        <v>193702</v>
      </c>
      <c r="W154" s="207">
        <v>189249</v>
      </c>
      <c r="X154" s="206">
        <v>171611</v>
      </c>
      <c r="Y154" s="207">
        <v>105625</v>
      </c>
      <c r="Z154" s="207">
        <v>175939</v>
      </c>
      <c r="AA154" s="207">
        <v>187835</v>
      </c>
      <c r="AB154" s="207">
        <v>119343</v>
      </c>
      <c r="AC154" s="207">
        <v>153964</v>
      </c>
      <c r="AD154" s="207">
        <v>133414</v>
      </c>
      <c r="AE154" s="207">
        <v>264417</v>
      </c>
      <c r="AF154" s="207">
        <v>192656</v>
      </c>
      <c r="AG154" s="207">
        <v>184885</v>
      </c>
      <c r="AH154" s="207">
        <v>191729</v>
      </c>
      <c r="AI154" s="207">
        <v>168584</v>
      </c>
      <c r="AJ154" s="221">
        <v>199395</v>
      </c>
      <c r="AK154" s="285">
        <v>227571</v>
      </c>
      <c r="AL154" s="285">
        <v>140812</v>
      </c>
      <c r="AM154" s="285">
        <v>180402</v>
      </c>
      <c r="AN154" s="285">
        <v>165138</v>
      </c>
      <c r="AO154" s="285">
        <v>117239</v>
      </c>
      <c r="AP154" s="285">
        <v>166563</v>
      </c>
      <c r="AQ154" s="57">
        <v>185121</v>
      </c>
      <c r="AR154" s="285">
        <v>209637</v>
      </c>
      <c r="AS154" s="285">
        <v>193305</v>
      </c>
      <c r="AT154" s="285">
        <v>310307</v>
      </c>
      <c r="AU154" s="285">
        <v>187075</v>
      </c>
      <c r="AV154" s="221">
        <v>117035</v>
      </c>
      <c r="AW154" s="285">
        <v>201669</v>
      </c>
      <c r="AX154" s="285">
        <v>128812</v>
      </c>
      <c r="AY154" s="285">
        <v>193511</v>
      </c>
      <c r="AZ154" s="285">
        <v>156278</v>
      </c>
      <c r="BA154" s="285">
        <v>233257</v>
      </c>
      <c r="BB154" s="285">
        <v>142580</v>
      </c>
      <c r="BC154" s="57">
        <v>206683</v>
      </c>
      <c r="BD154" s="285">
        <v>227202</v>
      </c>
      <c r="BE154" s="285">
        <v>189357</v>
      </c>
      <c r="BF154" s="285">
        <v>132668</v>
      </c>
      <c r="BG154" s="285">
        <v>162728</v>
      </c>
      <c r="BH154" s="221"/>
      <c r="BI154" s="213">
        <f t="shared" si="781"/>
        <v>-1175.6600000000035</v>
      </c>
      <c r="BJ154" s="214">
        <f t="shared" si="781"/>
        <v>29004.67</v>
      </c>
      <c r="BK154" s="214">
        <f t="shared" si="781"/>
        <v>29015.579999999987</v>
      </c>
      <c r="BL154" s="214">
        <f t="shared" si="781"/>
        <v>5760.25</v>
      </c>
      <c r="BM154" s="214">
        <f t="shared" si="781"/>
        <v>2202.429999999993</v>
      </c>
      <c r="BN154" s="214">
        <f t="shared" si="781"/>
        <v>31075.160000000003</v>
      </c>
      <c r="BO154" s="214">
        <f t="shared" si="781"/>
        <v>42080.070000000007</v>
      </c>
      <c r="BP154" s="214">
        <f t="shared" si="781"/>
        <v>4610.7099999999919</v>
      </c>
      <c r="BQ154" s="214">
        <f t="shared" si="781"/>
        <v>35032.670000000013</v>
      </c>
      <c r="BR154" s="399">
        <f t="shared" si="781"/>
        <v>140498.47</v>
      </c>
      <c r="BS154" s="214">
        <f t="shared" si="782"/>
        <v>-11995.36</v>
      </c>
      <c r="BT154" s="214">
        <f t="shared" si="782"/>
        <v>-117609.59000000003</v>
      </c>
      <c r="BU154" s="214">
        <f t="shared" si="782"/>
        <v>52033.890000000014</v>
      </c>
      <c r="BV154" s="214">
        <f t="shared" si="782"/>
        <v>-39285.149999999994</v>
      </c>
      <c r="BW154" s="214">
        <f t="shared" si="782"/>
        <v>-62642</v>
      </c>
      <c r="BX154" s="239">
        <f t="shared" si="782"/>
        <v>-56962</v>
      </c>
      <c r="BY154" s="239">
        <f t="shared" si="782"/>
        <v>45670</v>
      </c>
      <c r="BZ154" s="239">
        <f t="shared" si="782"/>
        <v>-31020</v>
      </c>
      <c r="CA154" s="196">
        <f t="shared" si="782"/>
        <v>-54617</v>
      </c>
      <c r="CB154" s="196">
        <f t="shared" si="782"/>
        <v>-1973</v>
      </c>
      <c r="CC154" s="196">
        <f t="shared" si="783"/>
        <v>-20665</v>
      </c>
      <c r="CD154" s="377">
        <f t="shared" si="783"/>
        <v>27784</v>
      </c>
      <c r="CE154" s="196">
        <f t="shared" si="783"/>
        <v>121946</v>
      </c>
      <c r="CF154" s="196">
        <f t="shared" si="783"/>
        <v>-35127</v>
      </c>
      <c r="CG154" s="196">
        <f t="shared" si="783"/>
        <v>-7433</v>
      </c>
      <c r="CH154" s="196">
        <f t="shared" si="783"/>
        <v>45795</v>
      </c>
      <c r="CI154" s="196">
        <f t="shared" si="783"/>
        <v>-36725</v>
      </c>
      <c r="CJ154" s="196">
        <f t="shared" si="783"/>
        <v>33149</v>
      </c>
      <c r="CK154" s="196">
        <f t="shared" si="783"/>
        <v>-79296</v>
      </c>
      <c r="CL154" s="196">
        <f t="shared" si="783"/>
        <v>16981</v>
      </c>
      <c r="CM154" s="196">
        <f t="shared" si="784"/>
        <v>8420</v>
      </c>
      <c r="CN154" s="196">
        <f t="shared" si="784"/>
        <v>118578</v>
      </c>
      <c r="CO154" s="196">
        <f t="shared" si="784"/>
        <v>18491</v>
      </c>
      <c r="CP154" s="377">
        <f t="shared" si="784"/>
        <v>-82360</v>
      </c>
      <c r="CQ154" s="377">
        <f t="shared" si="784"/>
        <v>-25902</v>
      </c>
      <c r="CR154" s="377">
        <f t="shared" si="784"/>
        <v>-12000</v>
      </c>
      <c r="CS154" s="377">
        <f t="shared" si="784"/>
        <v>13109</v>
      </c>
      <c r="CT154" s="377">
        <f t="shared" si="784"/>
        <v>-8860</v>
      </c>
      <c r="CU154" s="377">
        <f t="shared" si="784"/>
        <v>116018</v>
      </c>
      <c r="CV154" s="377">
        <f t="shared" si="784"/>
        <v>-23983</v>
      </c>
      <c r="CW154" s="377">
        <f t="shared" si="784"/>
        <v>21562</v>
      </c>
      <c r="CX154" s="377">
        <f t="shared" si="784"/>
        <v>17565</v>
      </c>
      <c r="CY154" s="377">
        <f t="shared" si="784"/>
        <v>-3948</v>
      </c>
      <c r="CZ154" s="377">
        <f t="shared" si="784"/>
        <v>-177639</v>
      </c>
      <c r="DA154" s="377">
        <f t="shared" si="784"/>
        <v>-24347</v>
      </c>
      <c r="DB154" s="264"/>
      <c r="DC154" s="57">
        <f>IF(ISERROR(GETPIVOTDATA("VALUE",'CSS WK pvt'!$I$2,"DT_FILE",DC$8,"CD_CO",DC$6,"TRIM_CAT",TRIM(B154),"TRIM_LINE",A149))=TRUE,0,GETPIVOTDATA("VALUE",'CSS WK pvt'!$I$2,"DT_FILE",DC$8,"CD_CO",DC$6,"TRIM_CAT",TRIM(B154),"TRIM_LINE",A149))</f>
        <v>162728</v>
      </c>
    </row>
    <row r="155" spans="1:107" s="66" customFormat="1" x14ac:dyDescent="0.35">
      <c r="A155" s="140"/>
      <c r="B155" s="53" t="s">
        <v>144</v>
      </c>
      <c r="C155" s="208">
        <f t="shared" ref="C155:Q155" si="785">SUM(C150:C154)</f>
        <v>1457896.49</v>
      </c>
      <c r="D155" s="209">
        <f t="shared" si="785"/>
        <v>1330539.2100000002</v>
      </c>
      <c r="E155" s="209">
        <f t="shared" si="785"/>
        <v>1318019.8099999998</v>
      </c>
      <c r="F155" s="210">
        <f t="shared" si="785"/>
        <v>1364320.2</v>
      </c>
      <c r="G155" s="209">
        <f t="shared" si="785"/>
        <v>1850958.23</v>
      </c>
      <c r="H155" s="210">
        <f t="shared" si="785"/>
        <v>2250387.4899999998</v>
      </c>
      <c r="I155" s="209">
        <f t="shared" si="785"/>
        <v>2336017.7800000003</v>
      </c>
      <c r="J155" s="210">
        <f t="shared" si="785"/>
        <v>1589270.99</v>
      </c>
      <c r="K155" s="209">
        <f t="shared" si="785"/>
        <v>1081057.93</v>
      </c>
      <c r="L155" s="211">
        <f t="shared" si="785"/>
        <v>2084147.83</v>
      </c>
      <c r="M155" s="210">
        <f t="shared" si="785"/>
        <v>1921340.0100000002</v>
      </c>
      <c r="N155" s="210">
        <f t="shared" si="785"/>
        <v>1650662.88</v>
      </c>
      <c r="O155" s="210">
        <f t="shared" si="785"/>
        <v>1679552.31</v>
      </c>
      <c r="P155" s="210">
        <f t="shared" si="785"/>
        <v>1802778.06</v>
      </c>
      <c r="Q155" s="210">
        <f t="shared" si="785"/>
        <v>1528570</v>
      </c>
      <c r="R155" s="210">
        <v>1834366</v>
      </c>
      <c r="S155" s="209">
        <v>2000145</v>
      </c>
      <c r="T155" s="210">
        <v>3056128</v>
      </c>
      <c r="U155" s="212">
        <v>2619483</v>
      </c>
      <c r="V155" s="212">
        <v>2289740</v>
      </c>
      <c r="W155" s="212">
        <f>SUM(W150+W151+W152+W153+W154)</f>
        <v>1413506</v>
      </c>
      <c r="X155" s="211">
        <f>SUM(X150+X151+X152+X153+X154)</f>
        <v>2255144</v>
      </c>
      <c r="Y155" s="212">
        <v>1910357</v>
      </c>
      <c r="Z155" s="212">
        <v>1992971</v>
      </c>
      <c r="AA155" s="212">
        <v>1994390</v>
      </c>
      <c r="AB155" s="212">
        <v>1529929</v>
      </c>
      <c r="AC155" s="212">
        <v>1571992</v>
      </c>
      <c r="AD155" s="212">
        <v>1948726</v>
      </c>
      <c r="AE155" s="212">
        <v>2446535</v>
      </c>
      <c r="AF155" s="212">
        <v>3093385</v>
      </c>
      <c r="AG155" s="212">
        <v>3205986</v>
      </c>
      <c r="AH155" s="212">
        <v>1839229</v>
      </c>
      <c r="AI155" s="212">
        <v>1921067</v>
      </c>
      <c r="AJ155" s="220">
        <v>2202859</v>
      </c>
      <c r="AK155" s="286">
        <v>2032197</v>
      </c>
      <c r="AL155" s="286">
        <v>2310873</v>
      </c>
      <c r="AM155" s="286">
        <v>2014926</v>
      </c>
      <c r="AN155" s="286">
        <v>1729188</v>
      </c>
      <c r="AO155" s="286">
        <v>1566838</v>
      </c>
      <c r="AP155" s="286">
        <v>2224089</v>
      </c>
      <c r="AQ155" s="78">
        <v>2219482</v>
      </c>
      <c r="AR155" s="286">
        <v>3446886</v>
      </c>
      <c r="AS155" s="286">
        <v>3640135</v>
      </c>
      <c r="AT155" s="286">
        <v>2329952</v>
      </c>
      <c r="AU155" s="286">
        <v>2056440</v>
      </c>
      <c r="AV155" s="220">
        <v>2614622</v>
      </c>
      <c r="AW155" s="286">
        <v>3010732</v>
      </c>
      <c r="AX155" s="286">
        <v>2805722</v>
      </c>
      <c r="AY155" s="286">
        <v>2155597</v>
      </c>
      <c r="AZ155" s="286">
        <v>2080324</v>
      </c>
      <c r="BA155" s="286">
        <v>1961133</v>
      </c>
      <c r="BB155" s="286">
        <v>2267435</v>
      </c>
      <c r="BC155" s="78">
        <v>3003784</v>
      </c>
      <c r="BD155" s="286">
        <v>3036145</v>
      </c>
      <c r="BE155" s="286">
        <v>3200250</v>
      </c>
      <c r="BF155" s="286">
        <v>2136690</v>
      </c>
      <c r="BG155" s="286">
        <v>2010199</v>
      </c>
      <c r="BH155" s="220"/>
      <c r="BI155" s="215">
        <f t="shared" ref="BI155:BM155" si="786">SUM(BI150:BI154)</f>
        <v>221655.82</v>
      </c>
      <c r="BJ155" s="216">
        <f t="shared" si="786"/>
        <v>472238.85</v>
      </c>
      <c r="BK155" s="216">
        <f t="shared" si="786"/>
        <v>210550.19</v>
      </c>
      <c r="BL155" s="216">
        <f t="shared" si="786"/>
        <v>470045.79999999993</v>
      </c>
      <c r="BM155" s="216">
        <f t="shared" si="786"/>
        <v>149186.77000000005</v>
      </c>
      <c r="BN155" s="216">
        <f t="shared" ref="BN155:BV155" si="787">SUM(BN150:BN154)</f>
        <v>805740.51000000013</v>
      </c>
      <c r="BO155" s="216">
        <f t="shared" si="787"/>
        <v>283465.21999999997</v>
      </c>
      <c r="BP155" s="216">
        <f t="shared" si="787"/>
        <v>700469.01</v>
      </c>
      <c r="BQ155" s="216">
        <f t="shared" si="787"/>
        <v>332448.07000000007</v>
      </c>
      <c r="BR155" s="400">
        <f t="shared" si="787"/>
        <v>170996.16999999987</v>
      </c>
      <c r="BS155" s="216">
        <f t="shared" si="787"/>
        <v>-10983.010000000111</v>
      </c>
      <c r="BT155" s="216">
        <f t="shared" si="787"/>
        <v>342308.12000000005</v>
      </c>
      <c r="BU155" s="216">
        <f t="shared" si="787"/>
        <v>314837.69000000006</v>
      </c>
      <c r="BV155" s="216">
        <f t="shared" si="787"/>
        <v>-272849.06000000006</v>
      </c>
      <c r="BW155" s="216">
        <f t="shared" ref="BW155:BX155" si="788">SUM(BW150:BW154)</f>
        <v>43422</v>
      </c>
      <c r="BX155" s="240">
        <f t="shared" si="788"/>
        <v>114360</v>
      </c>
      <c r="BY155" s="240">
        <f t="shared" ref="BY155" si="789">SUM(BY150:BY154)</f>
        <v>446390</v>
      </c>
      <c r="BZ155" s="240">
        <f t="shared" ref="BZ155:CA155" si="790">SUM(BZ150:BZ154)</f>
        <v>37257</v>
      </c>
      <c r="CA155" s="197">
        <f t="shared" si="790"/>
        <v>586503</v>
      </c>
      <c r="CB155" s="197">
        <f t="shared" ref="CB155:CC155" si="791">SUM(CB150:CB154)</f>
        <v>-450511</v>
      </c>
      <c r="CC155" s="197">
        <f t="shared" si="791"/>
        <v>507561</v>
      </c>
      <c r="CD155" s="378">
        <f t="shared" ref="CD155:CE155" si="792">SUM(CD150:CD154)</f>
        <v>-52285</v>
      </c>
      <c r="CE155" s="197">
        <f t="shared" si="792"/>
        <v>121840</v>
      </c>
      <c r="CF155" s="197">
        <f t="shared" ref="CF155" si="793">SUM(CF150:CF154)</f>
        <v>317902</v>
      </c>
      <c r="CG155" s="197">
        <f t="shared" ref="CG155" si="794">SUM(CG150:CG154)</f>
        <v>20536</v>
      </c>
      <c r="CH155" s="197">
        <f t="shared" ref="CH155" si="795">SUM(CH150:CH154)</f>
        <v>199259</v>
      </c>
      <c r="CI155" s="197">
        <f t="shared" ref="CI155" si="796">SUM(CI150:CI154)</f>
        <v>-5154</v>
      </c>
      <c r="CJ155" s="197">
        <f t="shared" ref="CJ155" si="797">SUM(CJ150:CJ154)</f>
        <v>275363</v>
      </c>
      <c r="CK155" s="197">
        <f t="shared" ref="CK155" si="798">SUM(CK150:CK154)</f>
        <v>-227053</v>
      </c>
      <c r="CL155" s="197">
        <f t="shared" ref="CL155" si="799">SUM(CL150:CL154)</f>
        <v>353501</v>
      </c>
      <c r="CM155" s="197">
        <f t="shared" ref="CM155" si="800">SUM(CM150:CM154)</f>
        <v>434149</v>
      </c>
      <c r="CN155" s="197">
        <f t="shared" ref="CN155" si="801">SUM(CN150:CN154)</f>
        <v>490723</v>
      </c>
      <c r="CO155" s="197">
        <f t="shared" ref="CO155" si="802">SUM(CO150:CO154)</f>
        <v>135373</v>
      </c>
      <c r="CP155" s="378">
        <f t="shared" ref="CP155" si="803">SUM(CP150:CP154)</f>
        <v>411763</v>
      </c>
      <c r="CQ155" s="378">
        <f t="shared" ref="CQ155" si="804">SUM(CQ150:CQ154)</f>
        <v>978535</v>
      </c>
      <c r="CR155" s="378">
        <f t="shared" ref="CR155" si="805">SUM(CR150:CR154)</f>
        <v>494849</v>
      </c>
      <c r="CS155" s="378">
        <f t="shared" ref="CS155" si="806">SUM(CS150:CS154)</f>
        <v>140671</v>
      </c>
      <c r="CT155" s="378">
        <f t="shared" ref="CT155" si="807">SUM(CT150:CT154)</f>
        <v>351136</v>
      </c>
      <c r="CU155" s="378">
        <f t="shared" ref="CU155" si="808">SUM(CU150:CU154)</f>
        <v>394295</v>
      </c>
      <c r="CV155" s="378">
        <f t="shared" ref="CV155" si="809">SUM(CV150:CV154)</f>
        <v>43346</v>
      </c>
      <c r="CW155" s="378">
        <f t="shared" ref="CW155" si="810">SUM(CW150:CW154)</f>
        <v>784302</v>
      </c>
      <c r="CX155" s="378">
        <f t="shared" ref="CX155" si="811">SUM(CX150:CX154)</f>
        <v>-410741</v>
      </c>
      <c r="CY155" s="378">
        <f t="shared" ref="CY155:CZ155" si="812">SUM(CY150:CY154)</f>
        <v>-439885</v>
      </c>
      <c r="CZ155" s="378">
        <f t="shared" si="812"/>
        <v>-193262</v>
      </c>
      <c r="DA155" s="378">
        <f t="shared" ref="DA155" si="813">SUM(DA150:DA154)</f>
        <v>-46241</v>
      </c>
      <c r="DB155" s="265"/>
      <c r="DC155" s="78">
        <f>SUM(DC150:DC154)</f>
        <v>2010199</v>
      </c>
    </row>
    <row r="156" spans="1:107" s="52" customFormat="1" x14ac:dyDescent="0.3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54"/>
      <c r="CB156" s="254"/>
      <c r="CC156" s="254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264"/>
      <c r="DC156" s="83"/>
    </row>
    <row r="157" spans="1:107" s="52" customFormat="1" x14ac:dyDescent="0.35">
      <c r="A157" s="139"/>
      <c r="B157" s="53" t="s">
        <v>139</v>
      </c>
      <c r="C157" s="104"/>
      <c r="D157" s="167">
        <f t="shared" ref="D157:AA157" si="814">(C66+C150+D94-D66-D150)/(C66+C150+D94-D150)</f>
        <v>0.75630370934042801</v>
      </c>
      <c r="E157" s="168">
        <f t="shared" si="814"/>
        <v>0.76727544529949332</v>
      </c>
      <c r="F157" s="168">
        <f t="shared" si="814"/>
        <v>0.74963048196685611</v>
      </c>
      <c r="G157" s="168">
        <f t="shared" si="814"/>
        <v>0.81544590141415063</v>
      </c>
      <c r="H157" s="169">
        <f t="shared" si="814"/>
        <v>0.86582921302566451</v>
      </c>
      <c r="I157" s="168">
        <f t="shared" si="814"/>
        <v>0.84044729963909659</v>
      </c>
      <c r="J157" s="169">
        <f t="shared" si="814"/>
        <v>0.83125364554353309</v>
      </c>
      <c r="K157" s="168">
        <f t="shared" si="814"/>
        <v>0.70843767933275992</v>
      </c>
      <c r="L157" s="170">
        <f t="shared" si="814"/>
        <v>0.68386579672931314</v>
      </c>
      <c r="M157" s="169">
        <f t="shared" si="814"/>
        <v>0.80294912379497863</v>
      </c>
      <c r="N157" s="169">
        <f t="shared" si="814"/>
        <v>0.77386251003263407</v>
      </c>
      <c r="O157" s="169">
        <f t="shared" si="814"/>
        <v>0.71575216438951328</v>
      </c>
      <c r="P157" s="169">
        <f t="shared" si="814"/>
        <v>0.6533172597180642</v>
      </c>
      <c r="Q157" s="169">
        <f t="shared" si="814"/>
        <v>0.68199754833628057</v>
      </c>
      <c r="R157" s="169">
        <f t="shared" si="814"/>
        <v>0.64521171635412999</v>
      </c>
      <c r="S157" s="169">
        <f t="shared" si="814"/>
        <v>0.72910470460942867</v>
      </c>
      <c r="T157" s="169">
        <f t="shared" si="814"/>
        <v>0.80284120122063141</v>
      </c>
      <c r="U157" s="169">
        <f t="shared" si="814"/>
        <v>0.76499790775352527</v>
      </c>
      <c r="V157" s="169">
        <f t="shared" si="814"/>
        <v>0.67263007485417825</v>
      </c>
      <c r="W157" s="169">
        <f t="shared" si="814"/>
        <v>0.76423472097075995</v>
      </c>
      <c r="X157" s="170">
        <f t="shared" si="814"/>
        <v>0.58701558641534746</v>
      </c>
      <c r="Y157" s="169">
        <f t="shared" si="814"/>
        <v>0.65544196843985769</v>
      </c>
      <c r="Z157" s="169">
        <f t="shared" si="814"/>
        <v>0.66245478613846964</v>
      </c>
      <c r="AA157" s="169">
        <f t="shared" si="814"/>
        <v>0.65589878725509498</v>
      </c>
      <c r="AB157" s="169">
        <f t="shared" ref="AB157:BG162" si="815">(AA66+AA150+AB94-AB66-AB150)/(AA66+AA150+AB94-AB150)</f>
        <v>0.6545120807048137</v>
      </c>
      <c r="AC157" s="169">
        <f t="shared" si="815"/>
        <v>0.6431198380204991</v>
      </c>
      <c r="AD157" s="169">
        <f t="shared" si="815"/>
        <v>0.64817176436188795</v>
      </c>
      <c r="AE157" s="169">
        <f t="shared" si="815"/>
        <v>0.71877073442664674</v>
      </c>
      <c r="AF157" s="169">
        <f t="shared" si="815"/>
        <v>0.78939000280057736</v>
      </c>
      <c r="AG157" s="169">
        <f t="shared" si="815"/>
        <v>0.81692077023697074</v>
      </c>
      <c r="AH157" s="169">
        <f t="shared" si="815"/>
        <v>0.76636191195961345</v>
      </c>
      <c r="AI157" s="169">
        <f t="shared" si="815"/>
        <v>0.67458309153583129</v>
      </c>
      <c r="AJ157" s="169">
        <f t="shared" si="815"/>
        <v>0.73394395116709044</v>
      </c>
      <c r="AK157" s="169">
        <f t="shared" ref="AK157:BG157" si="816">(AJ66+AJ150+AK94-AK66-AK150)/(AJ66+AJ150+AK94-AK150)</f>
        <v>0.72758606016765248</v>
      </c>
      <c r="AL157" s="169">
        <f t="shared" si="816"/>
        <v>0.72906118135381648</v>
      </c>
      <c r="AM157" s="169">
        <f t="shared" si="816"/>
        <v>0.69980984921353939</v>
      </c>
      <c r="AN157" s="169">
        <f t="shared" si="816"/>
        <v>0.7337098164813769</v>
      </c>
      <c r="AO157" s="169">
        <f t="shared" si="816"/>
        <v>0.71366523591518782</v>
      </c>
      <c r="AP157" s="169">
        <f t="shared" si="816"/>
        <v>0.7514094512856978</v>
      </c>
      <c r="AQ157" s="169">
        <f t="shared" si="816"/>
        <v>0.76334903127272091</v>
      </c>
      <c r="AR157" s="169">
        <f t="shared" si="816"/>
        <v>0.8534287793151687</v>
      </c>
      <c r="AS157" s="169">
        <f t="shared" si="816"/>
        <v>0.82654605468691089</v>
      </c>
      <c r="AT157" s="169">
        <f t="shared" si="816"/>
        <v>0.78150270354963047</v>
      </c>
      <c r="AU157" s="169">
        <f t="shared" si="816"/>
        <v>0.49011616619968656</v>
      </c>
      <c r="AV157" s="169">
        <f t="shared" si="816"/>
        <v>0.24725458481295909</v>
      </c>
      <c r="AW157" s="169">
        <f t="shared" si="816"/>
        <v>0.37612827774962498</v>
      </c>
      <c r="AX157" s="169">
        <f t="shared" si="816"/>
        <v>0.53783373690533387</v>
      </c>
      <c r="AY157" s="169">
        <f t="shared" si="816"/>
        <v>0.79994234880573944</v>
      </c>
      <c r="AZ157" s="169">
        <f t="shared" si="816"/>
        <v>0.73131584703054953</v>
      </c>
      <c r="BA157" s="169">
        <f t="shared" si="816"/>
        <v>0.71391386960007186</v>
      </c>
      <c r="BB157" s="169">
        <f t="shared" si="816"/>
        <v>0.76953656031752171</v>
      </c>
      <c r="BC157" s="169">
        <f t="shared" si="816"/>
        <v>0.7707670014663508</v>
      </c>
      <c r="BD157" s="169">
        <f t="shared" si="816"/>
        <v>0.86626435630230025</v>
      </c>
      <c r="BE157" s="169">
        <f t="shared" si="816"/>
        <v>0.8142688162907874</v>
      </c>
      <c r="BF157" s="169">
        <f t="shared" si="816"/>
        <v>0.8206559344879566</v>
      </c>
      <c r="BG157" s="169">
        <f t="shared" si="816"/>
        <v>0.74038812135339616</v>
      </c>
      <c r="BH157" s="169"/>
      <c r="BI157" s="104"/>
      <c r="BJ157" s="169">
        <f t="shared" ref="BJ157:BS162" si="817">P157-D157</f>
        <v>-0.10298644962236381</v>
      </c>
      <c r="BK157" s="169">
        <f t="shared" si="817"/>
        <v>-8.5277896963212751E-2</v>
      </c>
      <c r="BL157" s="169">
        <f t="shared" si="817"/>
        <v>-0.10441876561272612</v>
      </c>
      <c r="BM157" s="169">
        <f t="shared" si="817"/>
        <v>-8.6341196804721965E-2</v>
      </c>
      <c r="BN157" s="169">
        <f t="shared" si="817"/>
        <v>-6.2988011805033106E-2</v>
      </c>
      <c r="BO157" s="169">
        <f t="shared" si="817"/>
        <v>-7.5449391885571315E-2</v>
      </c>
      <c r="BP157" s="169">
        <f t="shared" si="817"/>
        <v>-0.15862357068935484</v>
      </c>
      <c r="BQ157" s="169">
        <f t="shared" si="817"/>
        <v>5.5797041638000033E-2</v>
      </c>
      <c r="BR157" s="401">
        <f t="shared" si="817"/>
        <v>-9.6850210313965679E-2</v>
      </c>
      <c r="BS157" s="169">
        <f t="shared" si="817"/>
        <v>-0.14750715535512093</v>
      </c>
      <c r="BT157" s="169">
        <f t="shared" ref="BT157:BZ162" si="818">Z157-N157</f>
        <v>-0.11140772389416442</v>
      </c>
      <c r="BU157" s="169">
        <f t="shared" si="818"/>
        <v>-5.9853377134418295E-2</v>
      </c>
      <c r="BV157" s="169">
        <f t="shared" si="818"/>
        <v>1.1948209867495008E-3</v>
      </c>
      <c r="BW157" s="169">
        <f t="shared" si="818"/>
        <v>-3.8877710315781466E-2</v>
      </c>
      <c r="BX157" s="241">
        <f t="shared" si="818"/>
        <v>2.9600480077579538E-3</v>
      </c>
      <c r="BY157" s="241">
        <f t="shared" si="818"/>
        <v>-1.0333970182781926E-2</v>
      </c>
      <c r="BZ157" s="241">
        <f t="shared" si="818"/>
        <v>-1.3451198420054045E-2</v>
      </c>
      <c r="CA157" s="241">
        <f t="shared" ref="CA157:CA162" si="819">AG157-U157</f>
        <v>5.1922862483445464E-2</v>
      </c>
      <c r="CB157" s="241">
        <f t="shared" ref="CB157:CB162" si="820">AH157-V157</f>
        <v>9.3731837105435201E-2</v>
      </c>
      <c r="CC157" s="241">
        <f t="shared" ref="CC157:CC162" si="821">AI157-W157</f>
        <v>-8.9651629434928659E-2</v>
      </c>
      <c r="CD157" s="401">
        <f t="shared" ref="CD157:CD162" si="822">AJ157-X157</f>
        <v>0.14692836475174298</v>
      </c>
      <c r="CE157" s="241">
        <f t="shared" ref="CE157:DA162" si="823">AK157-Y157</f>
        <v>7.214409172779479E-2</v>
      </c>
      <c r="CF157" s="241">
        <f t="shared" si="823"/>
        <v>6.6606395215346836E-2</v>
      </c>
      <c r="CG157" s="241">
        <f t="shared" si="823"/>
        <v>4.3911061958444408E-2</v>
      </c>
      <c r="CH157" s="241">
        <f t="shared" si="823"/>
        <v>7.9197735776563194E-2</v>
      </c>
      <c r="CI157" s="241">
        <f t="shared" si="823"/>
        <v>7.0545397894688722E-2</v>
      </c>
      <c r="CJ157" s="241">
        <f t="shared" si="823"/>
        <v>0.10323768692380986</v>
      </c>
      <c r="CK157" s="241">
        <f t="shared" si="823"/>
        <v>4.4578296846074172E-2</v>
      </c>
      <c r="CL157" s="241">
        <f t="shared" si="823"/>
        <v>6.4038776514591333E-2</v>
      </c>
      <c r="CM157" s="241">
        <f t="shared" si="823"/>
        <v>9.6252844499401524E-3</v>
      </c>
      <c r="CN157" s="241">
        <f t="shared" si="823"/>
        <v>1.5140791590017022E-2</v>
      </c>
      <c r="CO157" s="241">
        <f t="shared" si="823"/>
        <v>-0.18446692533614473</v>
      </c>
      <c r="CP157" s="401">
        <f t="shared" si="823"/>
        <v>-0.48668936635413135</v>
      </c>
      <c r="CQ157" s="401">
        <f t="shared" si="823"/>
        <v>-0.3514577824180275</v>
      </c>
      <c r="CR157" s="401">
        <f t="shared" si="823"/>
        <v>-0.19122744444848261</v>
      </c>
      <c r="CS157" s="401">
        <f t="shared" si="823"/>
        <v>0.10013249959220005</v>
      </c>
      <c r="CT157" s="401">
        <f t="shared" si="823"/>
        <v>-2.3939694508273712E-3</v>
      </c>
      <c r="CU157" s="401">
        <f t="shared" si="823"/>
        <v>2.4863368488403648E-4</v>
      </c>
      <c r="CV157" s="401">
        <f t="shared" si="823"/>
        <v>1.8127109031823907E-2</v>
      </c>
      <c r="CW157" s="401">
        <f t="shared" si="823"/>
        <v>7.4179701936298859E-3</v>
      </c>
      <c r="CX157" s="401">
        <f t="shared" si="823"/>
        <v>1.2835576987131558E-2</v>
      </c>
      <c r="CY157" s="401">
        <f t="shared" si="823"/>
        <v>-1.2277238396123491E-2</v>
      </c>
      <c r="CZ157" s="401">
        <f t="shared" si="823"/>
        <v>3.9153230938326122E-2</v>
      </c>
      <c r="DA157" s="401">
        <f t="shared" si="823"/>
        <v>0.25027195515370959</v>
      </c>
      <c r="DB157" s="264"/>
      <c r="DC157" s="57">
        <f>IF(ISERROR(GETPIVOTDATA("VALUE",'CRS WK pvt'!$I$2,"DT_FILE",DC$8,"CD_CO",DC$6,"TRIM_CAT",TRIM(B157),"TRIM_LINE",A156))=TRUE,0,GETPIVOTDATA("VALUE",'CRS WK pvt'!$I$2,"DT_FILE",DC$8,"CD_CO",DC$6,"TRIM_CAT",TRIM(B157),"TRIM_LINE",A156))</f>
        <v>0</v>
      </c>
    </row>
    <row r="158" spans="1:107" s="52" customFormat="1" x14ac:dyDescent="0.35">
      <c r="A158" s="139"/>
      <c r="B158" s="53" t="s">
        <v>140</v>
      </c>
      <c r="C158" s="104"/>
      <c r="D158" s="168">
        <f t="shared" ref="D158:AA158" si="824">(C67+C151+D95-D67-D151)/(C67+C151+D95-D151)</f>
        <v>0.18149695564816992</v>
      </c>
      <c r="E158" s="168">
        <f t="shared" si="824"/>
        <v>0.17469048983308227</v>
      </c>
      <c r="F158" s="168">
        <f t="shared" si="824"/>
        <v>0.19546615774921425</v>
      </c>
      <c r="G158" s="168">
        <f t="shared" si="824"/>
        <v>0.16208349188349863</v>
      </c>
      <c r="H158" s="169">
        <f t="shared" si="824"/>
        <v>0.18568638909768986</v>
      </c>
      <c r="I158" s="168">
        <f t="shared" si="824"/>
        <v>0.2174430296823508</v>
      </c>
      <c r="J158" s="169">
        <f t="shared" si="824"/>
        <v>0.21086771991984785</v>
      </c>
      <c r="K158" s="168">
        <f t="shared" si="824"/>
        <v>0.14563304975821389</v>
      </c>
      <c r="L158" s="170">
        <f t="shared" si="824"/>
        <v>0.13264045343257641</v>
      </c>
      <c r="M158" s="169">
        <f t="shared" si="824"/>
        <v>0.24089944128103302</v>
      </c>
      <c r="N158" s="169">
        <f t="shared" si="824"/>
        <v>0.2431354781304241</v>
      </c>
      <c r="O158" s="169">
        <f t="shared" si="824"/>
        <v>0.18431133539393776</v>
      </c>
      <c r="P158" s="169">
        <f t="shared" si="824"/>
        <v>0.14903316536358399</v>
      </c>
      <c r="Q158" s="169">
        <f t="shared" si="824"/>
        <v>0.14493857766869772</v>
      </c>
      <c r="R158" s="169">
        <f t="shared" si="824"/>
        <v>0.13345448833464957</v>
      </c>
      <c r="S158" s="169">
        <f t="shared" si="824"/>
        <v>5.1209613687358838E-2</v>
      </c>
      <c r="T158" s="169">
        <f t="shared" si="824"/>
        <v>0.16637144902726825</v>
      </c>
      <c r="U158" s="169">
        <f t="shared" si="824"/>
        <v>0.24916695732097066</v>
      </c>
      <c r="V158" s="169">
        <f t="shared" si="824"/>
        <v>0.32689241356159787</v>
      </c>
      <c r="W158" s="169">
        <f t="shared" si="824"/>
        <v>0.18442316259222208</v>
      </c>
      <c r="X158" s="170">
        <f t="shared" si="824"/>
        <v>3.7843158508984266E-2</v>
      </c>
      <c r="Y158" s="169">
        <f t="shared" si="824"/>
        <v>0.26681079770467953</v>
      </c>
      <c r="Z158" s="169">
        <f t="shared" si="824"/>
        <v>0.1558312325859095</v>
      </c>
      <c r="AA158" s="169">
        <f t="shared" si="824"/>
        <v>0.14102596174194307</v>
      </c>
      <c r="AB158" s="169">
        <f t="shared" si="815"/>
        <v>4.3074513245187858E-2</v>
      </c>
      <c r="AC158" s="169">
        <f t="shared" si="815"/>
        <v>0.1694758485769991</v>
      </c>
      <c r="AD158" s="169">
        <f t="shared" si="815"/>
        <v>0.14660157928522394</v>
      </c>
      <c r="AE158" s="169">
        <f t="shared" si="815"/>
        <v>0.25026146099556035</v>
      </c>
      <c r="AF158" s="169">
        <f t="shared" si="815"/>
        <v>2.9467511294524237E-2</v>
      </c>
      <c r="AG158" s="169">
        <f t="shared" si="815"/>
        <v>0.2246630193742136</v>
      </c>
      <c r="AH158" s="169">
        <f t="shared" si="815"/>
        <v>0.29594950807499537</v>
      </c>
      <c r="AI158" s="169">
        <f t="shared" si="815"/>
        <v>0.3160193020015632</v>
      </c>
      <c r="AJ158" s="169">
        <f t="shared" si="815"/>
        <v>-0.18080247653720802</v>
      </c>
      <c r="AK158" s="169">
        <f t="shared" si="815"/>
        <v>0.16785902728203855</v>
      </c>
      <c r="AL158" s="169">
        <f t="shared" si="815"/>
        <v>0.21819733645003536</v>
      </c>
      <c r="AM158" s="169">
        <f t="shared" si="815"/>
        <v>0.23797948104598513</v>
      </c>
      <c r="AN158" s="169">
        <f t="shared" si="815"/>
        <v>0.15934651355510832</v>
      </c>
      <c r="AO158" s="169">
        <f t="shared" si="815"/>
        <v>0.1293209291594222</v>
      </c>
      <c r="AP158" s="169">
        <f t="shared" si="815"/>
        <v>0.13525982884782339</v>
      </c>
      <c r="AQ158" s="169">
        <f t="shared" si="815"/>
        <v>0.27984236584816025</v>
      </c>
      <c r="AR158" s="169">
        <f t="shared" si="815"/>
        <v>0.46652321116583917</v>
      </c>
      <c r="AS158" s="169">
        <f t="shared" si="815"/>
        <v>4.2122645836882869E-2</v>
      </c>
      <c r="AT158" s="169">
        <f t="shared" si="815"/>
        <v>0.37930466110175776</v>
      </c>
      <c r="AU158" s="169">
        <f t="shared" si="815"/>
        <v>6.991710094397359E-2</v>
      </c>
      <c r="AV158" s="169">
        <f t="shared" si="815"/>
        <v>0.1535005391589121</v>
      </c>
      <c r="AW158" s="169">
        <f t="shared" si="815"/>
        <v>0.13171085335542668</v>
      </c>
      <c r="AX158" s="169">
        <f t="shared" si="815"/>
        <v>-4.2032106499608458E-2</v>
      </c>
      <c r="AY158" s="169">
        <f t="shared" si="815"/>
        <v>0.37750378092566295</v>
      </c>
      <c r="AZ158" s="169">
        <f t="shared" si="815"/>
        <v>0.35550487773976941</v>
      </c>
      <c r="BA158" s="169">
        <f t="shared" si="815"/>
        <v>0.28991192848961966</v>
      </c>
      <c r="BB158" s="169">
        <f t="shared" si="815"/>
        <v>0.21794562704749479</v>
      </c>
      <c r="BC158" s="169">
        <f t="shared" si="815"/>
        <v>0.39926453110362281</v>
      </c>
      <c r="BD158" s="169">
        <f t="shared" si="815"/>
        <v>0.13821429735632559</v>
      </c>
      <c r="BE158" s="169">
        <f t="shared" si="815"/>
        <v>0.32226381001548787</v>
      </c>
      <c r="BF158" s="169">
        <f t="shared" si="815"/>
        <v>0.23172137095053139</v>
      </c>
      <c r="BG158" s="169">
        <f t="shared" si="815"/>
        <v>0.25606320171029717</v>
      </c>
      <c r="BH158" s="169"/>
      <c r="BI158" s="104"/>
      <c r="BJ158" s="169">
        <f t="shared" si="817"/>
        <v>-3.2463790284585931E-2</v>
      </c>
      <c r="BK158" s="169">
        <f t="shared" si="817"/>
        <v>-2.9751912164384553E-2</v>
      </c>
      <c r="BL158" s="169">
        <f t="shared" si="817"/>
        <v>-6.201166941456468E-2</v>
      </c>
      <c r="BM158" s="169">
        <f t="shared" si="817"/>
        <v>-0.11087387819613979</v>
      </c>
      <c r="BN158" s="169">
        <f t="shared" si="817"/>
        <v>-1.9314940070421616E-2</v>
      </c>
      <c r="BO158" s="169">
        <f t="shared" si="817"/>
        <v>3.1723927638619864E-2</v>
      </c>
      <c r="BP158" s="169">
        <f t="shared" si="817"/>
        <v>0.11602469364175003</v>
      </c>
      <c r="BQ158" s="169">
        <f t="shared" si="817"/>
        <v>3.8790112834008184E-2</v>
      </c>
      <c r="BR158" s="401">
        <f t="shared" si="817"/>
        <v>-9.4797294923592151E-2</v>
      </c>
      <c r="BS158" s="169">
        <f t="shared" si="817"/>
        <v>2.5911356423646503E-2</v>
      </c>
      <c r="BT158" s="169">
        <f t="shared" si="818"/>
        <v>-8.7304245544514603E-2</v>
      </c>
      <c r="BU158" s="169">
        <f t="shared" si="818"/>
        <v>-4.3285373651994696E-2</v>
      </c>
      <c r="BV158" s="169">
        <f t="shared" si="818"/>
        <v>-0.10595865211839614</v>
      </c>
      <c r="BW158" s="169">
        <f t="shared" si="818"/>
        <v>2.4537270908301378E-2</v>
      </c>
      <c r="BX158" s="241">
        <f t="shared" si="818"/>
        <v>1.3147090950574369E-2</v>
      </c>
      <c r="BY158" s="241">
        <f t="shared" si="818"/>
        <v>0.19905184730820152</v>
      </c>
      <c r="BZ158" s="241">
        <f t="shared" si="818"/>
        <v>-0.13690393773274401</v>
      </c>
      <c r="CA158" s="241">
        <f t="shared" si="819"/>
        <v>-2.4503937946757065E-2</v>
      </c>
      <c r="CB158" s="241">
        <f t="shared" si="820"/>
        <v>-3.0942905486602501E-2</v>
      </c>
      <c r="CC158" s="241">
        <f t="shared" si="821"/>
        <v>0.13159613940934112</v>
      </c>
      <c r="CD158" s="401">
        <f t="shared" si="822"/>
        <v>-0.21864563504619228</v>
      </c>
      <c r="CE158" s="241">
        <f t="shared" si="823"/>
        <v>-9.8951770422640972E-2</v>
      </c>
      <c r="CF158" s="241">
        <f t="shared" si="823"/>
        <v>6.236610386412586E-2</v>
      </c>
      <c r="CG158" s="241">
        <f t="shared" si="823"/>
        <v>9.6953519304042057E-2</v>
      </c>
      <c r="CH158" s="241">
        <f t="shared" si="823"/>
        <v>0.11627200030992046</v>
      </c>
      <c r="CI158" s="241">
        <f t="shared" si="823"/>
        <v>-4.0154919417576901E-2</v>
      </c>
      <c r="CJ158" s="241">
        <f t="shared" si="823"/>
        <v>-1.1341750437400544E-2</v>
      </c>
      <c r="CK158" s="241">
        <f t="shared" si="823"/>
        <v>2.9580904852599899E-2</v>
      </c>
      <c r="CL158" s="241">
        <f t="shared" si="823"/>
        <v>0.43705569987131493</v>
      </c>
      <c r="CM158" s="241">
        <f t="shared" si="823"/>
        <v>-0.18254037353733071</v>
      </c>
      <c r="CN158" s="241">
        <f t="shared" si="823"/>
        <v>8.3355153026762385E-2</v>
      </c>
      <c r="CO158" s="241">
        <f t="shared" si="823"/>
        <v>-0.24610220105758962</v>
      </c>
      <c r="CP158" s="401">
        <f t="shared" si="823"/>
        <v>0.33430301569612009</v>
      </c>
      <c r="CQ158" s="401">
        <f t="shared" si="823"/>
        <v>-3.6148173926611876E-2</v>
      </c>
      <c r="CR158" s="401">
        <f t="shared" si="823"/>
        <v>-0.26022944294964384</v>
      </c>
      <c r="CS158" s="401">
        <f t="shared" si="823"/>
        <v>0.13952429987967782</v>
      </c>
      <c r="CT158" s="401">
        <f t="shared" si="823"/>
        <v>0.19615836418466109</v>
      </c>
      <c r="CU158" s="401">
        <f t="shared" si="823"/>
        <v>0.16059099933019746</v>
      </c>
      <c r="CV158" s="401">
        <f t="shared" si="823"/>
        <v>8.2685798199671395E-2</v>
      </c>
      <c r="CW158" s="401">
        <f t="shared" si="823"/>
        <v>0.11942216525546256</v>
      </c>
      <c r="CX158" s="401">
        <f t="shared" si="823"/>
        <v>-0.32830891380951355</v>
      </c>
      <c r="CY158" s="401">
        <f t="shared" si="823"/>
        <v>0.28014116417860502</v>
      </c>
      <c r="CZ158" s="401">
        <f t="shared" si="823"/>
        <v>-0.14758329015122637</v>
      </c>
      <c r="DA158" s="401">
        <f t="shared" si="823"/>
        <v>0.1861461007663236</v>
      </c>
      <c r="DB158" s="264"/>
      <c r="DC158" s="57">
        <f>IF(ISERROR(GETPIVOTDATA("VALUE",'CRS WK pvt'!$I$2,"DT_FILE",DC$8,"CD_CO",DC$6,"TRIM_CAT",TRIM(B158),"TRIM_LINE",A156))=TRUE,0,GETPIVOTDATA("VALUE",'CRS WK pvt'!$I$2,"DT_FILE",DC$8,"CD_CO",DC$6,"TRIM_CAT",TRIM(B158),"TRIM_LINE",A156))</f>
        <v>0</v>
      </c>
    </row>
    <row r="159" spans="1:107" s="52" customFormat="1" x14ac:dyDescent="0.35">
      <c r="A159" s="139"/>
      <c r="B159" s="53" t="s">
        <v>141</v>
      </c>
      <c r="C159" s="104"/>
      <c r="D159" s="168">
        <f t="shared" ref="D159:AA159" si="825">(C68+C152+D96-D68-D152)/(C68+C152+D96-D152)</f>
        <v>0.88600990643361166</v>
      </c>
      <c r="E159" s="168">
        <f t="shared" si="825"/>
        <v>0.89623321179958793</v>
      </c>
      <c r="F159" s="168">
        <f t="shared" si="825"/>
        <v>0.90452220835071728</v>
      </c>
      <c r="G159" s="168">
        <f t="shared" si="825"/>
        <v>0.92726982946886072</v>
      </c>
      <c r="H159" s="169">
        <f t="shared" si="825"/>
        <v>0.94775470086935032</v>
      </c>
      <c r="I159" s="168">
        <f t="shared" si="825"/>
        <v>0.91373065042472867</v>
      </c>
      <c r="J159" s="169">
        <f t="shared" si="825"/>
        <v>0.90192067919228347</v>
      </c>
      <c r="K159" s="168">
        <f t="shared" si="825"/>
        <v>0.76687790647163279</v>
      </c>
      <c r="L159" s="170">
        <f t="shared" si="825"/>
        <v>0.72091231996757477</v>
      </c>
      <c r="M159" s="169">
        <f t="shared" si="825"/>
        <v>0.88472440428668608</v>
      </c>
      <c r="N159" s="169">
        <f t="shared" si="825"/>
        <v>0.868911954591153</v>
      </c>
      <c r="O159" s="169">
        <f t="shared" si="825"/>
        <v>0.847677095094443</v>
      </c>
      <c r="P159" s="169">
        <f t="shared" si="825"/>
        <v>0.69028389296508719</v>
      </c>
      <c r="Q159" s="169">
        <f t="shared" si="825"/>
        <v>0.77846937097970248</v>
      </c>
      <c r="R159" s="169">
        <f t="shared" si="825"/>
        <v>0.80060510374025806</v>
      </c>
      <c r="S159" s="169">
        <f t="shared" si="825"/>
        <v>0.76915174082276316</v>
      </c>
      <c r="T159" s="169">
        <f t="shared" si="825"/>
        <v>0.89152504377654163</v>
      </c>
      <c r="U159" s="169">
        <f t="shared" si="825"/>
        <v>0.87866721928131264</v>
      </c>
      <c r="V159" s="169">
        <f t="shared" si="825"/>
        <v>0.80697416389285148</v>
      </c>
      <c r="W159" s="169">
        <f t="shared" si="825"/>
        <v>0.87646928746819142</v>
      </c>
      <c r="X159" s="170">
        <f t="shared" si="825"/>
        <v>0.74149596318186539</v>
      </c>
      <c r="Y159" s="169">
        <f t="shared" si="825"/>
        <v>0.83201176621051287</v>
      </c>
      <c r="Z159" s="169">
        <f t="shared" si="825"/>
        <v>0.7950580223850523</v>
      </c>
      <c r="AA159" s="169">
        <f t="shared" si="825"/>
        <v>0.84976360383904925</v>
      </c>
      <c r="AB159" s="169">
        <f t="shared" si="815"/>
        <v>0.85902324910467531</v>
      </c>
      <c r="AC159" s="169">
        <f t="shared" si="815"/>
        <v>0.87649599714197557</v>
      </c>
      <c r="AD159" s="169">
        <f t="shared" si="815"/>
        <v>0.83416440127796321</v>
      </c>
      <c r="AE159" s="169">
        <f t="shared" si="815"/>
        <v>0.90356593650242079</v>
      </c>
      <c r="AF159" s="169">
        <f t="shared" si="815"/>
        <v>0.90181845646322434</v>
      </c>
      <c r="AG159" s="169">
        <f t="shared" si="815"/>
        <v>0.91941406681137561</v>
      </c>
      <c r="AH159" s="169">
        <f t="shared" si="815"/>
        <v>0.82075180926401425</v>
      </c>
      <c r="AI159" s="169">
        <f t="shared" si="815"/>
        <v>0.75672045511201069</v>
      </c>
      <c r="AJ159" s="169">
        <f t="shared" si="815"/>
        <v>0.87729926003605374</v>
      </c>
      <c r="AK159" s="169">
        <f t="shared" si="815"/>
        <v>0.81048788893341839</v>
      </c>
      <c r="AL159" s="169">
        <f t="shared" si="815"/>
        <v>0.8421733416098236</v>
      </c>
      <c r="AM159" s="169">
        <f t="shared" si="815"/>
        <v>0.84337483936397284</v>
      </c>
      <c r="AN159" s="169">
        <f t="shared" si="815"/>
        <v>0.89231286457484893</v>
      </c>
      <c r="AO159" s="169">
        <f t="shared" si="815"/>
        <v>0.85699869323299671</v>
      </c>
      <c r="AP159" s="169">
        <f t="shared" si="815"/>
        <v>0.872243447162247</v>
      </c>
      <c r="AQ159" s="169">
        <f t="shared" si="815"/>
        <v>0.82361092757836463</v>
      </c>
      <c r="AR159" s="169">
        <f t="shared" si="815"/>
        <v>0.95498000781649284</v>
      </c>
      <c r="AS159" s="169">
        <f t="shared" si="815"/>
        <v>0.91317187532132793</v>
      </c>
      <c r="AT159" s="169">
        <f t="shared" si="815"/>
        <v>0.89508490206235447</v>
      </c>
      <c r="AU159" s="169">
        <f t="shared" si="815"/>
        <v>0.67661541452557417</v>
      </c>
      <c r="AV159" s="169">
        <f t="shared" si="815"/>
        <v>0.68680380053362455</v>
      </c>
      <c r="AW159" s="169">
        <f t="shared" si="815"/>
        <v>0.76994335561685945</v>
      </c>
      <c r="AX159" s="169">
        <f t="shared" si="815"/>
        <v>0.81142369608657583</v>
      </c>
      <c r="AY159" s="169">
        <f t="shared" si="815"/>
        <v>0.94800666364879238</v>
      </c>
      <c r="AZ159" s="169">
        <f t="shared" si="815"/>
        <v>0.89280525709567071</v>
      </c>
      <c r="BA159" s="169">
        <f t="shared" si="815"/>
        <v>0.9041635234987776</v>
      </c>
      <c r="BB159" s="169">
        <f t="shared" si="815"/>
        <v>0.937522654733837</v>
      </c>
      <c r="BC159" s="169">
        <f t="shared" si="815"/>
        <v>0.93546239094553174</v>
      </c>
      <c r="BD159" s="169">
        <f t="shared" si="815"/>
        <v>0.95295909925543287</v>
      </c>
      <c r="BE159" s="169">
        <f t="shared" si="815"/>
        <v>0.87565929237220697</v>
      </c>
      <c r="BF159" s="169">
        <f t="shared" si="815"/>
        <v>0.90636289462726871</v>
      </c>
      <c r="BG159" s="169">
        <f t="shared" si="815"/>
        <v>0.8654785383326089</v>
      </c>
      <c r="BH159" s="169"/>
      <c r="BI159" s="104"/>
      <c r="BJ159" s="169">
        <f t="shared" si="817"/>
        <v>-0.19572601346852447</v>
      </c>
      <c r="BK159" s="169">
        <f t="shared" si="817"/>
        <v>-0.11776384081988545</v>
      </c>
      <c r="BL159" s="169">
        <f t="shared" si="817"/>
        <v>-0.10391710461045922</v>
      </c>
      <c r="BM159" s="169">
        <f t="shared" si="817"/>
        <v>-0.15811808864609755</v>
      </c>
      <c r="BN159" s="169">
        <f t="shared" si="817"/>
        <v>-5.6229657092808694E-2</v>
      </c>
      <c r="BO159" s="169">
        <f t="shared" si="817"/>
        <v>-3.5063431143416035E-2</v>
      </c>
      <c r="BP159" s="169">
        <f t="shared" si="817"/>
        <v>-9.4946515299431988E-2</v>
      </c>
      <c r="BQ159" s="169">
        <f t="shared" si="817"/>
        <v>0.10959138099655863</v>
      </c>
      <c r="BR159" s="401">
        <f t="shared" si="817"/>
        <v>2.0583643214290626E-2</v>
      </c>
      <c r="BS159" s="169">
        <f t="shared" si="817"/>
        <v>-5.2712638076173213E-2</v>
      </c>
      <c r="BT159" s="169">
        <f t="shared" si="818"/>
        <v>-7.3853932206100703E-2</v>
      </c>
      <c r="BU159" s="169">
        <f t="shared" si="818"/>
        <v>2.0865087446062525E-3</v>
      </c>
      <c r="BV159" s="169">
        <f t="shared" si="818"/>
        <v>0.16873935613958813</v>
      </c>
      <c r="BW159" s="169">
        <f t="shared" si="818"/>
        <v>9.8026626162273089E-2</v>
      </c>
      <c r="BX159" s="241">
        <f t="shared" si="818"/>
        <v>3.3559297537705146E-2</v>
      </c>
      <c r="BY159" s="241">
        <f t="shared" si="818"/>
        <v>0.13441419567965762</v>
      </c>
      <c r="BZ159" s="241">
        <f t="shared" si="818"/>
        <v>1.0293412686682712E-2</v>
      </c>
      <c r="CA159" s="241">
        <f t="shared" si="819"/>
        <v>4.0746847530062968E-2</v>
      </c>
      <c r="CB159" s="241">
        <f t="shared" si="820"/>
        <v>1.3777645371162772E-2</v>
      </c>
      <c r="CC159" s="241">
        <f t="shared" si="821"/>
        <v>-0.11974883235618072</v>
      </c>
      <c r="CD159" s="401">
        <f t="shared" si="822"/>
        <v>0.13580329685418835</v>
      </c>
      <c r="CE159" s="241">
        <f t="shared" si="823"/>
        <v>-2.1523877277094483E-2</v>
      </c>
      <c r="CF159" s="241">
        <f t="shared" si="823"/>
        <v>4.7115319224771302E-2</v>
      </c>
      <c r="CG159" s="241">
        <f t="shared" si="823"/>
        <v>-6.3887644750764139E-3</v>
      </c>
      <c r="CH159" s="241">
        <f t="shared" si="823"/>
        <v>3.3289615470173617E-2</v>
      </c>
      <c r="CI159" s="241">
        <f t="shared" si="823"/>
        <v>-1.9497303908978858E-2</v>
      </c>
      <c r="CJ159" s="241">
        <f t="shared" si="823"/>
        <v>3.8079045884283791E-2</v>
      </c>
      <c r="CK159" s="241">
        <f t="shared" si="823"/>
        <v>-7.9955008924056159E-2</v>
      </c>
      <c r="CL159" s="241">
        <f t="shared" si="823"/>
        <v>5.3161551353268499E-2</v>
      </c>
      <c r="CM159" s="241">
        <f t="shared" si="823"/>
        <v>-6.2421914900476771E-3</v>
      </c>
      <c r="CN159" s="241">
        <f t="shared" si="823"/>
        <v>7.4333092798340217E-2</v>
      </c>
      <c r="CO159" s="241">
        <f t="shared" si="823"/>
        <v>-8.0105040586436527E-2</v>
      </c>
      <c r="CP159" s="401">
        <f t="shared" si="823"/>
        <v>-0.19049545950242919</v>
      </c>
      <c r="CQ159" s="401">
        <f t="shared" si="823"/>
        <v>-4.0544533316558939E-2</v>
      </c>
      <c r="CR159" s="401">
        <f t="shared" si="823"/>
        <v>-3.0749645523247771E-2</v>
      </c>
      <c r="CS159" s="401">
        <f t="shared" si="823"/>
        <v>0.10463182428481954</v>
      </c>
      <c r="CT159" s="401">
        <f t="shared" si="823"/>
        <v>4.9239252082178275E-4</v>
      </c>
      <c r="CU159" s="401">
        <f t="shared" si="823"/>
        <v>4.7164830265780888E-2</v>
      </c>
      <c r="CV159" s="401">
        <f t="shared" si="823"/>
        <v>6.5279207571590003E-2</v>
      </c>
      <c r="CW159" s="401">
        <f t="shared" si="823"/>
        <v>0.11185146336716711</v>
      </c>
      <c r="CX159" s="401">
        <f t="shared" si="823"/>
        <v>-2.0209085610599642E-3</v>
      </c>
      <c r="CY159" s="401">
        <f t="shared" si="823"/>
        <v>-3.7512582949120965E-2</v>
      </c>
      <c r="CZ159" s="401">
        <f t="shared" si="823"/>
        <v>1.1277992564914241E-2</v>
      </c>
      <c r="DA159" s="401">
        <f t="shared" si="823"/>
        <v>0.18886312380703474</v>
      </c>
      <c r="DB159" s="264"/>
      <c r="DC159" s="57">
        <f>IF(ISERROR(GETPIVOTDATA("VALUE",'CRS WK pvt'!$I$2,"DT_FILE",DC$8,"CD_CO",DC$6,"TRIM_CAT",TRIM(B159),"TRIM_LINE",A156))=TRUE,0,GETPIVOTDATA("VALUE",'CRS WK pvt'!$I$2,"DT_FILE",DC$8,"CD_CO",DC$6,"TRIM_CAT",TRIM(B159),"TRIM_LINE",A156))</f>
        <v>0</v>
      </c>
    </row>
    <row r="160" spans="1:107" s="52" customFormat="1" x14ac:dyDescent="0.35">
      <c r="A160" s="139"/>
      <c r="B160" s="53" t="s">
        <v>142</v>
      </c>
      <c r="C160" s="104"/>
      <c r="D160" s="168">
        <f t="shared" ref="D160:AA160" si="826">(C69+C153+D97-D69-D153)/(C69+C153+D97-D153)</f>
        <v>0.91729566742705193</v>
      </c>
      <c r="E160" s="168">
        <f t="shared" si="826"/>
        <v>0.95959628582918732</v>
      </c>
      <c r="F160" s="168">
        <f t="shared" si="826"/>
        <v>0.9063464080920911</v>
      </c>
      <c r="G160" s="168">
        <f t="shared" si="826"/>
        <v>0.92428657667781666</v>
      </c>
      <c r="H160" s="169">
        <f t="shared" si="826"/>
        <v>0.95924180919209956</v>
      </c>
      <c r="I160" s="168">
        <f t="shared" si="826"/>
        <v>0.93903712679525642</v>
      </c>
      <c r="J160" s="169">
        <f t="shared" si="826"/>
        <v>0.96231843404366624</v>
      </c>
      <c r="K160" s="168">
        <f t="shared" si="826"/>
        <v>0.748911780110329</v>
      </c>
      <c r="L160" s="170">
        <f t="shared" si="826"/>
        <v>0.70283868294092822</v>
      </c>
      <c r="M160" s="169">
        <f t="shared" si="826"/>
        <v>0.87730574753860524</v>
      </c>
      <c r="N160" s="169">
        <f t="shared" si="826"/>
        <v>0.88506835318257715</v>
      </c>
      <c r="O160" s="169">
        <f t="shared" si="826"/>
        <v>0.854221959173733</v>
      </c>
      <c r="P160" s="169">
        <f t="shared" si="826"/>
        <v>0.69031864724674008</v>
      </c>
      <c r="Q160" s="169">
        <f t="shared" si="826"/>
        <v>0.85972661436642095</v>
      </c>
      <c r="R160" s="169">
        <f t="shared" si="826"/>
        <v>0.93601031176982696</v>
      </c>
      <c r="S160" s="169">
        <f t="shared" si="826"/>
        <v>0.7826760626750503</v>
      </c>
      <c r="T160" s="169">
        <f t="shared" si="826"/>
        <v>0.931177550339501</v>
      </c>
      <c r="U160" s="169">
        <f t="shared" si="826"/>
        <v>0.93151223413111639</v>
      </c>
      <c r="V160" s="169">
        <f t="shared" si="826"/>
        <v>0.78237383915401071</v>
      </c>
      <c r="W160" s="169">
        <f t="shared" si="826"/>
        <v>0.85842584711620273</v>
      </c>
      <c r="X160" s="170">
        <f t="shared" si="826"/>
        <v>0.62474885658637447</v>
      </c>
      <c r="Y160" s="169">
        <f t="shared" si="826"/>
        <v>0.83804302711676815</v>
      </c>
      <c r="Z160" s="169">
        <f t="shared" si="826"/>
        <v>0.9229775685971715</v>
      </c>
      <c r="AA160" s="169">
        <f t="shared" si="826"/>
        <v>0.95542694713491116</v>
      </c>
      <c r="AB160" s="169">
        <f t="shared" si="815"/>
        <v>0.88209214635466693</v>
      </c>
      <c r="AC160" s="169">
        <f t="shared" si="815"/>
        <v>0.96737842006982222</v>
      </c>
      <c r="AD160" s="169">
        <f t="shared" si="815"/>
        <v>0.86304601349447641</v>
      </c>
      <c r="AE160" s="169">
        <f t="shared" si="815"/>
        <v>0.87898988067315009</v>
      </c>
      <c r="AF160" s="169">
        <f t="shared" si="815"/>
        <v>0.93625343749457202</v>
      </c>
      <c r="AG160" s="169">
        <f t="shared" si="815"/>
        <v>0.96299428479847982</v>
      </c>
      <c r="AH160" s="169">
        <f t="shared" si="815"/>
        <v>0.7230914499598895</v>
      </c>
      <c r="AI160" s="169">
        <f t="shared" si="815"/>
        <v>0.94029359599317319</v>
      </c>
      <c r="AJ160" s="169">
        <f t="shared" si="815"/>
        <v>0.920268669230629</v>
      </c>
      <c r="AK160" s="169">
        <f t="shared" si="815"/>
        <v>0.84438553894816559</v>
      </c>
      <c r="AL160" s="169">
        <f t="shared" si="815"/>
        <v>0.9684827626616338</v>
      </c>
      <c r="AM160" s="169">
        <f t="shared" si="815"/>
        <v>0.94297450819814954</v>
      </c>
      <c r="AN160" s="169">
        <f t="shared" si="815"/>
        <v>0.97048873931574164</v>
      </c>
      <c r="AO160" s="169">
        <f t="shared" si="815"/>
        <v>0.96888929751253872</v>
      </c>
      <c r="AP160" s="169">
        <f t="shared" si="815"/>
        <v>0.97293151083321217</v>
      </c>
      <c r="AQ160" s="169">
        <f t="shared" si="815"/>
        <v>0.78315658681769584</v>
      </c>
      <c r="AR160" s="169">
        <f t="shared" si="815"/>
        <v>0.98131587694749145</v>
      </c>
      <c r="AS160" s="169">
        <f t="shared" si="815"/>
        <v>0.91485423037716618</v>
      </c>
      <c r="AT160" s="169">
        <f t="shared" si="815"/>
        <v>0.85951816355675292</v>
      </c>
      <c r="AU160" s="169">
        <f t="shared" si="815"/>
        <v>0.73516064926801783</v>
      </c>
      <c r="AV160" s="169">
        <f t="shared" si="815"/>
        <v>0.49007879765128237</v>
      </c>
      <c r="AW160" s="169">
        <f t="shared" si="815"/>
        <v>0.77606126423771504</v>
      </c>
      <c r="AX160" s="169">
        <f t="shared" si="815"/>
        <v>0.80987081704801789</v>
      </c>
      <c r="AY160" s="169">
        <f t="shared" si="815"/>
        <v>0.99075077019512758</v>
      </c>
      <c r="AZ160" s="169">
        <f t="shared" si="815"/>
        <v>0.83038080022610139</v>
      </c>
      <c r="BA160" s="169">
        <f t="shared" si="815"/>
        <v>0.94472885855138411</v>
      </c>
      <c r="BB160" s="169">
        <f t="shared" si="815"/>
        <v>0.97488947108274382</v>
      </c>
      <c r="BC160" s="169">
        <f t="shared" si="815"/>
        <v>0.96663170891732575</v>
      </c>
      <c r="BD160" s="169">
        <f t="shared" si="815"/>
        <v>0.96036454549095218</v>
      </c>
      <c r="BE160" s="169">
        <f t="shared" si="815"/>
        <v>0.77609752808275689</v>
      </c>
      <c r="BF160" s="169">
        <f t="shared" si="815"/>
        <v>0.94967535263420766</v>
      </c>
      <c r="BG160" s="169">
        <f t="shared" si="815"/>
        <v>0.90260956595994746</v>
      </c>
      <c r="BH160" s="169"/>
      <c r="BI160" s="104"/>
      <c r="BJ160" s="169">
        <f t="shared" si="817"/>
        <v>-0.22697702018031185</v>
      </c>
      <c r="BK160" s="169">
        <f t="shared" si="817"/>
        <v>-9.9869671462766374E-2</v>
      </c>
      <c r="BL160" s="169">
        <f t="shared" si="817"/>
        <v>2.9663903677735859E-2</v>
      </c>
      <c r="BM160" s="169">
        <f t="shared" si="817"/>
        <v>-0.14161051400276636</v>
      </c>
      <c r="BN160" s="169">
        <f t="shared" si="817"/>
        <v>-2.8064258852598556E-2</v>
      </c>
      <c r="BO160" s="169">
        <f t="shared" si="817"/>
        <v>-7.524892664140026E-3</v>
      </c>
      <c r="BP160" s="169">
        <f t="shared" si="817"/>
        <v>-0.17994459488965553</v>
      </c>
      <c r="BQ160" s="169">
        <f t="shared" si="817"/>
        <v>0.10951406700587374</v>
      </c>
      <c r="BR160" s="401">
        <f t="shared" si="817"/>
        <v>-7.8089826354553749E-2</v>
      </c>
      <c r="BS160" s="169">
        <f t="shared" si="817"/>
        <v>-3.9262720421837094E-2</v>
      </c>
      <c r="BT160" s="169">
        <f t="shared" si="818"/>
        <v>3.7909215414594355E-2</v>
      </c>
      <c r="BU160" s="169">
        <f t="shared" si="818"/>
        <v>0.10120498796117816</v>
      </c>
      <c r="BV160" s="169">
        <f t="shared" si="818"/>
        <v>0.19177349910792685</v>
      </c>
      <c r="BW160" s="169">
        <f t="shared" si="818"/>
        <v>0.10765180570340127</v>
      </c>
      <c r="BX160" s="241">
        <f t="shared" si="818"/>
        <v>-7.2964298275350559E-2</v>
      </c>
      <c r="BY160" s="241">
        <f t="shared" si="818"/>
        <v>9.6313817998099793E-2</v>
      </c>
      <c r="BZ160" s="241">
        <f t="shared" si="818"/>
        <v>5.0758871550710127E-3</v>
      </c>
      <c r="CA160" s="241">
        <f t="shared" si="819"/>
        <v>3.1482050667363426E-2</v>
      </c>
      <c r="CB160" s="241">
        <f t="shared" si="820"/>
        <v>-5.928238919412121E-2</v>
      </c>
      <c r="CC160" s="241">
        <f t="shared" si="821"/>
        <v>8.1867748876970459E-2</v>
      </c>
      <c r="CD160" s="401">
        <f t="shared" si="822"/>
        <v>0.29551981264425453</v>
      </c>
      <c r="CE160" s="241">
        <f t="shared" si="823"/>
        <v>6.342511831397446E-3</v>
      </c>
      <c r="CF160" s="241">
        <f t="shared" si="823"/>
        <v>4.5505194064462295E-2</v>
      </c>
      <c r="CG160" s="241">
        <f t="shared" si="823"/>
        <v>-1.2452438936761623E-2</v>
      </c>
      <c r="CH160" s="241">
        <f t="shared" si="823"/>
        <v>8.8396592961074716E-2</v>
      </c>
      <c r="CI160" s="241">
        <f t="shared" si="823"/>
        <v>1.5108774427164962E-3</v>
      </c>
      <c r="CJ160" s="241">
        <f t="shared" si="823"/>
        <v>0.10988549733873576</v>
      </c>
      <c r="CK160" s="241">
        <f t="shared" si="823"/>
        <v>-9.5833293855454249E-2</v>
      </c>
      <c r="CL160" s="241">
        <f t="shared" si="823"/>
        <v>4.5062439452919434E-2</v>
      </c>
      <c r="CM160" s="241">
        <f t="shared" si="823"/>
        <v>-4.8140054421313638E-2</v>
      </c>
      <c r="CN160" s="241">
        <f t="shared" si="823"/>
        <v>0.13642671359686342</v>
      </c>
      <c r="CO160" s="241">
        <f t="shared" si="823"/>
        <v>-0.20513294672515536</v>
      </c>
      <c r="CP160" s="401">
        <f t="shared" si="823"/>
        <v>-0.43018987157934663</v>
      </c>
      <c r="CQ160" s="401">
        <f t="shared" si="823"/>
        <v>-6.832427471045055E-2</v>
      </c>
      <c r="CR160" s="401">
        <f t="shared" si="823"/>
        <v>-0.15861194561361591</v>
      </c>
      <c r="CS160" s="401">
        <f t="shared" si="823"/>
        <v>4.7776261996978042E-2</v>
      </c>
      <c r="CT160" s="401">
        <f t="shared" si="823"/>
        <v>-0.14010793908964025</v>
      </c>
      <c r="CU160" s="401">
        <f t="shared" si="823"/>
        <v>-2.4160438961154607E-2</v>
      </c>
      <c r="CV160" s="401">
        <f t="shared" si="823"/>
        <v>1.9579602495316539E-3</v>
      </c>
      <c r="CW160" s="401">
        <f t="shared" si="823"/>
        <v>0.18347512209962991</v>
      </c>
      <c r="CX160" s="401">
        <f t="shared" si="823"/>
        <v>-2.0951331456539268E-2</v>
      </c>
      <c r="CY160" s="401">
        <f t="shared" si="823"/>
        <v>-0.13875670229440928</v>
      </c>
      <c r="CZ160" s="401">
        <f t="shared" si="823"/>
        <v>9.0157189077454736E-2</v>
      </c>
      <c r="DA160" s="401">
        <f t="shared" si="823"/>
        <v>0.16744891669192963</v>
      </c>
      <c r="DB160" s="264"/>
      <c r="DC160" s="57">
        <f>IF(ISERROR(GETPIVOTDATA("VALUE",'CRS WK pvt'!$I$2,"DT_FILE",DC$8,"CD_CO",DC$6,"TRIM_CAT",TRIM(B160),"TRIM_LINE",A156))=TRUE,0,GETPIVOTDATA("VALUE",'CRS WK pvt'!$I$2,"DT_FILE",DC$8,"CD_CO",DC$6,"TRIM_CAT",TRIM(B160),"TRIM_LINE",A156))</f>
        <v>0</v>
      </c>
    </row>
    <row r="161" spans="1:107" s="52" customFormat="1" x14ac:dyDescent="0.35">
      <c r="A161" s="139"/>
      <c r="B161" s="53" t="s">
        <v>143</v>
      </c>
      <c r="C161" s="104"/>
      <c r="D161" s="168">
        <f t="shared" ref="D161:AA161" si="827">(C70+C154+D98-D70-D154)/(C70+C154+D98-D154)</f>
        <v>0.99835425777914188</v>
      </c>
      <c r="E161" s="168">
        <f t="shared" si="827"/>
        <v>1</v>
      </c>
      <c r="F161" s="168">
        <f t="shared" si="827"/>
        <v>0.93833422516114207</v>
      </c>
      <c r="G161" s="168">
        <f t="shared" si="827"/>
        <v>0.92113010961660291</v>
      </c>
      <c r="H161" s="169">
        <f t="shared" si="827"/>
        <v>0.88639381087935309</v>
      </c>
      <c r="I161" s="168">
        <f t="shared" si="827"/>
        <v>0.99924985696067448</v>
      </c>
      <c r="J161" s="169">
        <f t="shared" si="827"/>
        <v>0.99966917681006151</v>
      </c>
      <c r="K161" s="168">
        <f t="shared" si="827"/>
        <v>0.99960190317684627</v>
      </c>
      <c r="L161" s="170">
        <f t="shared" si="827"/>
        <v>0.92181180746101832</v>
      </c>
      <c r="M161" s="169">
        <f t="shared" si="827"/>
        <v>0.99999706533238575</v>
      </c>
      <c r="N161" s="169">
        <f t="shared" si="827"/>
        <v>0.88724717316560409</v>
      </c>
      <c r="O161" s="169">
        <f t="shared" si="827"/>
        <v>0.86132229170311769</v>
      </c>
      <c r="P161" s="169">
        <f t="shared" si="827"/>
        <v>0.93080146625992066</v>
      </c>
      <c r="Q161" s="169">
        <f t="shared" si="827"/>
        <v>0.95165803076069277</v>
      </c>
      <c r="R161" s="169">
        <f t="shared" si="827"/>
        <v>0.70693676579556253</v>
      </c>
      <c r="S161" s="169">
        <f t="shared" si="827"/>
        <v>0.92514391214940195</v>
      </c>
      <c r="T161" s="169">
        <f t="shared" si="827"/>
        <v>0.89436876634052587</v>
      </c>
      <c r="U161" s="169">
        <f t="shared" si="827"/>
        <v>0.95872890360654761</v>
      </c>
      <c r="V161" s="169">
        <f t="shared" si="827"/>
        <v>0.90186147284359541</v>
      </c>
      <c r="W161" s="169">
        <f t="shared" si="827"/>
        <v>0.97123443697275869</v>
      </c>
      <c r="X161" s="170">
        <f t="shared" si="827"/>
        <v>0.75289269939549786</v>
      </c>
      <c r="Y161" s="169">
        <f t="shared" si="827"/>
        <v>0.99991073739835223</v>
      </c>
      <c r="Z161" s="169">
        <f t="shared" si="827"/>
        <v>0.82712568012980825</v>
      </c>
      <c r="AA161" s="169">
        <f t="shared" si="827"/>
        <v>0.95548047639394507</v>
      </c>
      <c r="AB161" s="169">
        <f t="shared" si="815"/>
        <v>0.98762985983417895</v>
      </c>
      <c r="AC161" s="169">
        <f t="shared" si="815"/>
        <v>0.90879577640941578</v>
      </c>
      <c r="AD161" s="169">
        <f t="shared" si="815"/>
        <v>0.93308540128006789</v>
      </c>
      <c r="AE161" s="169">
        <f t="shared" si="815"/>
        <v>0.92662116664777938</v>
      </c>
      <c r="AF161" s="169">
        <f t="shared" si="815"/>
        <v>0.92250584853183204</v>
      </c>
      <c r="AG161" s="169">
        <f t="shared" si="815"/>
        <v>0.78807831207704315</v>
      </c>
      <c r="AH161" s="169">
        <f t="shared" si="815"/>
        <v>0.67322343382806593</v>
      </c>
      <c r="AI161" s="169">
        <f t="shared" si="815"/>
        <v>0.76438298546766803</v>
      </c>
      <c r="AJ161" s="169">
        <f t="shared" si="815"/>
        <v>0.89673477800023549</v>
      </c>
      <c r="AK161" s="169">
        <f t="shared" si="815"/>
        <v>0.66957322997823665</v>
      </c>
      <c r="AL161" s="169">
        <f t="shared" si="815"/>
        <v>0.83184984928012817</v>
      </c>
      <c r="AM161" s="169">
        <f t="shared" si="815"/>
        <v>0.91420347568189009</v>
      </c>
      <c r="AN161" s="169">
        <f t="shared" si="815"/>
        <v>0.4556733632383605</v>
      </c>
      <c r="AO161" s="169">
        <f t="shared" si="815"/>
        <v>0.79374495875939943</v>
      </c>
      <c r="AP161" s="169">
        <f t="shared" si="815"/>
        <v>0.75150092538256674</v>
      </c>
      <c r="AQ161" s="169">
        <f t="shared" si="815"/>
        <v>0.86156778554169655</v>
      </c>
      <c r="AR161" s="169">
        <f t="shared" si="815"/>
        <v>0.97844899584976941</v>
      </c>
      <c r="AS161" s="169">
        <f t="shared" si="815"/>
        <v>0.69826115104070097</v>
      </c>
      <c r="AT161" s="169">
        <f t="shared" si="815"/>
        <v>0.9147756798891391</v>
      </c>
      <c r="AU161" s="169">
        <f t="shared" si="815"/>
        <v>0.91014091718068113</v>
      </c>
      <c r="AV161" s="169">
        <f t="shared" si="815"/>
        <v>0.80152860832950001</v>
      </c>
      <c r="AW161" s="169">
        <f t="shared" si="815"/>
        <v>0.99475281352299894</v>
      </c>
      <c r="AX161" s="169">
        <f t="shared" si="815"/>
        <v>0.49550522504731342</v>
      </c>
      <c r="AY161" s="169">
        <f t="shared" si="815"/>
        <v>0.83027649906953571</v>
      </c>
      <c r="AZ161" s="169">
        <f t="shared" si="815"/>
        <v>0.86958476377309135</v>
      </c>
      <c r="BA161" s="169">
        <f t="shared" si="815"/>
        <v>0.77128545415664951</v>
      </c>
      <c r="BB161" s="169">
        <f t="shared" si="815"/>
        <v>0.76734666150045039</v>
      </c>
      <c r="BC161" s="169">
        <f t="shared" si="815"/>
        <v>0.88885664538595477</v>
      </c>
      <c r="BD161" s="169">
        <f t="shared" si="815"/>
        <v>0.85540254996573861</v>
      </c>
      <c r="BE161" s="169">
        <f t="shared" si="815"/>
        <v>0.73096199223853819</v>
      </c>
      <c r="BF161" s="169">
        <f t="shared" si="815"/>
        <v>0.82822713367860235</v>
      </c>
      <c r="BG161" s="169">
        <f t="shared" si="815"/>
        <v>0.77489732188316762</v>
      </c>
      <c r="BH161" s="169"/>
      <c r="BI161" s="104"/>
      <c r="BJ161" s="169">
        <f t="shared" si="817"/>
        <v>-6.7552791519221222E-2</v>
      </c>
      <c r="BK161" s="169">
        <f t="shared" si="817"/>
        <v>-4.8341969239307225E-2</v>
      </c>
      <c r="BL161" s="169">
        <f t="shared" si="817"/>
        <v>-0.23139745936557954</v>
      </c>
      <c r="BM161" s="169">
        <f t="shared" si="817"/>
        <v>4.0138025327990379E-3</v>
      </c>
      <c r="BN161" s="169">
        <f t="shared" si="817"/>
        <v>7.9749554611727724E-3</v>
      </c>
      <c r="BO161" s="169">
        <f t="shared" si="817"/>
        <v>-4.0520953354126865E-2</v>
      </c>
      <c r="BP161" s="169">
        <f t="shared" si="817"/>
        <v>-9.7807703966466097E-2</v>
      </c>
      <c r="BQ161" s="169">
        <f t="shared" si="817"/>
        <v>-2.8367466204087588E-2</v>
      </c>
      <c r="BR161" s="401">
        <f t="shared" si="817"/>
        <v>-0.16891910806552046</v>
      </c>
      <c r="BS161" s="169">
        <f t="shared" si="817"/>
        <v>-8.6327934033514353E-5</v>
      </c>
      <c r="BT161" s="169">
        <f t="shared" si="818"/>
        <v>-6.0121493035795837E-2</v>
      </c>
      <c r="BU161" s="169">
        <f t="shared" si="818"/>
        <v>9.4158184690827373E-2</v>
      </c>
      <c r="BV161" s="169">
        <f t="shared" si="818"/>
        <v>5.6828393574258285E-2</v>
      </c>
      <c r="BW161" s="169">
        <f t="shared" si="818"/>
        <v>-4.2862254351276996E-2</v>
      </c>
      <c r="BX161" s="241">
        <f t="shared" si="818"/>
        <v>0.22614863548450537</v>
      </c>
      <c r="BY161" s="241">
        <f t="shared" si="818"/>
        <v>1.4772544983774338E-3</v>
      </c>
      <c r="BZ161" s="241">
        <f t="shared" si="818"/>
        <v>2.8137082191306173E-2</v>
      </c>
      <c r="CA161" s="241">
        <f t="shared" si="819"/>
        <v>-0.17065059152950446</v>
      </c>
      <c r="CB161" s="241">
        <f t="shared" si="820"/>
        <v>-0.22863803901552948</v>
      </c>
      <c r="CC161" s="241">
        <f t="shared" si="821"/>
        <v>-0.20685145150509066</v>
      </c>
      <c r="CD161" s="401">
        <f t="shared" si="822"/>
        <v>0.14384207860473763</v>
      </c>
      <c r="CE161" s="241">
        <f t="shared" si="823"/>
        <v>-0.33033750742011558</v>
      </c>
      <c r="CF161" s="241">
        <f t="shared" si="823"/>
        <v>4.7241691503199235E-3</v>
      </c>
      <c r="CG161" s="241">
        <f t="shared" si="823"/>
        <v>-4.1277000712054979E-2</v>
      </c>
      <c r="CH161" s="241">
        <f t="shared" si="823"/>
        <v>-0.53195649659581845</v>
      </c>
      <c r="CI161" s="241">
        <f t="shared" si="823"/>
        <v>-0.11505081765001635</v>
      </c>
      <c r="CJ161" s="241">
        <f t="shared" si="823"/>
        <v>-0.18158447589750115</v>
      </c>
      <c r="CK161" s="241">
        <f t="shared" si="823"/>
        <v>-6.505338110608283E-2</v>
      </c>
      <c r="CL161" s="241">
        <f t="shared" si="823"/>
        <v>5.594314731793737E-2</v>
      </c>
      <c r="CM161" s="241">
        <f t="shared" si="823"/>
        <v>-8.9817161036342186E-2</v>
      </c>
      <c r="CN161" s="241">
        <f t="shared" si="823"/>
        <v>0.24155224606107317</v>
      </c>
      <c r="CO161" s="241">
        <f t="shared" si="823"/>
        <v>0.1457579317130131</v>
      </c>
      <c r="CP161" s="401">
        <f t="shared" si="823"/>
        <v>-9.5206169670735474E-2</v>
      </c>
      <c r="CQ161" s="401">
        <f t="shared" si="823"/>
        <v>0.32517958354476229</v>
      </c>
      <c r="CR161" s="401">
        <f t="shared" si="823"/>
        <v>-0.33634462423281475</v>
      </c>
      <c r="CS161" s="401">
        <f t="shared" si="823"/>
        <v>-8.3926976612354376E-2</v>
      </c>
      <c r="CT161" s="401">
        <f t="shared" si="823"/>
        <v>0.41391140053473086</v>
      </c>
      <c r="CU161" s="401">
        <f t="shared" si="823"/>
        <v>-2.2459504602749925E-2</v>
      </c>
      <c r="CV161" s="401">
        <f t="shared" si="823"/>
        <v>1.5845736117883646E-2</v>
      </c>
      <c r="CW161" s="401">
        <f t="shared" si="823"/>
        <v>2.7288859844258218E-2</v>
      </c>
      <c r="CX161" s="401">
        <f t="shared" si="823"/>
        <v>-0.1230464458840308</v>
      </c>
      <c r="CY161" s="401">
        <f t="shared" si="823"/>
        <v>3.2700841197837227E-2</v>
      </c>
      <c r="CZ161" s="401">
        <f t="shared" si="823"/>
        <v>-8.6548546210536759E-2</v>
      </c>
      <c r="DA161" s="401">
        <f>BG161-AU161</f>
        <v>-0.13524359529751351</v>
      </c>
      <c r="DB161" s="264"/>
      <c r="DC161" s="57">
        <f>IF(ISERROR(GETPIVOTDATA("VALUE",'CRS WK pvt'!$I$2,"DT_FILE",DC$8,"CD_CO",DC$6,"TRIM_CAT",TRIM(B161),"TRIM_LINE",A156))=TRUE,0,GETPIVOTDATA("VALUE",'CRS WK pvt'!$I$2,"DT_FILE",DC$8,"CD_CO",DC$6,"TRIM_CAT",TRIM(B161),"TRIM_LINE",A156))</f>
        <v>0</v>
      </c>
    </row>
    <row r="162" spans="1:107" s="66" customFormat="1" ht="15" thickBot="1" x14ac:dyDescent="0.4">
      <c r="A162" s="140"/>
      <c r="B162" s="105" t="s">
        <v>144</v>
      </c>
      <c r="C162" s="106"/>
      <c r="D162" s="171">
        <f t="shared" ref="D162:AA162" si="828">(C71+C155+D99-D71-D155)/(C71+C155+D99-D155)</f>
        <v>0.78916300308973486</v>
      </c>
      <c r="E162" s="171">
        <f t="shared" si="828"/>
        <v>0.80011383412899317</v>
      </c>
      <c r="F162" s="171">
        <f t="shared" si="828"/>
        <v>0.78635098740971132</v>
      </c>
      <c r="G162" s="171">
        <f t="shared" si="828"/>
        <v>0.83274949436970602</v>
      </c>
      <c r="H162" s="172">
        <f t="shared" si="828"/>
        <v>0.87654861731482347</v>
      </c>
      <c r="I162" s="171">
        <f t="shared" si="828"/>
        <v>0.85926878943454266</v>
      </c>
      <c r="J162" s="172">
        <f t="shared" si="828"/>
        <v>0.85941699136485883</v>
      </c>
      <c r="K162" s="171">
        <f t="shared" si="828"/>
        <v>0.73292648252649883</v>
      </c>
      <c r="L162" s="173">
        <f t="shared" si="828"/>
        <v>0.7001311284793228</v>
      </c>
      <c r="M162" s="172">
        <f t="shared" si="828"/>
        <v>0.81967428591571467</v>
      </c>
      <c r="N162" s="172">
        <f t="shared" si="828"/>
        <v>0.78957757104487825</v>
      </c>
      <c r="O162" s="172">
        <f t="shared" si="828"/>
        <v>0.74059494618185495</v>
      </c>
      <c r="P162" s="172">
        <f t="shared" si="828"/>
        <v>0.67683744327848272</v>
      </c>
      <c r="Q162" s="172">
        <f t="shared" si="828"/>
        <v>0.72159179534004458</v>
      </c>
      <c r="R162" s="172">
        <f t="shared" si="828"/>
        <v>0.67868161621508216</v>
      </c>
      <c r="S162" s="172">
        <f t="shared" si="828"/>
        <v>0.738613006021553</v>
      </c>
      <c r="T162" s="172">
        <f t="shared" si="828"/>
        <v>0.82014343480157315</v>
      </c>
      <c r="U162" s="172">
        <f t="shared" si="828"/>
        <v>0.79300627285647329</v>
      </c>
      <c r="V162" s="172">
        <f t="shared" si="828"/>
        <v>0.70631093590510718</v>
      </c>
      <c r="W162" s="172">
        <f t="shared" si="828"/>
        <v>0.79246848452146224</v>
      </c>
      <c r="X162" s="173">
        <f t="shared" si="828"/>
        <v>0.60452118057653281</v>
      </c>
      <c r="Y162" s="172">
        <f t="shared" si="828"/>
        <v>0.70729618780108061</v>
      </c>
      <c r="Z162" s="172">
        <f t="shared" si="828"/>
        <v>0.6930138847499463</v>
      </c>
      <c r="AA162" s="172">
        <f t="shared" si="828"/>
        <v>0.69660455349542216</v>
      </c>
      <c r="AB162" s="172">
        <f t="shared" si="815"/>
        <v>0.69723382550470214</v>
      </c>
      <c r="AC162" s="172">
        <f t="shared" si="815"/>
        <v>0.68682706529225146</v>
      </c>
      <c r="AD162" s="172">
        <f t="shared" si="815"/>
        <v>0.68347335913902796</v>
      </c>
      <c r="AE162" s="172">
        <f t="shared" si="815"/>
        <v>0.75642503189669463</v>
      </c>
      <c r="AF162" s="172">
        <f t="shared" si="815"/>
        <v>0.80699543824232145</v>
      </c>
      <c r="AG162" s="172">
        <f t="shared" si="815"/>
        <v>0.83066892345650123</v>
      </c>
      <c r="AH162" s="172">
        <f t="shared" si="815"/>
        <v>0.75527287393507747</v>
      </c>
      <c r="AI162" s="172">
        <f t="shared" si="815"/>
        <v>0.71349632709348088</v>
      </c>
      <c r="AJ162" s="172">
        <f t="shared" si="815"/>
        <v>0.76853084830529872</v>
      </c>
      <c r="AK162" s="172">
        <f t="shared" si="815"/>
        <v>0.73220187691738337</v>
      </c>
      <c r="AL162" s="172">
        <f t="shared" si="815"/>
        <v>0.75375462028132378</v>
      </c>
      <c r="AM162" s="172">
        <f t="shared" si="815"/>
        <v>0.73901776690677834</v>
      </c>
      <c r="AN162" s="172">
        <f t="shared" si="815"/>
        <v>0.74088615655599488</v>
      </c>
      <c r="AO162" s="172">
        <f t="shared" si="815"/>
        <v>0.74043101185515736</v>
      </c>
      <c r="AP162" s="172">
        <f t="shared" si="815"/>
        <v>0.77114755324436657</v>
      </c>
      <c r="AQ162" s="172">
        <f t="shared" si="815"/>
        <v>0.76505860369171264</v>
      </c>
      <c r="AR162" s="172">
        <f t="shared" si="815"/>
        <v>0.88028096152624036</v>
      </c>
      <c r="AS162" s="172">
        <f t="shared" si="815"/>
        <v>0.82747755056368366</v>
      </c>
      <c r="AT162" s="172">
        <f t="shared" si="815"/>
        <v>0.80982103198427458</v>
      </c>
      <c r="AU162" s="172">
        <f t="shared" si="815"/>
        <v>0.57027681379597683</v>
      </c>
      <c r="AV162" s="172">
        <f t="shared" si="815"/>
        <v>0.36756510612873977</v>
      </c>
      <c r="AW162" s="172">
        <f t="shared" si="815"/>
        <v>0.85536093202874941</v>
      </c>
      <c r="AX162" s="172">
        <f t="shared" si="815"/>
        <v>0.60268935887478092</v>
      </c>
      <c r="AY162" s="172">
        <f t="shared" si="815"/>
        <v>0.83499182124643678</v>
      </c>
      <c r="AZ162" s="172">
        <f t="shared" si="815"/>
        <v>0.7602126687380566</v>
      </c>
      <c r="BA162" s="172">
        <f t="shared" si="815"/>
        <v>0.75243915137258965</v>
      </c>
      <c r="BB162" s="172">
        <f t="shared" si="815"/>
        <v>0.80277872351570068</v>
      </c>
      <c r="BC162" s="172">
        <f t="shared" si="815"/>
        <v>0.80908306045780864</v>
      </c>
      <c r="BD162" s="172">
        <f t="shared" si="815"/>
        <v>0.87905997102726807</v>
      </c>
      <c r="BE162" s="172">
        <f t="shared" si="815"/>
        <v>0.80803894814722377</v>
      </c>
      <c r="BF162" s="172">
        <f t="shared" si="815"/>
        <v>0.8394149192515411</v>
      </c>
      <c r="BG162" s="172">
        <f>(BF71+BF155+BG99-BG71-BG155)/(BF71+BF155+BG99-BG155)</f>
        <v>0.76537126825681501</v>
      </c>
      <c r="BH162" s="172"/>
      <c r="BI162" s="106"/>
      <c r="BJ162" s="172">
        <f t="shared" si="817"/>
        <v>-0.11232555981125214</v>
      </c>
      <c r="BK162" s="172">
        <f t="shared" si="817"/>
        <v>-7.8522038788948589E-2</v>
      </c>
      <c r="BL162" s="172">
        <f t="shared" si="817"/>
        <v>-0.10766937119462916</v>
      </c>
      <c r="BM162" s="172">
        <f t="shared" si="817"/>
        <v>-9.4136488348153025E-2</v>
      </c>
      <c r="BN162" s="172">
        <f t="shared" si="817"/>
        <v>-5.6405182513250329E-2</v>
      </c>
      <c r="BO162" s="172">
        <f t="shared" si="817"/>
        <v>-6.6262516578069364E-2</v>
      </c>
      <c r="BP162" s="172">
        <f t="shared" si="817"/>
        <v>-0.15310605545975164</v>
      </c>
      <c r="BQ162" s="172">
        <f t="shared" si="817"/>
        <v>5.9542001994963401E-2</v>
      </c>
      <c r="BR162" s="402">
        <f t="shared" si="817"/>
        <v>-9.5609947902789982E-2</v>
      </c>
      <c r="BS162" s="172">
        <f t="shared" si="817"/>
        <v>-0.11237809811463406</v>
      </c>
      <c r="BT162" s="172">
        <f t="shared" si="818"/>
        <v>-9.656368629493195E-2</v>
      </c>
      <c r="BU162" s="172">
        <f t="shared" si="818"/>
        <v>-4.3990392686432789E-2</v>
      </c>
      <c r="BV162" s="172">
        <f t="shared" si="818"/>
        <v>2.0396382226219423E-2</v>
      </c>
      <c r="BW162" s="172">
        <f t="shared" si="818"/>
        <v>-3.4764730047793124E-2</v>
      </c>
      <c r="BX162" s="242">
        <f t="shared" si="818"/>
        <v>4.7917429239457965E-3</v>
      </c>
      <c r="BY162" s="242">
        <f t="shared" si="818"/>
        <v>1.7812025875141635E-2</v>
      </c>
      <c r="BZ162" s="242">
        <f t="shared" si="818"/>
        <v>-1.3147996559251696E-2</v>
      </c>
      <c r="CA162" s="242">
        <f t="shared" si="819"/>
        <v>3.7662650600027936E-2</v>
      </c>
      <c r="CB162" s="242">
        <f t="shared" si="820"/>
        <v>4.8961938029970287E-2</v>
      </c>
      <c r="CC162" s="242">
        <f t="shared" si="821"/>
        <v>-7.897215742798136E-2</v>
      </c>
      <c r="CD162" s="402">
        <f t="shared" si="822"/>
        <v>0.16400966772876591</v>
      </c>
      <c r="CE162" s="242">
        <f t="shared" si="823"/>
        <v>2.4905689116302754E-2</v>
      </c>
      <c r="CF162" s="242">
        <f t="shared" si="823"/>
        <v>6.0740735531377488E-2</v>
      </c>
      <c r="CG162" s="242">
        <f t="shared" si="823"/>
        <v>4.2413213411356177E-2</v>
      </c>
      <c r="CH162" s="242">
        <f t="shared" si="823"/>
        <v>4.3652331051292736E-2</v>
      </c>
      <c r="CI162" s="242">
        <f t="shared" si="823"/>
        <v>5.3603946562905902E-2</v>
      </c>
      <c r="CJ162" s="242">
        <f t="shared" si="823"/>
        <v>8.767419410533861E-2</v>
      </c>
      <c r="CK162" s="242">
        <f t="shared" si="823"/>
        <v>8.6335717950180024E-3</v>
      </c>
      <c r="CL162" s="242">
        <f t="shared" si="823"/>
        <v>7.3285523283918907E-2</v>
      </c>
      <c r="CM162" s="242">
        <f t="shared" si="823"/>
        <v>-3.1913728928175678E-3</v>
      </c>
      <c r="CN162" s="242">
        <f t="shared" si="823"/>
        <v>5.4548158049197104E-2</v>
      </c>
      <c r="CO162" s="242">
        <f t="shared" si="823"/>
        <v>-0.14321951329750404</v>
      </c>
      <c r="CP162" s="402">
        <f t="shared" si="823"/>
        <v>-0.40096574217655895</v>
      </c>
      <c r="CQ162" s="402">
        <f t="shared" si="823"/>
        <v>0.12315905511136604</v>
      </c>
      <c r="CR162" s="402">
        <f t="shared" si="823"/>
        <v>-0.15106526140654286</v>
      </c>
      <c r="CS162" s="402">
        <f t="shared" si="823"/>
        <v>9.5974054339658443E-2</v>
      </c>
      <c r="CT162" s="402">
        <f t="shared" si="823"/>
        <v>1.9326512182061717E-2</v>
      </c>
      <c r="CU162" s="402">
        <f t="shared" si="823"/>
        <v>1.2008139517432292E-2</v>
      </c>
      <c r="CV162" s="402">
        <f t="shared" si="823"/>
        <v>3.1631170271334108E-2</v>
      </c>
      <c r="CW162" s="402">
        <f t="shared" si="823"/>
        <v>4.402445676609601E-2</v>
      </c>
      <c r="CX162" s="402">
        <f t="shared" si="823"/>
        <v>-1.2209904989722853E-3</v>
      </c>
      <c r="CY162" s="402">
        <f t="shared" si="823"/>
        <v>-1.9438602416459894E-2</v>
      </c>
      <c r="CZ162" s="402">
        <f t="shared" si="823"/>
        <v>2.9593887267266528E-2</v>
      </c>
      <c r="DA162" s="402">
        <f t="shared" si="823"/>
        <v>0.19509445446083817</v>
      </c>
      <c r="DB162" s="265"/>
      <c r="DC162" s="108">
        <f t="shared" ref="DC162" si="829">SUM(DC157:DC161)</f>
        <v>0</v>
      </c>
    </row>
    <row r="163" spans="1:107" ht="15" thickTop="1" x14ac:dyDescent="0.35">
      <c r="A163" s="139"/>
    </row>
    <row r="164" spans="1:107" x14ac:dyDescent="0.35">
      <c r="B164" s="1" t="s">
        <v>168</v>
      </c>
    </row>
    <row r="165" spans="1:107" x14ac:dyDescent="0.35">
      <c r="B165" s="17" t="s">
        <v>169</v>
      </c>
    </row>
    <row r="168" spans="1:107" x14ac:dyDescent="0.35">
      <c r="B168" s="25" t="s">
        <v>171</v>
      </c>
    </row>
    <row r="169" spans="1:107" x14ac:dyDescent="0.35">
      <c r="B169" t="s">
        <v>172</v>
      </c>
    </row>
    <row r="170" spans="1:107" x14ac:dyDescent="0.35">
      <c r="B170" t="s">
        <v>173</v>
      </c>
    </row>
    <row r="171" spans="1:107" x14ac:dyDescent="0.35">
      <c r="B171" t="s">
        <v>174</v>
      </c>
    </row>
    <row r="172" spans="1:107" x14ac:dyDescent="0.35">
      <c r="B172" t="s">
        <v>175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honeticPr fontId="1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DC180"/>
  <sheetViews>
    <sheetView zoomScaleNormal="100" workbookViewId="0">
      <pane xSplit="2" ySplit="8" topLeftCell="C9" activePane="bottomRight" state="frozen"/>
      <selection pane="topRight" activeCell="C9" sqref="C9"/>
      <selection pane="bottomLeft" activeCell="C9" sqref="C9"/>
      <selection pane="bottomRight" activeCell="C9" sqref="C9"/>
    </sheetView>
  </sheetViews>
  <sheetFormatPr defaultColWidth="9.26953125" defaultRowHeight="14.5" x14ac:dyDescent="0.35"/>
  <cols>
    <col min="1" max="1" width="4.7265625" style="137" customWidth="1"/>
    <col min="2" max="2" width="40.7265625" customWidth="1"/>
    <col min="3" max="31" width="13.7265625" customWidth="1"/>
    <col min="32" max="35" width="14.54296875" customWidth="1"/>
    <col min="36" max="47" width="13.7265625" customWidth="1"/>
    <col min="48" max="48" width="18.26953125" customWidth="1"/>
    <col min="49" max="59" width="13.7265625" customWidth="1"/>
    <col min="60" max="60" width="18.26953125" customWidth="1"/>
    <col min="61" max="69" width="13.7265625" customWidth="1"/>
    <col min="70" max="70" width="13.7265625" style="360" customWidth="1"/>
    <col min="71" max="81" width="13.7265625" customWidth="1"/>
    <col min="82" max="82" width="13.7265625" style="360" customWidth="1"/>
    <col min="83" max="93" width="13.7265625" customWidth="1"/>
    <col min="94" max="94" width="13.7265625" style="360" customWidth="1"/>
    <col min="95" max="103" width="13.7265625" customWidth="1"/>
    <col min="104" max="105" width="17.1796875" customWidth="1"/>
    <col min="106" max="106" width="9" customWidth="1"/>
    <col min="107" max="107" width="13.7265625" hidden="1" customWidth="1"/>
  </cols>
  <sheetData>
    <row r="1" spans="1:107" ht="15.5" thickTop="1" thickBot="1" x14ac:dyDescent="0.4">
      <c r="B1" s="453" t="s">
        <v>76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</row>
    <row r="2" spans="1:107" ht="27.65" customHeight="1" thickTop="1" x14ac:dyDescent="0.35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C2" s="7"/>
    </row>
    <row r="3" spans="1:107" ht="27.65" customHeight="1" x14ac:dyDescent="0.3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C3" s="6"/>
    </row>
    <row r="4" spans="1:107" ht="27.65" customHeight="1" x14ac:dyDescent="0.35">
      <c r="B4" s="3" t="s">
        <v>80</v>
      </c>
      <c r="C4" s="11" t="s">
        <v>692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C4" s="6"/>
    </row>
    <row r="5" spans="1:107" ht="15" thickBot="1" x14ac:dyDescent="0.4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C5" s="6"/>
    </row>
    <row r="6" spans="1:107" ht="15" thickBot="1" x14ac:dyDescent="0.4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57">
        <v>2021</v>
      </c>
      <c r="BT6" s="455"/>
      <c r="BU6" s="455"/>
      <c r="BV6" s="455"/>
      <c r="BW6" s="455"/>
      <c r="BX6" s="455"/>
      <c r="BY6" s="455"/>
      <c r="BZ6" s="455"/>
      <c r="CA6" s="455"/>
      <c r="CB6" s="455"/>
      <c r="CC6" s="455"/>
      <c r="CD6" s="456"/>
      <c r="CE6" s="457">
        <v>2022</v>
      </c>
      <c r="CF6" s="455"/>
      <c r="CG6" s="455"/>
      <c r="CH6" s="455"/>
      <c r="CI6" s="455"/>
      <c r="CJ6" s="455"/>
      <c r="CK6" s="455"/>
      <c r="CL6" s="455"/>
      <c r="CM6" s="455"/>
      <c r="CN6" s="455"/>
      <c r="CO6" s="455"/>
      <c r="CP6" s="456"/>
      <c r="CQ6" s="466">
        <v>2023</v>
      </c>
      <c r="CR6" s="467"/>
      <c r="CS6" s="467"/>
      <c r="CT6" s="467"/>
      <c r="CU6" s="467"/>
      <c r="CV6" s="467"/>
      <c r="CW6" s="467"/>
      <c r="CX6" s="467"/>
      <c r="CY6" s="467"/>
      <c r="CZ6" s="467"/>
      <c r="DA6" s="447"/>
      <c r="DC6" s="17" t="s">
        <v>181</v>
      </c>
    </row>
    <row r="7" spans="1:107" s="2" customFormat="1" ht="15" thickBot="1" x14ac:dyDescent="0.4">
      <c r="A7" s="138"/>
      <c r="B7" s="20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81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455"/>
      <c r="CZ7" s="469"/>
      <c r="DA7" s="471"/>
      <c r="DB7" s="311"/>
      <c r="DC7" s="262" t="s">
        <v>82</v>
      </c>
    </row>
    <row r="8" spans="1:107" ht="15" thickBot="1" x14ac:dyDescent="0.4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8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8" t="s">
        <v>92</v>
      </c>
      <c r="BI8" s="22" t="s">
        <v>96</v>
      </c>
      <c r="BJ8" s="23" t="s">
        <v>97</v>
      </c>
      <c r="BK8" s="23" t="s">
        <v>98</v>
      </c>
      <c r="BL8" s="23" t="s">
        <v>99</v>
      </c>
      <c r="BM8" s="23" t="s">
        <v>100</v>
      </c>
      <c r="BN8" s="23" t="s">
        <v>101</v>
      </c>
      <c r="BO8" s="199" t="s">
        <v>102</v>
      </c>
      <c r="BP8" s="199" t="s">
        <v>103</v>
      </c>
      <c r="BQ8" s="199" t="s">
        <v>104</v>
      </c>
      <c r="BR8" s="405" t="s">
        <v>105</v>
      </c>
      <c r="BS8" s="403" t="s">
        <v>106</v>
      </c>
      <c r="BT8" s="199" t="s">
        <v>107</v>
      </c>
      <c r="BU8" s="199" t="s">
        <v>108</v>
      </c>
      <c r="BV8" s="199" t="s">
        <v>109</v>
      </c>
      <c r="BW8" s="199" t="s">
        <v>110</v>
      </c>
      <c r="BX8" s="199" t="s">
        <v>111</v>
      </c>
      <c r="BY8" s="199" t="s">
        <v>112</v>
      </c>
      <c r="BZ8" s="199" t="s">
        <v>113</v>
      </c>
      <c r="CA8" s="199" t="s">
        <v>114</v>
      </c>
      <c r="CB8" s="199" t="s">
        <v>115</v>
      </c>
      <c r="CC8" s="199" t="s">
        <v>116</v>
      </c>
      <c r="CD8" s="405" t="s">
        <v>177</v>
      </c>
      <c r="CE8" s="403" t="s">
        <v>118</v>
      </c>
      <c r="CF8" s="313" t="s">
        <v>119</v>
      </c>
      <c r="CG8" s="313" t="s">
        <v>120</v>
      </c>
      <c r="CH8" s="328" t="s">
        <v>121</v>
      </c>
      <c r="CI8" s="328" t="s">
        <v>122</v>
      </c>
      <c r="CJ8" s="328" t="s">
        <v>123</v>
      </c>
      <c r="CK8" s="328" t="s">
        <v>124</v>
      </c>
      <c r="CL8" s="328" t="s">
        <v>125</v>
      </c>
      <c r="CM8" s="328" t="s">
        <v>125</v>
      </c>
      <c r="CN8" s="328" t="s">
        <v>126</v>
      </c>
      <c r="CO8" s="328" t="s">
        <v>127</v>
      </c>
      <c r="CP8" s="382" t="s">
        <v>128</v>
      </c>
      <c r="CQ8" s="328" t="s">
        <v>129</v>
      </c>
      <c r="CR8" s="328" t="s">
        <v>130</v>
      </c>
      <c r="CS8" s="328" t="s">
        <v>131</v>
      </c>
      <c r="CT8" s="328" t="s">
        <v>132</v>
      </c>
      <c r="CU8" s="328" t="s">
        <v>133</v>
      </c>
      <c r="CV8" s="328" t="s">
        <v>134</v>
      </c>
      <c r="CW8" s="328" t="s">
        <v>135</v>
      </c>
      <c r="CX8" s="328" t="s">
        <v>136</v>
      </c>
      <c r="CY8" s="429" t="s">
        <v>137</v>
      </c>
      <c r="CZ8" s="470" t="s">
        <v>138</v>
      </c>
      <c r="DA8" s="472" t="s">
        <v>690</v>
      </c>
      <c r="DB8" s="441"/>
      <c r="DC8" s="267">
        <v>45255</v>
      </c>
    </row>
    <row r="9" spans="1:107" s="52" customFormat="1" x14ac:dyDescent="0.3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9"/>
      <c r="AW9" s="272"/>
      <c r="AX9" s="272"/>
      <c r="AY9" s="272"/>
      <c r="AZ9" s="71">
        <v>0</v>
      </c>
      <c r="BA9" s="272"/>
      <c r="BB9" s="272"/>
      <c r="BC9" s="71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362"/>
      <c r="DB9" s="264"/>
      <c r="DC9" s="71"/>
    </row>
    <row r="10" spans="1:107" s="52" customFormat="1" x14ac:dyDescent="0.35">
      <c r="A10" s="139"/>
      <c r="B10" s="53" t="s">
        <v>139</v>
      </c>
      <c r="C10" s="54">
        <v>602951</v>
      </c>
      <c r="D10" s="55">
        <v>603501</v>
      </c>
      <c r="E10" s="55">
        <v>603200</v>
      </c>
      <c r="F10" s="55">
        <v>603676</v>
      </c>
      <c r="G10" s="55">
        <v>604432</v>
      </c>
      <c r="H10" s="55">
        <v>602871</v>
      </c>
      <c r="I10" s="55">
        <v>607254</v>
      </c>
      <c r="J10" s="55">
        <v>609895</v>
      </c>
      <c r="K10" s="55">
        <v>612601</v>
      </c>
      <c r="L10" s="56">
        <v>613710</v>
      </c>
      <c r="M10" s="55">
        <v>614171</v>
      </c>
      <c r="N10" s="55">
        <v>614347</v>
      </c>
      <c r="O10" s="55">
        <v>613915</v>
      </c>
      <c r="P10" s="55">
        <v>612971</v>
      </c>
      <c r="Q10" s="55">
        <v>612731</v>
      </c>
      <c r="R10" s="55">
        <v>612530</v>
      </c>
      <c r="S10" s="55">
        <v>608203</v>
      </c>
      <c r="T10" s="55">
        <v>607617</v>
      </c>
      <c r="U10" s="181">
        <v>604985</v>
      </c>
      <c r="V10" s="181">
        <v>608227</v>
      </c>
      <c r="W10" s="181">
        <v>608812</v>
      </c>
      <c r="X10" s="56">
        <v>610672</v>
      </c>
      <c r="Y10" s="181">
        <v>612124</v>
      </c>
      <c r="Z10" s="181">
        <v>612148</v>
      </c>
      <c r="AA10" s="181">
        <v>611742</v>
      </c>
      <c r="AB10" s="181">
        <v>610989</v>
      </c>
      <c r="AC10" s="181">
        <v>610142</v>
      </c>
      <c r="AD10" s="181">
        <v>609010</v>
      </c>
      <c r="AE10" s="181">
        <v>607727</v>
      </c>
      <c r="AF10" s="181">
        <v>607183</v>
      </c>
      <c r="AG10" s="181">
        <v>605989</v>
      </c>
      <c r="AH10" s="181">
        <v>609504</v>
      </c>
      <c r="AI10" s="181">
        <v>611939</v>
      </c>
      <c r="AJ10" s="56">
        <v>613614</v>
      </c>
      <c r="AK10" s="194">
        <v>615124</v>
      </c>
      <c r="AL10" s="194">
        <v>615449</v>
      </c>
      <c r="AM10" s="194">
        <v>615144</v>
      </c>
      <c r="AN10" s="194">
        <v>614187</v>
      </c>
      <c r="AO10" s="194">
        <v>612994</v>
      </c>
      <c r="AP10" s="194">
        <v>611821</v>
      </c>
      <c r="AQ10" s="57">
        <v>610337</v>
      </c>
      <c r="AR10" s="194">
        <v>609131</v>
      </c>
      <c r="AS10" s="194">
        <v>607903</v>
      </c>
      <c r="AT10" s="194">
        <v>610571</v>
      </c>
      <c r="AU10" s="194">
        <v>612845</v>
      </c>
      <c r="AV10" s="100">
        <v>613799</v>
      </c>
      <c r="AW10" s="194">
        <v>614258</v>
      </c>
      <c r="AX10" s="194">
        <v>614310</v>
      </c>
      <c r="AY10" s="194">
        <v>614209</v>
      </c>
      <c r="AZ10" s="57">
        <v>613311</v>
      </c>
      <c r="BA10" s="194">
        <v>612437</v>
      </c>
      <c r="BB10" s="194">
        <v>611537</v>
      </c>
      <c r="BC10" s="57">
        <v>609759</v>
      </c>
      <c r="BD10" s="194">
        <v>608794</v>
      </c>
      <c r="BE10" s="194">
        <v>607873</v>
      </c>
      <c r="BF10" s="194">
        <v>610861</v>
      </c>
      <c r="BG10" s="194">
        <v>612180</v>
      </c>
      <c r="BH10" s="100"/>
      <c r="BI10" s="57">
        <f t="shared" ref="BI10:BR14" si="0">O10-C10</f>
        <v>10964</v>
      </c>
      <c r="BJ10" s="58">
        <f t="shared" si="0"/>
        <v>9470</v>
      </c>
      <c r="BK10" s="58">
        <f t="shared" si="0"/>
        <v>9531</v>
      </c>
      <c r="BL10" s="58">
        <f t="shared" si="0"/>
        <v>8854</v>
      </c>
      <c r="BM10" s="58">
        <f t="shared" si="0"/>
        <v>3771</v>
      </c>
      <c r="BN10" s="58">
        <f t="shared" si="0"/>
        <v>4746</v>
      </c>
      <c r="BO10" s="58">
        <f t="shared" si="0"/>
        <v>-2269</v>
      </c>
      <c r="BP10" s="58">
        <f t="shared" si="0"/>
        <v>-1668</v>
      </c>
      <c r="BQ10" s="58">
        <f t="shared" si="0"/>
        <v>-3789</v>
      </c>
      <c r="BR10" s="383">
        <f t="shared" si="0"/>
        <v>-3038</v>
      </c>
      <c r="BS10" s="101">
        <f t="shared" ref="BS10:CB14" si="1">Y10-M10</f>
        <v>-2047</v>
      </c>
      <c r="BT10" s="58">
        <f t="shared" si="1"/>
        <v>-2199</v>
      </c>
      <c r="BU10" s="58">
        <f t="shared" si="1"/>
        <v>-2173</v>
      </c>
      <c r="BV10" s="58">
        <f t="shared" si="1"/>
        <v>-1982</v>
      </c>
      <c r="BW10" s="58">
        <f t="shared" si="1"/>
        <v>-2589</v>
      </c>
      <c r="BX10" s="223">
        <f t="shared" si="1"/>
        <v>-3520</v>
      </c>
      <c r="BY10" s="223">
        <f t="shared" si="1"/>
        <v>-476</v>
      </c>
      <c r="BZ10" s="223">
        <f t="shared" si="1"/>
        <v>-434</v>
      </c>
      <c r="CA10" s="223">
        <f t="shared" si="1"/>
        <v>1004</v>
      </c>
      <c r="CB10" s="223">
        <f t="shared" si="1"/>
        <v>1277</v>
      </c>
      <c r="CC10" s="223">
        <f t="shared" ref="CC10:CL14" si="2">AI10-W10</f>
        <v>3127</v>
      </c>
      <c r="CD10" s="363">
        <f t="shared" si="2"/>
        <v>2942</v>
      </c>
      <c r="CE10" s="196">
        <f t="shared" si="2"/>
        <v>3000</v>
      </c>
      <c r="CF10" s="249">
        <f t="shared" si="2"/>
        <v>3301</v>
      </c>
      <c r="CG10" s="249">
        <f t="shared" si="2"/>
        <v>3402</v>
      </c>
      <c r="CH10" s="249">
        <f t="shared" si="2"/>
        <v>3198</v>
      </c>
      <c r="CI10" s="249">
        <f t="shared" si="2"/>
        <v>2852</v>
      </c>
      <c r="CJ10" s="249">
        <f t="shared" si="2"/>
        <v>2811</v>
      </c>
      <c r="CK10" s="249">
        <f t="shared" si="2"/>
        <v>2610</v>
      </c>
      <c r="CL10" s="249">
        <f t="shared" si="2"/>
        <v>1948</v>
      </c>
      <c r="CM10" s="249">
        <f t="shared" ref="CM10:DA14" si="3">AS10-AG10</f>
        <v>1914</v>
      </c>
      <c r="CN10" s="249">
        <f t="shared" si="3"/>
        <v>1067</v>
      </c>
      <c r="CO10" s="249">
        <f t="shared" si="3"/>
        <v>906</v>
      </c>
      <c r="CP10" s="363">
        <f t="shared" si="3"/>
        <v>185</v>
      </c>
      <c r="CQ10" s="363">
        <f t="shared" si="3"/>
        <v>-866</v>
      </c>
      <c r="CR10" s="363">
        <f t="shared" si="3"/>
        <v>-1139</v>
      </c>
      <c r="CS10" s="363">
        <f t="shared" si="3"/>
        <v>-935</v>
      </c>
      <c r="CT10" s="363">
        <f t="shared" si="3"/>
        <v>-876</v>
      </c>
      <c r="CU10" s="363">
        <f t="shared" si="3"/>
        <v>-557</v>
      </c>
      <c r="CV10" s="363">
        <f t="shared" si="3"/>
        <v>-284</v>
      </c>
      <c r="CW10" s="363">
        <f t="shared" si="3"/>
        <v>-578</v>
      </c>
      <c r="CX10" s="363">
        <f t="shared" si="3"/>
        <v>-337</v>
      </c>
      <c r="CY10" s="363">
        <f t="shared" si="3"/>
        <v>-30</v>
      </c>
      <c r="CZ10" s="363">
        <f t="shared" si="3"/>
        <v>290</v>
      </c>
      <c r="DA10" s="363">
        <f t="shared" si="3"/>
        <v>-665</v>
      </c>
      <c r="DB10" s="264"/>
      <c r="DC10" s="57">
        <f>IF(ISERROR(GETPIVOTDATA("VALUE",'CRS WK pvt'!$I$2,"DT_FILE",DC$8,"CD_CO",DC$6,"TRIM_CAT",TRIM(B10),"TRIM_LINE",A9))=TRUE,0,GETPIVOTDATA("VALUE",'CRS WK pvt'!$I$2,"DT_FILE",DC$8,"CD_CO",DC$6,"TRIM_CAT",TRIM(B10),"TRIM_LINE",A9))</f>
        <v>612180</v>
      </c>
    </row>
    <row r="11" spans="1:107" s="52" customFormat="1" x14ac:dyDescent="0.35">
      <c r="A11" s="139"/>
      <c r="B11" s="53" t="s">
        <v>140</v>
      </c>
      <c r="C11" s="54">
        <v>49913</v>
      </c>
      <c r="D11" s="55">
        <v>49928</v>
      </c>
      <c r="E11" s="55">
        <v>49894</v>
      </c>
      <c r="F11" s="55">
        <v>49858</v>
      </c>
      <c r="G11" s="55">
        <v>49849</v>
      </c>
      <c r="H11" s="55">
        <v>49764</v>
      </c>
      <c r="I11" s="55">
        <v>49822</v>
      </c>
      <c r="J11" s="55">
        <v>49912</v>
      </c>
      <c r="K11" s="55">
        <v>50083</v>
      </c>
      <c r="L11" s="56">
        <v>50100</v>
      </c>
      <c r="M11" s="55">
        <v>50070</v>
      </c>
      <c r="N11" s="55">
        <v>50005</v>
      </c>
      <c r="O11" s="55">
        <v>49874</v>
      </c>
      <c r="P11" s="55">
        <v>49791</v>
      </c>
      <c r="Q11" s="55">
        <v>49705</v>
      </c>
      <c r="R11" s="55">
        <v>49482</v>
      </c>
      <c r="S11" s="55">
        <v>52816</v>
      </c>
      <c r="T11" s="55">
        <v>52484</v>
      </c>
      <c r="U11" s="181">
        <v>53406</v>
      </c>
      <c r="V11" s="181">
        <v>53732</v>
      </c>
      <c r="W11" s="181">
        <v>56113</v>
      </c>
      <c r="X11" s="56">
        <v>56700</v>
      </c>
      <c r="Y11" s="181">
        <v>57496</v>
      </c>
      <c r="Z11" s="181">
        <v>58427</v>
      </c>
      <c r="AA11" s="181">
        <v>59246</v>
      </c>
      <c r="AB11" s="181">
        <v>59660</v>
      </c>
      <c r="AC11" s="181">
        <v>60173</v>
      </c>
      <c r="AD11" s="181">
        <v>60513</v>
      </c>
      <c r="AE11" s="181">
        <v>60572</v>
      </c>
      <c r="AF11" s="181">
        <v>60805</v>
      </c>
      <c r="AG11" s="181">
        <v>60817</v>
      </c>
      <c r="AH11" s="181">
        <v>61129</v>
      </c>
      <c r="AI11" s="181">
        <v>62272</v>
      </c>
      <c r="AJ11" s="56">
        <v>63004</v>
      </c>
      <c r="AK11" s="194">
        <v>63675</v>
      </c>
      <c r="AL11" s="194">
        <v>64376</v>
      </c>
      <c r="AM11" s="194">
        <v>64761</v>
      </c>
      <c r="AN11" s="194">
        <v>65036</v>
      </c>
      <c r="AO11" s="194">
        <v>65280</v>
      </c>
      <c r="AP11" s="194">
        <v>65471</v>
      </c>
      <c r="AQ11" s="57">
        <v>65409</v>
      </c>
      <c r="AR11" s="194">
        <v>66224</v>
      </c>
      <c r="AS11" s="194">
        <v>65682</v>
      </c>
      <c r="AT11" s="194">
        <v>66293</v>
      </c>
      <c r="AU11" s="194">
        <v>67365</v>
      </c>
      <c r="AV11" s="100">
        <v>68746</v>
      </c>
      <c r="AW11" s="194">
        <v>69754</v>
      </c>
      <c r="AX11" s="194">
        <v>70642</v>
      </c>
      <c r="AY11" s="194">
        <v>71323</v>
      </c>
      <c r="AZ11" s="57">
        <v>71785</v>
      </c>
      <c r="BA11" s="194">
        <v>72006</v>
      </c>
      <c r="BB11" s="194">
        <v>72203</v>
      </c>
      <c r="BC11" s="57">
        <v>72249</v>
      </c>
      <c r="BD11" s="194">
        <v>72336</v>
      </c>
      <c r="BE11" s="194">
        <v>72122</v>
      </c>
      <c r="BF11" s="194">
        <v>73580</v>
      </c>
      <c r="BG11" s="194">
        <v>74133</v>
      </c>
      <c r="BH11" s="100"/>
      <c r="BI11" s="57">
        <f t="shared" si="0"/>
        <v>-39</v>
      </c>
      <c r="BJ11" s="58">
        <f t="shared" si="0"/>
        <v>-137</v>
      </c>
      <c r="BK11" s="58">
        <f t="shared" si="0"/>
        <v>-189</v>
      </c>
      <c r="BL11" s="58">
        <f t="shared" si="0"/>
        <v>-376</v>
      </c>
      <c r="BM11" s="58">
        <f t="shared" si="0"/>
        <v>2967</v>
      </c>
      <c r="BN11" s="58">
        <f t="shared" si="0"/>
        <v>2720</v>
      </c>
      <c r="BO11" s="58">
        <f t="shared" si="0"/>
        <v>3584</v>
      </c>
      <c r="BP11" s="58">
        <f t="shared" si="0"/>
        <v>3820</v>
      </c>
      <c r="BQ11" s="58">
        <f t="shared" si="0"/>
        <v>6030</v>
      </c>
      <c r="BR11" s="383">
        <f t="shared" si="0"/>
        <v>6600</v>
      </c>
      <c r="BS11" s="101">
        <f t="shared" si="1"/>
        <v>7426</v>
      </c>
      <c r="BT11" s="58">
        <f t="shared" si="1"/>
        <v>8422</v>
      </c>
      <c r="BU11" s="58">
        <f t="shared" si="1"/>
        <v>9372</v>
      </c>
      <c r="BV11" s="58">
        <f t="shared" si="1"/>
        <v>9869</v>
      </c>
      <c r="BW11" s="58">
        <f t="shared" si="1"/>
        <v>10468</v>
      </c>
      <c r="BX11" s="223">
        <f t="shared" si="1"/>
        <v>11031</v>
      </c>
      <c r="BY11" s="223">
        <f t="shared" si="1"/>
        <v>7756</v>
      </c>
      <c r="BZ11" s="223">
        <f t="shared" si="1"/>
        <v>8321</v>
      </c>
      <c r="CA11" s="223">
        <f t="shared" si="1"/>
        <v>7411</v>
      </c>
      <c r="CB11" s="223">
        <f t="shared" si="1"/>
        <v>7397</v>
      </c>
      <c r="CC11" s="223">
        <f t="shared" si="2"/>
        <v>6159</v>
      </c>
      <c r="CD11" s="363">
        <f t="shared" si="2"/>
        <v>6304</v>
      </c>
      <c r="CE11" s="196">
        <f t="shared" si="2"/>
        <v>6179</v>
      </c>
      <c r="CF11" s="249">
        <f t="shared" si="2"/>
        <v>5949</v>
      </c>
      <c r="CG11" s="249">
        <f t="shared" si="2"/>
        <v>5515</v>
      </c>
      <c r="CH11" s="249">
        <f t="shared" si="2"/>
        <v>5376</v>
      </c>
      <c r="CI11" s="249">
        <f t="shared" si="2"/>
        <v>5107</v>
      </c>
      <c r="CJ11" s="249">
        <f t="shared" si="2"/>
        <v>4958</v>
      </c>
      <c r="CK11" s="249">
        <f t="shared" si="2"/>
        <v>4837</v>
      </c>
      <c r="CL11" s="249">
        <f t="shared" si="2"/>
        <v>5419</v>
      </c>
      <c r="CM11" s="249">
        <f t="shared" si="3"/>
        <v>4865</v>
      </c>
      <c r="CN11" s="249">
        <f t="shared" si="3"/>
        <v>5164</v>
      </c>
      <c r="CO11" s="249">
        <f t="shared" si="3"/>
        <v>5093</v>
      </c>
      <c r="CP11" s="363">
        <f t="shared" si="3"/>
        <v>5742</v>
      </c>
      <c r="CQ11" s="363">
        <f t="shared" si="3"/>
        <v>6079</v>
      </c>
      <c r="CR11" s="363">
        <f t="shared" si="3"/>
        <v>6266</v>
      </c>
      <c r="CS11" s="363">
        <f t="shared" si="3"/>
        <v>6562</v>
      </c>
      <c r="CT11" s="363">
        <f t="shared" si="3"/>
        <v>6749</v>
      </c>
      <c r="CU11" s="363">
        <f t="shared" si="3"/>
        <v>6726</v>
      </c>
      <c r="CV11" s="363">
        <f t="shared" si="3"/>
        <v>6732</v>
      </c>
      <c r="CW11" s="363">
        <f t="shared" si="3"/>
        <v>6840</v>
      </c>
      <c r="CX11" s="363">
        <f t="shared" si="3"/>
        <v>6112</v>
      </c>
      <c r="CY11" s="363">
        <f t="shared" si="3"/>
        <v>6440</v>
      </c>
      <c r="CZ11" s="363">
        <f t="shared" si="3"/>
        <v>7287</v>
      </c>
      <c r="DA11" s="363">
        <f t="shared" si="3"/>
        <v>6768</v>
      </c>
      <c r="DB11" s="264"/>
      <c r="DC11" s="57">
        <f>IF(ISERROR(GETPIVOTDATA("VALUE",'CRS WK pvt'!$I$2,"DT_FILE",DC$8,"CD_CO",DC$6,"TRIM_CAT",TRIM(B11),"TRIM_LINE",A9))=TRUE,0,GETPIVOTDATA("VALUE",'CRS WK pvt'!$I$2,"DT_FILE",DC$8,"CD_CO",DC$6,"TRIM_CAT",TRIM(B11),"TRIM_LINE",A9))</f>
        <v>74133</v>
      </c>
    </row>
    <row r="12" spans="1:107" s="52" customFormat="1" x14ac:dyDescent="0.35">
      <c r="A12" s="139"/>
      <c r="B12" s="53" t="s">
        <v>141</v>
      </c>
      <c r="C12" s="54">
        <v>37209</v>
      </c>
      <c r="D12" s="55">
        <v>37026</v>
      </c>
      <c r="E12" s="55">
        <v>36798</v>
      </c>
      <c r="F12" s="55">
        <v>36634</v>
      </c>
      <c r="G12" s="55">
        <v>36463</v>
      </c>
      <c r="H12" s="55">
        <v>36351</v>
      </c>
      <c r="I12" s="55">
        <v>36343</v>
      </c>
      <c r="J12" s="55">
        <v>36596</v>
      </c>
      <c r="K12" s="55">
        <v>37173</v>
      </c>
      <c r="L12" s="56">
        <v>37350</v>
      </c>
      <c r="M12" s="55">
        <v>37385</v>
      </c>
      <c r="N12" s="55">
        <v>37373</v>
      </c>
      <c r="O12" s="55">
        <v>37332</v>
      </c>
      <c r="P12" s="55">
        <v>37248</v>
      </c>
      <c r="Q12" s="55">
        <v>37109</v>
      </c>
      <c r="R12" s="55">
        <v>36964</v>
      </c>
      <c r="S12" s="55">
        <v>36883</v>
      </c>
      <c r="T12" s="55">
        <v>36832</v>
      </c>
      <c r="U12" s="181">
        <v>36835</v>
      </c>
      <c r="V12" s="181">
        <v>36965</v>
      </c>
      <c r="W12" s="181">
        <v>37118</v>
      </c>
      <c r="X12" s="56">
        <v>37331</v>
      </c>
      <c r="Y12" s="181">
        <v>37441</v>
      </c>
      <c r="Z12" s="181">
        <v>37473</v>
      </c>
      <c r="AA12" s="181">
        <v>37462</v>
      </c>
      <c r="AB12" s="181">
        <v>37353</v>
      </c>
      <c r="AC12" s="181">
        <v>37185</v>
      </c>
      <c r="AD12" s="181">
        <v>37095</v>
      </c>
      <c r="AE12" s="181">
        <v>36973</v>
      </c>
      <c r="AF12" s="181">
        <v>36937</v>
      </c>
      <c r="AG12" s="181">
        <v>36886</v>
      </c>
      <c r="AH12" s="181">
        <v>36917</v>
      </c>
      <c r="AI12" s="181">
        <v>37212</v>
      </c>
      <c r="AJ12" s="56">
        <v>37403</v>
      </c>
      <c r="AK12" s="194">
        <v>37563</v>
      </c>
      <c r="AL12" s="194">
        <v>37613</v>
      </c>
      <c r="AM12" s="194">
        <v>37539</v>
      </c>
      <c r="AN12" s="194">
        <v>37330</v>
      </c>
      <c r="AO12" s="194">
        <v>37140</v>
      </c>
      <c r="AP12" s="194">
        <v>36962</v>
      </c>
      <c r="AQ12" s="57">
        <v>36770</v>
      </c>
      <c r="AR12" s="194">
        <v>36690</v>
      </c>
      <c r="AS12" s="194">
        <v>36630</v>
      </c>
      <c r="AT12" s="194">
        <v>36732</v>
      </c>
      <c r="AU12" s="194">
        <v>37057</v>
      </c>
      <c r="AV12" s="100">
        <v>37312</v>
      </c>
      <c r="AW12" s="194">
        <v>37373</v>
      </c>
      <c r="AX12" s="194">
        <v>37408</v>
      </c>
      <c r="AY12" s="194">
        <v>37390</v>
      </c>
      <c r="AZ12" s="57">
        <v>37249</v>
      </c>
      <c r="BA12" s="194">
        <v>37080</v>
      </c>
      <c r="BB12" s="194">
        <v>36935</v>
      </c>
      <c r="BC12" s="57">
        <v>36764</v>
      </c>
      <c r="BD12" s="194">
        <v>36735</v>
      </c>
      <c r="BE12" s="194">
        <v>36638</v>
      </c>
      <c r="BF12" s="194">
        <v>36781</v>
      </c>
      <c r="BG12" s="194">
        <v>37122</v>
      </c>
      <c r="BH12" s="100"/>
      <c r="BI12" s="57">
        <f t="shared" si="0"/>
        <v>123</v>
      </c>
      <c r="BJ12" s="58">
        <f t="shared" si="0"/>
        <v>222</v>
      </c>
      <c r="BK12" s="58">
        <f t="shared" si="0"/>
        <v>311</v>
      </c>
      <c r="BL12" s="58">
        <f t="shared" si="0"/>
        <v>330</v>
      </c>
      <c r="BM12" s="58">
        <f t="shared" si="0"/>
        <v>420</v>
      </c>
      <c r="BN12" s="58">
        <f t="shared" si="0"/>
        <v>481</v>
      </c>
      <c r="BO12" s="58">
        <f t="shared" si="0"/>
        <v>492</v>
      </c>
      <c r="BP12" s="58">
        <f t="shared" si="0"/>
        <v>369</v>
      </c>
      <c r="BQ12" s="58">
        <f t="shared" si="0"/>
        <v>-55</v>
      </c>
      <c r="BR12" s="383">
        <f t="shared" si="0"/>
        <v>-19</v>
      </c>
      <c r="BS12" s="101">
        <f t="shared" si="1"/>
        <v>56</v>
      </c>
      <c r="BT12" s="58">
        <f t="shared" si="1"/>
        <v>100</v>
      </c>
      <c r="BU12" s="58">
        <f t="shared" si="1"/>
        <v>130</v>
      </c>
      <c r="BV12" s="58">
        <f t="shared" si="1"/>
        <v>105</v>
      </c>
      <c r="BW12" s="58">
        <f t="shared" si="1"/>
        <v>76</v>
      </c>
      <c r="BX12" s="223">
        <f t="shared" si="1"/>
        <v>131</v>
      </c>
      <c r="BY12" s="223">
        <f t="shared" si="1"/>
        <v>90</v>
      </c>
      <c r="BZ12" s="223">
        <f t="shared" si="1"/>
        <v>105</v>
      </c>
      <c r="CA12" s="223">
        <f t="shared" si="1"/>
        <v>51</v>
      </c>
      <c r="CB12" s="223">
        <f t="shared" si="1"/>
        <v>-48</v>
      </c>
      <c r="CC12" s="223">
        <f t="shared" si="2"/>
        <v>94</v>
      </c>
      <c r="CD12" s="363">
        <f t="shared" si="2"/>
        <v>72</v>
      </c>
      <c r="CE12" s="196">
        <f t="shared" si="2"/>
        <v>122</v>
      </c>
      <c r="CF12" s="249">
        <f t="shared" si="2"/>
        <v>140</v>
      </c>
      <c r="CG12" s="249">
        <f t="shared" si="2"/>
        <v>77</v>
      </c>
      <c r="CH12" s="249">
        <f t="shared" si="2"/>
        <v>-23</v>
      </c>
      <c r="CI12" s="249">
        <f t="shared" si="2"/>
        <v>-45</v>
      </c>
      <c r="CJ12" s="249">
        <f t="shared" si="2"/>
        <v>-133</v>
      </c>
      <c r="CK12" s="249">
        <f t="shared" si="2"/>
        <v>-203</v>
      </c>
      <c r="CL12" s="249">
        <f t="shared" si="2"/>
        <v>-247</v>
      </c>
      <c r="CM12" s="249">
        <f t="shared" si="3"/>
        <v>-256</v>
      </c>
      <c r="CN12" s="249">
        <f t="shared" si="3"/>
        <v>-185</v>
      </c>
      <c r="CO12" s="249">
        <f t="shared" si="3"/>
        <v>-155</v>
      </c>
      <c r="CP12" s="363">
        <f t="shared" si="3"/>
        <v>-91</v>
      </c>
      <c r="CQ12" s="363">
        <f t="shared" si="3"/>
        <v>-190</v>
      </c>
      <c r="CR12" s="363">
        <f t="shared" si="3"/>
        <v>-205</v>
      </c>
      <c r="CS12" s="363">
        <f t="shared" si="3"/>
        <v>-149</v>
      </c>
      <c r="CT12" s="363">
        <f t="shared" si="3"/>
        <v>-81</v>
      </c>
      <c r="CU12" s="363">
        <f t="shared" si="3"/>
        <v>-60</v>
      </c>
      <c r="CV12" s="363">
        <f t="shared" si="3"/>
        <v>-27</v>
      </c>
      <c r="CW12" s="363">
        <f t="shared" si="3"/>
        <v>-6</v>
      </c>
      <c r="CX12" s="363">
        <f t="shared" si="3"/>
        <v>45</v>
      </c>
      <c r="CY12" s="363">
        <f t="shared" si="3"/>
        <v>8</v>
      </c>
      <c r="CZ12" s="363">
        <f t="shared" si="3"/>
        <v>49</v>
      </c>
      <c r="DA12" s="363">
        <f t="shared" si="3"/>
        <v>65</v>
      </c>
      <c r="DB12" s="264"/>
      <c r="DC12" s="57">
        <f>IF(ISERROR(GETPIVOTDATA("VALUE",'CRS WK pvt'!$I$2,"DT_FILE",DC$8,"CD_CO",DC$6,"TRIM_CAT",TRIM(B12),"TRIM_LINE",A9))=TRUE,0,GETPIVOTDATA("VALUE",'CRS WK pvt'!$I$2,"DT_FILE",DC$8,"CD_CO",DC$6,"TRIM_CAT",TRIM(B12),"TRIM_LINE",A9))</f>
        <v>37122</v>
      </c>
    </row>
    <row r="13" spans="1:107" s="52" customFormat="1" x14ac:dyDescent="0.35">
      <c r="A13" s="139"/>
      <c r="B13" s="53" t="s">
        <v>142</v>
      </c>
      <c r="C13" s="54">
        <v>12534</v>
      </c>
      <c r="D13" s="55">
        <v>12503</v>
      </c>
      <c r="E13" s="55">
        <v>12463</v>
      </c>
      <c r="F13" s="55">
        <v>12443</v>
      </c>
      <c r="G13" s="55">
        <v>12429</v>
      </c>
      <c r="H13" s="55">
        <v>12409</v>
      </c>
      <c r="I13" s="55">
        <v>12406</v>
      </c>
      <c r="J13" s="55">
        <v>12459</v>
      </c>
      <c r="K13" s="55">
        <v>12535</v>
      </c>
      <c r="L13" s="56">
        <v>12578</v>
      </c>
      <c r="M13" s="55">
        <v>12600</v>
      </c>
      <c r="N13" s="55">
        <v>12597</v>
      </c>
      <c r="O13" s="55">
        <v>12589</v>
      </c>
      <c r="P13" s="55">
        <v>12569</v>
      </c>
      <c r="Q13" s="55">
        <v>12538</v>
      </c>
      <c r="R13" s="55">
        <v>12530</v>
      </c>
      <c r="S13" s="55">
        <v>12533</v>
      </c>
      <c r="T13" s="55">
        <v>12509</v>
      </c>
      <c r="U13" s="181">
        <v>12512</v>
      </c>
      <c r="V13" s="181">
        <v>12529</v>
      </c>
      <c r="W13" s="181">
        <v>12578</v>
      </c>
      <c r="X13" s="56">
        <v>12628</v>
      </c>
      <c r="Y13" s="181">
        <v>12646</v>
      </c>
      <c r="Z13" s="181">
        <v>12652</v>
      </c>
      <c r="AA13" s="181">
        <v>12646</v>
      </c>
      <c r="AB13" s="181">
        <v>12632</v>
      </c>
      <c r="AC13" s="181">
        <v>12619</v>
      </c>
      <c r="AD13" s="181">
        <v>12601</v>
      </c>
      <c r="AE13" s="181">
        <v>12575</v>
      </c>
      <c r="AF13" s="181">
        <v>12571</v>
      </c>
      <c r="AG13" s="181">
        <v>12570</v>
      </c>
      <c r="AH13" s="181">
        <v>12600</v>
      </c>
      <c r="AI13" s="181">
        <v>12674</v>
      </c>
      <c r="AJ13" s="56">
        <v>12705</v>
      </c>
      <c r="AK13" s="194">
        <v>12743</v>
      </c>
      <c r="AL13" s="194">
        <v>12751</v>
      </c>
      <c r="AM13" s="194">
        <v>12731</v>
      </c>
      <c r="AN13" s="194">
        <v>12712</v>
      </c>
      <c r="AO13" s="194">
        <v>12690</v>
      </c>
      <c r="AP13" s="194">
        <v>12676</v>
      </c>
      <c r="AQ13" s="57">
        <v>12651</v>
      </c>
      <c r="AR13" s="194">
        <v>12652</v>
      </c>
      <c r="AS13" s="194">
        <v>12658</v>
      </c>
      <c r="AT13" s="194">
        <v>12687</v>
      </c>
      <c r="AU13" s="194">
        <v>12751</v>
      </c>
      <c r="AV13" s="100">
        <v>12781</v>
      </c>
      <c r="AW13" s="194">
        <v>12821</v>
      </c>
      <c r="AX13" s="194">
        <v>12833</v>
      </c>
      <c r="AY13" s="194">
        <v>12835</v>
      </c>
      <c r="AZ13" s="57">
        <v>12803</v>
      </c>
      <c r="BA13" s="194">
        <v>12777</v>
      </c>
      <c r="BB13" s="194">
        <v>12767</v>
      </c>
      <c r="BC13" s="57">
        <v>12725</v>
      </c>
      <c r="BD13" s="194">
        <v>12686</v>
      </c>
      <c r="BE13" s="194">
        <v>12704</v>
      </c>
      <c r="BF13" s="194">
        <v>12730</v>
      </c>
      <c r="BG13" s="194">
        <v>12789</v>
      </c>
      <c r="BH13" s="100"/>
      <c r="BI13" s="57">
        <f t="shared" si="0"/>
        <v>55</v>
      </c>
      <c r="BJ13" s="58">
        <f t="shared" si="0"/>
        <v>66</v>
      </c>
      <c r="BK13" s="58">
        <f t="shared" si="0"/>
        <v>75</v>
      </c>
      <c r="BL13" s="58">
        <f t="shared" si="0"/>
        <v>87</v>
      </c>
      <c r="BM13" s="58">
        <f t="shared" si="0"/>
        <v>104</v>
      </c>
      <c r="BN13" s="58">
        <f t="shared" si="0"/>
        <v>100</v>
      </c>
      <c r="BO13" s="58">
        <f t="shared" si="0"/>
        <v>106</v>
      </c>
      <c r="BP13" s="58">
        <f t="shared" si="0"/>
        <v>70</v>
      </c>
      <c r="BQ13" s="58">
        <f t="shared" si="0"/>
        <v>43</v>
      </c>
      <c r="BR13" s="383">
        <f t="shared" si="0"/>
        <v>50</v>
      </c>
      <c r="BS13" s="101">
        <f t="shared" si="1"/>
        <v>46</v>
      </c>
      <c r="BT13" s="58">
        <f t="shared" si="1"/>
        <v>55</v>
      </c>
      <c r="BU13" s="58">
        <f t="shared" si="1"/>
        <v>57</v>
      </c>
      <c r="BV13" s="58">
        <f t="shared" si="1"/>
        <v>63</v>
      </c>
      <c r="BW13" s="58">
        <f t="shared" si="1"/>
        <v>81</v>
      </c>
      <c r="BX13" s="223">
        <f t="shared" si="1"/>
        <v>71</v>
      </c>
      <c r="BY13" s="223">
        <f t="shared" si="1"/>
        <v>42</v>
      </c>
      <c r="BZ13" s="223">
        <f t="shared" si="1"/>
        <v>62</v>
      </c>
      <c r="CA13" s="223">
        <f t="shared" si="1"/>
        <v>58</v>
      </c>
      <c r="CB13" s="223">
        <f t="shared" si="1"/>
        <v>71</v>
      </c>
      <c r="CC13" s="223">
        <f t="shared" si="2"/>
        <v>96</v>
      </c>
      <c r="CD13" s="363">
        <f t="shared" si="2"/>
        <v>77</v>
      </c>
      <c r="CE13" s="196">
        <f t="shared" si="2"/>
        <v>97</v>
      </c>
      <c r="CF13" s="249">
        <f t="shared" si="2"/>
        <v>99</v>
      </c>
      <c r="CG13" s="249">
        <f t="shared" si="2"/>
        <v>85</v>
      </c>
      <c r="CH13" s="249">
        <f t="shared" si="2"/>
        <v>80</v>
      </c>
      <c r="CI13" s="249">
        <f t="shared" si="2"/>
        <v>71</v>
      </c>
      <c r="CJ13" s="249">
        <f t="shared" si="2"/>
        <v>75</v>
      </c>
      <c r="CK13" s="249">
        <f t="shared" si="2"/>
        <v>76</v>
      </c>
      <c r="CL13" s="249">
        <f t="shared" si="2"/>
        <v>81</v>
      </c>
      <c r="CM13" s="249">
        <f t="shared" si="3"/>
        <v>88</v>
      </c>
      <c r="CN13" s="249">
        <f t="shared" si="3"/>
        <v>87</v>
      </c>
      <c r="CO13" s="249">
        <f t="shared" si="3"/>
        <v>77</v>
      </c>
      <c r="CP13" s="363">
        <f t="shared" si="3"/>
        <v>76</v>
      </c>
      <c r="CQ13" s="363">
        <f t="shared" si="3"/>
        <v>78</v>
      </c>
      <c r="CR13" s="363">
        <f t="shared" si="3"/>
        <v>82</v>
      </c>
      <c r="CS13" s="363">
        <f t="shared" si="3"/>
        <v>104</v>
      </c>
      <c r="CT13" s="363">
        <f t="shared" si="3"/>
        <v>91</v>
      </c>
      <c r="CU13" s="363">
        <f t="shared" si="3"/>
        <v>87</v>
      </c>
      <c r="CV13" s="363">
        <f t="shared" si="3"/>
        <v>91</v>
      </c>
      <c r="CW13" s="363">
        <f t="shared" si="3"/>
        <v>74</v>
      </c>
      <c r="CX13" s="363">
        <f t="shared" si="3"/>
        <v>34</v>
      </c>
      <c r="CY13" s="363">
        <f t="shared" si="3"/>
        <v>46</v>
      </c>
      <c r="CZ13" s="363">
        <f t="shared" si="3"/>
        <v>43</v>
      </c>
      <c r="DA13" s="363">
        <f t="shared" si="3"/>
        <v>38</v>
      </c>
      <c r="DB13" s="264"/>
      <c r="DC13" s="57">
        <f>IF(ISERROR(GETPIVOTDATA("VALUE",'CRS WK pvt'!$I$2,"DT_FILE",DC$8,"CD_CO",DC$6,"TRIM_CAT",TRIM(B13),"TRIM_LINE",A9))=TRUE,0,GETPIVOTDATA("VALUE",'CRS WK pvt'!$I$2,"DT_FILE",DC$8,"CD_CO",DC$6,"TRIM_CAT",TRIM(B13),"TRIM_LINE",A9))</f>
        <v>12789</v>
      </c>
    </row>
    <row r="14" spans="1:107" s="52" customFormat="1" x14ac:dyDescent="0.35">
      <c r="A14" s="139"/>
      <c r="B14" s="53" t="s">
        <v>143</v>
      </c>
      <c r="C14" s="54">
        <v>9110</v>
      </c>
      <c r="D14" s="55">
        <v>9110</v>
      </c>
      <c r="E14" s="55">
        <v>9092</v>
      </c>
      <c r="F14" s="55">
        <v>9090</v>
      </c>
      <c r="G14" s="55">
        <v>9085</v>
      </c>
      <c r="H14" s="55">
        <v>9089</v>
      </c>
      <c r="I14" s="55">
        <v>9113</v>
      </c>
      <c r="J14" s="55">
        <v>9154</v>
      </c>
      <c r="K14" s="55">
        <v>9216</v>
      </c>
      <c r="L14" s="56">
        <v>9247</v>
      </c>
      <c r="M14" s="55">
        <v>9283</v>
      </c>
      <c r="N14" s="55">
        <v>9289</v>
      </c>
      <c r="O14" s="55">
        <v>9284</v>
      </c>
      <c r="P14" s="55">
        <v>9273</v>
      </c>
      <c r="Q14" s="55">
        <v>9265</v>
      </c>
      <c r="R14" s="55">
        <v>9260</v>
      </c>
      <c r="S14" s="55">
        <v>9274</v>
      </c>
      <c r="T14" s="55">
        <v>9270</v>
      </c>
      <c r="U14" s="181">
        <v>9282</v>
      </c>
      <c r="V14" s="181">
        <v>9306</v>
      </c>
      <c r="W14" s="181">
        <v>9342</v>
      </c>
      <c r="X14" s="56">
        <v>9368</v>
      </c>
      <c r="Y14" s="181">
        <v>9378</v>
      </c>
      <c r="Z14" s="181">
        <v>9377</v>
      </c>
      <c r="AA14" s="181">
        <v>9375</v>
      </c>
      <c r="AB14" s="181">
        <v>9373</v>
      </c>
      <c r="AC14" s="181">
        <v>9377</v>
      </c>
      <c r="AD14" s="181">
        <v>9369</v>
      </c>
      <c r="AE14" s="181">
        <v>9361</v>
      </c>
      <c r="AF14" s="181">
        <v>9366</v>
      </c>
      <c r="AG14" s="181">
        <v>9389</v>
      </c>
      <c r="AH14" s="181">
        <v>9403</v>
      </c>
      <c r="AI14" s="181">
        <v>9439</v>
      </c>
      <c r="AJ14" s="56">
        <v>9460</v>
      </c>
      <c r="AK14" s="194">
        <v>9487</v>
      </c>
      <c r="AL14" s="194">
        <v>9503</v>
      </c>
      <c r="AM14" s="194">
        <v>9503</v>
      </c>
      <c r="AN14" s="194">
        <v>9487</v>
      </c>
      <c r="AO14" s="194">
        <v>9482</v>
      </c>
      <c r="AP14" s="194">
        <v>9469</v>
      </c>
      <c r="AQ14" s="57">
        <v>9452</v>
      </c>
      <c r="AR14" s="194">
        <v>9453</v>
      </c>
      <c r="AS14" s="194">
        <v>9452</v>
      </c>
      <c r="AT14" s="194">
        <v>9478</v>
      </c>
      <c r="AU14" s="194">
        <v>9508</v>
      </c>
      <c r="AV14" s="100">
        <v>9533</v>
      </c>
      <c r="AW14" s="194">
        <v>9553</v>
      </c>
      <c r="AX14" s="194">
        <v>9569</v>
      </c>
      <c r="AY14" s="194">
        <v>9569</v>
      </c>
      <c r="AZ14" s="57">
        <v>9574</v>
      </c>
      <c r="BA14" s="194">
        <v>9572</v>
      </c>
      <c r="BB14" s="194">
        <v>9567</v>
      </c>
      <c r="BC14" s="57">
        <v>9565</v>
      </c>
      <c r="BD14" s="194">
        <v>9551</v>
      </c>
      <c r="BE14" s="194">
        <v>9557</v>
      </c>
      <c r="BF14" s="194">
        <v>9577</v>
      </c>
      <c r="BG14" s="194">
        <v>9608</v>
      </c>
      <c r="BH14" s="100"/>
      <c r="BI14" s="57">
        <f t="shared" si="0"/>
        <v>174</v>
      </c>
      <c r="BJ14" s="58">
        <f t="shared" si="0"/>
        <v>163</v>
      </c>
      <c r="BK14" s="58">
        <f t="shared" si="0"/>
        <v>173</v>
      </c>
      <c r="BL14" s="58">
        <f t="shared" si="0"/>
        <v>170</v>
      </c>
      <c r="BM14" s="58">
        <f t="shared" si="0"/>
        <v>189</v>
      </c>
      <c r="BN14" s="58">
        <f t="shared" si="0"/>
        <v>181</v>
      </c>
      <c r="BO14" s="58">
        <f t="shared" si="0"/>
        <v>169</v>
      </c>
      <c r="BP14" s="58">
        <f t="shared" si="0"/>
        <v>152</v>
      </c>
      <c r="BQ14" s="58">
        <f t="shared" si="0"/>
        <v>126</v>
      </c>
      <c r="BR14" s="383">
        <f t="shared" si="0"/>
        <v>121</v>
      </c>
      <c r="BS14" s="101">
        <f t="shared" si="1"/>
        <v>95</v>
      </c>
      <c r="BT14" s="58">
        <f t="shared" si="1"/>
        <v>88</v>
      </c>
      <c r="BU14" s="58">
        <f t="shared" si="1"/>
        <v>91</v>
      </c>
      <c r="BV14" s="58">
        <f t="shared" si="1"/>
        <v>100</v>
      </c>
      <c r="BW14" s="58">
        <f t="shared" si="1"/>
        <v>112</v>
      </c>
      <c r="BX14" s="223">
        <f t="shared" si="1"/>
        <v>109</v>
      </c>
      <c r="BY14" s="223">
        <f t="shared" si="1"/>
        <v>87</v>
      </c>
      <c r="BZ14" s="223">
        <f t="shared" si="1"/>
        <v>96</v>
      </c>
      <c r="CA14" s="223">
        <f t="shared" si="1"/>
        <v>107</v>
      </c>
      <c r="CB14" s="223">
        <f t="shared" si="1"/>
        <v>97</v>
      </c>
      <c r="CC14" s="223">
        <f t="shared" si="2"/>
        <v>97</v>
      </c>
      <c r="CD14" s="363">
        <f t="shared" si="2"/>
        <v>92</v>
      </c>
      <c r="CE14" s="196">
        <f t="shared" si="2"/>
        <v>109</v>
      </c>
      <c r="CF14" s="249">
        <f t="shared" si="2"/>
        <v>126</v>
      </c>
      <c r="CG14" s="249">
        <f t="shared" si="2"/>
        <v>128</v>
      </c>
      <c r="CH14" s="249">
        <f t="shared" si="2"/>
        <v>114</v>
      </c>
      <c r="CI14" s="249">
        <f t="shared" si="2"/>
        <v>105</v>
      </c>
      <c r="CJ14" s="249">
        <f t="shared" si="2"/>
        <v>100</v>
      </c>
      <c r="CK14" s="249">
        <f t="shared" si="2"/>
        <v>91</v>
      </c>
      <c r="CL14" s="249">
        <f t="shared" si="2"/>
        <v>87</v>
      </c>
      <c r="CM14" s="249">
        <f t="shared" si="3"/>
        <v>63</v>
      </c>
      <c r="CN14" s="249">
        <f t="shared" si="3"/>
        <v>75</v>
      </c>
      <c r="CO14" s="249">
        <f t="shared" si="3"/>
        <v>69</v>
      </c>
      <c r="CP14" s="363">
        <f t="shared" si="3"/>
        <v>73</v>
      </c>
      <c r="CQ14" s="363">
        <f t="shared" si="3"/>
        <v>66</v>
      </c>
      <c r="CR14" s="363">
        <f t="shared" si="3"/>
        <v>66</v>
      </c>
      <c r="CS14" s="363">
        <f t="shared" si="3"/>
        <v>66</v>
      </c>
      <c r="CT14" s="363">
        <f t="shared" si="3"/>
        <v>87</v>
      </c>
      <c r="CU14" s="363">
        <f t="shared" si="3"/>
        <v>90</v>
      </c>
      <c r="CV14" s="363">
        <f t="shared" si="3"/>
        <v>98</v>
      </c>
      <c r="CW14" s="363">
        <f t="shared" si="3"/>
        <v>113</v>
      </c>
      <c r="CX14" s="363">
        <f t="shared" si="3"/>
        <v>98</v>
      </c>
      <c r="CY14" s="363">
        <f t="shared" si="3"/>
        <v>105</v>
      </c>
      <c r="CZ14" s="363">
        <f t="shared" si="3"/>
        <v>99</v>
      </c>
      <c r="DA14" s="363">
        <f t="shared" si="3"/>
        <v>100</v>
      </c>
      <c r="DB14" s="264"/>
      <c r="DC14" s="57">
        <f>IF(ISERROR(GETPIVOTDATA("VALUE",'CRS WK pvt'!$I$2,"DT_FILE",DC$8,"CD_CO",DC$6,"TRIM_CAT",TRIM(B14),"TRIM_LINE",A9))=TRUE,0,GETPIVOTDATA("VALUE",'CRS WK pvt'!$I$2,"DT_FILE",DC$8,"CD_CO",DC$6,"TRIM_CAT",TRIM(B14),"TRIM_LINE",A9))</f>
        <v>9608</v>
      </c>
    </row>
    <row r="15" spans="1:107" s="66" customFormat="1" ht="15" thickBot="1" x14ac:dyDescent="0.4">
      <c r="A15" s="140"/>
      <c r="B15" s="60" t="s">
        <v>144</v>
      </c>
      <c r="C15" s="61">
        <f t="shared" ref="C15:V15" si="4">SUM(C10:C14)</f>
        <v>711717</v>
      </c>
      <c r="D15" s="62">
        <f t="shared" si="4"/>
        <v>712068</v>
      </c>
      <c r="E15" s="62">
        <f t="shared" si="4"/>
        <v>711447</v>
      </c>
      <c r="F15" s="62">
        <f t="shared" si="4"/>
        <v>711701</v>
      </c>
      <c r="G15" s="62">
        <f t="shared" si="4"/>
        <v>712258</v>
      </c>
      <c r="H15" s="62">
        <f t="shared" si="4"/>
        <v>710484</v>
      </c>
      <c r="I15" s="62">
        <f t="shared" si="4"/>
        <v>714938</v>
      </c>
      <c r="J15" s="62">
        <f t="shared" si="4"/>
        <v>718016</v>
      </c>
      <c r="K15" s="62">
        <f t="shared" si="4"/>
        <v>721608</v>
      </c>
      <c r="L15" s="63">
        <f t="shared" si="4"/>
        <v>722985</v>
      </c>
      <c r="M15" s="62">
        <f t="shared" si="4"/>
        <v>723509</v>
      </c>
      <c r="N15" s="62">
        <f t="shared" si="4"/>
        <v>723611</v>
      </c>
      <c r="O15" s="62">
        <f t="shared" si="4"/>
        <v>722994</v>
      </c>
      <c r="P15" s="62">
        <f t="shared" si="4"/>
        <v>721852</v>
      </c>
      <c r="Q15" s="62">
        <f t="shared" si="4"/>
        <v>721348</v>
      </c>
      <c r="R15" s="62">
        <f t="shared" si="4"/>
        <v>720766</v>
      </c>
      <c r="S15" s="62">
        <f t="shared" si="4"/>
        <v>719709</v>
      </c>
      <c r="T15" s="62">
        <f t="shared" si="4"/>
        <v>718712</v>
      </c>
      <c r="U15" s="62">
        <f t="shared" si="4"/>
        <v>717020</v>
      </c>
      <c r="V15" s="62">
        <f t="shared" si="4"/>
        <v>720759</v>
      </c>
      <c r="W15" s="62">
        <f>SUM(W10+W11+W12+W13+W14)</f>
        <v>723963</v>
      </c>
      <c r="X15" s="63">
        <f>SUM(X10+X11+X12+X13+X14)</f>
        <v>726699</v>
      </c>
      <c r="Y15" s="182">
        <v>729085</v>
      </c>
      <c r="Z15" s="182">
        <v>730077</v>
      </c>
      <c r="AA15" s="182">
        <v>730471</v>
      </c>
      <c r="AB15" s="182">
        <v>730007</v>
      </c>
      <c r="AC15" s="182">
        <v>729496</v>
      </c>
      <c r="AD15" s="182">
        <v>728588</v>
      </c>
      <c r="AE15" s="182">
        <v>727208</v>
      </c>
      <c r="AF15" s="182">
        <v>726862</v>
      </c>
      <c r="AG15" s="182">
        <v>725651</v>
      </c>
      <c r="AH15" s="182">
        <v>729553</v>
      </c>
      <c r="AI15" s="182">
        <v>733536</v>
      </c>
      <c r="AJ15" s="63">
        <v>736186</v>
      </c>
      <c r="AK15" s="273">
        <v>738592</v>
      </c>
      <c r="AL15" s="273">
        <v>739692</v>
      </c>
      <c r="AM15" s="273">
        <v>739678</v>
      </c>
      <c r="AN15" s="273">
        <v>738752</v>
      </c>
      <c r="AO15" s="273">
        <v>737586</v>
      </c>
      <c r="AP15" s="273">
        <v>736399</v>
      </c>
      <c r="AQ15" s="64">
        <v>734619</v>
      </c>
      <c r="AR15" s="273">
        <v>734150</v>
      </c>
      <c r="AS15" s="273">
        <v>732325</v>
      </c>
      <c r="AT15" s="273">
        <v>735761</v>
      </c>
      <c r="AU15" s="273">
        <v>739526</v>
      </c>
      <c r="AV15" s="290">
        <v>742171</v>
      </c>
      <c r="AW15" s="273">
        <v>743759</v>
      </c>
      <c r="AX15" s="273">
        <v>744762</v>
      </c>
      <c r="AY15" s="273">
        <v>745326</v>
      </c>
      <c r="AZ15" s="64">
        <v>744722</v>
      </c>
      <c r="BA15" s="273">
        <v>743872</v>
      </c>
      <c r="BB15" s="273">
        <v>743009</v>
      </c>
      <c r="BC15" s="64">
        <v>741062</v>
      </c>
      <c r="BD15" s="273">
        <v>740102</v>
      </c>
      <c r="BE15" s="273">
        <v>738894</v>
      </c>
      <c r="BF15" s="273">
        <v>743529</v>
      </c>
      <c r="BG15" s="273">
        <v>745832</v>
      </c>
      <c r="BH15" s="290"/>
      <c r="BI15" s="64">
        <f t="shared" ref="BI15:BM15" si="5">SUM(BI10:BI14)</f>
        <v>11277</v>
      </c>
      <c r="BJ15" s="65">
        <f t="shared" si="5"/>
        <v>9784</v>
      </c>
      <c r="BK15" s="65">
        <f t="shared" si="5"/>
        <v>9901</v>
      </c>
      <c r="BL15" s="65">
        <f t="shared" si="5"/>
        <v>9065</v>
      </c>
      <c r="BM15" s="65">
        <f t="shared" si="5"/>
        <v>7451</v>
      </c>
      <c r="BN15" s="65">
        <f t="shared" ref="BN15:BV15" si="6">SUM(BN10:BN14)</f>
        <v>8228</v>
      </c>
      <c r="BO15" s="65">
        <f t="shared" si="6"/>
        <v>2082</v>
      </c>
      <c r="BP15" s="65">
        <f t="shared" si="6"/>
        <v>2743</v>
      </c>
      <c r="BQ15" s="65">
        <f t="shared" si="6"/>
        <v>2355</v>
      </c>
      <c r="BR15" s="384">
        <f t="shared" si="6"/>
        <v>3714</v>
      </c>
      <c r="BS15" s="407">
        <f t="shared" si="6"/>
        <v>5576</v>
      </c>
      <c r="BT15" s="65">
        <f t="shared" si="6"/>
        <v>6466</v>
      </c>
      <c r="BU15" s="65">
        <f t="shared" si="6"/>
        <v>7477</v>
      </c>
      <c r="BV15" s="65">
        <f t="shared" si="6"/>
        <v>8155</v>
      </c>
      <c r="BW15" s="65">
        <f t="shared" ref="BW15:BX15" si="7">SUM(BW10:BW14)</f>
        <v>8148</v>
      </c>
      <c r="BX15" s="224">
        <f t="shared" si="7"/>
        <v>7822</v>
      </c>
      <c r="BY15" s="224">
        <f t="shared" ref="BY15:BZ15" si="8">SUM(BY10:BY14)</f>
        <v>7499</v>
      </c>
      <c r="BZ15" s="224">
        <f t="shared" si="8"/>
        <v>8150</v>
      </c>
      <c r="CA15" s="224">
        <f t="shared" ref="CA15:CB15" si="9">SUM(CA10:CA14)</f>
        <v>8631</v>
      </c>
      <c r="CB15" s="224">
        <f t="shared" si="9"/>
        <v>8794</v>
      </c>
      <c r="CC15" s="224">
        <f t="shared" ref="CC15:CE15" si="10">SUM(CC10:CC14)</f>
        <v>9573</v>
      </c>
      <c r="CD15" s="364">
        <f t="shared" si="10"/>
        <v>9487</v>
      </c>
      <c r="CE15" s="333">
        <f t="shared" si="10"/>
        <v>9507</v>
      </c>
      <c r="CF15" s="250">
        <f t="shared" ref="CF15" si="11">SUM(CF10:CF14)</f>
        <v>9615</v>
      </c>
      <c r="CG15" s="250">
        <f t="shared" ref="CG15" si="12">SUM(CG10:CG14)</f>
        <v>9207</v>
      </c>
      <c r="CH15" s="250">
        <f t="shared" ref="CH15" si="13">SUM(CH10:CH14)</f>
        <v>8745</v>
      </c>
      <c r="CI15" s="250">
        <f t="shared" ref="CI15" si="14">SUM(CI10:CI14)</f>
        <v>8090</v>
      </c>
      <c r="CJ15" s="250">
        <f t="shared" ref="CJ15" si="15">SUM(CJ10:CJ14)</f>
        <v>7811</v>
      </c>
      <c r="CK15" s="250">
        <f t="shared" ref="CK15" si="16">SUM(CK10:CK14)</f>
        <v>7411</v>
      </c>
      <c r="CL15" s="250">
        <f t="shared" ref="CL15" si="17">SUM(CL10:CL14)</f>
        <v>7288</v>
      </c>
      <c r="CM15" s="250">
        <f t="shared" ref="CM15" si="18">SUM(CM10:CM14)</f>
        <v>6674</v>
      </c>
      <c r="CN15" s="250">
        <f t="shared" ref="CN15" si="19">SUM(CN10:CN14)</f>
        <v>6208</v>
      </c>
      <c r="CO15" s="250">
        <f t="shared" ref="CO15" si="20">SUM(CO10:CO14)</f>
        <v>5990</v>
      </c>
      <c r="CP15" s="364">
        <f t="shared" ref="CP15" si="21">SUM(CP10:CP14)</f>
        <v>5985</v>
      </c>
      <c r="CQ15" s="364">
        <f t="shared" ref="CQ15" si="22">SUM(CQ10:CQ14)</f>
        <v>5167</v>
      </c>
      <c r="CR15" s="364">
        <f t="shared" ref="CR15" si="23">SUM(CR10:CR14)</f>
        <v>5070</v>
      </c>
      <c r="CS15" s="364">
        <f t="shared" ref="CS15" si="24">SUM(CS10:CS14)</f>
        <v>5648</v>
      </c>
      <c r="CT15" s="364">
        <f t="shared" ref="CT15:CU15" si="25">SUM(CT10:CT14)</f>
        <v>5970</v>
      </c>
      <c r="CU15" s="364">
        <f t="shared" si="25"/>
        <v>6286</v>
      </c>
      <c r="CV15" s="364">
        <f t="shared" ref="CV15" si="26">SUM(CV10:CV14)</f>
        <v>6610</v>
      </c>
      <c r="CW15" s="364">
        <f t="shared" ref="CW15" si="27">SUM(CW10:CW14)</f>
        <v>6443</v>
      </c>
      <c r="CX15" s="364">
        <f t="shared" ref="CX15:CY15" si="28">SUM(CX10:CX14)</f>
        <v>5952</v>
      </c>
      <c r="CY15" s="364">
        <f t="shared" si="28"/>
        <v>6569</v>
      </c>
      <c r="CZ15" s="364">
        <f t="shared" ref="CZ15:DA15" si="29">SUM(CZ10:CZ14)</f>
        <v>7768</v>
      </c>
      <c r="DA15" s="364">
        <f t="shared" si="29"/>
        <v>6306</v>
      </c>
      <c r="DB15" s="265"/>
      <c r="DC15" s="78">
        <f>SUM(DC10:DC14)</f>
        <v>745832</v>
      </c>
    </row>
    <row r="16" spans="1:107" s="52" customFormat="1" x14ac:dyDescent="0.3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51"/>
      <c r="CB16" s="251"/>
      <c r="CC16" s="251"/>
      <c r="CD16" s="365"/>
      <c r="CE16" s="334"/>
      <c r="CF16" s="251"/>
      <c r="CG16" s="251"/>
      <c r="CH16" s="251"/>
      <c r="CI16" s="251"/>
      <c r="CJ16" s="251"/>
      <c r="CK16" s="251"/>
      <c r="CL16" s="251"/>
      <c r="CM16" s="251"/>
      <c r="CN16" s="251"/>
      <c r="CO16" s="251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365"/>
      <c r="DB16" s="264"/>
      <c r="DC16" s="71"/>
    </row>
    <row r="17" spans="1:107" s="52" customFormat="1" x14ac:dyDescent="0.35">
      <c r="A17" s="139"/>
      <c r="B17" s="53" t="s">
        <v>139</v>
      </c>
      <c r="C17" s="73">
        <v>106380</v>
      </c>
      <c r="D17" s="74">
        <v>110547</v>
      </c>
      <c r="E17" s="74">
        <v>111188</v>
      </c>
      <c r="F17" s="74">
        <v>102978</v>
      </c>
      <c r="G17" s="74">
        <v>106543</v>
      </c>
      <c r="H17" s="74">
        <v>103064</v>
      </c>
      <c r="I17" s="74">
        <v>100104</v>
      </c>
      <c r="J17" s="74">
        <v>94758</v>
      </c>
      <c r="K17" s="74">
        <v>101192</v>
      </c>
      <c r="L17" s="75">
        <v>101308</v>
      </c>
      <c r="M17" s="74">
        <v>99505</v>
      </c>
      <c r="N17" s="74">
        <v>104473</v>
      </c>
      <c r="O17" s="74">
        <v>111192</v>
      </c>
      <c r="P17" s="74">
        <v>112458</v>
      </c>
      <c r="Q17" s="74">
        <v>109855</v>
      </c>
      <c r="R17" s="74">
        <v>109974</v>
      </c>
      <c r="S17" s="74">
        <v>106469</v>
      </c>
      <c r="T17" s="74">
        <v>104834</v>
      </c>
      <c r="U17" s="184">
        <v>101285</v>
      </c>
      <c r="V17" s="184">
        <v>104211</v>
      </c>
      <c r="W17" s="184">
        <v>106114</v>
      </c>
      <c r="X17" s="75">
        <v>101882</v>
      </c>
      <c r="Y17" s="184">
        <v>99226</v>
      </c>
      <c r="Z17" s="184">
        <v>100242</v>
      </c>
      <c r="AA17" s="184">
        <v>98835</v>
      </c>
      <c r="AB17" s="184">
        <v>103735</v>
      </c>
      <c r="AC17" s="184">
        <v>102006</v>
      </c>
      <c r="AD17" s="184">
        <v>99458</v>
      </c>
      <c r="AE17" s="184">
        <v>96999</v>
      </c>
      <c r="AF17" s="184">
        <v>94222</v>
      </c>
      <c r="AG17" s="184">
        <v>94229</v>
      </c>
      <c r="AH17" s="184">
        <v>101770</v>
      </c>
      <c r="AI17" s="184">
        <v>102650</v>
      </c>
      <c r="AJ17" s="75">
        <v>94295</v>
      </c>
      <c r="AK17" s="275">
        <v>101614</v>
      </c>
      <c r="AL17" s="275">
        <v>98976</v>
      </c>
      <c r="AM17" s="275">
        <v>98860</v>
      </c>
      <c r="AN17" s="275">
        <v>104300</v>
      </c>
      <c r="AO17" s="275">
        <v>99863</v>
      </c>
      <c r="AP17" s="275">
        <v>99451</v>
      </c>
      <c r="AQ17" s="57">
        <v>98349</v>
      </c>
      <c r="AR17" s="275">
        <v>94474</v>
      </c>
      <c r="AS17" s="275">
        <v>96381</v>
      </c>
      <c r="AT17" s="275">
        <v>94660</v>
      </c>
      <c r="AU17" s="275">
        <v>95056</v>
      </c>
      <c r="AV17" s="292">
        <v>95274</v>
      </c>
      <c r="AW17" s="275">
        <v>96272</v>
      </c>
      <c r="AX17" s="275">
        <v>99968</v>
      </c>
      <c r="AY17" s="275">
        <v>100960</v>
      </c>
      <c r="AZ17" s="57">
        <v>105377</v>
      </c>
      <c r="BA17" s="275">
        <v>98875</v>
      </c>
      <c r="BB17" s="275">
        <v>100013</v>
      </c>
      <c r="BC17" s="57">
        <v>101757</v>
      </c>
      <c r="BD17" s="275">
        <v>94226</v>
      </c>
      <c r="BE17" s="275">
        <v>95674</v>
      </c>
      <c r="BF17" s="275">
        <v>94117</v>
      </c>
      <c r="BG17" s="275">
        <v>97118</v>
      </c>
      <c r="BH17" s="292"/>
      <c r="BI17" s="76">
        <f t="shared" ref="BI17:BR21" si="30">O17-C17</f>
        <v>4812</v>
      </c>
      <c r="BJ17" s="77">
        <f t="shared" si="30"/>
        <v>1911</v>
      </c>
      <c r="BK17" s="77">
        <f t="shared" si="30"/>
        <v>-1333</v>
      </c>
      <c r="BL17" s="77">
        <f t="shared" si="30"/>
        <v>6996</v>
      </c>
      <c r="BM17" s="77">
        <f t="shared" si="30"/>
        <v>-74</v>
      </c>
      <c r="BN17" s="77">
        <f t="shared" si="30"/>
        <v>1770</v>
      </c>
      <c r="BO17" s="77">
        <f t="shared" si="30"/>
        <v>1181</v>
      </c>
      <c r="BP17" s="77">
        <f t="shared" si="30"/>
        <v>9453</v>
      </c>
      <c r="BQ17" s="77">
        <f t="shared" si="30"/>
        <v>4922</v>
      </c>
      <c r="BR17" s="386">
        <f t="shared" si="30"/>
        <v>574</v>
      </c>
      <c r="BS17" s="409">
        <f t="shared" ref="BS17:CB21" si="31">Y17-M17</f>
        <v>-279</v>
      </c>
      <c r="BT17" s="77">
        <f t="shared" si="31"/>
        <v>-4231</v>
      </c>
      <c r="BU17" s="77">
        <f t="shared" si="31"/>
        <v>-12357</v>
      </c>
      <c r="BV17" s="77">
        <f t="shared" si="31"/>
        <v>-8723</v>
      </c>
      <c r="BW17" s="77">
        <f t="shared" si="31"/>
        <v>-7849</v>
      </c>
      <c r="BX17" s="226">
        <f t="shared" si="31"/>
        <v>-10516</v>
      </c>
      <c r="BY17" s="226">
        <f t="shared" si="31"/>
        <v>-9470</v>
      </c>
      <c r="BZ17" s="226">
        <f t="shared" si="31"/>
        <v>-10612</v>
      </c>
      <c r="CA17" s="226">
        <f t="shared" si="31"/>
        <v>-7056</v>
      </c>
      <c r="CB17" s="226">
        <f t="shared" si="31"/>
        <v>-2441</v>
      </c>
      <c r="CC17" s="226">
        <f t="shared" ref="CC17:CL21" si="32">AI17-W17</f>
        <v>-3464</v>
      </c>
      <c r="CD17" s="366">
        <f t="shared" si="32"/>
        <v>-7587</v>
      </c>
      <c r="CE17" s="335">
        <f t="shared" si="32"/>
        <v>2388</v>
      </c>
      <c r="CF17" s="252">
        <f t="shared" si="32"/>
        <v>-1266</v>
      </c>
      <c r="CG17" s="252">
        <f t="shared" si="32"/>
        <v>25</v>
      </c>
      <c r="CH17" s="252">
        <f t="shared" si="32"/>
        <v>565</v>
      </c>
      <c r="CI17" s="252">
        <f t="shared" si="32"/>
        <v>-2143</v>
      </c>
      <c r="CJ17" s="252">
        <f t="shared" si="32"/>
        <v>-7</v>
      </c>
      <c r="CK17" s="252">
        <f t="shared" si="32"/>
        <v>1350</v>
      </c>
      <c r="CL17" s="252">
        <f t="shared" si="32"/>
        <v>252</v>
      </c>
      <c r="CM17" s="252">
        <f t="shared" ref="CM17:DA21" si="33">AS17-AG17</f>
        <v>2152</v>
      </c>
      <c r="CN17" s="252">
        <f t="shared" si="33"/>
        <v>-7110</v>
      </c>
      <c r="CO17" s="252">
        <f t="shared" si="33"/>
        <v>-7594</v>
      </c>
      <c r="CP17" s="366">
        <f t="shared" si="33"/>
        <v>979</v>
      </c>
      <c r="CQ17" s="366">
        <f t="shared" si="33"/>
        <v>-5342</v>
      </c>
      <c r="CR17" s="366">
        <f t="shared" si="33"/>
        <v>992</v>
      </c>
      <c r="CS17" s="366">
        <f t="shared" si="33"/>
        <v>2100</v>
      </c>
      <c r="CT17" s="366">
        <f t="shared" si="33"/>
        <v>1077</v>
      </c>
      <c r="CU17" s="366">
        <f t="shared" si="33"/>
        <v>-988</v>
      </c>
      <c r="CV17" s="366">
        <f t="shared" si="33"/>
        <v>562</v>
      </c>
      <c r="CW17" s="366">
        <f t="shared" si="33"/>
        <v>3408</v>
      </c>
      <c r="CX17" s="366">
        <f t="shared" si="33"/>
        <v>-248</v>
      </c>
      <c r="CY17" s="366">
        <f t="shared" si="33"/>
        <v>-707</v>
      </c>
      <c r="CZ17" s="366">
        <f t="shared" si="33"/>
        <v>-543</v>
      </c>
      <c r="DA17" s="366">
        <f t="shared" si="33"/>
        <v>2062</v>
      </c>
      <c r="DB17" s="264"/>
      <c r="DC17" s="57">
        <f>IF(ISERROR(GETPIVOTDATA("VALUE",'CRS WK pvt'!$I$2,"DT_FILE",DC$8,"CD_CO",DC$6,"TRIM_CAT",TRIM(B17),"TRIM_LINE",A16))=TRUE,0,GETPIVOTDATA("VALUE",'CRS WK pvt'!$I$2,"DT_FILE",DC$8,"CD_CO",DC$6,"TRIM_CAT",TRIM(B17),"TRIM_LINE",A16))</f>
        <v>97118</v>
      </c>
    </row>
    <row r="18" spans="1:107" s="52" customFormat="1" x14ac:dyDescent="0.35">
      <c r="A18" s="139"/>
      <c r="B18" s="53" t="s">
        <v>140</v>
      </c>
      <c r="C18" s="73">
        <v>23107</v>
      </c>
      <c r="D18" s="74">
        <v>23430</v>
      </c>
      <c r="E18" s="74">
        <v>24732</v>
      </c>
      <c r="F18" s="74">
        <v>23312</v>
      </c>
      <c r="G18" s="74">
        <v>24061</v>
      </c>
      <c r="H18" s="74">
        <v>23897</v>
      </c>
      <c r="I18" s="74">
        <v>23718</v>
      </c>
      <c r="J18" s="74">
        <v>23068</v>
      </c>
      <c r="K18" s="74">
        <v>24022</v>
      </c>
      <c r="L18" s="75">
        <v>24960</v>
      </c>
      <c r="M18" s="74">
        <v>24005</v>
      </c>
      <c r="N18" s="74">
        <v>22769</v>
      </c>
      <c r="O18" s="74">
        <v>23228</v>
      </c>
      <c r="P18" s="74">
        <v>23409</v>
      </c>
      <c r="Q18" s="74">
        <v>22749</v>
      </c>
      <c r="R18" s="74">
        <v>23424</v>
      </c>
      <c r="S18" s="74">
        <v>25158</v>
      </c>
      <c r="T18" s="74">
        <v>25025</v>
      </c>
      <c r="U18" s="184">
        <v>25104</v>
      </c>
      <c r="V18" s="184">
        <v>25538</v>
      </c>
      <c r="W18" s="184">
        <v>27150</v>
      </c>
      <c r="X18" s="75">
        <v>28145</v>
      </c>
      <c r="Y18" s="184">
        <v>26386</v>
      </c>
      <c r="Z18" s="184">
        <v>26671</v>
      </c>
      <c r="AA18" s="184">
        <v>26430</v>
      </c>
      <c r="AB18" s="184">
        <v>27643</v>
      </c>
      <c r="AC18" s="184">
        <v>26344</v>
      </c>
      <c r="AD18" s="184">
        <v>27208</v>
      </c>
      <c r="AE18" s="184">
        <v>26675</v>
      </c>
      <c r="AF18" s="184">
        <v>26093</v>
      </c>
      <c r="AG18" s="184">
        <v>26031</v>
      </c>
      <c r="AH18" s="184">
        <v>26978</v>
      </c>
      <c r="AI18" s="184">
        <v>26229</v>
      </c>
      <c r="AJ18" s="75">
        <v>24244</v>
      </c>
      <c r="AK18" s="275">
        <v>26061</v>
      </c>
      <c r="AL18" s="275">
        <v>26790</v>
      </c>
      <c r="AM18" s="275">
        <v>27589</v>
      </c>
      <c r="AN18" s="275">
        <v>28253</v>
      </c>
      <c r="AO18" s="275">
        <v>27585</v>
      </c>
      <c r="AP18" s="275">
        <v>27717</v>
      </c>
      <c r="AQ18" s="57">
        <v>27471</v>
      </c>
      <c r="AR18" s="275">
        <v>27360</v>
      </c>
      <c r="AS18" s="275">
        <v>27660</v>
      </c>
      <c r="AT18" s="275">
        <v>27223</v>
      </c>
      <c r="AU18" s="275">
        <v>27983</v>
      </c>
      <c r="AV18" s="292">
        <v>30183</v>
      </c>
      <c r="AW18" s="275">
        <v>31568</v>
      </c>
      <c r="AX18" s="275">
        <v>31994</v>
      </c>
      <c r="AY18" s="275">
        <v>32421</v>
      </c>
      <c r="AZ18" s="57">
        <v>32817</v>
      </c>
      <c r="BA18" s="275">
        <v>31495</v>
      </c>
      <c r="BB18" s="275">
        <v>31852</v>
      </c>
      <c r="BC18" s="57">
        <v>32017</v>
      </c>
      <c r="BD18" s="275">
        <v>30942</v>
      </c>
      <c r="BE18" s="275">
        <v>31008</v>
      </c>
      <c r="BF18" s="275">
        <v>30679</v>
      </c>
      <c r="BG18" s="275">
        <v>31596</v>
      </c>
      <c r="BH18" s="292"/>
      <c r="BI18" s="76">
        <f t="shared" si="30"/>
        <v>121</v>
      </c>
      <c r="BJ18" s="77">
        <f t="shared" si="30"/>
        <v>-21</v>
      </c>
      <c r="BK18" s="77">
        <f t="shared" si="30"/>
        <v>-1983</v>
      </c>
      <c r="BL18" s="77">
        <f t="shared" si="30"/>
        <v>112</v>
      </c>
      <c r="BM18" s="77">
        <f t="shared" si="30"/>
        <v>1097</v>
      </c>
      <c r="BN18" s="77">
        <f t="shared" si="30"/>
        <v>1128</v>
      </c>
      <c r="BO18" s="77">
        <f t="shared" si="30"/>
        <v>1386</v>
      </c>
      <c r="BP18" s="77">
        <f t="shared" si="30"/>
        <v>2470</v>
      </c>
      <c r="BQ18" s="77">
        <f t="shared" si="30"/>
        <v>3128</v>
      </c>
      <c r="BR18" s="386">
        <f t="shared" si="30"/>
        <v>3185</v>
      </c>
      <c r="BS18" s="409">
        <f t="shared" si="31"/>
        <v>2381</v>
      </c>
      <c r="BT18" s="77">
        <f t="shared" si="31"/>
        <v>3902</v>
      </c>
      <c r="BU18" s="77">
        <f t="shared" si="31"/>
        <v>3202</v>
      </c>
      <c r="BV18" s="77">
        <f t="shared" si="31"/>
        <v>4234</v>
      </c>
      <c r="BW18" s="77">
        <f t="shared" si="31"/>
        <v>3595</v>
      </c>
      <c r="BX18" s="226">
        <f t="shared" si="31"/>
        <v>3784</v>
      </c>
      <c r="BY18" s="226">
        <f t="shared" si="31"/>
        <v>1517</v>
      </c>
      <c r="BZ18" s="226">
        <f t="shared" si="31"/>
        <v>1068</v>
      </c>
      <c r="CA18" s="226">
        <f t="shared" si="31"/>
        <v>927</v>
      </c>
      <c r="CB18" s="226">
        <f t="shared" si="31"/>
        <v>1440</v>
      </c>
      <c r="CC18" s="226">
        <f t="shared" si="32"/>
        <v>-921</v>
      </c>
      <c r="CD18" s="366">
        <f t="shared" si="32"/>
        <v>-3901</v>
      </c>
      <c r="CE18" s="335">
        <f t="shared" si="32"/>
        <v>-325</v>
      </c>
      <c r="CF18" s="252">
        <f t="shared" si="32"/>
        <v>119</v>
      </c>
      <c r="CG18" s="252">
        <f t="shared" si="32"/>
        <v>1159</v>
      </c>
      <c r="CH18" s="252">
        <f t="shared" si="32"/>
        <v>610</v>
      </c>
      <c r="CI18" s="252">
        <f t="shared" si="32"/>
        <v>1241</v>
      </c>
      <c r="CJ18" s="252">
        <f t="shared" si="32"/>
        <v>509</v>
      </c>
      <c r="CK18" s="252">
        <f t="shared" si="32"/>
        <v>796</v>
      </c>
      <c r="CL18" s="252">
        <f t="shared" si="32"/>
        <v>1267</v>
      </c>
      <c r="CM18" s="252">
        <f t="shared" si="33"/>
        <v>1629</v>
      </c>
      <c r="CN18" s="252">
        <f t="shared" si="33"/>
        <v>245</v>
      </c>
      <c r="CO18" s="252">
        <f t="shared" si="33"/>
        <v>1754</v>
      </c>
      <c r="CP18" s="366">
        <f t="shared" si="33"/>
        <v>5939</v>
      </c>
      <c r="CQ18" s="366">
        <f t="shared" si="33"/>
        <v>5507</v>
      </c>
      <c r="CR18" s="366">
        <f t="shared" si="33"/>
        <v>5204</v>
      </c>
      <c r="CS18" s="366">
        <f t="shared" si="33"/>
        <v>4832</v>
      </c>
      <c r="CT18" s="366">
        <f t="shared" si="33"/>
        <v>4564</v>
      </c>
      <c r="CU18" s="366">
        <f t="shared" si="33"/>
        <v>3910</v>
      </c>
      <c r="CV18" s="366">
        <f t="shared" si="33"/>
        <v>4135</v>
      </c>
      <c r="CW18" s="366">
        <f t="shared" si="33"/>
        <v>4546</v>
      </c>
      <c r="CX18" s="366">
        <f t="shared" si="33"/>
        <v>3582</v>
      </c>
      <c r="CY18" s="366">
        <f t="shared" si="33"/>
        <v>3348</v>
      </c>
      <c r="CZ18" s="366">
        <f t="shared" si="33"/>
        <v>3456</v>
      </c>
      <c r="DA18" s="366">
        <f t="shared" si="33"/>
        <v>3613</v>
      </c>
      <c r="DB18" s="264"/>
      <c r="DC18" s="57">
        <f>IF(ISERROR(GETPIVOTDATA("VALUE",'CRS WK pvt'!$I$2,"DT_FILE",DC$8,"CD_CO",DC$6,"TRIM_CAT",TRIM(B18),"TRIM_LINE",A16))=TRUE,0,GETPIVOTDATA("VALUE",'CRS WK pvt'!$I$2,"DT_FILE",DC$8,"CD_CO",DC$6,"TRIM_CAT",TRIM(B18),"TRIM_LINE",A16))</f>
        <v>31596</v>
      </c>
    </row>
    <row r="19" spans="1:107" s="52" customFormat="1" x14ac:dyDescent="0.35">
      <c r="A19" s="139"/>
      <c r="B19" s="53" t="s">
        <v>141</v>
      </c>
      <c r="C19" s="73">
        <v>6632</v>
      </c>
      <c r="D19" s="74">
        <v>7194</v>
      </c>
      <c r="E19" s="74">
        <v>6516</v>
      </c>
      <c r="F19" s="74">
        <v>5628</v>
      </c>
      <c r="G19" s="74">
        <v>5803</v>
      </c>
      <c r="H19" s="74">
        <v>5601</v>
      </c>
      <c r="I19" s="74">
        <v>5301</v>
      </c>
      <c r="J19" s="74">
        <v>5060</v>
      </c>
      <c r="K19" s="74">
        <v>5830</v>
      </c>
      <c r="L19" s="75">
        <v>6532</v>
      </c>
      <c r="M19" s="74">
        <v>5961</v>
      </c>
      <c r="N19" s="74">
        <v>6669</v>
      </c>
      <c r="O19" s="74">
        <v>7078</v>
      </c>
      <c r="P19" s="74">
        <v>8932</v>
      </c>
      <c r="Q19" s="74">
        <v>8487</v>
      </c>
      <c r="R19" s="74">
        <v>7797</v>
      </c>
      <c r="S19" s="74">
        <v>6879</v>
      </c>
      <c r="T19" s="74">
        <v>6720</v>
      </c>
      <c r="U19" s="184">
        <v>6143</v>
      </c>
      <c r="V19" s="184">
        <v>6495</v>
      </c>
      <c r="W19" s="184">
        <v>7002</v>
      </c>
      <c r="X19" s="75">
        <v>6781</v>
      </c>
      <c r="Y19" s="184">
        <v>7099</v>
      </c>
      <c r="Z19" s="184">
        <v>6996</v>
      </c>
      <c r="AA19" s="184">
        <v>6071</v>
      </c>
      <c r="AB19" s="184">
        <v>6140</v>
      </c>
      <c r="AC19" s="184">
        <v>5894</v>
      </c>
      <c r="AD19" s="184">
        <v>6415</v>
      </c>
      <c r="AE19" s="184">
        <v>6200</v>
      </c>
      <c r="AF19" s="184">
        <v>5668</v>
      </c>
      <c r="AG19" s="184">
        <v>5569</v>
      </c>
      <c r="AH19" s="184">
        <v>7184</v>
      </c>
      <c r="AI19" s="184">
        <v>7458</v>
      </c>
      <c r="AJ19" s="75">
        <v>7490</v>
      </c>
      <c r="AK19" s="275">
        <v>9300</v>
      </c>
      <c r="AL19" s="275">
        <v>8249</v>
      </c>
      <c r="AM19" s="275">
        <v>7671</v>
      </c>
      <c r="AN19" s="275">
        <v>6998</v>
      </c>
      <c r="AO19" s="275">
        <v>6344</v>
      </c>
      <c r="AP19" s="275">
        <v>6765</v>
      </c>
      <c r="AQ19" s="57">
        <v>6403</v>
      </c>
      <c r="AR19" s="275">
        <v>6128</v>
      </c>
      <c r="AS19" s="275">
        <v>6417</v>
      </c>
      <c r="AT19" s="275">
        <v>6105</v>
      </c>
      <c r="AU19" s="275">
        <v>6266</v>
      </c>
      <c r="AV19" s="292">
        <v>6569</v>
      </c>
      <c r="AW19" s="275">
        <v>6696</v>
      </c>
      <c r="AX19" s="275">
        <v>6631</v>
      </c>
      <c r="AY19" s="275">
        <v>6468</v>
      </c>
      <c r="AZ19" s="57">
        <v>6431</v>
      </c>
      <c r="BA19" s="275">
        <v>5951</v>
      </c>
      <c r="BB19" s="275">
        <v>6045</v>
      </c>
      <c r="BC19" s="57">
        <v>5807</v>
      </c>
      <c r="BD19" s="275">
        <v>5323</v>
      </c>
      <c r="BE19" s="275">
        <v>5610</v>
      </c>
      <c r="BF19" s="275">
        <v>5660</v>
      </c>
      <c r="BG19" s="275">
        <v>5808</v>
      </c>
      <c r="BH19" s="292"/>
      <c r="BI19" s="76">
        <f t="shared" si="30"/>
        <v>446</v>
      </c>
      <c r="BJ19" s="77">
        <f t="shared" si="30"/>
        <v>1738</v>
      </c>
      <c r="BK19" s="77">
        <f t="shared" si="30"/>
        <v>1971</v>
      </c>
      <c r="BL19" s="77">
        <f t="shared" si="30"/>
        <v>2169</v>
      </c>
      <c r="BM19" s="77">
        <f t="shared" si="30"/>
        <v>1076</v>
      </c>
      <c r="BN19" s="77">
        <f t="shared" si="30"/>
        <v>1119</v>
      </c>
      <c r="BO19" s="77">
        <f t="shared" si="30"/>
        <v>842</v>
      </c>
      <c r="BP19" s="77">
        <f t="shared" si="30"/>
        <v>1435</v>
      </c>
      <c r="BQ19" s="77">
        <f t="shared" si="30"/>
        <v>1172</v>
      </c>
      <c r="BR19" s="386">
        <f t="shared" si="30"/>
        <v>249</v>
      </c>
      <c r="BS19" s="409">
        <f t="shared" si="31"/>
        <v>1138</v>
      </c>
      <c r="BT19" s="77">
        <f t="shared" si="31"/>
        <v>327</v>
      </c>
      <c r="BU19" s="77">
        <f t="shared" si="31"/>
        <v>-1007</v>
      </c>
      <c r="BV19" s="77">
        <f t="shared" si="31"/>
        <v>-2792</v>
      </c>
      <c r="BW19" s="77">
        <f t="shared" si="31"/>
        <v>-2593</v>
      </c>
      <c r="BX19" s="226">
        <f t="shared" si="31"/>
        <v>-1382</v>
      </c>
      <c r="BY19" s="226">
        <f t="shared" si="31"/>
        <v>-679</v>
      </c>
      <c r="BZ19" s="226">
        <f t="shared" si="31"/>
        <v>-1052</v>
      </c>
      <c r="CA19" s="226">
        <f t="shared" si="31"/>
        <v>-574</v>
      </c>
      <c r="CB19" s="226">
        <f t="shared" si="31"/>
        <v>689</v>
      </c>
      <c r="CC19" s="226">
        <f t="shared" si="32"/>
        <v>456</v>
      </c>
      <c r="CD19" s="366">
        <f t="shared" si="32"/>
        <v>709</v>
      </c>
      <c r="CE19" s="335">
        <f t="shared" si="32"/>
        <v>2201</v>
      </c>
      <c r="CF19" s="252">
        <f t="shared" si="32"/>
        <v>1253</v>
      </c>
      <c r="CG19" s="252">
        <f t="shared" si="32"/>
        <v>1600</v>
      </c>
      <c r="CH19" s="252">
        <f t="shared" si="32"/>
        <v>858</v>
      </c>
      <c r="CI19" s="252">
        <f t="shared" si="32"/>
        <v>450</v>
      </c>
      <c r="CJ19" s="252">
        <f t="shared" si="32"/>
        <v>350</v>
      </c>
      <c r="CK19" s="252">
        <f t="shared" si="32"/>
        <v>203</v>
      </c>
      <c r="CL19" s="252">
        <f t="shared" si="32"/>
        <v>460</v>
      </c>
      <c r="CM19" s="252">
        <f t="shared" si="33"/>
        <v>848</v>
      </c>
      <c r="CN19" s="252">
        <f t="shared" si="33"/>
        <v>-1079</v>
      </c>
      <c r="CO19" s="252">
        <f t="shared" si="33"/>
        <v>-1192</v>
      </c>
      <c r="CP19" s="366">
        <f t="shared" si="33"/>
        <v>-921</v>
      </c>
      <c r="CQ19" s="366">
        <f t="shared" si="33"/>
        <v>-2604</v>
      </c>
      <c r="CR19" s="366">
        <f t="shared" si="33"/>
        <v>-1618</v>
      </c>
      <c r="CS19" s="366">
        <f t="shared" si="33"/>
        <v>-1203</v>
      </c>
      <c r="CT19" s="366">
        <f t="shared" si="33"/>
        <v>-567</v>
      </c>
      <c r="CU19" s="366">
        <f t="shared" si="33"/>
        <v>-393</v>
      </c>
      <c r="CV19" s="366">
        <f t="shared" si="33"/>
        <v>-720</v>
      </c>
      <c r="CW19" s="366">
        <f t="shared" si="33"/>
        <v>-596</v>
      </c>
      <c r="CX19" s="366">
        <f t="shared" si="33"/>
        <v>-805</v>
      </c>
      <c r="CY19" s="366">
        <f t="shared" si="33"/>
        <v>-807</v>
      </c>
      <c r="CZ19" s="366">
        <f t="shared" si="33"/>
        <v>-445</v>
      </c>
      <c r="DA19" s="366">
        <f t="shared" si="33"/>
        <v>-458</v>
      </c>
      <c r="DB19" s="264"/>
      <c r="DC19" s="57">
        <f>IF(ISERROR(GETPIVOTDATA("VALUE",'CRS WK pvt'!$I$2,"DT_FILE",DC$8,"CD_CO",DC$6,"TRIM_CAT",TRIM(B19),"TRIM_LINE",A16))=TRUE,0,GETPIVOTDATA("VALUE",'CRS WK pvt'!$I$2,"DT_FILE",DC$8,"CD_CO",DC$6,"TRIM_CAT",TRIM(B19),"TRIM_LINE",A16))</f>
        <v>5808</v>
      </c>
    </row>
    <row r="20" spans="1:107" s="52" customFormat="1" x14ac:dyDescent="0.35">
      <c r="A20" s="139"/>
      <c r="B20" s="53" t="s">
        <v>142</v>
      </c>
      <c r="C20" s="73">
        <v>2033</v>
      </c>
      <c r="D20" s="74">
        <v>2174</v>
      </c>
      <c r="E20" s="74">
        <v>2006</v>
      </c>
      <c r="F20" s="74">
        <v>1726</v>
      </c>
      <c r="G20" s="74">
        <v>1790</v>
      </c>
      <c r="H20" s="74">
        <v>1736</v>
      </c>
      <c r="I20" s="74">
        <v>1655</v>
      </c>
      <c r="J20" s="74">
        <v>1652</v>
      </c>
      <c r="K20" s="74">
        <v>1817</v>
      </c>
      <c r="L20" s="75">
        <v>2069</v>
      </c>
      <c r="M20" s="74">
        <v>1722</v>
      </c>
      <c r="N20" s="74">
        <v>1958</v>
      </c>
      <c r="O20" s="74">
        <v>2109</v>
      </c>
      <c r="P20" s="74">
        <v>2951</v>
      </c>
      <c r="Q20" s="74">
        <v>2759</v>
      </c>
      <c r="R20" s="74">
        <v>2536</v>
      </c>
      <c r="S20" s="74">
        <v>2209</v>
      </c>
      <c r="T20" s="74">
        <v>2127</v>
      </c>
      <c r="U20" s="184">
        <v>1987</v>
      </c>
      <c r="V20" s="184">
        <v>2187</v>
      </c>
      <c r="W20" s="184">
        <v>2289</v>
      </c>
      <c r="X20" s="75">
        <v>2294</v>
      </c>
      <c r="Y20" s="184">
        <v>2493</v>
      </c>
      <c r="Z20" s="184">
        <v>2431</v>
      </c>
      <c r="AA20" s="184">
        <v>2029</v>
      </c>
      <c r="AB20" s="184">
        <v>1978</v>
      </c>
      <c r="AC20" s="184">
        <v>1892</v>
      </c>
      <c r="AD20" s="184">
        <v>2081</v>
      </c>
      <c r="AE20" s="184">
        <v>2027</v>
      </c>
      <c r="AF20" s="184">
        <v>1780</v>
      </c>
      <c r="AG20" s="184">
        <v>1682</v>
      </c>
      <c r="AH20" s="184">
        <v>2516</v>
      </c>
      <c r="AI20" s="184">
        <v>2708</v>
      </c>
      <c r="AJ20" s="75">
        <v>2761</v>
      </c>
      <c r="AK20" s="275">
        <v>3660</v>
      </c>
      <c r="AL20" s="275">
        <v>3145</v>
      </c>
      <c r="AM20" s="275">
        <v>2846</v>
      </c>
      <c r="AN20" s="275">
        <v>2441</v>
      </c>
      <c r="AO20" s="275">
        <v>2341</v>
      </c>
      <c r="AP20" s="275">
        <v>2451</v>
      </c>
      <c r="AQ20" s="57">
        <v>2260</v>
      </c>
      <c r="AR20" s="275">
        <v>2180</v>
      </c>
      <c r="AS20" s="275">
        <v>2365</v>
      </c>
      <c r="AT20" s="275">
        <v>2155</v>
      </c>
      <c r="AU20" s="275">
        <v>2280</v>
      </c>
      <c r="AV20" s="292">
        <v>2432</v>
      </c>
      <c r="AW20" s="275">
        <v>2297</v>
      </c>
      <c r="AX20" s="275">
        <v>2283</v>
      </c>
      <c r="AY20" s="275">
        <v>2193</v>
      </c>
      <c r="AZ20" s="57">
        <v>2095</v>
      </c>
      <c r="BA20" s="275">
        <v>1981</v>
      </c>
      <c r="BB20" s="275">
        <v>2080</v>
      </c>
      <c r="BC20" s="57">
        <v>1862</v>
      </c>
      <c r="BD20" s="275">
        <v>1752</v>
      </c>
      <c r="BE20" s="275">
        <v>1766</v>
      </c>
      <c r="BF20" s="275">
        <v>1712</v>
      </c>
      <c r="BG20" s="275">
        <v>1951</v>
      </c>
      <c r="BH20" s="292"/>
      <c r="BI20" s="76">
        <f t="shared" si="30"/>
        <v>76</v>
      </c>
      <c r="BJ20" s="77">
        <f t="shared" si="30"/>
        <v>777</v>
      </c>
      <c r="BK20" s="77">
        <f t="shared" si="30"/>
        <v>753</v>
      </c>
      <c r="BL20" s="77">
        <f t="shared" si="30"/>
        <v>810</v>
      </c>
      <c r="BM20" s="77">
        <f t="shared" si="30"/>
        <v>419</v>
      </c>
      <c r="BN20" s="77">
        <f t="shared" si="30"/>
        <v>391</v>
      </c>
      <c r="BO20" s="77">
        <f t="shared" si="30"/>
        <v>332</v>
      </c>
      <c r="BP20" s="77">
        <f t="shared" si="30"/>
        <v>535</v>
      </c>
      <c r="BQ20" s="77">
        <f t="shared" si="30"/>
        <v>472</v>
      </c>
      <c r="BR20" s="386">
        <f t="shared" si="30"/>
        <v>225</v>
      </c>
      <c r="BS20" s="409">
        <f t="shared" si="31"/>
        <v>771</v>
      </c>
      <c r="BT20" s="77">
        <f t="shared" si="31"/>
        <v>473</v>
      </c>
      <c r="BU20" s="77">
        <f t="shared" si="31"/>
        <v>-80</v>
      </c>
      <c r="BV20" s="77">
        <f t="shared" si="31"/>
        <v>-973</v>
      </c>
      <c r="BW20" s="77">
        <f t="shared" si="31"/>
        <v>-867</v>
      </c>
      <c r="BX20" s="226">
        <f t="shared" si="31"/>
        <v>-455</v>
      </c>
      <c r="BY20" s="226">
        <f t="shared" si="31"/>
        <v>-182</v>
      </c>
      <c r="BZ20" s="226">
        <f t="shared" si="31"/>
        <v>-347</v>
      </c>
      <c r="CA20" s="226">
        <f t="shared" si="31"/>
        <v>-305</v>
      </c>
      <c r="CB20" s="226">
        <f t="shared" si="31"/>
        <v>329</v>
      </c>
      <c r="CC20" s="226">
        <f t="shared" si="32"/>
        <v>419</v>
      </c>
      <c r="CD20" s="366">
        <f t="shared" si="32"/>
        <v>467</v>
      </c>
      <c r="CE20" s="335">
        <f t="shared" si="32"/>
        <v>1167</v>
      </c>
      <c r="CF20" s="252">
        <f t="shared" si="32"/>
        <v>714</v>
      </c>
      <c r="CG20" s="252">
        <f t="shared" si="32"/>
        <v>817</v>
      </c>
      <c r="CH20" s="252">
        <f t="shared" si="32"/>
        <v>463</v>
      </c>
      <c r="CI20" s="252">
        <f t="shared" si="32"/>
        <v>449</v>
      </c>
      <c r="CJ20" s="252">
        <f t="shared" si="32"/>
        <v>370</v>
      </c>
      <c r="CK20" s="252">
        <f t="shared" si="32"/>
        <v>233</v>
      </c>
      <c r="CL20" s="252">
        <f t="shared" si="32"/>
        <v>400</v>
      </c>
      <c r="CM20" s="252">
        <f t="shared" si="33"/>
        <v>683</v>
      </c>
      <c r="CN20" s="252">
        <f t="shared" si="33"/>
        <v>-361</v>
      </c>
      <c r="CO20" s="252">
        <f t="shared" si="33"/>
        <v>-428</v>
      </c>
      <c r="CP20" s="366">
        <f t="shared" si="33"/>
        <v>-329</v>
      </c>
      <c r="CQ20" s="366">
        <f t="shared" si="33"/>
        <v>-1363</v>
      </c>
      <c r="CR20" s="366">
        <f t="shared" si="33"/>
        <v>-862</v>
      </c>
      <c r="CS20" s="366">
        <f t="shared" si="33"/>
        <v>-653</v>
      </c>
      <c r="CT20" s="366">
        <f t="shared" si="33"/>
        <v>-346</v>
      </c>
      <c r="CU20" s="366">
        <f t="shared" si="33"/>
        <v>-360</v>
      </c>
      <c r="CV20" s="366">
        <f t="shared" si="33"/>
        <v>-371</v>
      </c>
      <c r="CW20" s="366">
        <f t="shared" si="33"/>
        <v>-398</v>
      </c>
      <c r="CX20" s="366">
        <f t="shared" si="33"/>
        <v>-428</v>
      </c>
      <c r="CY20" s="366">
        <f t="shared" si="33"/>
        <v>-599</v>
      </c>
      <c r="CZ20" s="366">
        <f t="shared" si="33"/>
        <v>-443</v>
      </c>
      <c r="DA20" s="366">
        <f t="shared" si="33"/>
        <v>-329</v>
      </c>
      <c r="DB20" s="264"/>
      <c r="DC20" s="57">
        <f>IF(ISERROR(GETPIVOTDATA("VALUE",'CRS WK pvt'!$I$2,"DT_FILE",DC$8,"CD_CO",DC$6,"TRIM_CAT",TRIM(B20),"TRIM_LINE",A16))=TRUE,0,GETPIVOTDATA("VALUE",'CRS WK pvt'!$I$2,"DT_FILE",DC$8,"CD_CO",DC$6,"TRIM_CAT",TRIM(B20),"TRIM_LINE",A16))</f>
        <v>1951</v>
      </c>
    </row>
    <row r="21" spans="1:107" s="52" customFormat="1" x14ac:dyDescent="0.35">
      <c r="A21" s="139"/>
      <c r="B21" s="53" t="s">
        <v>143</v>
      </c>
      <c r="C21" s="73">
        <v>1811</v>
      </c>
      <c r="D21" s="74">
        <v>1744</v>
      </c>
      <c r="E21" s="74">
        <v>1635</v>
      </c>
      <c r="F21" s="74">
        <v>1405</v>
      </c>
      <c r="G21" s="74">
        <v>1497</v>
      </c>
      <c r="H21" s="74">
        <v>1373</v>
      </c>
      <c r="I21" s="74">
        <v>1378</v>
      </c>
      <c r="J21" s="74">
        <v>1373</v>
      </c>
      <c r="K21" s="74">
        <v>1534</v>
      </c>
      <c r="L21" s="75">
        <v>1742</v>
      </c>
      <c r="M21" s="74">
        <v>1472</v>
      </c>
      <c r="N21" s="74">
        <v>1780</v>
      </c>
      <c r="O21" s="74">
        <v>1768</v>
      </c>
      <c r="P21" s="74">
        <v>2411</v>
      </c>
      <c r="Q21" s="74">
        <v>2409</v>
      </c>
      <c r="R21" s="74">
        <v>2215</v>
      </c>
      <c r="S21" s="74">
        <v>1891</v>
      </c>
      <c r="T21" s="74">
        <v>1980</v>
      </c>
      <c r="U21" s="184">
        <v>1903</v>
      </c>
      <c r="V21" s="184">
        <v>1918</v>
      </c>
      <c r="W21" s="184">
        <v>1969</v>
      </c>
      <c r="X21" s="75">
        <v>1953</v>
      </c>
      <c r="Y21" s="184">
        <v>2173</v>
      </c>
      <c r="Z21" s="184">
        <v>2063</v>
      </c>
      <c r="AA21" s="184">
        <v>1706</v>
      </c>
      <c r="AB21" s="184">
        <v>1628</v>
      </c>
      <c r="AC21" s="184">
        <v>1552</v>
      </c>
      <c r="AD21" s="184">
        <v>1888</v>
      </c>
      <c r="AE21" s="184">
        <v>1842</v>
      </c>
      <c r="AF21" s="184">
        <v>1679</v>
      </c>
      <c r="AG21" s="184">
        <v>1460</v>
      </c>
      <c r="AH21" s="184">
        <v>2210</v>
      </c>
      <c r="AI21" s="184">
        <v>2568</v>
      </c>
      <c r="AJ21" s="75">
        <v>2751</v>
      </c>
      <c r="AK21" s="275">
        <v>3421</v>
      </c>
      <c r="AL21" s="275">
        <v>2990</v>
      </c>
      <c r="AM21" s="275">
        <v>2493</v>
      </c>
      <c r="AN21" s="275">
        <v>2202</v>
      </c>
      <c r="AO21" s="275">
        <v>2105</v>
      </c>
      <c r="AP21" s="275">
        <v>2265</v>
      </c>
      <c r="AQ21" s="57">
        <v>2074</v>
      </c>
      <c r="AR21" s="275">
        <v>2110</v>
      </c>
      <c r="AS21" s="275">
        <v>2206</v>
      </c>
      <c r="AT21" s="275">
        <v>1891</v>
      </c>
      <c r="AU21" s="275">
        <v>2076</v>
      </c>
      <c r="AV21" s="292">
        <v>2260</v>
      </c>
      <c r="AW21" s="275">
        <v>2177</v>
      </c>
      <c r="AX21" s="275">
        <v>1933</v>
      </c>
      <c r="AY21" s="275">
        <v>1970</v>
      </c>
      <c r="AZ21" s="57">
        <v>1855</v>
      </c>
      <c r="BA21" s="275">
        <v>1875</v>
      </c>
      <c r="BB21" s="275">
        <v>1856</v>
      </c>
      <c r="BC21" s="57">
        <v>1601</v>
      </c>
      <c r="BD21" s="275">
        <v>1630</v>
      </c>
      <c r="BE21" s="275">
        <v>1587</v>
      </c>
      <c r="BF21" s="275">
        <v>1474</v>
      </c>
      <c r="BG21" s="275">
        <v>1632</v>
      </c>
      <c r="BH21" s="292"/>
      <c r="BI21" s="76">
        <f t="shared" si="30"/>
        <v>-43</v>
      </c>
      <c r="BJ21" s="77">
        <f t="shared" si="30"/>
        <v>667</v>
      </c>
      <c r="BK21" s="77">
        <f t="shared" si="30"/>
        <v>774</v>
      </c>
      <c r="BL21" s="77">
        <f t="shared" si="30"/>
        <v>810</v>
      </c>
      <c r="BM21" s="77">
        <f t="shared" si="30"/>
        <v>394</v>
      </c>
      <c r="BN21" s="77">
        <f t="shared" si="30"/>
        <v>607</v>
      </c>
      <c r="BO21" s="77">
        <f t="shared" si="30"/>
        <v>525</v>
      </c>
      <c r="BP21" s="77">
        <f t="shared" si="30"/>
        <v>545</v>
      </c>
      <c r="BQ21" s="77">
        <f t="shared" si="30"/>
        <v>435</v>
      </c>
      <c r="BR21" s="386">
        <f t="shared" si="30"/>
        <v>211</v>
      </c>
      <c r="BS21" s="409">
        <f t="shared" si="31"/>
        <v>701</v>
      </c>
      <c r="BT21" s="77">
        <f t="shared" si="31"/>
        <v>283</v>
      </c>
      <c r="BU21" s="77">
        <f t="shared" si="31"/>
        <v>-62</v>
      </c>
      <c r="BV21" s="77">
        <f t="shared" si="31"/>
        <v>-783</v>
      </c>
      <c r="BW21" s="77">
        <f t="shared" si="31"/>
        <v>-857</v>
      </c>
      <c r="BX21" s="226">
        <f t="shared" si="31"/>
        <v>-327</v>
      </c>
      <c r="BY21" s="226">
        <f t="shared" si="31"/>
        <v>-49</v>
      </c>
      <c r="BZ21" s="226">
        <f t="shared" si="31"/>
        <v>-301</v>
      </c>
      <c r="CA21" s="226">
        <f t="shared" si="31"/>
        <v>-443</v>
      </c>
      <c r="CB21" s="226">
        <f t="shared" si="31"/>
        <v>292</v>
      </c>
      <c r="CC21" s="226">
        <f t="shared" si="32"/>
        <v>599</v>
      </c>
      <c r="CD21" s="366">
        <f t="shared" si="32"/>
        <v>798</v>
      </c>
      <c r="CE21" s="335">
        <f t="shared" si="32"/>
        <v>1248</v>
      </c>
      <c r="CF21" s="252">
        <f t="shared" si="32"/>
        <v>927</v>
      </c>
      <c r="CG21" s="252">
        <f t="shared" si="32"/>
        <v>787</v>
      </c>
      <c r="CH21" s="252">
        <f t="shared" si="32"/>
        <v>574</v>
      </c>
      <c r="CI21" s="252">
        <f t="shared" si="32"/>
        <v>553</v>
      </c>
      <c r="CJ21" s="252">
        <f t="shared" si="32"/>
        <v>377</v>
      </c>
      <c r="CK21" s="252">
        <f t="shared" si="32"/>
        <v>232</v>
      </c>
      <c r="CL21" s="252">
        <f t="shared" si="32"/>
        <v>431</v>
      </c>
      <c r="CM21" s="252">
        <f t="shared" si="33"/>
        <v>746</v>
      </c>
      <c r="CN21" s="252">
        <f t="shared" si="33"/>
        <v>-319</v>
      </c>
      <c r="CO21" s="252">
        <f t="shared" si="33"/>
        <v>-492</v>
      </c>
      <c r="CP21" s="366">
        <f t="shared" si="33"/>
        <v>-491</v>
      </c>
      <c r="CQ21" s="366">
        <f t="shared" si="33"/>
        <v>-1244</v>
      </c>
      <c r="CR21" s="366">
        <f t="shared" si="33"/>
        <v>-1057</v>
      </c>
      <c r="CS21" s="366">
        <f t="shared" si="33"/>
        <v>-523</v>
      </c>
      <c r="CT21" s="366">
        <f t="shared" si="33"/>
        <v>-347</v>
      </c>
      <c r="CU21" s="366">
        <f t="shared" si="33"/>
        <v>-230</v>
      </c>
      <c r="CV21" s="366">
        <f t="shared" si="33"/>
        <v>-409</v>
      </c>
      <c r="CW21" s="366">
        <f t="shared" si="33"/>
        <v>-473</v>
      </c>
      <c r="CX21" s="366">
        <f t="shared" si="33"/>
        <v>-480</v>
      </c>
      <c r="CY21" s="366">
        <f t="shared" si="33"/>
        <v>-619</v>
      </c>
      <c r="CZ21" s="366">
        <f t="shared" si="33"/>
        <v>-417</v>
      </c>
      <c r="DA21" s="366">
        <f t="shared" si="33"/>
        <v>-444</v>
      </c>
      <c r="DB21" s="264"/>
      <c r="DC21" s="57">
        <f>IF(ISERROR(GETPIVOTDATA("VALUE",'CRS WK pvt'!$I$2,"DT_FILE",DC$8,"CD_CO",DC$6,"TRIM_CAT",TRIM(B21),"TRIM_LINE",A16))=TRUE,0,GETPIVOTDATA("VALUE",'CRS WK pvt'!$I$2,"DT_FILE",DC$8,"CD_CO",DC$6,"TRIM_CAT",TRIM(B21),"TRIM_LINE",A16))</f>
        <v>1632</v>
      </c>
    </row>
    <row r="22" spans="1:107" s="66" customFormat="1" x14ac:dyDescent="0.35">
      <c r="A22" s="141"/>
      <c r="B22" s="53" t="s">
        <v>144</v>
      </c>
      <c r="C22" s="129">
        <f t="shared" ref="C22:V22" si="34">SUM(C17:C21)</f>
        <v>139963</v>
      </c>
      <c r="D22" s="130">
        <f t="shared" si="34"/>
        <v>145089</v>
      </c>
      <c r="E22" s="130">
        <f t="shared" si="34"/>
        <v>146077</v>
      </c>
      <c r="F22" s="130">
        <f t="shared" si="34"/>
        <v>135049</v>
      </c>
      <c r="G22" s="130">
        <f t="shared" si="34"/>
        <v>139694</v>
      </c>
      <c r="H22" s="130">
        <f t="shared" si="34"/>
        <v>135671</v>
      </c>
      <c r="I22" s="130">
        <f t="shared" si="34"/>
        <v>132156</v>
      </c>
      <c r="J22" s="130">
        <f t="shared" si="34"/>
        <v>125911</v>
      </c>
      <c r="K22" s="130">
        <f t="shared" si="34"/>
        <v>134395</v>
      </c>
      <c r="L22" s="131">
        <f t="shared" si="34"/>
        <v>136611</v>
      </c>
      <c r="M22" s="130">
        <f t="shared" si="34"/>
        <v>132665</v>
      </c>
      <c r="N22" s="130">
        <f t="shared" si="34"/>
        <v>137649</v>
      </c>
      <c r="O22" s="130">
        <f t="shared" si="34"/>
        <v>145375</v>
      </c>
      <c r="P22" s="130">
        <f t="shared" si="34"/>
        <v>150161</v>
      </c>
      <c r="Q22" s="130">
        <f t="shared" si="34"/>
        <v>146259</v>
      </c>
      <c r="R22" s="130">
        <f t="shared" si="34"/>
        <v>145946</v>
      </c>
      <c r="S22" s="130">
        <f t="shared" si="34"/>
        <v>142606</v>
      </c>
      <c r="T22" s="130">
        <f t="shared" si="34"/>
        <v>140686</v>
      </c>
      <c r="U22" s="130">
        <f t="shared" si="34"/>
        <v>136422</v>
      </c>
      <c r="V22" s="130">
        <f t="shared" si="34"/>
        <v>140349</v>
      </c>
      <c r="W22" s="130">
        <f>SUM(W17+W18+W19+W20+W21)</f>
        <v>144524</v>
      </c>
      <c r="X22" s="131">
        <f>SUM(X17+X18+X19+X20+X21)</f>
        <v>141055</v>
      </c>
      <c r="Y22" s="185">
        <v>137377</v>
      </c>
      <c r="Z22" s="185">
        <v>138403</v>
      </c>
      <c r="AA22" s="185">
        <v>135071</v>
      </c>
      <c r="AB22" s="185">
        <v>141124</v>
      </c>
      <c r="AC22" s="185">
        <v>137688</v>
      </c>
      <c r="AD22" s="185">
        <v>137050</v>
      </c>
      <c r="AE22" s="185">
        <v>133743</v>
      </c>
      <c r="AF22" s="185">
        <v>129442</v>
      </c>
      <c r="AG22" s="185">
        <v>128971</v>
      </c>
      <c r="AH22" s="185">
        <v>140658</v>
      </c>
      <c r="AI22" s="185">
        <v>141613</v>
      </c>
      <c r="AJ22" s="131">
        <v>131541</v>
      </c>
      <c r="AK22" s="276">
        <v>144056</v>
      </c>
      <c r="AL22" s="276">
        <v>140150</v>
      </c>
      <c r="AM22" s="276">
        <v>139459</v>
      </c>
      <c r="AN22" s="276">
        <v>144194</v>
      </c>
      <c r="AO22" s="276">
        <v>138238</v>
      </c>
      <c r="AP22" s="276">
        <v>138649</v>
      </c>
      <c r="AQ22" s="78">
        <v>136557</v>
      </c>
      <c r="AR22" s="276">
        <v>132252</v>
      </c>
      <c r="AS22" s="276">
        <v>135029</v>
      </c>
      <c r="AT22" s="276">
        <v>132034</v>
      </c>
      <c r="AU22" s="276">
        <v>133661</v>
      </c>
      <c r="AV22" s="293">
        <v>136718</v>
      </c>
      <c r="AW22" s="276">
        <v>139010</v>
      </c>
      <c r="AX22" s="276">
        <v>142809</v>
      </c>
      <c r="AY22" s="276">
        <v>144012</v>
      </c>
      <c r="AZ22" s="78">
        <v>148575</v>
      </c>
      <c r="BA22" s="276">
        <v>140177</v>
      </c>
      <c r="BB22" s="276">
        <v>141846</v>
      </c>
      <c r="BC22" s="78">
        <v>143044</v>
      </c>
      <c r="BD22" s="276">
        <v>133873</v>
      </c>
      <c r="BE22" s="276">
        <v>135645</v>
      </c>
      <c r="BF22" s="276">
        <v>133642</v>
      </c>
      <c r="BG22" s="276">
        <v>138105</v>
      </c>
      <c r="BH22" s="293"/>
      <c r="BI22" s="78">
        <f t="shared" ref="BI22:BM22" si="35">SUM(BI17:BI21)</f>
        <v>5412</v>
      </c>
      <c r="BJ22" s="132">
        <f t="shared" si="35"/>
        <v>5072</v>
      </c>
      <c r="BK22" s="132">
        <f t="shared" si="35"/>
        <v>182</v>
      </c>
      <c r="BL22" s="132">
        <f t="shared" si="35"/>
        <v>10897</v>
      </c>
      <c r="BM22" s="132">
        <f t="shared" si="35"/>
        <v>2912</v>
      </c>
      <c r="BN22" s="132">
        <f t="shared" ref="BN22:BV22" si="36">SUM(BN17:BN21)</f>
        <v>5015</v>
      </c>
      <c r="BO22" s="132">
        <f t="shared" si="36"/>
        <v>4266</v>
      </c>
      <c r="BP22" s="132">
        <f t="shared" si="36"/>
        <v>14438</v>
      </c>
      <c r="BQ22" s="132">
        <f t="shared" si="36"/>
        <v>10129</v>
      </c>
      <c r="BR22" s="387">
        <f t="shared" si="36"/>
        <v>4444</v>
      </c>
      <c r="BS22" s="410">
        <f t="shared" si="36"/>
        <v>4712</v>
      </c>
      <c r="BT22" s="132">
        <f t="shared" si="36"/>
        <v>754</v>
      </c>
      <c r="BU22" s="132">
        <f t="shared" si="36"/>
        <v>-10304</v>
      </c>
      <c r="BV22" s="132">
        <f t="shared" si="36"/>
        <v>-9037</v>
      </c>
      <c r="BW22" s="132">
        <f t="shared" ref="BW22:BX22" si="37">SUM(BW17:BW21)</f>
        <v>-8571</v>
      </c>
      <c r="BX22" s="227">
        <f t="shared" si="37"/>
        <v>-8896</v>
      </c>
      <c r="BY22" s="227">
        <f t="shared" ref="BY22:BZ22" si="38">SUM(BY17:BY21)</f>
        <v>-8863</v>
      </c>
      <c r="BZ22" s="227">
        <f t="shared" si="38"/>
        <v>-11244</v>
      </c>
      <c r="CA22" s="227">
        <f t="shared" ref="CA22:CB22" si="39">SUM(CA17:CA21)</f>
        <v>-7451</v>
      </c>
      <c r="CB22" s="227">
        <f t="shared" si="39"/>
        <v>309</v>
      </c>
      <c r="CC22" s="227">
        <f t="shared" ref="CC22:CE22" si="40">SUM(CC17:CC21)</f>
        <v>-2911</v>
      </c>
      <c r="CD22" s="367">
        <f t="shared" si="40"/>
        <v>-9514</v>
      </c>
      <c r="CE22" s="336">
        <f t="shared" si="40"/>
        <v>6679</v>
      </c>
      <c r="CF22" s="253">
        <f t="shared" ref="CF22" si="41">SUM(CF17:CF21)</f>
        <v>1747</v>
      </c>
      <c r="CG22" s="253">
        <f t="shared" ref="CG22" si="42">SUM(CG17:CG21)</f>
        <v>4388</v>
      </c>
      <c r="CH22" s="253">
        <f t="shared" ref="CH22" si="43">SUM(CH17:CH21)</f>
        <v>3070</v>
      </c>
      <c r="CI22" s="253">
        <f t="shared" ref="CI22" si="44">SUM(CI17:CI21)</f>
        <v>550</v>
      </c>
      <c r="CJ22" s="253">
        <f t="shared" ref="CJ22" si="45">SUM(CJ17:CJ21)</f>
        <v>1599</v>
      </c>
      <c r="CK22" s="253">
        <f t="shared" ref="CK22" si="46">SUM(CK17:CK21)</f>
        <v>2814</v>
      </c>
      <c r="CL22" s="253">
        <f t="shared" ref="CL22" si="47">SUM(CL17:CL21)</f>
        <v>2810</v>
      </c>
      <c r="CM22" s="253">
        <f t="shared" ref="CM22" si="48">SUM(CM17:CM21)</f>
        <v>6058</v>
      </c>
      <c r="CN22" s="253">
        <f t="shared" ref="CN22" si="49">SUM(CN17:CN21)</f>
        <v>-8624</v>
      </c>
      <c r="CO22" s="253">
        <f t="shared" ref="CO22" si="50">SUM(CO17:CO21)</f>
        <v>-7952</v>
      </c>
      <c r="CP22" s="367">
        <f t="shared" ref="CP22" si="51">SUM(CP17:CP21)</f>
        <v>5177</v>
      </c>
      <c r="CQ22" s="367">
        <f t="shared" ref="CQ22" si="52">SUM(CQ17:CQ21)</f>
        <v>-5046</v>
      </c>
      <c r="CR22" s="367">
        <f t="shared" ref="CR22" si="53">SUM(CR17:CR21)</f>
        <v>2659</v>
      </c>
      <c r="CS22" s="367">
        <f t="shared" ref="CS22" si="54">SUM(CS17:CS21)</f>
        <v>4553</v>
      </c>
      <c r="CT22" s="367">
        <f t="shared" ref="CT22:CU22" si="55">SUM(CT17:CT21)</f>
        <v>4381</v>
      </c>
      <c r="CU22" s="367">
        <f t="shared" si="55"/>
        <v>1939</v>
      </c>
      <c r="CV22" s="367">
        <f t="shared" ref="CV22" si="56">SUM(CV17:CV21)</f>
        <v>3197</v>
      </c>
      <c r="CW22" s="367">
        <f t="shared" ref="CW22" si="57">SUM(CW17:CW21)</f>
        <v>6487</v>
      </c>
      <c r="CX22" s="367">
        <f t="shared" ref="CX22:CY22" si="58">SUM(CX17:CX21)</f>
        <v>1621</v>
      </c>
      <c r="CY22" s="367">
        <f t="shared" si="58"/>
        <v>616</v>
      </c>
      <c r="CZ22" s="367">
        <f t="shared" ref="CZ22:DA22" si="59">SUM(CZ17:CZ21)</f>
        <v>1608</v>
      </c>
      <c r="DA22" s="367">
        <f t="shared" si="59"/>
        <v>4444</v>
      </c>
      <c r="DB22" s="265"/>
      <c r="DC22" s="78">
        <f>SUM(DC17:DC21)</f>
        <v>138105</v>
      </c>
    </row>
    <row r="23" spans="1:107" s="52" customFormat="1" x14ac:dyDescent="0.3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54"/>
      <c r="CB23" s="254"/>
      <c r="CC23" s="254"/>
      <c r="CD23" s="368"/>
      <c r="CE23" s="337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368"/>
      <c r="CQ23" s="368"/>
      <c r="CR23" s="368"/>
      <c r="CS23" s="368"/>
      <c r="CT23" s="368"/>
      <c r="CU23" s="368"/>
      <c r="CV23" s="368"/>
      <c r="CW23" s="368"/>
      <c r="CX23" s="368"/>
      <c r="CY23" s="368"/>
      <c r="CZ23" s="368"/>
      <c r="DA23" s="368"/>
      <c r="DB23" s="264"/>
      <c r="DC23" s="83"/>
    </row>
    <row r="24" spans="1:107" s="52" customFormat="1" x14ac:dyDescent="0.35">
      <c r="A24" s="137"/>
      <c r="B24" s="53" t="s">
        <v>139</v>
      </c>
      <c r="C24" s="73">
        <v>43997</v>
      </c>
      <c r="D24" s="74">
        <v>44421</v>
      </c>
      <c r="E24" s="74">
        <v>40863</v>
      </c>
      <c r="F24" s="74">
        <v>32940</v>
      </c>
      <c r="G24" s="74">
        <v>38740</v>
      </c>
      <c r="H24" s="74">
        <v>33304</v>
      </c>
      <c r="I24" s="74">
        <v>36052</v>
      </c>
      <c r="J24" s="74">
        <v>33576</v>
      </c>
      <c r="K24" s="74">
        <v>40142</v>
      </c>
      <c r="L24" s="75">
        <v>40216</v>
      </c>
      <c r="M24" s="74">
        <v>41401</v>
      </c>
      <c r="N24" s="74">
        <v>43945</v>
      </c>
      <c r="O24" s="74">
        <v>47151</v>
      </c>
      <c r="P24" s="74">
        <v>39422</v>
      </c>
      <c r="Q24" s="74">
        <v>32598</v>
      </c>
      <c r="R24" s="74">
        <v>33808</v>
      </c>
      <c r="S24" s="74">
        <v>30081</v>
      </c>
      <c r="T24" s="74">
        <v>31675</v>
      </c>
      <c r="U24" s="184">
        <v>30820</v>
      </c>
      <c r="V24" s="184">
        <v>33955</v>
      </c>
      <c r="W24" s="184">
        <v>36009</v>
      </c>
      <c r="X24" s="75">
        <v>34441</v>
      </c>
      <c r="Y24" s="184">
        <v>36349</v>
      </c>
      <c r="Z24" s="184">
        <v>38989</v>
      </c>
      <c r="AA24" s="184">
        <v>38068</v>
      </c>
      <c r="AB24" s="184">
        <v>36994</v>
      </c>
      <c r="AC24" s="184">
        <v>35011</v>
      </c>
      <c r="AD24" s="184">
        <v>33507</v>
      </c>
      <c r="AE24" s="184">
        <v>34153</v>
      </c>
      <c r="AF24" s="184">
        <v>33324</v>
      </c>
      <c r="AG24" s="184">
        <v>34311</v>
      </c>
      <c r="AH24" s="184">
        <v>39186</v>
      </c>
      <c r="AI24" s="184">
        <v>40027</v>
      </c>
      <c r="AJ24" s="75">
        <v>36416</v>
      </c>
      <c r="AK24" s="275">
        <v>46234</v>
      </c>
      <c r="AL24" s="275">
        <v>41391</v>
      </c>
      <c r="AM24" s="275">
        <v>40277</v>
      </c>
      <c r="AN24" s="275">
        <v>39690</v>
      </c>
      <c r="AO24" s="275">
        <v>34916</v>
      </c>
      <c r="AP24" s="275">
        <v>34538</v>
      </c>
      <c r="AQ24" s="57">
        <v>35618</v>
      </c>
      <c r="AR24" s="275">
        <v>32844</v>
      </c>
      <c r="AS24" s="275">
        <v>35291</v>
      </c>
      <c r="AT24" s="275">
        <v>35543</v>
      </c>
      <c r="AU24" s="275">
        <v>36801</v>
      </c>
      <c r="AV24" s="292">
        <v>36093</v>
      </c>
      <c r="AW24" s="275">
        <v>41049</v>
      </c>
      <c r="AX24" s="275">
        <v>41635</v>
      </c>
      <c r="AY24" s="275">
        <v>41311</v>
      </c>
      <c r="AZ24" s="57">
        <v>39713</v>
      </c>
      <c r="BA24" s="275">
        <v>34347</v>
      </c>
      <c r="BB24" s="275">
        <v>34832</v>
      </c>
      <c r="BC24" s="57">
        <v>37180</v>
      </c>
      <c r="BD24" s="275">
        <v>30819</v>
      </c>
      <c r="BE24" s="275">
        <v>34314</v>
      </c>
      <c r="BF24" s="275">
        <v>34758</v>
      </c>
      <c r="BG24" s="275">
        <v>38360</v>
      </c>
      <c r="BH24" s="292"/>
      <c r="BI24" s="76">
        <f t="shared" ref="BI24:BR28" si="60">O24-C24</f>
        <v>3154</v>
      </c>
      <c r="BJ24" s="77">
        <f t="shared" si="60"/>
        <v>-4999</v>
      </c>
      <c r="BK24" s="77">
        <f t="shared" si="60"/>
        <v>-8265</v>
      </c>
      <c r="BL24" s="77">
        <f t="shared" si="60"/>
        <v>868</v>
      </c>
      <c r="BM24" s="77">
        <f t="shared" si="60"/>
        <v>-8659</v>
      </c>
      <c r="BN24" s="77">
        <f t="shared" si="60"/>
        <v>-1629</v>
      </c>
      <c r="BO24" s="77">
        <f t="shared" si="60"/>
        <v>-5232</v>
      </c>
      <c r="BP24" s="77">
        <f t="shared" si="60"/>
        <v>379</v>
      </c>
      <c r="BQ24" s="77">
        <f t="shared" si="60"/>
        <v>-4133</v>
      </c>
      <c r="BR24" s="386">
        <f t="shared" si="60"/>
        <v>-5775</v>
      </c>
      <c r="BS24" s="409">
        <f t="shared" ref="BS24:CB28" si="61">Y24-M24</f>
        <v>-5052</v>
      </c>
      <c r="BT24" s="77">
        <f t="shared" si="61"/>
        <v>-4956</v>
      </c>
      <c r="BU24" s="77">
        <f t="shared" si="61"/>
        <v>-9083</v>
      </c>
      <c r="BV24" s="77">
        <f t="shared" si="61"/>
        <v>-2428</v>
      </c>
      <c r="BW24" s="77">
        <f t="shared" si="61"/>
        <v>2413</v>
      </c>
      <c r="BX24" s="226">
        <f t="shared" si="61"/>
        <v>-301</v>
      </c>
      <c r="BY24" s="226">
        <f t="shared" si="61"/>
        <v>4072</v>
      </c>
      <c r="BZ24" s="226">
        <f t="shared" si="61"/>
        <v>1649</v>
      </c>
      <c r="CA24" s="226">
        <f t="shared" si="61"/>
        <v>3491</v>
      </c>
      <c r="CB24" s="226">
        <f t="shared" si="61"/>
        <v>5231</v>
      </c>
      <c r="CC24" s="226">
        <f t="shared" ref="CC24:CL28" si="62">AI24-W24</f>
        <v>4018</v>
      </c>
      <c r="CD24" s="366">
        <f t="shared" si="62"/>
        <v>1975</v>
      </c>
      <c r="CE24" s="335">
        <f t="shared" si="62"/>
        <v>9885</v>
      </c>
      <c r="CF24" s="252">
        <f t="shared" si="62"/>
        <v>2402</v>
      </c>
      <c r="CG24" s="252">
        <f t="shared" si="62"/>
        <v>2209</v>
      </c>
      <c r="CH24" s="252">
        <f t="shared" si="62"/>
        <v>2696</v>
      </c>
      <c r="CI24" s="252">
        <f t="shared" si="62"/>
        <v>-95</v>
      </c>
      <c r="CJ24" s="252">
        <f t="shared" si="62"/>
        <v>1031</v>
      </c>
      <c r="CK24" s="252">
        <f t="shared" si="62"/>
        <v>1465</v>
      </c>
      <c r="CL24" s="252">
        <f t="shared" si="62"/>
        <v>-480</v>
      </c>
      <c r="CM24" s="252">
        <f t="shared" ref="CM24:DA28" si="63">AS24-AG24</f>
        <v>980</v>
      </c>
      <c r="CN24" s="252">
        <f t="shared" si="63"/>
        <v>-3643</v>
      </c>
      <c r="CO24" s="252">
        <f t="shared" si="63"/>
        <v>-3226</v>
      </c>
      <c r="CP24" s="366">
        <f t="shared" si="63"/>
        <v>-323</v>
      </c>
      <c r="CQ24" s="366">
        <f t="shared" si="63"/>
        <v>-5185</v>
      </c>
      <c r="CR24" s="366">
        <f t="shared" si="63"/>
        <v>244</v>
      </c>
      <c r="CS24" s="366">
        <f t="shared" si="63"/>
        <v>1034</v>
      </c>
      <c r="CT24" s="366">
        <f t="shared" si="63"/>
        <v>23</v>
      </c>
      <c r="CU24" s="366">
        <f t="shared" si="63"/>
        <v>-569</v>
      </c>
      <c r="CV24" s="366">
        <f t="shared" si="63"/>
        <v>294</v>
      </c>
      <c r="CW24" s="366">
        <f t="shared" si="63"/>
        <v>1562</v>
      </c>
      <c r="CX24" s="366">
        <f t="shared" si="63"/>
        <v>-2025</v>
      </c>
      <c r="CY24" s="366">
        <f t="shared" si="63"/>
        <v>-977</v>
      </c>
      <c r="CZ24" s="366">
        <f t="shared" si="63"/>
        <v>-785</v>
      </c>
      <c r="DA24" s="366">
        <f t="shared" si="63"/>
        <v>1559</v>
      </c>
      <c r="DB24" s="264"/>
      <c r="DC24" s="57">
        <f>IF(ISERROR(GETPIVOTDATA("VALUE",'CRS WK pvt'!$I$2,"DT_FILE",DC$8,"CD_CO",DC$6,"TRIM_CAT",TRIM(B24),"TRIM_LINE",A23))=TRUE,0,GETPIVOTDATA("VALUE",'CRS WK pvt'!$I$2,"DT_FILE",DC$8,"CD_CO",DC$6,"TRIM_CAT",TRIM(B24),"TRIM_LINE",A23))</f>
        <v>38360</v>
      </c>
    </row>
    <row r="25" spans="1:107" s="52" customFormat="1" x14ac:dyDescent="0.35">
      <c r="A25" s="137"/>
      <c r="B25" s="53" t="s">
        <v>140</v>
      </c>
      <c r="C25" s="73">
        <v>5308</v>
      </c>
      <c r="D25" s="74">
        <v>5241</v>
      </c>
      <c r="E25" s="74">
        <v>5983</v>
      </c>
      <c r="F25" s="74">
        <v>4415</v>
      </c>
      <c r="G25" s="74">
        <v>4455</v>
      </c>
      <c r="H25" s="74">
        <v>3611</v>
      </c>
      <c r="I25" s="74">
        <v>3952</v>
      </c>
      <c r="J25" s="74">
        <v>3663</v>
      </c>
      <c r="K25" s="74">
        <v>4425</v>
      </c>
      <c r="L25" s="75">
        <v>4959</v>
      </c>
      <c r="M25" s="74">
        <v>4990</v>
      </c>
      <c r="N25" s="74">
        <v>4381</v>
      </c>
      <c r="O25" s="74">
        <v>5018</v>
      </c>
      <c r="P25" s="74">
        <v>4399</v>
      </c>
      <c r="Q25" s="74">
        <v>3631</v>
      </c>
      <c r="R25" s="74">
        <v>4657</v>
      </c>
      <c r="S25" s="74">
        <v>3658</v>
      </c>
      <c r="T25" s="74">
        <v>3669</v>
      </c>
      <c r="U25" s="184">
        <v>3487</v>
      </c>
      <c r="V25" s="184">
        <v>3738</v>
      </c>
      <c r="W25" s="184">
        <v>4417</v>
      </c>
      <c r="X25" s="75">
        <v>4978</v>
      </c>
      <c r="Y25" s="184">
        <v>4591</v>
      </c>
      <c r="Z25" s="184">
        <v>5482</v>
      </c>
      <c r="AA25" s="184">
        <v>5335</v>
      </c>
      <c r="AB25" s="184">
        <v>5571</v>
      </c>
      <c r="AC25" s="184">
        <v>4719</v>
      </c>
      <c r="AD25" s="184">
        <v>5428</v>
      </c>
      <c r="AE25" s="184">
        <v>4465</v>
      </c>
      <c r="AF25" s="184">
        <v>4310</v>
      </c>
      <c r="AG25" s="184">
        <v>4361</v>
      </c>
      <c r="AH25" s="184">
        <v>5015</v>
      </c>
      <c r="AI25" s="184">
        <v>5069</v>
      </c>
      <c r="AJ25" s="75">
        <v>4848</v>
      </c>
      <c r="AK25" s="275">
        <v>6407</v>
      </c>
      <c r="AL25" s="275">
        <v>6060</v>
      </c>
      <c r="AM25" s="275">
        <v>6287</v>
      </c>
      <c r="AN25" s="275">
        <v>5400</v>
      </c>
      <c r="AO25" s="275">
        <v>4851</v>
      </c>
      <c r="AP25" s="275">
        <v>4761</v>
      </c>
      <c r="AQ25" s="57">
        <v>4783</v>
      </c>
      <c r="AR25" s="275">
        <v>4494</v>
      </c>
      <c r="AS25" s="275">
        <v>4820</v>
      </c>
      <c r="AT25" s="275">
        <v>4570</v>
      </c>
      <c r="AU25" s="275">
        <v>4902</v>
      </c>
      <c r="AV25" s="292">
        <v>5920</v>
      </c>
      <c r="AW25" s="275">
        <v>7284</v>
      </c>
      <c r="AX25" s="275">
        <v>6469</v>
      </c>
      <c r="AY25" s="275">
        <v>6305</v>
      </c>
      <c r="AZ25" s="57">
        <v>5956</v>
      </c>
      <c r="BA25" s="275">
        <v>5124</v>
      </c>
      <c r="BB25" s="275">
        <v>5293</v>
      </c>
      <c r="BC25" s="57">
        <v>5462</v>
      </c>
      <c r="BD25" s="275">
        <v>4434</v>
      </c>
      <c r="BE25" s="275">
        <v>5028</v>
      </c>
      <c r="BF25" s="275">
        <v>5004</v>
      </c>
      <c r="BG25" s="275">
        <v>5751</v>
      </c>
      <c r="BH25" s="292"/>
      <c r="BI25" s="76">
        <f t="shared" si="60"/>
        <v>-290</v>
      </c>
      <c r="BJ25" s="77">
        <f t="shared" si="60"/>
        <v>-842</v>
      </c>
      <c r="BK25" s="77">
        <f t="shared" si="60"/>
        <v>-2352</v>
      </c>
      <c r="BL25" s="77">
        <f t="shared" si="60"/>
        <v>242</v>
      </c>
      <c r="BM25" s="77">
        <f t="shared" si="60"/>
        <v>-797</v>
      </c>
      <c r="BN25" s="77">
        <f t="shared" si="60"/>
        <v>58</v>
      </c>
      <c r="BO25" s="77">
        <f t="shared" si="60"/>
        <v>-465</v>
      </c>
      <c r="BP25" s="77">
        <f t="shared" si="60"/>
        <v>75</v>
      </c>
      <c r="BQ25" s="77">
        <f t="shared" si="60"/>
        <v>-8</v>
      </c>
      <c r="BR25" s="386">
        <f t="shared" si="60"/>
        <v>19</v>
      </c>
      <c r="BS25" s="409">
        <f t="shared" si="61"/>
        <v>-399</v>
      </c>
      <c r="BT25" s="77">
        <f t="shared" si="61"/>
        <v>1101</v>
      </c>
      <c r="BU25" s="77">
        <f t="shared" si="61"/>
        <v>317</v>
      </c>
      <c r="BV25" s="77">
        <f t="shared" si="61"/>
        <v>1172</v>
      </c>
      <c r="BW25" s="77">
        <f t="shared" si="61"/>
        <v>1088</v>
      </c>
      <c r="BX25" s="226">
        <f t="shared" si="61"/>
        <v>771</v>
      </c>
      <c r="BY25" s="226">
        <f t="shared" si="61"/>
        <v>807</v>
      </c>
      <c r="BZ25" s="226">
        <f t="shared" si="61"/>
        <v>641</v>
      </c>
      <c r="CA25" s="226">
        <f t="shared" si="61"/>
        <v>874</v>
      </c>
      <c r="CB25" s="226">
        <f t="shared" si="61"/>
        <v>1277</v>
      </c>
      <c r="CC25" s="226">
        <f t="shared" si="62"/>
        <v>652</v>
      </c>
      <c r="CD25" s="366">
        <f t="shared" si="62"/>
        <v>-130</v>
      </c>
      <c r="CE25" s="335">
        <f t="shared" si="62"/>
        <v>1816</v>
      </c>
      <c r="CF25" s="252">
        <f t="shared" si="62"/>
        <v>578</v>
      </c>
      <c r="CG25" s="252">
        <f t="shared" si="62"/>
        <v>952</v>
      </c>
      <c r="CH25" s="252">
        <f t="shared" si="62"/>
        <v>-171</v>
      </c>
      <c r="CI25" s="252">
        <f t="shared" si="62"/>
        <v>132</v>
      </c>
      <c r="CJ25" s="252">
        <f t="shared" si="62"/>
        <v>-667</v>
      </c>
      <c r="CK25" s="252">
        <f t="shared" si="62"/>
        <v>318</v>
      </c>
      <c r="CL25" s="252">
        <f t="shared" si="62"/>
        <v>184</v>
      </c>
      <c r="CM25" s="252">
        <f t="shared" si="63"/>
        <v>459</v>
      </c>
      <c r="CN25" s="252">
        <f t="shared" si="63"/>
        <v>-445</v>
      </c>
      <c r="CO25" s="252">
        <f t="shared" si="63"/>
        <v>-167</v>
      </c>
      <c r="CP25" s="366">
        <f t="shared" si="63"/>
        <v>1072</v>
      </c>
      <c r="CQ25" s="366">
        <f t="shared" si="63"/>
        <v>877</v>
      </c>
      <c r="CR25" s="366">
        <f t="shared" si="63"/>
        <v>409</v>
      </c>
      <c r="CS25" s="366">
        <f t="shared" si="63"/>
        <v>18</v>
      </c>
      <c r="CT25" s="366">
        <f t="shared" si="63"/>
        <v>556</v>
      </c>
      <c r="CU25" s="366">
        <f t="shared" si="63"/>
        <v>273</v>
      </c>
      <c r="CV25" s="366">
        <f t="shared" si="63"/>
        <v>532</v>
      </c>
      <c r="CW25" s="366">
        <f t="shared" si="63"/>
        <v>679</v>
      </c>
      <c r="CX25" s="366">
        <f t="shared" si="63"/>
        <v>-60</v>
      </c>
      <c r="CY25" s="366">
        <f t="shared" si="63"/>
        <v>208</v>
      </c>
      <c r="CZ25" s="366">
        <f t="shared" si="63"/>
        <v>434</v>
      </c>
      <c r="DA25" s="366">
        <f t="shared" si="63"/>
        <v>849</v>
      </c>
      <c r="DB25" s="264"/>
      <c r="DC25" s="57">
        <f>IF(ISERROR(GETPIVOTDATA("VALUE",'CRS WK pvt'!$I$2,"DT_FILE",DC$8,"CD_CO",DC$6,"TRIM_CAT",TRIM(B25),"TRIM_LINE",A23))=TRUE,0,GETPIVOTDATA("VALUE",'CRS WK pvt'!$I$2,"DT_FILE",DC$8,"CD_CO",DC$6,"TRIM_CAT",TRIM(B25),"TRIM_LINE",A23))</f>
        <v>5751</v>
      </c>
    </row>
    <row r="26" spans="1:107" s="52" customFormat="1" x14ac:dyDescent="0.35">
      <c r="A26" s="137"/>
      <c r="B26" s="53" t="s">
        <v>141</v>
      </c>
      <c r="C26" s="73">
        <v>3546</v>
      </c>
      <c r="D26" s="74">
        <v>3827</v>
      </c>
      <c r="E26" s="74">
        <v>2820</v>
      </c>
      <c r="F26" s="74">
        <v>2144</v>
      </c>
      <c r="G26" s="74">
        <v>2632</v>
      </c>
      <c r="H26" s="74">
        <v>2295</v>
      </c>
      <c r="I26" s="74">
        <v>2331</v>
      </c>
      <c r="J26" s="74">
        <v>2204</v>
      </c>
      <c r="K26" s="74">
        <v>3011</v>
      </c>
      <c r="L26" s="75">
        <v>3536</v>
      </c>
      <c r="M26" s="74">
        <v>3075</v>
      </c>
      <c r="N26" s="74">
        <v>3449</v>
      </c>
      <c r="O26" s="74">
        <v>3614</v>
      </c>
      <c r="P26" s="74">
        <v>4321</v>
      </c>
      <c r="Q26" s="74">
        <v>3191</v>
      </c>
      <c r="R26" s="74">
        <v>2950</v>
      </c>
      <c r="S26" s="74">
        <v>2426</v>
      </c>
      <c r="T26" s="74">
        <v>2417</v>
      </c>
      <c r="U26" s="184">
        <v>2125</v>
      </c>
      <c r="V26" s="184">
        <v>2607</v>
      </c>
      <c r="W26" s="184">
        <v>3219</v>
      </c>
      <c r="X26" s="75">
        <v>3140</v>
      </c>
      <c r="Y26" s="184">
        <v>3650</v>
      </c>
      <c r="Z26" s="184">
        <v>3601</v>
      </c>
      <c r="AA26" s="184">
        <v>2866</v>
      </c>
      <c r="AB26" s="184">
        <v>2668</v>
      </c>
      <c r="AC26" s="184">
        <v>2403</v>
      </c>
      <c r="AD26" s="184">
        <v>2778</v>
      </c>
      <c r="AE26" s="184">
        <v>2629</v>
      </c>
      <c r="AF26" s="184">
        <v>2165</v>
      </c>
      <c r="AG26" s="184">
        <v>2213</v>
      </c>
      <c r="AH26" s="184">
        <v>3737</v>
      </c>
      <c r="AI26" s="184">
        <v>3762</v>
      </c>
      <c r="AJ26" s="75">
        <v>4076</v>
      </c>
      <c r="AK26" s="275">
        <v>5343</v>
      </c>
      <c r="AL26" s="275">
        <v>4427</v>
      </c>
      <c r="AM26" s="275">
        <v>3806</v>
      </c>
      <c r="AN26" s="275">
        <v>3299</v>
      </c>
      <c r="AO26" s="275">
        <v>2721</v>
      </c>
      <c r="AP26" s="275">
        <v>3030</v>
      </c>
      <c r="AQ26" s="57">
        <v>2805</v>
      </c>
      <c r="AR26" s="275">
        <v>2612</v>
      </c>
      <c r="AS26" s="275">
        <v>2742</v>
      </c>
      <c r="AT26" s="275">
        <v>2613</v>
      </c>
      <c r="AU26" s="275">
        <v>2994</v>
      </c>
      <c r="AV26" s="292">
        <v>3120</v>
      </c>
      <c r="AW26" s="275">
        <v>3500</v>
      </c>
      <c r="AX26" s="275">
        <v>3254</v>
      </c>
      <c r="AY26" s="275">
        <v>3217</v>
      </c>
      <c r="AZ26" s="57">
        <v>3004</v>
      </c>
      <c r="BA26" s="275">
        <v>2479</v>
      </c>
      <c r="BB26" s="275">
        <v>2573</v>
      </c>
      <c r="BC26" s="57">
        <v>2516</v>
      </c>
      <c r="BD26" s="275">
        <v>1991</v>
      </c>
      <c r="BE26" s="275">
        <v>2344</v>
      </c>
      <c r="BF26" s="275">
        <v>2434</v>
      </c>
      <c r="BG26" s="275">
        <v>2608</v>
      </c>
      <c r="BH26" s="292"/>
      <c r="BI26" s="76">
        <f t="shared" si="60"/>
        <v>68</v>
      </c>
      <c r="BJ26" s="77">
        <f t="shared" si="60"/>
        <v>494</v>
      </c>
      <c r="BK26" s="77">
        <f t="shared" si="60"/>
        <v>371</v>
      </c>
      <c r="BL26" s="77">
        <f t="shared" si="60"/>
        <v>806</v>
      </c>
      <c r="BM26" s="77">
        <f t="shared" si="60"/>
        <v>-206</v>
      </c>
      <c r="BN26" s="77">
        <f t="shared" si="60"/>
        <v>122</v>
      </c>
      <c r="BO26" s="77">
        <f t="shared" si="60"/>
        <v>-206</v>
      </c>
      <c r="BP26" s="77">
        <f t="shared" si="60"/>
        <v>403</v>
      </c>
      <c r="BQ26" s="77">
        <f t="shared" si="60"/>
        <v>208</v>
      </c>
      <c r="BR26" s="386">
        <f t="shared" si="60"/>
        <v>-396</v>
      </c>
      <c r="BS26" s="409">
        <f t="shared" si="61"/>
        <v>575</v>
      </c>
      <c r="BT26" s="77">
        <f t="shared" si="61"/>
        <v>152</v>
      </c>
      <c r="BU26" s="77">
        <f t="shared" si="61"/>
        <v>-748</v>
      </c>
      <c r="BV26" s="77">
        <f t="shared" si="61"/>
        <v>-1653</v>
      </c>
      <c r="BW26" s="77">
        <f t="shared" si="61"/>
        <v>-788</v>
      </c>
      <c r="BX26" s="226">
        <f t="shared" si="61"/>
        <v>-172</v>
      </c>
      <c r="BY26" s="226">
        <f t="shared" si="61"/>
        <v>203</v>
      </c>
      <c r="BZ26" s="226">
        <f t="shared" si="61"/>
        <v>-252</v>
      </c>
      <c r="CA26" s="226">
        <f t="shared" si="61"/>
        <v>88</v>
      </c>
      <c r="CB26" s="226">
        <f t="shared" si="61"/>
        <v>1130</v>
      </c>
      <c r="CC26" s="226">
        <f t="shared" si="62"/>
        <v>543</v>
      </c>
      <c r="CD26" s="366">
        <f t="shared" si="62"/>
        <v>936</v>
      </c>
      <c r="CE26" s="335">
        <f t="shared" si="62"/>
        <v>1693</v>
      </c>
      <c r="CF26" s="252">
        <f t="shared" si="62"/>
        <v>826</v>
      </c>
      <c r="CG26" s="252">
        <f t="shared" si="62"/>
        <v>940</v>
      </c>
      <c r="CH26" s="252">
        <f t="shared" si="62"/>
        <v>631</v>
      </c>
      <c r="CI26" s="252">
        <f t="shared" si="62"/>
        <v>318</v>
      </c>
      <c r="CJ26" s="252">
        <f t="shared" si="62"/>
        <v>252</v>
      </c>
      <c r="CK26" s="252">
        <f t="shared" si="62"/>
        <v>176</v>
      </c>
      <c r="CL26" s="252">
        <f t="shared" si="62"/>
        <v>447</v>
      </c>
      <c r="CM26" s="252">
        <f t="shared" si="63"/>
        <v>529</v>
      </c>
      <c r="CN26" s="252">
        <f t="shared" si="63"/>
        <v>-1124</v>
      </c>
      <c r="CO26" s="252">
        <f t="shared" si="63"/>
        <v>-768</v>
      </c>
      <c r="CP26" s="366">
        <f t="shared" si="63"/>
        <v>-956</v>
      </c>
      <c r="CQ26" s="366">
        <f t="shared" si="63"/>
        <v>-1843</v>
      </c>
      <c r="CR26" s="366">
        <f t="shared" si="63"/>
        <v>-1173</v>
      </c>
      <c r="CS26" s="366">
        <f t="shared" si="63"/>
        <v>-589</v>
      </c>
      <c r="CT26" s="366">
        <f t="shared" si="63"/>
        <v>-295</v>
      </c>
      <c r="CU26" s="366">
        <f t="shared" si="63"/>
        <v>-242</v>
      </c>
      <c r="CV26" s="366">
        <f t="shared" si="63"/>
        <v>-457</v>
      </c>
      <c r="CW26" s="366">
        <f t="shared" si="63"/>
        <v>-289</v>
      </c>
      <c r="CX26" s="366">
        <f t="shared" si="63"/>
        <v>-621</v>
      </c>
      <c r="CY26" s="366">
        <f t="shared" si="63"/>
        <v>-398</v>
      </c>
      <c r="CZ26" s="366">
        <f t="shared" si="63"/>
        <v>-179</v>
      </c>
      <c r="DA26" s="366">
        <f t="shared" si="63"/>
        <v>-386</v>
      </c>
      <c r="DB26" s="264"/>
      <c r="DC26" s="57">
        <f>IF(ISERROR(GETPIVOTDATA("VALUE",'CRS WK pvt'!$I$2,"DT_FILE",DC$8,"CD_CO",DC$6,"TRIM_CAT",TRIM(B26),"TRIM_LINE",A23))=TRUE,0,GETPIVOTDATA("VALUE",'CRS WK pvt'!$I$2,"DT_FILE",DC$8,"CD_CO",DC$6,"TRIM_CAT",TRIM(B26),"TRIM_LINE",A23))</f>
        <v>2608</v>
      </c>
    </row>
    <row r="27" spans="1:107" s="52" customFormat="1" x14ac:dyDescent="0.35">
      <c r="A27" s="137"/>
      <c r="B27" s="53" t="s">
        <v>142</v>
      </c>
      <c r="C27" s="73">
        <v>1202</v>
      </c>
      <c r="D27" s="74">
        <v>1308</v>
      </c>
      <c r="E27" s="74">
        <v>1081</v>
      </c>
      <c r="F27" s="74">
        <v>803</v>
      </c>
      <c r="G27" s="74">
        <v>850</v>
      </c>
      <c r="H27" s="74">
        <v>797</v>
      </c>
      <c r="I27" s="74">
        <v>811</v>
      </c>
      <c r="J27" s="74">
        <v>892</v>
      </c>
      <c r="K27" s="74">
        <v>1024</v>
      </c>
      <c r="L27" s="75">
        <v>1199</v>
      </c>
      <c r="M27" s="74">
        <v>953</v>
      </c>
      <c r="N27" s="74">
        <v>1148</v>
      </c>
      <c r="O27" s="74">
        <v>1209</v>
      </c>
      <c r="P27" s="74">
        <v>1692</v>
      </c>
      <c r="Q27" s="74">
        <v>1199</v>
      </c>
      <c r="R27" s="74">
        <v>1048</v>
      </c>
      <c r="S27" s="74">
        <v>836</v>
      </c>
      <c r="T27" s="74">
        <v>840</v>
      </c>
      <c r="U27" s="184">
        <v>730</v>
      </c>
      <c r="V27" s="184">
        <v>992</v>
      </c>
      <c r="W27" s="184">
        <v>1164</v>
      </c>
      <c r="X27" s="75">
        <v>1173</v>
      </c>
      <c r="Y27" s="184">
        <v>1410</v>
      </c>
      <c r="Z27" s="184">
        <v>1357</v>
      </c>
      <c r="AA27" s="184">
        <v>1108</v>
      </c>
      <c r="AB27" s="184">
        <v>959</v>
      </c>
      <c r="AC27" s="184">
        <v>894</v>
      </c>
      <c r="AD27" s="184">
        <v>1050</v>
      </c>
      <c r="AE27" s="184">
        <v>994</v>
      </c>
      <c r="AF27" s="184">
        <v>749</v>
      </c>
      <c r="AG27" s="184">
        <v>733</v>
      </c>
      <c r="AH27" s="184">
        <v>1556</v>
      </c>
      <c r="AI27" s="184">
        <v>1534</v>
      </c>
      <c r="AJ27" s="75">
        <v>1663</v>
      </c>
      <c r="AK27" s="275">
        <v>2356</v>
      </c>
      <c r="AL27" s="275">
        <v>1864</v>
      </c>
      <c r="AM27" s="275">
        <v>1627</v>
      </c>
      <c r="AN27" s="275">
        <v>1348</v>
      </c>
      <c r="AO27" s="275">
        <v>1180</v>
      </c>
      <c r="AP27" s="275">
        <v>1241</v>
      </c>
      <c r="AQ27" s="57">
        <v>1082</v>
      </c>
      <c r="AR27" s="275">
        <v>1022</v>
      </c>
      <c r="AS27" s="275">
        <v>1088</v>
      </c>
      <c r="AT27" s="275">
        <v>1020</v>
      </c>
      <c r="AU27" s="275">
        <v>1256</v>
      </c>
      <c r="AV27" s="292">
        <v>1337</v>
      </c>
      <c r="AW27" s="275">
        <v>1366</v>
      </c>
      <c r="AX27" s="275">
        <v>1350</v>
      </c>
      <c r="AY27" s="275">
        <v>1259</v>
      </c>
      <c r="AZ27" s="57">
        <v>1076</v>
      </c>
      <c r="BA27" s="275">
        <v>922</v>
      </c>
      <c r="BB27" s="275">
        <v>1031</v>
      </c>
      <c r="BC27" s="57">
        <v>900</v>
      </c>
      <c r="BD27" s="275">
        <v>768</v>
      </c>
      <c r="BE27" s="275">
        <v>842</v>
      </c>
      <c r="BF27" s="275">
        <v>792</v>
      </c>
      <c r="BG27" s="275">
        <v>1028</v>
      </c>
      <c r="BH27" s="292"/>
      <c r="BI27" s="76">
        <f t="shared" si="60"/>
        <v>7</v>
      </c>
      <c r="BJ27" s="77">
        <f t="shared" si="60"/>
        <v>384</v>
      </c>
      <c r="BK27" s="77">
        <f t="shared" si="60"/>
        <v>118</v>
      </c>
      <c r="BL27" s="77">
        <f t="shared" si="60"/>
        <v>245</v>
      </c>
      <c r="BM27" s="77">
        <f t="shared" si="60"/>
        <v>-14</v>
      </c>
      <c r="BN27" s="77">
        <f t="shared" si="60"/>
        <v>43</v>
      </c>
      <c r="BO27" s="77">
        <f t="shared" si="60"/>
        <v>-81</v>
      </c>
      <c r="BP27" s="77">
        <f t="shared" si="60"/>
        <v>100</v>
      </c>
      <c r="BQ27" s="77">
        <f t="shared" si="60"/>
        <v>140</v>
      </c>
      <c r="BR27" s="386">
        <f t="shared" si="60"/>
        <v>-26</v>
      </c>
      <c r="BS27" s="409">
        <f t="shared" si="61"/>
        <v>457</v>
      </c>
      <c r="BT27" s="77">
        <f t="shared" si="61"/>
        <v>209</v>
      </c>
      <c r="BU27" s="77">
        <f t="shared" si="61"/>
        <v>-101</v>
      </c>
      <c r="BV27" s="77">
        <f t="shared" si="61"/>
        <v>-733</v>
      </c>
      <c r="BW27" s="77">
        <f t="shared" si="61"/>
        <v>-305</v>
      </c>
      <c r="BX27" s="226">
        <f t="shared" si="61"/>
        <v>2</v>
      </c>
      <c r="BY27" s="226">
        <f t="shared" si="61"/>
        <v>158</v>
      </c>
      <c r="BZ27" s="226">
        <f t="shared" si="61"/>
        <v>-91</v>
      </c>
      <c r="CA27" s="226">
        <f t="shared" si="61"/>
        <v>3</v>
      </c>
      <c r="CB27" s="226">
        <f t="shared" si="61"/>
        <v>564</v>
      </c>
      <c r="CC27" s="226">
        <f t="shared" si="62"/>
        <v>370</v>
      </c>
      <c r="CD27" s="366">
        <f t="shared" si="62"/>
        <v>490</v>
      </c>
      <c r="CE27" s="335">
        <f t="shared" si="62"/>
        <v>946</v>
      </c>
      <c r="CF27" s="252">
        <f t="shared" si="62"/>
        <v>507</v>
      </c>
      <c r="CG27" s="252">
        <f t="shared" si="62"/>
        <v>519</v>
      </c>
      <c r="CH27" s="252">
        <f t="shared" si="62"/>
        <v>389</v>
      </c>
      <c r="CI27" s="252">
        <f t="shared" si="62"/>
        <v>286</v>
      </c>
      <c r="CJ27" s="252">
        <f t="shared" si="62"/>
        <v>191</v>
      </c>
      <c r="CK27" s="252">
        <f t="shared" si="62"/>
        <v>88</v>
      </c>
      <c r="CL27" s="252">
        <f t="shared" si="62"/>
        <v>273</v>
      </c>
      <c r="CM27" s="252">
        <f t="shared" si="63"/>
        <v>355</v>
      </c>
      <c r="CN27" s="252">
        <f t="shared" si="63"/>
        <v>-536</v>
      </c>
      <c r="CO27" s="252">
        <f t="shared" si="63"/>
        <v>-278</v>
      </c>
      <c r="CP27" s="366">
        <f t="shared" si="63"/>
        <v>-326</v>
      </c>
      <c r="CQ27" s="366">
        <f t="shared" si="63"/>
        <v>-990</v>
      </c>
      <c r="CR27" s="366">
        <f t="shared" si="63"/>
        <v>-514</v>
      </c>
      <c r="CS27" s="366">
        <f t="shared" si="63"/>
        <v>-368</v>
      </c>
      <c r="CT27" s="366">
        <f t="shared" si="63"/>
        <v>-272</v>
      </c>
      <c r="CU27" s="366">
        <f t="shared" si="63"/>
        <v>-258</v>
      </c>
      <c r="CV27" s="366">
        <f t="shared" si="63"/>
        <v>-210</v>
      </c>
      <c r="CW27" s="366">
        <f t="shared" si="63"/>
        <v>-182</v>
      </c>
      <c r="CX27" s="366">
        <f t="shared" si="63"/>
        <v>-254</v>
      </c>
      <c r="CY27" s="366">
        <f t="shared" si="63"/>
        <v>-246</v>
      </c>
      <c r="CZ27" s="366">
        <f t="shared" si="63"/>
        <v>-228</v>
      </c>
      <c r="DA27" s="366">
        <f t="shared" si="63"/>
        <v>-228</v>
      </c>
      <c r="DB27" s="264"/>
      <c r="DC27" s="57">
        <f>IF(ISERROR(GETPIVOTDATA("VALUE",'CRS WK pvt'!$I$2,"DT_FILE",DC$8,"CD_CO",DC$6,"TRIM_CAT",TRIM(B27),"TRIM_LINE",A23))=TRUE,0,GETPIVOTDATA("VALUE",'CRS WK pvt'!$I$2,"DT_FILE",DC$8,"CD_CO",DC$6,"TRIM_CAT",TRIM(B27),"TRIM_LINE",A23))</f>
        <v>1028</v>
      </c>
    </row>
    <row r="28" spans="1:107" s="52" customFormat="1" x14ac:dyDescent="0.35">
      <c r="A28" s="137"/>
      <c r="B28" s="53" t="s">
        <v>143</v>
      </c>
      <c r="C28" s="73">
        <v>1189</v>
      </c>
      <c r="D28" s="74">
        <v>1071</v>
      </c>
      <c r="E28" s="74">
        <v>906</v>
      </c>
      <c r="F28" s="74">
        <v>707</v>
      </c>
      <c r="G28" s="74">
        <v>774</v>
      </c>
      <c r="H28" s="74">
        <v>619</v>
      </c>
      <c r="I28" s="74">
        <v>685</v>
      </c>
      <c r="J28" s="74">
        <v>755</v>
      </c>
      <c r="K28" s="74">
        <v>895</v>
      </c>
      <c r="L28" s="75">
        <v>1043</v>
      </c>
      <c r="M28" s="74">
        <v>917</v>
      </c>
      <c r="N28" s="74">
        <v>1134</v>
      </c>
      <c r="O28" s="74">
        <v>1086</v>
      </c>
      <c r="P28" s="74">
        <v>1467</v>
      </c>
      <c r="Q28" s="74">
        <v>1147</v>
      </c>
      <c r="R28" s="74">
        <v>973</v>
      </c>
      <c r="S28" s="74">
        <v>730</v>
      </c>
      <c r="T28" s="74">
        <v>857</v>
      </c>
      <c r="U28" s="184">
        <v>756</v>
      </c>
      <c r="V28" s="184">
        <v>847</v>
      </c>
      <c r="W28" s="184">
        <v>1026</v>
      </c>
      <c r="X28" s="75">
        <v>1058</v>
      </c>
      <c r="Y28" s="184">
        <v>1349</v>
      </c>
      <c r="Z28" s="184">
        <v>1191</v>
      </c>
      <c r="AA28" s="184">
        <v>1044</v>
      </c>
      <c r="AB28" s="184">
        <v>843</v>
      </c>
      <c r="AC28" s="184">
        <v>779</v>
      </c>
      <c r="AD28" s="184">
        <v>1014</v>
      </c>
      <c r="AE28" s="184">
        <v>975</v>
      </c>
      <c r="AF28" s="184">
        <v>663</v>
      </c>
      <c r="AG28" s="184">
        <v>617</v>
      </c>
      <c r="AH28" s="184">
        <v>1406</v>
      </c>
      <c r="AI28" s="184">
        <v>1486</v>
      </c>
      <c r="AJ28" s="75">
        <v>1713</v>
      </c>
      <c r="AK28" s="275">
        <v>2201</v>
      </c>
      <c r="AL28" s="275">
        <v>1662</v>
      </c>
      <c r="AM28" s="275">
        <v>1427</v>
      </c>
      <c r="AN28" s="275">
        <v>1333</v>
      </c>
      <c r="AO28" s="275">
        <v>1087</v>
      </c>
      <c r="AP28" s="275">
        <v>1182</v>
      </c>
      <c r="AQ28" s="57">
        <v>966</v>
      </c>
      <c r="AR28" s="275">
        <v>980</v>
      </c>
      <c r="AS28" s="275">
        <v>974</v>
      </c>
      <c r="AT28" s="275">
        <v>891</v>
      </c>
      <c r="AU28" s="275">
        <v>1168</v>
      </c>
      <c r="AV28" s="292">
        <v>1262</v>
      </c>
      <c r="AW28" s="275">
        <v>1336</v>
      </c>
      <c r="AX28" s="275">
        <v>1230</v>
      </c>
      <c r="AY28" s="275">
        <v>1280</v>
      </c>
      <c r="AZ28" s="57">
        <v>995</v>
      </c>
      <c r="BA28" s="275">
        <v>971</v>
      </c>
      <c r="BB28" s="275">
        <v>1070</v>
      </c>
      <c r="BC28" s="57">
        <v>874</v>
      </c>
      <c r="BD28" s="275">
        <v>779</v>
      </c>
      <c r="BE28" s="275">
        <v>691</v>
      </c>
      <c r="BF28" s="275">
        <v>744</v>
      </c>
      <c r="BG28" s="275">
        <v>902</v>
      </c>
      <c r="BH28" s="292"/>
      <c r="BI28" s="76">
        <f t="shared" si="60"/>
        <v>-103</v>
      </c>
      <c r="BJ28" s="77">
        <f t="shared" si="60"/>
        <v>396</v>
      </c>
      <c r="BK28" s="77">
        <f t="shared" si="60"/>
        <v>241</v>
      </c>
      <c r="BL28" s="77">
        <f t="shared" si="60"/>
        <v>266</v>
      </c>
      <c r="BM28" s="77">
        <f t="shared" si="60"/>
        <v>-44</v>
      </c>
      <c r="BN28" s="77">
        <f t="shared" si="60"/>
        <v>238</v>
      </c>
      <c r="BO28" s="77">
        <f t="shared" si="60"/>
        <v>71</v>
      </c>
      <c r="BP28" s="77">
        <f t="shared" si="60"/>
        <v>92</v>
      </c>
      <c r="BQ28" s="77">
        <f t="shared" si="60"/>
        <v>131</v>
      </c>
      <c r="BR28" s="386">
        <f t="shared" si="60"/>
        <v>15</v>
      </c>
      <c r="BS28" s="409">
        <f t="shared" si="61"/>
        <v>432</v>
      </c>
      <c r="BT28" s="77">
        <f t="shared" si="61"/>
        <v>57</v>
      </c>
      <c r="BU28" s="77">
        <f t="shared" si="61"/>
        <v>-42</v>
      </c>
      <c r="BV28" s="77">
        <f t="shared" si="61"/>
        <v>-624</v>
      </c>
      <c r="BW28" s="77">
        <f t="shared" si="61"/>
        <v>-368</v>
      </c>
      <c r="BX28" s="226">
        <f t="shared" si="61"/>
        <v>41</v>
      </c>
      <c r="BY28" s="226">
        <f t="shared" si="61"/>
        <v>245</v>
      </c>
      <c r="BZ28" s="226">
        <f t="shared" si="61"/>
        <v>-194</v>
      </c>
      <c r="CA28" s="226">
        <f t="shared" si="61"/>
        <v>-139</v>
      </c>
      <c r="CB28" s="226">
        <f t="shared" si="61"/>
        <v>559</v>
      </c>
      <c r="CC28" s="226">
        <f t="shared" si="62"/>
        <v>460</v>
      </c>
      <c r="CD28" s="366">
        <f t="shared" si="62"/>
        <v>655</v>
      </c>
      <c r="CE28" s="335">
        <f t="shared" si="62"/>
        <v>852</v>
      </c>
      <c r="CF28" s="252">
        <f t="shared" si="62"/>
        <v>471</v>
      </c>
      <c r="CG28" s="252">
        <f t="shared" si="62"/>
        <v>383</v>
      </c>
      <c r="CH28" s="252">
        <f t="shared" si="62"/>
        <v>490</v>
      </c>
      <c r="CI28" s="252">
        <f t="shared" si="62"/>
        <v>308</v>
      </c>
      <c r="CJ28" s="252">
        <f t="shared" si="62"/>
        <v>168</v>
      </c>
      <c r="CK28" s="252">
        <f t="shared" si="62"/>
        <v>-9</v>
      </c>
      <c r="CL28" s="252">
        <f t="shared" si="62"/>
        <v>317</v>
      </c>
      <c r="CM28" s="252">
        <f t="shared" si="63"/>
        <v>357</v>
      </c>
      <c r="CN28" s="252">
        <f t="shared" si="63"/>
        <v>-515</v>
      </c>
      <c r="CO28" s="252">
        <f t="shared" si="63"/>
        <v>-318</v>
      </c>
      <c r="CP28" s="366">
        <f t="shared" si="63"/>
        <v>-451</v>
      </c>
      <c r="CQ28" s="366">
        <f t="shared" si="63"/>
        <v>-865</v>
      </c>
      <c r="CR28" s="366">
        <f t="shared" si="63"/>
        <v>-432</v>
      </c>
      <c r="CS28" s="366">
        <f t="shared" si="63"/>
        <v>-147</v>
      </c>
      <c r="CT28" s="366">
        <f t="shared" si="63"/>
        <v>-338</v>
      </c>
      <c r="CU28" s="366">
        <f t="shared" si="63"/>
        <v>-116</v>
      </c>
      <c r="CV28" s="366">
        <f t="shared" si="63"/>
        <v>-112</v>
      </c>
      <c r="CW28" s="366">
        <f t="shared" si="63"/>
        <v>-92</v>
      </c>
      <c r="CX28" s="366">
        <f t="shared" si="63"/>
        <v>-201</v>
      </c>
      <c r="CY28" s="366">
        <f t="shared" si="63"/>
        <v>-283</v>
      </c>
      <c r="CZ28" s="366">
        <f t="shared" si="63"/>
        <v>-147</v>
      </c>
      <c r="DA28" s="366">
        <f t="shared" si="63"/>
        <v>-266</v>
      </c>
      <c r="DB28" s="264"/>
      <c r="DC28" s="57">
        <f>IF(ISERROR(GETPIVOTDATA("VALUE",'CRS WK pvt'!$I$2,"DT_FILE",DC$8,"CD_CO",DC$6,"TRIM_CAT",TRIM(B28),"TRIM_LINE",A23))=TRUE,0,GETPIVOTDATA("VALUE",'CRS WK pvt'!$I$2,"DT_FILE",DC$8,"CD_CO",DC$6,"TRIM_CAT",TRIM(B28),"TRIM_LINE",A23))</f>
        <v>902</v>
      </c>
    </row>
    <row r="29" spans="1:107" s="66" customFormat="1" x14ac:dyDescent="0.35">
      <c r="A29" s="141"/>
      <c r="B29" s="53" t="s">
        <v>144</v>
      </c>
      <c r="C29" s="129">
        <f t="shared" ref="C29:V29" si="64">SUM(C24:C28)</f>
        <v>55242</v>
      </c>
      <c r="D29" s="130">
        <f t="shared" si="64"/>
        <v>55868</v>
      </c>
      <c r="E29" s="130">
        <f t="shared" si="64"/>
        <v>51653</v>
      </c>
      <c r="F29" s="130">
        <f t="shared" si="64"/>
        <v>41009</v>
      </c>
      <c r="G29" s="130">
        <f t="shared" si="64"/>
        <v>47451</v>
      </c>
      <c r="H29" s="130">
        <f t="shared" si="64"/>
        <v>40626</v>
      </c>
      <c r="I29" s="130">
        <f t="shared" si="64"/>
        <v>43831</v>
      </c>
      <c r="J29" s="130">
        <f t="shared" si="64"/>
        <v>41090</v>
      </c>
      <c r="K29" s="130">
        <f t="shared" si="64"/>
        <v>49497</v>
      </c>
      <c r="L29" s="131">
        <f t="shared" si="64"/>
        <v>50953</v>
      </c>
      <c r="M29" s="130">
        <f t="shared" si="64"/>
        <v>51336</v>
      </c>
      <c r="N29" s="130">
        <f t="shared" si="64"/>
        <v>54057</v>
      </c>
      <c r="O29" s="130">
        <f t="shared" si="64"/>
        <v>58078</v>
      </c>
      <c r="P29" s="130">
        <f t="shared" si="64"/>
        <v>51301</v>
      </c>
      <c r="Q29" s="130">
        <f t="shared" si="64"/>
        <v>41766</v>
      </c>
      <c r="R29" s="130">
        <f t="shared" si="64"/>
        <v>43436</v>
      </c>
      <c r="S29" s="130">
        <f t="shared" si="64"/>
        <v>37731</v>
      </c>
      <c r="T29" s="130">
        <f t="shared" si="64"/>
        <v>39458</v>
      </c>
      <c r="U29" s="130">
        <f t="shared" si="64"/>
        <v>37918</v>
      </c>
      <c r="V29" s="130">
        <f t="shared" si="64"/>
        <v>42139</v>
      </c>
      <c r="W29" s="130">
        <f>SUM(W24+W25+W26+W27+W28)</f>
        <v>45835</v>
      </c>
      <c r="X29" s="131">
        <f>SUM(X24+X25+X26+X27+X28)</f>
        <v>44790</v>
      </c>
      <c r="Y29" s="185">
        <v>47349</v>
      </c>
      <c r="Z29" s="185">
        <v>50620</v>
      </c>
      <c r="AA29" s="185">
        <v>48421</v>
      </c>
      <c r="AB29" s="185">
        <v>47035</v>
      </c>
      <c r="AC29" s="185">
        <v>43806</v>
      </c>
      <c r="AD29" s="185">
        <v>43777</v>
      </c>
      <c r="AE29" s="185">
        <v>43216</v>
      </c>
      <c r="AF29" s="185">
        <v>41211</v>
      </c>
      <c r="AG29" s="185">
        <v>42235</v>
      </c>
      <c r="AH29" s="185">
        <v>50900</v>
      </c>
      <c r="AI29" s="185">
        <v>51878</v>
      </c>
      <c r="AJ29" s="131">
        <v>48716</v>
      </c>
      <c r="AK29" s="276">
        <v>62541</v>
      </c>
      <c r="AL29" s="276">
        <v>55404</v>
      </c>
      <c r="AM29" s="276">
        <v>53424</v>
      </c>
      <c r="AN29" s="276">
        <v>51070</v>
      </c>
      <c r="AO29" s="276">
        <v>44755</v>
      </c>
      <c r="AP29" s="276">
        <v>44752</v>
      </c>
      <c r="AQ29" s="78">
        <v>45254</v>
      </c>
      <c r="AR29" s="276">
        <v>41952</v>
      </c>
      <c r="AS29" s="276">
        <v>44915</v>
      </c>
      <c r="AT29" s="276">
        <v>44637</v>
      </c>
      <c r="AU29" s="276">
        <v>47121</v>
      </c>
      <c r="AV29" s="293">
        <v>47732</v>
      </c>
      <c r="AW29" s="276">
        <v>54535</v>
      </c>
      <c r="AX29" s="276">
        <v>53938</v>
      </c>
      <c r="AY29" s="276">
        <v>53372</v>
      </c>
      <c r="AZ29" s="78">
        <v>50744</v>
      </c>
      <c r="BA29" s="276">
        <v>43843</v>
      </c>
      <c r="BB29" s="276">
        <v>44799</v>
      </c>
      <c r="BC29" s="78">
        <v>46932</v>
      </c>
      <c r="BD29" s="276">
        <v>38791</v>
      </c>
      <c r="BE29" s="276">
        <v>43219</v>
      </c>
      <c r="BF29" s="276">
        <v>43732</v>
      </c>
      <c r="BG29" s="276">
        <v>48649</v>
      </c>
      <c r="BH29" s="293"/>
      <c r="BI29" s="78">
        <f t="shared" ref="BI29:BM29" si="65">SUM(BI24:BI28)</f>
        <v>2836</v>
      </c>
      <c r="BJ29" s="132">
        <f t="shared" si="65"/>
        <v>-4567</v>
      </c>
      <c r="BK29" s="132">
        <f t="shared" si="65"/>
        <v>-9887</v>
      </c>
      <c r="BL29" s="132">
        <f t="shared" si="65"/>
        <v>2427</v>
      </c>
      <c r="BM29" s="132">
        <f t="shared" si="65"/>
        <v>-9720</v>
      </c>
      <c r="BN29" s="132">
        <f t="shared" ref="BN29:BV29" si="66">SUM(BN24:BN28)</f>
        <v>-1168</v>
      </c>
      <c r="BO29" s="132">
        <f t="shared" si="66"/>
        <v>-5913</v>
      </c>
      <c r="BP29" s="132">
        <f t="shared" si="66"/>
        <v>1049</v>
      </c>
      <c r="BQ29" s="132">
        <f t="shared" si="66"/>
        <v>-3662</v>
      </c>
      <c r="BR29" s="387">
        <f t="shared" si="66"/>
        <v>-6163</v>
      </c>
      <c r="BS29" s="410">
        <f t="shared" si="66"/>
        <v>-3987</v>
      </c>
      <c r="BT29" s="132">
        <f t="shared" si="66"/>
        <v>-3437</v>
      </c>
      <c r="BU29" s="132">
        <f t="shared" si="66"/>
        <v>-9657</v>
      </c>
      <c r="BV29" s="132">
        <f t="shared" si="66"/>
        <v>-4266</v>
      </c>
      <c r="BW29" s="132">
        <f t="shared" ref="BW29:BX29" si="67">SUM(BW24:BW28)</f>
        <v>2040</v>
      </c>
      <c r="BX29" s="227">
        <f t="shared" si="67"/>
        <v>341</v>
      </c>
      <c r="BY29" s="227">
        <f t="shared" ref="BY29:BZ29" si="68">SUM(BY24:BY28)</f>
        <v>5485</v>
      </c>
      <c r="BZ29" s="227">
        <f t="shared" si="68"/>
        <v>1753</v>
      </c>
      <c r="CA29" s="227">
        <f t="shared" ref="CA29:CB29" si="69">SUM(CA24:CA28)</f>
        <v>4317</v>
      </c>
      <c r="CB29" s="227">
        <f t="shared" si="69"/>
        <v>8761</v>
      </c>
      <c r="CC29" s="227">
        <f t="shared" ref="CC29:CE29" si="70">SUM(CC24:CC28)</f>
        <v>6043</v>
      </c>
      <c r="CD29" s="367">
        <f t="shared" si="70"/>
        <v>3926</v>
      </c>
      <c r="CE29" s="336">
        <f t="shared" si="70"/>
        <v>15192</v>
      </c>
      <c r="CF29" s="253">
        <f t="shared" ref="CF29" si="71">SUM(CF24:CF28)</f>
        <v>4784</v>
      </c>
      <c r="CG29" s="253">
        <f t="shared" ref="CG29" si="72">SUM(CG24:CG28)</f>
        <v>5003</v>
      </c>
      <c r="CH29" s="253">
        <f t="shared" ref="CH29" si="73">SUM(CH24:CH28)</f>
        <v>4035</v>
      </c>
      <c r="CI29" s="253">
        <f t="shared" ref="CI29" si="74">SUM(CI24:CI28)</f>
        <v>949</v>
      </c>
      <c r="CJ29" s="253">
        <f t="shared" ref="CJ29" si="75">SUM(CJ24:CJ28)</f>
        <v>975</v>
      </c>
      <c r="CK29" s="253">
        <f t="shared" ref="CK29" si="76">SUM(CK24:CK28)</f>
        <v>2038</v>
      </c>
      <c r="CL29" s="253">
        <f t="shared" ref="CL29" si="77">SUM(CL24:CL28)</f>
        <v>741</v>
      </c>
      <c r="CM29" s="253">
        <f t="shared" ref="CM29" si="78">SUM(CM24:CM28)</f>
        <v>2680</v>
      </c>
      <c r="CN29" s="253">
        <f t="shared" ref="CN29" si="79">SUM(CN24:CN28)</f>
        <v>-6263</v>
      </c>
      <c r="CO29" s="253">
        <f t="shared" ref="CO29" si="80">SUM(CO24:CO28)</f>
        <v>-4757</v>
      </c>
      <c r="CP29" s="367">
        <f t="shared" ref="CP29" si="81">SUM(CP24:CP28)</f>
        <v>-984</v>
      </c>
      <c r="CQ29" s="367">
        <f t="shared" ref="CQ29" si="82">SUM(CQ24:CQ28)</f>
        <v>-8006</v>
      </c>
      <c r="CR29" s="367">
        <f t="shared" ref="CR29" si="83">SUM(CR24:CR28)</f>
        <v>-1466</v>
      </c>
      <c r="CS29" s="367">
        <f t="shared" ref="CS29" si="84">SUM(CS24:CS28)</f>
        <v>-52</v>
      </c>
      <c r="CT29" s="367">
        <f t="shared" ref="CT29:CU29" si="85">SUM(CT24:CT28)</f>
        <v>-326</v>
      </c>
      <c r="CU29" s="367">
        <f t="shared" si="85"/>
        <v>-912</v>
      </c>
      <c r="CV29" s="367">
        <f t="shared" ref="CV29" si="86">SUM(CV24:CV28)</f>
        <v>47</v>
      </c>
      <c r="CW29" s="367">
        <f t="shared" ref="CW29" si="87">SUM(CW24:CW28)</f>
        <v>1678</v>
      </c>
      <c r="CX29" s="367">
        <f t="shared" ref="CX29:CY29" si="88">SUM(CX24:CX28)</f>
        <v>-3161</v>
      </c>
      <c r="CY29" s="367">
        <f t="shared" si="88"/>
        <v>-1696</v>
      </c>
      <c r="CZ29" s="367">
        <f t="shared" ref="CZ29:DA29" si="89">SUM(CZ24:CZ28)</f>
        <v>-905</v>
      </c>
      <c r="DA29" s="367">
        <f t="shared" si="89"/>
        <v>1528</v>
      </c>
      <c r="DB29" s="265"/>
      <c r="DC29" s="78">
        <f>SUM(DC24:DC28)</f>
        <v>48649</v>
      </c>
    </row>
    <row r="30" spans="1:107" s="52" customFormat="1" x14ac:dyDescent="0.3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54"/>
      <c r="CB30" s="254"/>
      <c r="CC30" s="254"/>
      <c r="CD30" s="368"/>
      <c r="CE30" s="337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368"/>
      <c r="CQ30" s="368"/>
      <c r="CR30" s="368"/>
      <c r="CS30" s="368"/>
      <c r="CT30" s="368"/>
      <c r="CU30" s="368"/>
      <c r="CV30" s="368"/>
      <c r="CW30" s="368"/>
      <c r="CX30" s="368"/>
      <c r="CY30" s="368"/>
      <c r="CZ30" s="368"/>
      <c r="DA30" s="368"/>
      <c r="DB30" s="264"/>
      <c r="DC30" s="83"/>
    </row>
    <row r="31" spans="1:107" s="52" customFormat="1" x14ac:dyDescent="0.35">
      <c r="A31" s="139"/>
      <c r="B31" s="53" t="s">
        <v>139</v>
      </c>
      <c r="C31" s="73">
        <v>18975</v>
      </c>
      <c r="D31" s="74">
        <v>21912</v>
      </c>
      <c r="E31" s="74">
        <v>23311</v>
      </c>
      <c r="F31" s="74">
        <v>20080</v>
      </c>
      <c r="G31" s="74">
        <v>16268</v>
      </c>
      <c r="H31" s="74">
        <v>18221</v>
      </c>
      <c r="I31" s="74">
        <v>14039</v>
      </c>
      <c r="J31" s="74">
        <v>14369</v>
      </c>
      <c r="K31" s="74">
        <v>15013</v>
      </c>
      <c r="L31" s="75">
        <v>16199</v>
      </c>
      <c r="M31" s="74">
        <v>14984</v>
      </c>
      <c r="N31" s="74">
        <v>20151</v>
      </c>
      <c r="O31" s="74">
        <v>20222</v>
      </c>
      <c r="P31" s="74">
        <v>23404</v>
      </c>
      <c r="Q31" s="74">
        <v>20307</v>
      </c>
      <c r="R31" s="74">
        <v>16471</v>
      </c>
      <c r="S31" s="74">
        <v>15615</v>
      </c>
      <c r="T31" s="74">
        <v>12501</v>
      </c>
      <c r="U31" s="184">
        <v>12497</v>
      </c>
      <c r="V31" s="184">
        <v>13506</v>
      </c>
      <c r="W31" s="184">
        <v>14566</v>
      </c>
      <c r="X31" s="75">
        <v>12998</v>
      </c>
      <c r="Y31" s="184">
        <v>11603</v>
      </c>
      <c r="Z31" s="184">
        <v>13332</v>
      </c>
      <c r="AA31" s="184">
        <v>14756</v>
      </c>
      <c r="AB31" s="184">
        <v>18664</v>
      </c>
      <c r="AC31" s="184">
        <v>16729</v>
      </c>
      <c r="AD31" s="184">
        <v>15536</v>
      </c>
      <c r="AE31" s="184">
        <v>14013</v>
      </c>
      <c r="AF31" s="184">
        <v>13394</v>
      </c>
      <c r="AG31" s="184">
        <v>14307</v>
      </c>
      <c r="AH31" s="184">
        <v>16698</v>
      </c>
      <c r="AI31" s="184">
        <v>17261</v>
      </c>
      <c r="AJ31" s="75">
        <v>13513</v>
      </c>
      <c r="AK31" s="275">
        <v>12873</v>
      </c>
      <c r="AL31" s="275">
        <v>16749</v>
      </c>
      <c r="AM31" s="275">
        <v>16597</v>
      </c>
      <c r="AN31" s="275">
        <v>19257</v>
      </c>
      <c r="AO31" s="275">
        <v>19016</v>
      </c>
      <c r="AP31" s="275">
        <v>17587</v>
      </c>
      <c r="AQ31" s="57">
        <v>14571</v>
      </c>
      <c r="AR31" s="275">
        <v>14119</v>
      </c>
      <c r="AS31" s="275">
        <v>13896</v>
      </c>
      <c r="AT31" s="275">
        <v>14274</v>
      </c>
      <c r="AU31" s="275">
        <v>13935</v>
      </c>
      <c r="AV31" s="292">
        <v>15205</v>
      </c>
      <c r="AW31" s="275">
        <v>13185</v>
      </c>
      <c r="AX31" s="275">
        <v>17237</v>
      </c>
      <c r="AY31" s="275">
        <v>17403</v>
      </c>
      <c r="AZ31" s="57">
        <v>20121</v>
      </c>
      <c r="BA31" s="275">
        <v>17651</v>
      </c>
      <c r="BB31" s="275">
        <v>16805</v>
      </c>
      <c r="BC31" s="57">
        <v>14653</v>
      </c>
      <c r="BD31" s="275">
        <v>14439</v>
      </c>
      <c r="BE31" s="275">
        <v>14127</v>
      </c>
      <c r="BF31" s="275">
        <v>14078</v>
      </c>
      <c r="BG31" s="275">
        <v>14335</v>
      </c>
      <c r="BH31" s="292"/>
      <c r="BI31" s="76">
        <f t="shared" ref="BI31:BR35" si="90">O31-C31</f>
        <v>1247</v>
      </c>
      <c r="BJ31" s="77">
        <f t="shared" si="90"/>
        <v>1492</v>
      </c>
      <c r="BK31" s="77">
        <f t="shared" si="90"/>
        <v>-3004</v>
      </c>
      <c r="BL31" s="77">
        <f t="shared" si="90"/>
        <v>-3609</v>
      </c>
      <c r="BM31" s="77">
        <f t="shared" si="90"/>
        <v>-653</v>
      </c>
      <c r="BN31" s="77">
        <f t="shared" si="90"/>
        <v>-5720</v>
      </c>
      <c r="BO31" s="77">
        <f t="shared" si="90"/>
        <v>-1542</v>
      </c>
      <c r="BP31" s="77">
        <f t="shared" si="90"/>
        <v>-863</v>
      </c>
      <c r="BQ31" s="77">
        <f t="shared" si="90"/>
        <v>-447</v>
      </c>
      <c r="BR31" s="386">
        <f t="shared" si="90"/>
        <v>-3201</v>
      </c>
      <c r="BS31" s="409">
        <f t="shared" ref="BS31:CB35" si="91">Y31-M31</f>
        <v>-3381</v>
      </c>
      <c r="BT31" s="77">
        <f t="shared" si="91"/>
        <v>-6819</v>
      </c>
      <c r="BU31" s="77">
        <f t="shared" si="91"/>
        <v>-5466</v>
      </c>
      <c r="BV31" s="77">
        <f t="shared" si="91"/>
        <v>-4740</v>
      </c>
      <c r="BW31" s="77">
        <f t="shared" si="91"/>
        <v>-3578</v>
      </c>
      <c r="BX31" s="226">
        <f t="shared" si="91"/>
        <v>-935</v>
      </c>
      <c r="BY31" s="226">
        <f t="shared" si="91"/>
        <v>-1602</v>
      </c>
      <c r="BZ31" s="226">
        <f t="shared" si="91"/>
        <v>893</v>
      </c>
      <c r="CA31" s="226">
        <f t="shared" si="91"/>
        <v>1810</v>
      </c>
      <c r="CB31" s="226">
        <f t="shared" si="91"/>
        <v>3192</v>
      </c>
      <c r="CC31" s="226">
        <f t="shared" ref="CC31:CL35" si="92">AI31-W31</f>
        <v>2695</v>
      </c>
      <c r="CD31" s="366">
        <f t="shared" si="92"/>
        <v>515</v>
      </c>
      <c r="CE31" s="335">
        <f t="shared" si="92"/>
        <v>1270</v>
      </c>
      <c r="CF31" s="252">
        <f t="shared" si="92"/>
        <v>3417</v>
      </c>
      <c r="CG31" s="252">
        <f t="shared" si="92"/>
        <v>1841</v>
      </c>
      <c r="CH31" s="252">
        <f t="shared" si="92"/>
        <v>593</v>
      </c>
      <c r="CI31" s="252">
        <f t="shared" si="92"/>
        <v>2287</v>
      </c>
      <c r="CJ31" s="252">
        <f t="shared" si="92"/>
        <v>2051</v>
      </c>
      <c r="CK31" s="252">
        <f t="shared" si="92"/>
        <v>558</v>
      </c>
      <c r="CL31" s="252">
        <f t="shared" si="92"/>
        <v>725</v>
      </c>
      <c r="CM31" s="252">
        <f t="shared" ref="CM31:DA35" si="93">AS31-AG31</f>
        <v>-411</v>
      </c>
      <c r="CN31" s="252">
        <f t="shared" si="93"/>
        <v>-2424</v>
      </c>
      <c r="CO31" s="252">
        <f t="shared" si="93"/>
        <v>-3326</v>
      </c>
      <c r="CP31" s="366">
        <f t="shared" si="93"/>
        <v>1692</v>
      </c>
      <c r="CQ31" s="366">
        <f t="shared" si="93"/>
        <v>312</v>
      </c>
      <c r="CR31" s="366">
        <f t="shared" si="93"/>
        <v>488</v>
      </c>
      <c r="CS31" s="366">
        <f t="shared" si="93"/>
        <v>806</v>
      </c>
      <c r="CT31" s="366">
        <f t="shared" si="93"/>
        <v>864</v>
      </c>
      <c r="CU31" s="366">
        <f t="shared" si="93"/>
        <v>-1365</v>
      </c>
      <c r="CV31" s="366">
        <f t="shared" si="93"/>
        <v>-782</v>
      </c>
      <c r="CW31" s="366">
        <f t="shared" si="93"/>
        <v>82</v>
      </c>
      <c r="CX31" s="366">
        <f t="shared" si="93"/>
        <v>320</v>
      </c>
      <c r="CY31" s="366">
        <f t="shared" si="93"/>
        <v>231</v>
      </c>
      <c r="CZ31" s="366">
        <f t="shared" si="93"/>
        <v>-196</v>
      </c>
      <c r="DA31" s="366">
        <f t="shared" si="93"/>
        <v>400</v>
      </c>
      <c r="DB31" s="264"/>
      <c r="DC31" s="57">
        <f>IF(ISERROR(GETPIVOTDATA("VALUE",'CRS WK pvt'!$I$2,"DT_FILE",DC$8,"CD_CO",DC$6,"TRIM_CAT",TRIM(B31),"TRIM_LINE",A30))=TRUE,0,GETPIVOTDATA("VALUE",'CRS WK pvt'!$I$2,"DT_FILE",DC$8,"CD_CO",DC$6,"TRIM_CAT",TRIM(B31),"TRIM_LINE",A30))</f>
        <v>14335</v>
      </c>
    </row>
    <row r="32" spans="1:107" s="52" customFormat="1" x14ac:dyDescent="0.35">
      <c r="A32" s="139"/>
      <c r="B32" s="53" t="s">
        <v>140</v>
      </c>
      <c r="C32" s="73">
        <v>2816</v>
      </c>
      <c r="D32" s="74">
        <v>3457</v>
      </c>
      <c r="E32" s="74">
        <v>3648</v>
      </c>
      <c r="F32" s="74">
        <v>3374</v>
      </c>
      <c r="G32" s="74">
        <v>3328</v>
      </c>
      <c r="H32" s="74">
        <v>2787</v>
      </c>
      <c r="I32" s="74">
        <v>2046</v>
      </c>
      <c r="J32" s="74">
        <v>2085</v>
      </c>
      <c r="K32" s="74">
        <v>2259</v>
      </c>
      <c r="L32" s="75">
        <v>2641</v>
      </c>
      <c r="M32" s="74">
        <v>2522</v>
      </c>
      <c r="N32" s="74">
        <v>3085</v>
      </c>
      <c r="O32" s="74">
        <v>2633</v>
      </c>
      <c r="P32" s="74">
        <v>3102</v>
      </c>
      <c r="Q32" s="74">
        <v>2691</v>
      </c>
      <c r="R32" s="74">
        <v>2103</v>
      </c>
      <c r="S32" s="74">
        <v>3143</v>
      </c>
      <c r="T32" s="74">
        <v>2064</v>
      </c>
      <c r="U32" s="184">
        <v>1938</v>
      </c>
      <c r="V32" s="184">
        <v>1943</v>
      </c>
      <c r="W32" s="184">
        <v>2203</v>
      </c>
      <c r="X32" s="75">
        <v>2366</v>
      </c>
      <c r="Y32" s="184">
        <v>2112</v>
      </c>
      <c r="Z32" s="184">
        <v>2380</v>
      </c>
      <c r="AA32" s="184">
        <v>2767</v>
      </c>
      <c r="AB32" s="184">
        <v>3511</v>
      </c>
      <c r="AC32" s="184">
        <v>2886</v>
      </c>
      <c r="AD32" s="184">
        <v>2930</v>
      </c>
      <c r="AE32" s="184">
        <v>3443</v>
      </c>
      <c r="AF32" s="184">
        <v>2538</v>
      </c>
      <c r="AG32" s="184">
        <v>2466</v>
      </c>
      <c r="AH32" s="184">
        <v>2630</v>
      </c>
      <c r="AI32" s="184">
        <v>2703</v>
      </c>
      <c r="AJ32" s="75">
        <v>2118</v>
      </c>
      <c r="AK32" s="275">
        <v>2392</v>
      </c>
      <c r="AL32" s="275">
        <v>3513</v>
      </c>
      <c r="AM32" s="275">
        <v>3509</v>
      </c>
      <c r="AN32" s="275">
        <v>3985</v>
      </c>
      <c r="AO32" s="275">
        <v>3524</v>
      </c>
      <c r="AP32" s="275">
        <v>3344</v>
      </c>
      <c r="AQ32" s="57">
        <v>2765</v>
      </c>
      <c r="AR32" s="275">
        <v>2679</v>
      </c>
      <c r="AS32" s="275">
        <v>2448</v>
      </c>
      <c r="AT32" s="275">
        <v>2493</v>
      </c>
      <c r="AU32" s="275">
        <v>2467</v>
      </c>
      <c r="AV32" s="292">
        <v>3158</v>
      </c>
      <c r="AW32" s="275">
        <v>3239</v>
      </c>
      <c r="AX32" s="275">
        <v>4336</v>
      </c>
      <c r="AY32" s="275">
        <v>4027</v>
      </c>
      <c r="AZ32" s="57">
        <v>4282</v>
      </c>
      <c r="BA32" s="275">
        <v>3670</v>
      </c>
      <c r="BB32" s="275">
        <v>3629</v>
      </c>
      <c r="BC32" s="57">
        <v>3222</v>
      </c>
      <c r="BD32" s="275">
        <v>3067</v>
      </c>
      <c r="BE32" s="275">
        <v>2583</v>
      </c>
      <c r="BF32" s="275">
        <v>2738</v>
      </c>
      <c r="BG32" s="275">
        <v>2830</v>
      </c>
      <c r="BH32" s="292"/>
      <c r="BI32" s="76">
        <f t="shared" si="90"/>
        <v>-183</v>
      </c>
      <c r="BJ32" s="77">
        <f t="shared" si="90"/>
        <v>-355</v>
      </c>
      <c r="BK32" s="77">
        <f t="shared" si="90"/>
        <v>-957</v>
      </c>
      <c r="BL32" s="77">
        <f t="shared" si="90"/>
        <v>-1271</v>
      </c>
      <c r="BM32" s="77">
        <f t="shared" si="90"/>
        <v>-185</v>
      </c>
      <c r="BN32" s="77">
        <f t="shared" si="90"/>
        <v>-723</v>
      </c>
      <c r="BO32" s="77">
        <f t="shared" si="90"/>
        <v>-108</v>
      </c>
      <c r="BP32" s="77">
        <f t="shared" si="90"/>
        <v>-142</v>
      </c>
      <c r="BQ32" s="77">
        <f t="shared" si="90"/>
        <v>-56</v>
      </c>
      <c r="BR32" s="386">
        <f t="shared" si="90"/>
        <v>-275</v>
      </c>
      <c r="BS32" s="409">
        <f t="shared" si="91"/>
        <v>-410</v>
      </c>
      <c r="BT32" s="77">
        <f t="shared" si="91"/>
        <v>-705</v>
      </c>
      <c r="BU32" s="77">
        <f t="shared" si="91"/>
        <v>134</v>
      </c>
      <c r="BV32" s="77">
        <f t="shared" si="91"/>
        <v>409</v>
      </c>
      <c r="BW32" s="77">
        <f t="shared" si="91"/>
        <v>195</v>
      </c>
      <c r="BX32" s="226">
        <f t="shared" si="91"/>
        <v>827</v>
      </c>
      <c r="BY32" s="226">
        <f t="shared" si="91"/>
        <v>300</v>
      </c>
      <c r="BZ32" s="226">
        <f t="shared" si="91"/>
        <v>474</v>
      </c>
      <c r="CA32" s="226">
        <f t="shared" si="91"/>
        <v>528</v>
      </c>
      <c r="CB32" s="226">
        <f t="shared" si="91"/>
        <v>687</v>
      </c>
      <c r="CC32" s="226">
        <f t="shared" si="92"/>
        <v>500</v>
      </c>
      <c r="CD32" s="366">
        <f t="shared" si="92"/>
        <v>-248</v>
      </c>
      <c r="CE32" s="335">
        <f t="shared" si="92"/>
        <v>280</v>
      </c>
      <c r="CF32" s="252">
        <f t="shared" si="92"/>
        <v>1133</v>
      </c>
      <c r="CG32" s="252">
        <f t="shared" si="92"/>
        <v>742</v>
      </c>
      <c r="CH32" s="252">
        <f t="shared" si="92"/>
        <v>474</v>
      </c>
      <c r="CI32" s="252">
        <f t="shared" si="92"/>
        <v>638</v>
      </c>
      <c r="CJ32" s="252">
        <f t="shared" si="92"/>
        <v>414</v>
      </c>
      <c r="CK32" s="252">
        <f t="shared" si="92"/>
        <v>-678</v>
      </c>
      <c r="CL32" s="252">
        <f t="shared" si="92"/>
        <v>141</v>
      </c>
      <c r="CM32" s="252">
        <f t="shared" si="93"/>
        <v>-18</v>
      </c>
      <c r="CN32" s="252">
        <f t="shared" si="93"/>
        <v>-137</v>
      </c>
      <c r="CO32" s="252">
        <f t="shared" si="93"/>
        <v>-236</v>
      </c>
      <c r="CP32" s="366">
        <f t="shared" si="93"/>
        <v>1040</v>
      </c>
      <c r="CQ32" s="366">
        <f t="shared" si="93"/>
        <v>847</v>
      </c>
      <c r="CR32" s="366">
        <f t="shared" si="93"/>
        <v>823</v>
      </c>
      <c r="CS32" s="366">
        <f t="shared" si="93"/>
        <v>518</v>
      </c>
      <c r="CT32" s="366">
        <f t="shared" si="93"/>
        <v>297</v>
      </c>
      <c r="CU32" s="366">
        <f t="shared" si="93"/>
        <v>146</v>
      </c>
      <c r="CV32" s="366">
        <f t="shared" si="93"/>
        <v>285</v>
      </c>
      <c r="CW32" s="366">
        <f t="shared" si="93"/>
        <v>457</v>
      </c>
      <c r="CX32" s="366">
        <f t="shared" si="93"/>
        <v>388</v>
      </c>
      <c r="CY32" s="366">
        <f t="shared" si="93"/>
        <v>135</v>
      </c>
      <c r="CZ32" s="366">
        <f t="shared" si="93"/>
        <v>245</v>
      </c>
      <c r="DA32" s="366">
        <f t="shared" si="93"/>
        <v>363</v>
      </c>
      <c r="DB32" s="264"/>
      <c r="DC32" s="57">
        <f>IF(ISERROR(GETPIVOTDATA("VALUE",'CRS WK pvt'!$I$2,"DT_FILE",DC$8,"CD_CO",DC$6,"TRIM_CAT",TRIM(B32),"TRIM_LINE",A30))=TRUE,0,GETPIVOTDATA("VALUE",'CRS WK pvt'!$I$2,"DT_FILE",DC$8,"CD_CO",DC$6,"TRIM_CAT",TRIM(B32),"TRIM_LINE",A30))</f>
        <v>2830</v>
      </c>
    </row>
    <row r="33" spans="1:107" s="52" customFormat="1" x14ac:dyDescent="0.35">
      <c r="A33" s="139"/>
      <c r="B33" s="53" t="s">
        <v>141</v>
      </c>
      <c r="C33" s="73">
        <v>1308</v>
      </c>
      <c r="D33" s="74">
        <v>1634</v>
      </c>
      <c r="E33" s="74">
        <v>1648</v>
      </c>
      <c r="F33" s="74">
        <v>1211</v>
      </c>
      <c r="G33" s="74">
        <v>928</v>
      </c>
      <c r="H33" s="74">
        <v>1125</v>
      </c>
      <c r="I33" s="74">
        <v>805</v>
      </c>
      <c r="J33" s="74">
        <v>840</v>
      </c>
      <c r="K33" s="74">
        <v>879</v>
      </c>
      <c r="L33" s="75">
        <v>1114</v>
      </c>
      <c r="M33" s="74">
        <v>1052</v>
      </c>
      <c r="N33" s="74">
        <v>1412</v>
      </c>
      <c r="O33" s="74">
        <v>1381</v>
      </c>
      <c r="P33" s="74">
        <v>1910</v>
      </c>
      <c r="Q33" s="74">
        <v>1851</v>
      </c>
      <c r="R33" s="74">
        <v>1188</v>
      </c>
      <c r="S33" s="74">
        <v>936</v>
      </c>
      <c r="T33" s="74">
        <v>881</v>
      </c>
      <c r="U33" s="184">
        <v>828</v>
      </c>
      <c r="V33" s="184">
        <v>869</v>
      </c>
      <c r="W33" s="184">
        <v>923</v>
      </c>
      <c r="X33" s="75">
        <v>910</v>
      </c>
      <c r="Y33" s="184">
        <v>883</v>
      </c>
      <c r="Z33" s="184">
        <v>1014</v>
      </c>
      <c r="AA33" s="184">
        <v>970</v>
      </c>
      <c r="AB33" s="184">
        <v>1138</v>
      </c>
      <c r="AC33" s="184">
        <v>1079</v>
      </c>
      <c r="AD33" s="184">
        <v>1050</v>
      </c>
      <c r="AE33" s="184">
        <v>861</v>
      </c>
      <c r="AF33" s="184">
        <v>865</v>
      </c>
      <c r="AG33" s="184">
        <v>844</v>
      </c>
      <c r="AH33" s="184">
        <v>1036</v>
      </c>
      <c r="AI33" s="184">
        <v>1289</v>
      </c>
      <c r="AJ33" s="75">
        <v>1010</v>
      </c>
      <c r="AK33" s="275">
        <v>1524</v>
      </c>
      <c r="AL33" s="275">
        <v>1534</v>
      </c>
      <c r="AM33" s="275">
        <v>1533</v>
      </c>
      <c r="AN33" s="275">
        <v>1467</v>
      </c>
      <c r="AO33" s="275">
        <v>1402</v>
      </c>
      <c r="AP33" s="275">
        <v>1446</v>
      </c>
      <c r="AQ33" s="57">
        <v>1140</v>
      </c>
      <c r="AR33" s="275">
        <v>1003</v>
      </c>
      <c r="AS33" s="275">
        <v>1110</v>
      </c>
      <c r="AT33" s="275">
        <v>1040</v>
      </c>
      <c r="AU33" s="275">
        <v>877</v>
      </c>
      <c r="AV33" s="292">
        <v>1182</v>
      </c>
      <c r="AW33" s="275">
        <v>1027</v>
      </c>
      <c r="AX33" s="275">
        <v>1358</v>
      </c>
      <c r="AY33" s="275">
        <v>1189</v>
      </c>
      <c r="AZ33" s="57">
        <v>1357</v>
      </c>
      <c r="BA33" s="275">
        <v>1203</v>
      </c>
      <c r="BB33" s="275">
        <v>1096</v>
      </c>
      <c r="BC33" s="57">
        <v>914</v>
      </c>
      <c r="BD33" s="275">
        <v>913</v>
      </c>
      <c r="BE33" s="275">
        <v>844</v>
      </c>
      <c r="BF33" s="275">
        <v>906</v>
      </c>
      <c r="BG33" s="275">
        <v>910</v>
      </c>
      <c r="BH33" s="292"/>
      <c r="BI33" s="76">
        <f t="shared" si="90"/>
        <v>73</v>
      </c>
      <c r="BJ33" s="77">
        <f t="shared" si="90"/>
        <v>276</v>
      </c>
      <c r="BK33" s="77">
        <f t="shared" si="90"/>
        <v>203</v>
      </c>
      <c r="BL33" s="77">
        <f t="shared" si="90"/>
        <v>-23</v>
      </c>
      <c r="BM33" s="77">
        <f t="shared" si="90"/>
        <v>8</v>
      </c>
      <c r="BN33" s="77">
        <f t="shared" si="90"/>
        <v>-244</v>
      </c>
      <c r="BO33" s="77">
        <f t="shared" si="90"/>
        <v>23</v>
      </c>
      <c r="BP33" s="77">
        <f t="shared" si="90"/>
        <v>29</v>
      </c>
      <c r="BQ33" s="77">
        <f t="shared" si="90"/>
        <v>44</v>
      </c>
      <c r="BR33" s="386">
        <f t="shared" si="90"/>
        <v>-204</v>
      </c>
      <c r="BS33" s="409">
        <f t="shared" si="91"/>
        <v>-169</v>
      </c>
      <c r="BT33" s="77">
        <f t="shared" si="91"/>
        <v>-398</v>
      </c>
      <c r="BU33" s="77">
        <f t="shared" si="91"/>
        <v>-411</v>
      </c>
      <c r="BV33" s="77">
        <f t="shared" si="91"/>
        <v>-772</v>
      </c>
      <c r="BW33" s="77">
        <f t="shared" si="91"/>
        <v>-772</v>
      </c>
      <c r="BX33" s="226">
        <f t="shared" si="91"/>
        <v>-138</v>
      </c>
      <c r="BY33" s="226">
        <f t="shared" si="91"/>
        <v>-75</v>
      </c>
      <c r="BZ33" s="226">
        <f t="shared" si="91"/>
        <v>-16</v>
      </c>
      <c r="CA33" s="226">
        <f t="shared" si="91"/>
        <v>16</v>
      </c>
      <c r="CB33" s="226">
        <f t="shared" si="91"/>
        <v>167</v>
      </c>
      <c r="CC33" s="226">
        <f t="shared" si="92"/>
        <v>366</v>
      </c>
      <c r="CD33" s="366">
        <f t="shared" si="92"/>
        <v>100</v>
      </c>
      <c r="CE33" s="335">
        <f t="shared" si="92"/>
        <v>641</v>
      </c>
      <c r="CF33" s="252">
        <f t="shared" si="92"/>
        <v>520</v>
      </c>
      <c r="CG33" s="252">
        <f t="shared" si="92"/>
        <v>563</v>
      </c>
      <c r="CH33" s="252">
        <f t="shared" si="92"/>
        <v>329</v>
      </c>
      <c r="CI33" s="252">
        <f t="shared" si="92"/>
        <v>323</v>
      </c>
      <c r="CJ33" s="252">
        <f t="shared" si="92"/>
        <v>396</v>
      </c>
      <c r="CK33" s="252">
        <f t="shared" si="92"/>
        <v>279</v>
      </c>
      <c r="CL33" s="252">
        <f t="shared" si="92"/>
        <v>138</v>
      </c>
      <c r="CM33" s="252">
        <f t="shared" si="93"/>
        <v>266</v>
      </c>
      <c r="CN33" s="252">
        <f t="shared" si="93"/>
        <v>4</v>
      </c>
      <c r="CO33" s="252">
        <f t="shared" si="93"/>
        <v>-412</v>
      </c>
      <c r="CP33" s="366">
        <f t="shared" si="93"/>
        <v>172</v>
      </c>
      <c r="CQ33" s="366">
        <f t="shared" si="93"/>
        <v>-497</v>
      </c>
      <c r="CR33" s="366">
        <f t="shared" si="93"/>
        <v>-176</v>
      </c>
      <c r="CS33" s="366">
        <f t="shared" si="93"/>
        <v>-344</v>
      </c>
      <c r="CT33" s="366">
        <f t="shared" si="93"/>
        <v>-110</v>
      </c>
      <c r="CU33" s="366">
        <f t="shared" si="93"/>
        <v>-199</v>
      </c>
      <c r="CV33" s="366">
        <f t="shared" si="93"/>
        <v>-350</v>
      </c>
      <c r="CW33" s="366">
        <f t="shared" si="93"/>
        <v>-226</v>
      </c>
      <c r="CX33" s="366">
        <f t="shared" si="93"/>
        <v>-90</v>
      </c>
      <c r="CY33" s="366">
        <f t="shared" si="93"/>
        <v>-266</v>
      </c>
      <c r="CZ33" s="366">
        <f t="shared" si="93"/>
        <v>-134</v>
      </c>
      <c r="DA33" s="366">
        <f t="shared" si="93"/>
        <v>33</v>
      </c>
      <c r="DB33" s="264"/>
      <c r="DC33" s="57">
        <f>IF(ISERROR(GETPIVOTDATA("VALUE",'CRS WK pvt'!$I$2,"DT_FILE",DC$8,"CD_CO",DC$6,"TRIM_CAT",TRIM(B33),"TRIM_LINE",A30))=TRUE,0,GETPIVOTDATA("VALUE",'CRS WK pvt'!$I$2,"DT_FILE",DC$8,"CD_CO",DC$6,"TRIM_CAT",TRIM(B33),"TRIM_LINE",A30))</f>
        <v>910</v>
      </c>
    </row>
    <row r="34" spans="1:107" s="52" customFormat="1" x14ac:dyDescent="0.35">
      <c r="A34" s="139"/>
      <c r="B34" s="53" t="s">
        <v>142</v>
      </c>
      <c r="C34" s="73">
        <v>397</v>
      </c>
      <c r="D34" s="74">
        <v>444</v>
      </c>
      <c r="E34" s="74">
        <v>444</v>
      </c>
      <c r="F34" s="74">
        <v>417</v>
      </c>
      <c r="G34" s="74">
        <v>376</v>
      </c>
      <c r="H34" s="74">
        <v>382</v>
      </c>
      <c r="I34" s="74">
        <v>305</v>
      </c>
      <c r="J34" s="74">
        <v>251</v>
      </c>
      <c r="K34" s="74">
        <v>317</v>
      </c>
      <c r="L34" s="75">
        <v>378</v>
      </c>
      <c r="M34" s="74">
        <v>303</v>
      </c>
      <c r="N34" s="74">
        <v>414</v>
      </c>
      <c r="O34" s="74">
        <v>426</v>
      </c>
      <c r="P34" s="74">
        <v>587</v>
      </c>
      <c r="Q34" s="74">
        <v>699</v>
      </c>
      <c r="R34" s="74">
        <v>484</v>
      </c>
      <c r="S34" s="74">
        <v>355</v>
      </c>
      <c r="T34" s="74">
        <v>286</v>
      </c>
      <c r="U34" s="184">
        <v>321</v>
      </c>
      <c r="V34" s="184">
        <v>300</v>
      </c>
      <c r="W34" s="184">
        <v>290</v>
      </c>
      <c r="X34" s="75">
        <v>331</v>
      </c>
      <c r="Y34" s="184">
        <v>353</v>
      </c>
      <c r="Z34" s="184">
        <v>403</v>
      </c>
      <c r="AA34" s="184">
        <v>312</v>
      </c>
      <c r="AB34" s="184">
        <v>413</v>
      </c>
      <c r="AC34" s="184">
        <v>343</v>
      </c>
      <c r="AD34" s="184">
        <v>343</v>
      </c>
      <c r="AE34" s="184">
        <v>344</v>
      </c>
      <c r="AF34" s="184">
        <v>275</v>
      </c>
      <c r="AG34" s="184">
        <v>246</v>
      </c>
      <c r="AH34" s="184">
        <v>335</v>
      </c>
      <c r="AI34" s="184">
        <v>502</v>
      </c>
      <c r="AJ34" s="75">
        <v>436</v>
      </c>
      <c r="AK34" s="275">
        <v>633</v>
      </c>
      <c r="AL34" s="275">
        <v>723</v>
      </c>
      <c r="AM34" s="275">
        <v>607</v>
      </c>
      <c r="AN34" s="275">
        <v>522</v>
      </c>
      <c r="AO34" s="275">
        <v>536</v>
      </c>
      <c r="AP34" s="275">
        <v>555</v>
      </c>
      <c r="AQ34" s="57">
        <v>441</v>
      </c>
      <c r="AR34" s="275">
        <v>376</v>
      </c>
      <c r="AS34" s="275">
        <v>457</v>
      </c>
      <c r="AT34" s="275">
        <v>400</v>
      </c>
      <c r="AU34" s="275">
        <v>353</v>
      </c>
      <c r="AV34" s="292">
        <v>462</v>
      </c>
      <c r="AW34" s="275">
        <v>387</v>
      </c>
      <c r="AX34" s="275">
        <v>459</v>
      </c>
      <c r="AY34" s="275">
        <v>449</v>
      </c>
      <c r="AZ34" s="57">
        <v>486</v>
      </c>
      <c r="BA34" s="275">
        <v>434</v>
      </c>
      <c r="BB34" s="275">
        <v>410</v>
      </c>
      <c r="BC34" s="57">
        <v>328</v>
      </c>
      <c r="BD34" s="275">
        <v>350</v>
      </c>
      <c r="BE34" s="275">
        <v>308</v>
      </c>
      <c r="BF34" s="275">
        <v>300</v>
      </c>
      <c r="BG34" s="275">
        <v>317</v>
      </c>
      <c r="BH34" s="292"/>
      <c r="BI34" s="76">
        <f t="shared" si="90"/>
        <v>29</v>
      </c>
      <c r="BJ34" s="77">
        <f t="shared" si="90"/>
        <v>143</v>
      </c>
      <c r="BK34" s="77">
        <f t="shared" si="90"/>
        <v>255</v>
      </c>
      <c r="BL34" s="77">
        <f t="shared" si="90"/>
        <v>67</v>
      </c>
      <c r="BM34" s="77">
        <f t="shared" si="90"/>
        <v>-21</v>
      </c>
      <c r="BN34" s="77">
        <f t="shared" si="90"/>
        <v>-96</v>
      </c>
      <c r="BO34" s="77">
        <f t="shared" si="90"/>
        <v>16</v>
      </c>
      <c r="BP34" s="77">
        <f t="shared" si="90"/>
        <v>49</v>
      </c>
      <c r="BQ34" s="77">
        <f t="shared" si="90"/>
        <v>-27</v>
      </c>
      <c r="BR34" s="386">
        <f t="shared" si="90"/>
        <v>-47</v>
      </c>
      <c r="BS34" s="409">
        <f t="shared" si="91"/>
        <v>50</v>
      </c>
      <c r="BT34" s="77">
        <f t="shared" si="91"/>
        <v>-11</v>
      </c>
      <c r="BU34" s="77">
        <f t="shared" si="91"/>
        <v>-114</v>
      </c>
      <c r="BV34" s="77">
        <f t="shared" si="91"/>
        <v>-174</v>
      </c>
      <c r="BW34" s="77">
        <f t="shared" si="91"/>
        <v>-356</v>
      </c>
      <c r="BX34" s="226">
        <f t="shared" si="91"/>
        <v>-141</v>
      </c>
      <c r="BY34" s="226">
        <f t="shared" si="91"/>
        <v>-11</v>
      </c>
      <c r="BZ34" s="226">
        <f t="shared" si="91"/>
        <v>-11</v>
      </c>
      <c r="CA34" s="226">
        <f t="shared" si="91"/>
        <v>-75</v>
      </c>
      <c r="CB34" s="226">
        <f t="shared" si="91"/>
        <v>35</v>
      </c>
      <c r="CC34" s="226">
        <f t="shared" si="92"/>
        <v>212</v>
      </c>
      <c r="CD34" s="366">
        <f t="shared" si="92"/>
        <v>105</v>
      </c>
      <c r="CE34" s="335">
        <f t="shared" si="92"/>
        <v>280</v>
      </c>
      <c r="CF34" s="252">
        <f t="shared" si="92"/>
        <v>320</v>
      </c>
      <c r="CG34" s="252">
        <f t="shared" si="92"/>
        <v>295</v>
      </c>
      <c r="CH34" s="252">
        <f t="shared" si="92"/>
        <v>109</v>
      </c>
      <c r="CI34" s="252">
        <f t="shared" si="92"/>
        <v>193</v>
      </c>
      <c r="CJ34" s="252">
        <f t="shared" si="92"/>
        <v>212</v>
      </c>
      <c r="CK34" s="252">
        <f t="shared" si="92"/>
        <v>97</v>
      </c>
      <c r="CL34" s="252">
        <f t="shared" si="92"/>
        <v>101</v>
      </c>
      <c r="CM34" s="252">
        <f t="shared" si="93"/>
        <v>211</v>
      </c>
      <c r="CN34" s="252">
        <f t="shared" si="93"/>
        <v>65</v>
      </c>
      <c r="CO34" s="252">
        <f t="shared" si="93"/>
        <v>-149</v>
      </c>
      <c r="CP34" s="366">
        <f t="shared" si="93"/>
        <v>26</v>
      </c>
      <c r="CQ34" s="366">
        <f t="shared" si="93"/>
        <v>-246</v>
      </c>
      <c r="CR34" s="366">
        <f t="shared" si="93"/>
        <v>-264</v>
      </c>
      <c r="CS34" s="366">
        <f t="shared" si="93"/>
        <v>-158</v>
      </c>
      <c r="CT34" s="366">
        <f t="shared" si="93"/>
        <v>-36</v>
      </c>
      <c r="CU34" s="366">
        <f t="shared" si="93"/>
        <v>-102</v>
      </c>
      <c r="CV34" s="366">
        <f t="shared" si="93"/>
        <v>-145</v>
      </c>
      <c r="CW34" s="366">
        <f t="shared" si="93"/>
        <v>-113</v>
      </c>
      <c r="CX34" s="366">
        <f t="shared" si="93"/>
        <v>-26</v>
      </c>
      <c r="CY34" s="366">
        <f t="shared" si="93"/>
        <v>-149</v>
      </c>
      <c r="CZ34" s="366">
        <f t="shared" si="93"/>
        <v>-100</v>
      </c>
      <c r="DA34" s="366">
        <f t="shared" si="93"/>
        <v>-36</v>
      </c>
      <c r="DB34" s="264"/>
      <c r="DC34" s="57">
        <f>IF(ISERROR(GETPIVOTDATA("VALUE",'CRS WK pvt'!$I$2,"DT_FILE",DC$8,"CD_CO",DC$6,"TRIM_CAT",TRIM(B34),"TRIM_LINE",A30))=TRUE,0,GETPIVOTDATA("VALUE",'CRS WK pvt'!$I$2,"DT_FILE",DC$8,"CD_CO",DC$6,"TRIM_CAT",TRIM(B34),"TRIM_LINE",A30))</f>
        <v>317</v>
      </c>
    </row>
    <row r="35" spans="1:107" s="52" customFormat="1" x14ac:dyDescent="0.35">
      <c r="A35" s="139"/>
      <c r="B35" s="53" t="s">
        <v>143</v>
      </c>
      <c r="C35" s="73">
        <v>302</v>
      </c>
      <c r="D35" s="74">
        <v>331</v>
      </c>
      <c r="E35" s="74">
        <v>382</v>
      </c>
      <c r="F35" s="74">
        <v>297</v>
      </c>
      <c r="G35" s="74">
        <v>274</v>
      </c>
      <c r="H35" s="74">
        <v>277</v>
      </c>
      <c r="I35" s="74">
        <v>198</v>
      </c>
      <c r="J35" s="74">
        <v>189</v>
      </c>
      <c r="K35" s="74">
        <v>198</v>
      </c>
      <c r="L35" s="75">
        <v>280</v>
      </c>
      <c r="M35" s="74">
        <v>200</v>
      </c>
      <c r="N35" s="74">
        <v>314</v>
      </c>
      <c r="O35" s="74">
        <v>312</v>
      </c>
      <c r="P35" s="74">
        <v>457</v>
      </c>
      <c r="Q35" s="74">
        <v>573</v>
      </c>
      <c r="R35" s="74">
        <v>453</v>
      </c>
      <c r="S35" s="74">
        <v>352</v>
      </c>
      <c r="T35" s="74">
        <v>286</v>
      </c>
      <c r="U35" s="184">
        <v>352</v>
      </c>
      <c r="V35" s="184">
        <v>352</v>
      </c>
      <c r="W35" s="184">
        <v>256</v>
      </c>
      <c r="X35" s="75">
        <v>271</v>
      </c>
      <c r="Y35" s="184">
        <v>280</v>
      </c>
      <c r="Z35" s="184">
        <v>386</v>
      </c>
      <c r="AA35" s="184">
        <v>252</v>
      </c>
      <c r="AB35" s="184">
        <v>381</v>
      </c>
      <c r="AC35" s="184">
        <v>303</v>
      </c>
      <c r="AD35" s="184">
        <v>323</v>
      </c>
      <c r="AE35" s="184">
        <v>380</v>
      </c>
      <c r="AF35" s="184">
        <v>393</v>
      </c>
      <c r="AG35" s="184">
        <v>218</v>
      </c>
      <c r="AH35" s="184">
        <v>283</v>
      </c>
      <c r="AI35" s="184">
        <v>564</v>
      </c>
      <c r="AJ35" s="75">
        <v>441</v>
      </c>
      <c r="AK35" s="275">
        <v>635</v>
      </c>
      <c r="AL35" s="275">
        <v>876</v>
      </c>
      <c r="AM35" s="275">
        <v>578</v>
      </c>
      <c r="AN35" s="275">
        <v>480</v>
      </c>
      <c r="AO35" s="275">
        <v>550</v>
      </c>
      <c r="AP35" s="275">
        <v>540</v>
      </c>
      <c r="AQ35" s="57">
        <v>488</v>
      </c>
      <c r="AR35" s="275">
        <v>376</v>
      </c>
      <c r="AS35" s="275">
        <v>430</v>
      </c>
      <c r="AT35" s="275">
        <v>405</v>
      </c>
      <c r="AU35" s="275">
        <v>403</v>
      </c>
      <c r="AV35" s="292">
        <v>511</v>
      </c>
      <c r="AW35" s="275">
        <v>425</v>
      </c>
      <c r="AX35" s="275">
        <v>381</v>
      </c>
      <c r="AY35" s="275">
        <v>382</v>
      </c>
      <c r="AZ35" s="57">
        <v>554</v>
      </c>
      <c r="BA35" s="275">
        <v>428</v>
      </c>
      <c r="BB35" s="275">
        <v>392</v>
      </c>
      <c r="BC35" s="57">
        <v>271</v>
      </c>
      <c r="BD35" s="275">
        <v>348</v>
      </c>
      <c r="BE35" s="275">
        <v>363</v>
      </c>
      <c r="BF35" s="275">
        <v>258</v>
      </c>
      <c r="BG35" s="275">
        <v>265</v>
      </c>
      <c r="BH35" s="292"/>
      <c r="BI35" s="76">
        <f t="shared" si="90"/>
        <v>10</v>
      </c>
      <c r="BJ35" s="77">
        <f t="shared" si="90"/>
        <v>126</v>
      </c>
      <c r="BK35" s="77">
        <f t="shared" si="90"/>
        <v>191</v>
      </c>
      <c r="BL35" s="77">
        <f t="shared" si="90"/>
        <v>156</v>
      </c>
      <c r="BM35" s="77">
        <f t="shared" si="90"/>
        <v>78</v>
      </c>
      <c r="BN35" s="77">
        <f t="shared" si="90"/>
        <v>9</v>
      </c>
      <c r="BO35" s="77">
        <f t="shared" si="90"/>
        <v>154</v>
      </c>
      <c r="BP35" s="77">
        <f t="shared" si="90"/>
        <v>163</v>
      </c>
      <c r="BQ35" s="77">
        <f t="shared" si="90"/>
        <v>58</v>
      </c>
      <c r="BR35" s="386">
        <f t="shared" si="90"/>
        <v>-9</v>
      </c>
      <c r="BS35" s="409">
        <f t="shared" si="91"/>
        <v>80</v>
      </c>
      <c r="BT35" s="77">
        <f t="shared" si="91"/>
        <v>72</v>
      </c>
      <c r="BU35" s="77">
        <f t="shared" si="91"/>
        <v>-60</v>
      </c>
      <c r="BV35" s="77">
        <f t="shared" si="91"/>
        <v>-76</v>
      </c>
      <c r="BW35" s="77">
        <f t="shared" si="91"/>
        <v>-270</v>
      </c>
      <c r="BX35" s="226">
        <f t="shared" si="91"/>
        <v>-130</v>
      </c>
      <c r="BY35" s="226">
        <f t="shared" si="91"/>
        <v>28</v>
      </c>
      <c r="BZ35" s="226">
        <f t="shared" si="91"/>
        <v>107</v>
      </c>
      <c r="CA35" s="226">
        <f t="shared" si="91"/>
        <v>-134</v>
      </c>
      <c r="CB35" s="226">
        <f t="shared" si="91"/>
        <v>-69</v>
      </c>
      <c r="CC35" s="226">
        <f t="shared" si="92"/>
        <v>308</v>
      </c>
      <c r="CD35" s="366">
        <f t="shared" si="92"/>
        <v>170</v>
      </c>
      <c r="CE35" s="335">
        <f t="shared" si="92"/>
        <v>355</v>
      </c>
      <c r="CF35" s="252">
        <f t="shared" si="92"/>
        <v>490</v>
      </c>
      <c r="CG35" s="252">
        <f t="shared" si="92"/>
        <v>326</v>
      </c>
      <c r="CH35" s="252">
        <f t="shared" si="92"/>
        <v>99</v>
      </c>
      <c r="CI35" s="252">
        <f t="shared" si="92"/>
        <v>247</v>
      </c>
      <c r="CJ35" s="252">
        <f t="shared" si="92"/>
        <v>217</v>
      </c>
      <c r="CK35" s="252">
        <f t="shared" si="92"/>
        <v>108</v>
      </c>
      <c r="CL35" s="252">
        <f t="shared" si="92"/>
        <v>-17</v>
      </c>
      <c r="CM35" s="252">
        <f t="shared" si="93"/>
        <v>212</v>
      </c>
      <c r="CN35" s="252">
        <f t="shared" si="93"/>
        <v>122</v>
      </c>
      <c r="CO35" s="252">
        <f t="shared" si="93"/>
        <v>-161</v>
      </c>
      <c r="CP35" s="366">
        <f t="shared" si="93"/>
        <v>70</v>
      </c>
      <c r="CQ35" s="366">
        <f t="shared" si="93"/>
        <v>-210</v>
      </c>
      <c r="CR35" s="366">
        <f t="shared" si="93"/>
        <v>-495</v>
      </c>
      <c r="CS35" s="366">
        <f t="shared" si="93"/>
        <v>-196</v>
      </c>
      <c r="CT35" s="366">
        <f t="shared" si="93"/>
        <v>74</v>
      </c>
      <c r="CU35" s="366">
        <f t="shared" si="93"/>
        <v>-122</v>
      </c>
      <c r="CV35" s="366">
        <f t="shared" si="93"/>
        <v>-148</v>
      </c>
      <c r="CW35" s="366">
        <f t="shared" si="93"/>
        <v>-217</v>
      </c>
      <c r="CX35" s="366">
        <f t="shared" si="93"/>
        <v>-28</v>
      </c>
      <c r="CY35" s="366">
        <f t="shared" si="93"/>
        <v>-67</v>
      </c>
      <c r="CZ35" s="366">
        <f t="shared" si="93"/>
        <v>-147</v>
      </c>
      <c r="DA35" s="366">
        <f t="shared" si="93"/>
        <v>-138</v>
      </c>
      <c r="DB35" s="264"/>
      <c r="DC35" s="57">
        <f>IF(ISERROR(GETPIVOTDATA("VALUE",'CRS WK pvt'!$I$2,"DT_FILE",DC$8,"CD_CO",DC$6,"TRIM_CAT",TRIM(B35),"TRIM_LINE",A30))=TRUE,0,GETPIVOTDATA("VALUE",'CRS WK pvt'!$I$2,"DT_FILE",DC$8,"CD_CO",DC$6,"TRIM_CAT",TRIM(B35),"TRIM_LINE",A30))</f>
        <v>265</v>
      </c>
    </row>
    <row r="36" spans="1:107" s="66" customFormat="1" x14ac:dyDescent="0.35">
      <c r="A36" s="140"/>
      <c r="B36" s="53" t="s">
        <v>144</v>
      </c>
      <c r="C36" s="129">
        <f t="shared" ref="C36:V36" si="94">SUM(C31:C35)</f>
        <v>23798</v>
      </c>
      <c r="D36" s="130">
        <f t="shared" si="94"/>
        <v>27778</v>
      </c>
      <c r="E36" s="130">
        <f t="shared" si="94"/>
        <v>29433</v>
      </c>
      <c r="F36" s="130">
        <f t="shared" si="94"/>
        <v>25379</v>
      </c>
      <c r="G36" s="130">
        <f t="shared" si="94"/>
        <v>21174</v>
      </c>
      <c r="H36" s="130">
        <f t="shared" si="94"/>
        <v>22792</v>
      </c>
      <c r="I36" s="130">
        <f t="shared" si="94"/>
        <v>17393</v>
      </c>
      <c r="J36" s="130">
        <f t="shared" si="94"/>
        <v>17734</v>
      </c>
      <c r="K36" s="130">
        <f t="shared" si="94"/>
        <v>18666</v>
      </c>
      <c r="L36" s="131">
        <f t="shared" si="94"/>
        <v>20612</v>
      </c>
      <c r="M36" s="130">
        <f t="shared" si="94"/>
        <v>19061</v>
      </c>
      <c r="N36" s="130">
        <f t="shared" si="94"/>
        <v>25376</v>
      </c>
      <c r="O36" s="130">
        <f t="shared" si="94"/>
        <v>24974</v>
      </c>
      <c r="P36" s="130">
        <f t="shared" si="94"/>
        <v>29460</v>
      </c>
      <c r="Q36" s="130">
        <f t="shared" si="94"/>
        <v>26121</v>
      </c>
      <c r="R36" s="130">
        <f t="shared" si="94"/>
        <v>20699</v>
      </c>
      <c r="S36" s="130">
        <f t="shared" si="94"/>
        <v>20401</v>
      </c>
      <c r="T36" s="130">
        <f t="shared" si="94"/>
        <v>16018</v>
      </c>
      <c r="U36" s="130">
        <f t="shared" si="94"/>
        <v>15936</v>
      </c>
      <c r="V36" s="130">
        <f t="shared" si="94"/>
        <v>16970</v>
      </c>
      <c r="W36" s="130">
        <f>SUM(W31+W32+W33+W34+W35)</f>
        <v>18238</v>
      </c>
      <c r="X36" s="131">
        <f>SUM(X31+X32+X33+X34+X35)</f>
        <v>16876</v>
      </c>
      <c r="Y36" s="185">
        <v>15231</v>
      </c>
      <c r="Z36" s="185">
        <v>17515</v>
      </c>
      <c r="AA36" s="185">
        <v>19057</v>
      </c>
      <c r="AB36" s="185">
        <v>24107</v>
      </c>
      <c r="AC36" s="185">
        <v>21340</v>
      </c>
      <c r="AD36" s="185">
        <v>20182</v>
      </c>
      <c r="AE36" s="185">
        <v>19041</v>
      </c>
      <c r="AF36" s="185">
        <v>17465</v>
      </c>
      <c r="AG36" s="185">
        <v>18081</v>
      </c>
      <c r="AH36" s="185">
        <v>20982</v>
      </c>
      <c r="AI36" s="185">
        <v>22319</v>
      </c>
      <c r="AJ36" s="131">
        <v>17518</v>
      </c>
      <c r="AK36" s="276">
        <v>18057</v>
      </c>
      <c r="AL36" s="276">
        <v>23395</v>
      </c>
      <c r="AM36" s="276">
        <v>22824</v>
      </c>
      <c r="AN36" s="276">
        <v>25711</v>
      </c>
      <c r="AO36" s="276">
        <v>25028</v>
      </c>
      <c r="AP36" s="276">
        <v>23472</v>
      </c>
      <c r="AQ36" s="78">
        <v>19405</v>
      </c>
      <c r="AR36" s="276">
        <v>18553</v>
      </c>
      <c r="AS36" s="276">
        <v>18341</v>
      </c>
      <c r="AT36" s="276">
        <v>18612</v>
      </c>
      <c r="AU36" s="276">
        <v>18035</v>
      </c>
      <c r="AV36" s="293">
        <v>20518</v>
      </c>
      <c r="AW36" s="276">
        <v>18263</v>
      </c>
      <c r="AX36" s="276">
        <v>23771</v>
      </c>
      <c r="AY36" s="276">
        <v>23450</v>
      </c>
      <c r="AZ36" s="78">
        <v>26800</v>
      </c>
      <c r="BA36" s="276">
        <v>23386</v>
      </c>
      <c r="BB36" s="276">
        <v>22332</v>
      </c>
      <c r="BC36" s="78">
        <v>19388</v>
      </c>
      <c r="BD36" s="276">
        <v>19117</v>
      </c>
      <c r="BE36" s="276">
        <v>18225</v>
      </c>
      <c r="BF36" s="276">
        <v>18280</v>
      </c>
      <c r="BG36" s="276">
        <v>18657</v>
      </c>
      <c r="BH36" s="293"/>
      <c r="BI36" s="78">
        <f t="shared" ref="BI36:BM36" si="95">SUM(BI31:BI35)</f>
        <v>1176</v>
      </c>
      <c r="BJ36" s="132">
        <f t="shared" si="95"/>
        <v>1682</v>
      </c>
      <c r="BK36" s="132">
        <f t="shared" si="95"/>
        <v>-3312</v>
      </c>
      <c r="BL36" s="132">
        <f t="shared" si="95"/>
        <v>-4680</v>
      </c>
      <c r="BM36" s="132">
        <f t="shared" si="95"/>
        <v>-773</v>
      </c>
      <c r="BN36" s="132">
        <f t="shared" ref="BN36:BV36" si="96">SUM(BN31:BN35)</f>
        <v>-6774</v>
      </c>
      <c r="BO36" s="132">
        <f t="shared" si="96"/>
        <v>-1457</v>
      </c>
      <c r="BP36" s="132">
        <f t="shared" si="96"/>
        <v>-764</v>
      </c>
      <c r="BQ36" s="132">
        <f t="shared" si="96"/>
        <v>-428</v>
      </c>
      <c r="BR36" s="387">
        <f t="shared" si="96"/>
        <v>-3736</v>
      </c>
      <c r="BS36" s="410">
        <f t="shared" si="96"/>
        <v>-3830</v>
      </c>
      <c r="BT36" s="132">
        <f t="shared" si="96"/>
        <v>-7861</v>
      </c>
      <c r="BU36" s="132">
        <f t="shared" si="96"/>
        <v>-5917</v>
      </c>
      <c r="BV36" s="132">
        <f t="shared" si="96"/>
        <v>-5353</v>
      </c>
      <c r="BW36" s="132">
        <f t="shared" ref="BW36:BX36" si="97">SUM(BW31:BW35)</f>
        <v>-4781</v>
      </c>
      <c r="BX36" s="227">
        <f t="shared" si="97"/>
        <v>-517</v>
      </c>
      <c r="BY36" s="227">
        <f t="shared" ref="BY36:BZ36" si="98">SUM(BY31:BY35)</f>
        <v>-1360</v>
      </c>
      <c r="BZ36" s="227">
        <f t="shared" si="98"/>
        <v>1447</v>
      </c>
      <c r="CA36" s="227">
        <f t="shared" ref="CA36:CB36" si="99">SUM(CA31:CA35)</f>
        <v>2145</v>
      </c>
      <c r="CB36" s="227">
        <f t="shared" si="99"/>
        <v>4012</v>
      </c>
      <c r="CC36" s="227">
        <f t="shared" ref="CC36:CE36" si="100">SUM(CC31:CC35)</f>
        <v>4081</v>
      </c>
      <c r="CD36" s="367">
        <f t="shared" si="100"/>
        <v>642</v>
      </c>
      <c r="CE36" s="336">
        <f t="shared" si="100"/>
        <v>2826</v>
      </c>
      <c r="CF36" s="253">
        <f t="shared" ref="CF36" si="101">SUM(CF31:CF35)</f>
        <v>5880</v>
      </c>
      <c r="CG36" s="253">
        <f t="shared" ref="CG36" si="102">SUM(CG31:CG35)</f>
        <v>3767</v>
      </c>
      <c r="CH36" s="253">
        <f t="shared" ref="CH36" si="103">SUM(CH31:CH35)</f>
        <v>1604</v>
      </c>
      <c r="CI36" s="253">
        <f t="shared" ref="CI36" si="104">SUM(CI31:CI35)</f>
        <v>3688</v>
      </c>
      <c r="CJ36" s="253">
        <f t="shared" ref="CJ36" si="105">SUM(CJ31:CJ35)</f>
        <v>3290</v>
      </c>
      <c r="CK36" s="253">
        <f t="shared" ref="CK36" si="106">SUM(CK31:CK35)</f>
        <v>364</v>
      </c>
      <c r="CL36" s="253">
        <f t="shared" ref="CL36" si="107">SUM(CL31:CL35)</f>
        <v>1088</v>
      </c>
      <c r="CM36" s="253">
        <f t="shared" ref="CM36" si="108">SUM(CM31:CM35)</f>
        <v>260</v>
      </c>
      <c r="CN36" s="253">
        <f t="shared" ref="CN36" si="109">SUM(CN31:CN35)</f>
        <v>-2370</v>
      </c>
      <c r="CO36" s="253">
        <f t="shared" ref="CO36" si="110">SUM(CO31:CO35)</f>
        <v>-4284</v>
      </c>
      <c r="CP36" s="367">
        <f t="shared" ref="CP36" si="111">SUM(CP31:CP35)</f>
        <v>3000</v>
      </c>
      <c r="CQ36" s="367">
        <f t="shared" ref="CQ36" si="112">SUM(CQ31:CQ35)</f>
        <v>206</v>
      </c>
      <c r="CR36" s="367">
        <f t="shared" ref="CR36" si="113">SUM(CR31:CR35)</f>
        <v>376</v>
      </c>
      <c r="CS36" s="367">
        <f t="shared" ref="CS36" si="114">SUM(CS31:CS35)</f>
        <v>626</v>
      </c>
      <c r="CT36" s="367">
        <f t="shared" ref="CT36:CU36" si="115">SUM(CT31:CT35)</f>
        <v>1089</v>
      </c>
      <c r="CU36" s="367">
        <f t="shared" si="115"/>
        <v>-1642</v>
      </c>
      <c r="CV36" s="367">
        <f t="shared" ref="CV36" si="116">SUM(CV31:CV35)</f>
        <v>-1140</v>
      </c>
      <c r="CW36" s="367">
        <f t="shared" ref="CW36" si="117">SUM(CW31:CW35)</f>
        <v>-17</v>
      </c>
      <c r="CX36" s="367">
        <f t="shared" ref="CX36:CY36" si="118">SUM(CX31:CX35)</f>
        <v>564</v>
      </c>
      <c r="CY36" s="367">
        <f t="shared" si="118"/>
        <v>-116</v>
      </c>
      <c r="CZ36" s="367">
        <f t="shared" ref="CZ36:DA36" si="119">SUM(CZ31:CZ35)</f>
        <v>-332</v>
      </c>
      <c r="DA36" s="367">
        <f t="shared" si="119"/>
        <v>622</v>
      </c>
      <c r="DB36" s="265"/>
      <c r="DC36" s="78">
        <f>SUM(DC31:DC35)</f>
        <v>18657</v>
      </c>
    </row>
    <row r="37" spans="1:107" s="52" customFormat="1" x14ac:dyDescent="0.3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54"/>
      <c r="CB37" s="254"/>
      <c r="CC37" s="254"/>
      <c r="CD37" s="368"/>
      <c r="CE37" s="337"/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368"/>
      <c r="CQ37" s="368"/>
      <c r="CR37" s="368"/>
      <c r="CS37" s="368"/>
      <c r="CT37" s="368"/>
      <c r="CU37" s="368"/>
      <c r="CV37" s="368"/>
      <c r="CW37" s="368"/>
      <c r="CX37" s="368"/>
      <c r="CY37" s="368"/>
      <c r="CZ37" s="368"/>
      <c r="DA37" s="368"/>
      <c r="DB37" s="264"/>
      <c r="DC37" s="83"/>
    </row>
    <row r="38" spans="1:107" s="52" customFormat="1" x14ac:dyDescent="0.35">
      <c r="A38" s="139"/>
      <c r="B38" s="53" t="s">
        <v>139</v>
      </c>
      <c r="C38" s="73">
        <v>43408</v>
      </c>
      <c r="D38" s="74">
        <v>44214</v>
      </c>
      <c r="E38" s="74">
        <v>47014</v>
      </c>
      <c r="F38" s="74">
        <v>49958</v>
      </c>
      <c r="G38" s="74">
        <v>51535</v>
      </c>
      <c r="H38" s="74">
        <v>51539</v>
      </c>
      <c r="I38" s="74">
        <v>50013</v>
      </c>
      <c r="J38" s="74">
        <v>46813</v>
      </c>
      <c r="K38" s="74">
        <v>46037</v>
      </c>
      <c r="L38" s="75">
        <v>44893</v>
      </c>
      <c r="M38" s="74">
        <v>43120</v>
      </c>
      <c r="N38" s="74">
        <v>40377</v>
      </c>
      <c r="O38" s="74">
        <v>43819</v>
      </c>
      <c r="P38" s="74">
        <v>49632</v>
      </c>
      <c r="Q38" s="74">
        <v>56950</v>
      </c>
      <c r="R38" s="74">
        <v>59695</v>
      </c>
      <c r="S38" s="74">
        <v>60773</v>
      </c>
      <c r="T38" s="74">
        <v>60658</v>
      </c>
      <c r="U38" s="184">
        <v>57968</v>
      </c>
      <c r="V38" s="184">
        <v>56750</v>
      </c>
      <c r="W38" s="184">
        <v>55539</v>
      </c>
      <c r="X38" s="75">
        <v>54443</v>
      </c>
      <c r="Y38" s="184">
        <v>51274</v>
      </c>
      <c r="Z38" s="184">
        <v>47921</v>
      </c>
      <c r="AA38" s="184">
        <v>46011</v>
      </c>
      <c r="AB38" s="184">
        <v>48077</v>
      </c>
      <c r="AC38" s="184">
        <v>50266</v>
      </c>
      <c r="AD38" s="184">
        <v>50415</v>
      </c>
      <c r="AE38" s="184">
        <v>48833</v>
      </c>
      <c r="AF38" s="184">
        <v>47504</v>
      </c>
      <c r="AG38" s="184">
        <v>45611</v>
      </c>
      <c r="AH38" s="184">
        <v>45886</v>
      </c>
      <c r="AI38" s="184">
        <v>45362</v>
      </c>
      <c r="AJ38" s="75">
        <v>44366</v>
      </c>
      <c r="AK38" s="275">
        <v>42507</v>
      </c>
      <c r="AL38" s="275">
        <v>40836</v>
      </c>
      <c r="AM38" s="275">
        <v>41986</v>
      </c>
      <c r="AN38" s="275">
        <v>45353</v>
      </c>
      <c r="AO38" s="275">
        <v>45931</v>
      </c>
      <c r="AP38" s="275">
        <v>47326</v>
      </c>
      <c r="AQ38" s="57">
        <v>48160</v>
      </c>
      <c r="AR38" s="275">
        <v>47511</v>
      </c>
      <c r="AS38" s="275">
        <v>47194</v>
      </c>
      <c r="AT38" s="275">
        <v>44843</v>
      </c>
      <c r="AU38" s="275">
        <v>44320</v>
      </c>
      <c r="AV38" s="292">
        <v>43976</v>
      </c>
      <c r="AW38" s="275">
        <v>42038</v>
      </c>
      <c r="AX38" s="275">
        <v>41096</v>
      </c>
      <c r="AY38" s="275">
        <v>42246</v>
      </c>
      <c r="AZ38" s="57">
        <v>45543</v>
      </c>
      <c r="BA38" s="275">
        <v>46877</v>
      </c>
      <c r="BB38" s="275">
        <v>48376</v>
      </c>
      <c r="BC38" s="57">
        <v>49924</v>
      </c>
      <c r="BD38" s="275">
        <v>48968</v>
      </c>
      <c r="BE38" s="275">
        <v>47233</v>
      </c>
      <c r="BF38" s="275">
        <v>45281</v>
      </c>
      <c r="BG38" s="275">
        <v>44423</v>
      </c>
      <c r="BH38" s="292"/>
      <c r="BI38" s="76">
        <f t="shared" ref="BI38:BR42" si="120">O38-C38</f>
        <v>411</v>
      </c>
      <c r="BJ38" s="77">
        <f t="shared" si="120"/>
        <v>5418</v>
      </c>
      <c r="BK38" s="77">
        <f t="shared" si="120"/>
        <v>9936</v>
      </c>
      <c r="BL38" s="77">
        <f t="shared" si="120"/>
        <v>9737</v>
      </c>
      <c r="BM38" s="77">
        <f t="shared" si="120"/>
        <v>9238</v>
      </c>
      <c r="BN38" s="77">
        <f t="shared" si="120"/>
        <v>9119</v>
      </c>
      <c r="BO38" s="77">
        <f t="shared" si="120"/>
        <v>7955</v>
      </c>
      <c r="BP38" s="77">
        <f t="shared" si="120"/>
        <v>9937</v>
      </c>
      <c r="BQ38" s="77">
        <f t="shared" si="120"/>
        <v>9502</v>
      </c>
      <c r="BR38" s="386">
        <f t="shared" si="120"/>
        <v>9550</v>
      </c>
      <c r="BS38" s="409">
        <f t="shared" ref="BS38:CB42" si="121">Y38-M38</f>
        <v>8154</v>
      </c>
      <c r="BT38" s="77">
        <f t="shared" si="121"/>
        <v>7544</v>
      </c>
      <c r="BU38" s="77">
        <f t="shared" si="121"/>
        <v>2192</v>
      </c>
      <c r="BV38" s="77">
        <f t="shared" si="121"/>
        <v>-1555</v>
      </c>
      <c r="BW38" s="77">
        <f t="shared" si="121"/>
        <v>-6684</v>
      </c>
      <c r="BX38" s="226">
        <f t="shared" si="121"/>
        <v>-9280</v>
      </c>
      <c r="BY38" s="226">
        <f t="shared" si="121"/>
        <v>-11940</v>
      </c>
      <c r="BZ38" s="226">
        <f t="shared" si="121"/>
        <v>-13154</v>
      </c>
      <c r="CA38" s="226">
        <f t="shared" si="121"/>
        <v>-12357</v>
      </c>
      <c r="CB38" s="226">
        <f t="shared" si="121"/>
        <v>-10864</v>
      </c>
      <c r="CC38" s="226">
        <f t="shared" ref="CC38:CL42" si="122">AI38-W38</f>
        <v>-10177</v>
      </c>
      <c r="CD38" s="366">
        <f t="shared" si="122"/>
        <v>-10077</v>
      </c>
      <c r="CE38" s="335">
        <f t="shared" si="122"/>
        <v>-8767</v>
      </c>
      <c r="CF38" s="252">
        <f t="shared" si="122"/>
        <v>-7085</v>
      </c>
      <c r="CG38" s="252">
        <f t="shared" si="122"/>
        <v>-4025</v>
      </c>
      <c r="CH38" s="252">
        <f t="shared" si="122"/>
        <v>-2724</v>
      </c>
      <c r="CI38" s="252">
        <f t="shared" si="122"/>
        <v>-4335</v>
      </c>
      <c r="CJ38" s="252">
        <f t="shared" si="122"/>
        <v>-3089</v>
      </c>
      <c r="CK38" s="252">
        <f t="shared" si="122"/>
        <v>-673</v>
      </c>
      <c r="CL38" s="252">
        <f t="shared" si="122"/>
        <v>7</v>
      </c>
      <c r="CM38" s="252">
        <f t="shared" ref="CM38:DA42" si="123">AS38-AG38</f>
        <v>1583</v>
      </c>
      <c r="CN38" s="252">
        <f t="shared" si="123"/>
        <v>-1043</v>
      </c>
      <c r="CO38" s="252">
        <f t="shared" si="123"/>
        <v>-1042</v>
      </c>
      <c r="CP38" s="366">
        <f t="shared" si="123"/>
        <v>-390</v>
      </c>
      <c r="CQ38" s="366">
        <f t="shared" si="123"/>
        <v>-469</v>
      </c>
      <c r="CR38" s="366">
        <f t="shared" si="123"/>
        <v>260</v>
      </c>
      <c r="CS38" s="366">
        <f t="shared" si="123"/>
        <v>260</v>
      </c>
      <c r="CT38" s="366">
        <f t="shared" si="123"/>
        <v>190</v>
      </c>
      <c r="CU38" s="366">
        <f t="shared" si="123"/>
        <v>946</v>
      </c>
      <c r="CV38" s="366">
        <f t="shared" si="123"/>
        <v>1050</v>
      </c>
      <c r="CW38" s="366">
        <f t="shared" si="123"/>
        <v>1764</v>
      </c>
      <c r="CX38" s="366">
        <f t="shared" si="123"/>
        <v>1457</v>
      </c>
      <c r="CY38" s="366">
        <f t="shared" si="123"/>
        <v>39</v>
      </c>
      <c r="CZ38" s="366">
        <f t="shared" si="123"/>
        <v>438</v>
      </c>
      <c r="DA38" s="366">
        <f t="shared" si="123"/>
        <v>103</v>
      </c>
      <c r="DB38" s="264"/>
      <c r="DC38" s="57">
        <f>IF(ISERROR(GETPIVOTDATA("VALUE",'CRS WK pvt'!$I$2,"DT_FILE",DC$8,"CD_CO",DC$6,"TRIM_CAT",TRIM(B38),"TRIM_LINE",A37))=TRUE,0,GETPIVOTDATA("VALUE",'CRS WK pvt'!$I$2,"DT_FILE",DC$8,"CD_CO",DC$6,"TRIM_CAT",TRIM(B38),"TRIM_LINE",A37))</f>
        <v>44423</v>
      </c>
    </row>
    <row r="39" spans="1:107" s="52" customFormat="1" x14ac:dyDescent="0.35">
      <c r="A39" s="139"/>
      <c r="B39" s="53" t="s">
        <v>140</v>
      </c>
      <c r="C39" s="73">
        <v>14983</v>
      </c>
      <c r="D39" s="74">
        <v>14732</v>
      </c>
      <c r="E39" s="74">
        <v>15101</v>
      </c>
      <c r="F39" s="74">
        <v>15523</v>
      </c>
      <c r="G39" s="74">
        <v>16278</v>
      </c>
      <c r="H39" s="74">
        <v>17499</v>
      </c>
      <c r="I39" s="74">
        <v>17720</v>
      </c>
      <c r="J39" s="74">
        <v>17320</v>
      </c>
      <c r="K39" s="74">
        <v>17338</v>
      </c>
      <c r="L39" s="75">
        <v>17360</v>
      </c>
      <c r="M39" s="74">
        <v>16493</v>
      </c>
      <c r="N39" s="74">
        <v>15303</v>
      </c>
      <c r="O39" s="74">
        <v>15577</v>
      </c>
      <c r="P39" s="74">
        <v>15908</v>
      </c>
      <c r="Q39" s="74">
        <v>16427</v>
      </c>
      <c r="R39" s="74">
        <v>16664</v>
      </c>
      <c r="S39" s="74">
        <v>18357</v>
      </c>
      <c r="T39" s="74">
        <v>19292</v>
      </c>
      <c r="U39" s="184">
        <v>19679</v>
      </c>
      <c r="V39" s="184">
        <v>19857</v>
      </c>
      <c r="W39" s="184">
        <v>20530</v>
      </c>
      <c r="X39" s="75">
        <v>20801</v>
      </c>
      <c r="Y39" s="184">
        <v>19683</v>
      </c>
      <c r="Z39" s="184">
        <v>18809</v>
      </c>
      <c r="AA39" s="184">
        <v>18328</v>
      </c>
      <c r="AB39" s="184">
        <v>18561</v>
      </c>
      <c r="AC39" s="184">
        <v>18739</v>
      </c>
      <c r="AD39" s="184">
        <v>18850</v>
      </c>
      <c r="AE39" s="184">
        <v>18767</v>
      </c>
      <c r="AF39" s="184">
        <v>19245</v>
      </c>
      <c r="AG39" s="184">
        <v>19204</v>
      </c>
      <c r="AH39" s="184">
        <v>19333</v>
      </c>
      <c r="AI39" s="184">
        <v>18457</v>
      </c>
      <c r="AJ39" s="75">
        <v>17278</v>
      </c>
      <c r="AK39" s="275">
        <v>17262</v>
      </c>
      <c r="AL39" s="275">
        <v>17217</v>
      </c>
      <c r="AM39" s="275">
        <v>17793</v>
      </c>
      <c r="AN39" s="275">
        <v>18868</v>
      </c>
      <c r="AO39" s="275">
        <v>19210</v>
      </c>
      <c r="AP39" s="275">
        <v>19612</v>
      </c>
      <c r="AQ39" s="57">
        <v>19923</v>
      </c>
      <c r="AR39" s="275">
        <v>20187</v>
      </c>
      <c r="AS39" s="275">
        <v>20392</v>
      </c>
      <c r="AT39" s="275">
        <v>20160</v>
      </c>
      <c r="AU39" s="275">
        <v>20614</v>
      </c>
      <c r="AV39" s="292">
        <v>21105</v>
      </c>
      <c r="AW39" s="275">
        <v>21045</v>
      </c>
      <c r="AX39" s="275">
        <v>21189</v>
      </c>
      <c r="AY39" s="275">
        <v>22089</v>
      </c>
      <c r="AZ39" s="57">
        <v>22579</v>
      </c>
      <c r="BA39" s="275">
        <v>22701</v>
      </c>
      <c r="BB39" s="275">
        <v>22930</v>
      </c>
      <c r="BC39" s="57">
        <v>23333</v>
      </c>
      <c r="BD39" s="275">
        <v>23441</v>
      </c>
      <c r="BE39" s="275">
        <v>23397</v>
      </c>
      <c r="BF39" s="275">
        <v>22937</v>
      </c>
      <c r="BG39" s="275">
        <v>23015</v>
      </c>
      <c r="BH39" s="292"/>
      <c r="BI39" s="76">
        <f t="shared" si="120"/>
        <v>594</v>
      </c>
      <c r="BJ39" s="77">
        <f t="shared" si="120"/>
        <v>1176</v>
      </c>
      <c r="BK39" s="77">
        <f t="shared" si="120"/>
        <v>1326</v>
      </c>
      <c r="BL39" s="77">
        <f t="shared" si="120"/>
        <v>1141</v>
      </c>
      <c r="BM39" s="77">
        <f t="shared" si="120"/>
        <v>2079</v>
      </c>
      <c r="BN39" s="77">
        <f t="shared" si="120"/>
        <v>1793</v>
      </c>
      <c r="BO39" s="77">
        <f t="shared" si="120"/>
        <v>1959</v>
      </c>
      <c r="BP39" s="77">
        <f t="shared" si="120"/>
        <v>2537</v>
      </c>
      <c r="BQ39" s="77">
        <f t="shared" si="120"/>
        <v>3192</v>
      </c>
      <c r="BR39" s="386">
        <f t="shared" si="120"/>
        <v>3441</v>
      </c>
      <c r="BS39" s="409">
        <f t="shared" si="121"/>
        <v>3190</v>
      </c>
      <c r="BT39" s="77">
        <f t="shared" si="121"/>
        <v>3506</v>
      </c>
      <c r="BU39" s="77">
        <f t="shared" si="121"/>
        <v>2751</v>
      </c>
      <c r="BV39" s="77">
        <f t="shared" si="121"/>
        <v>2653</v>
      </c>
      <c r="BW39" s="77">
        <f t="shared" si="121"/>
        <v>2312</v>
      </c>
      <c r="BX39" s="226">
        <f t="shared" si="121"/>
        <v>2186</v>
      </c>
      <c r="BY39" s="226">
        <f t="shared" si="121"/>
        <v>410</v>
      </c>
      <c r="BZ39" s="226">
        <f t="shared" si="121"/>
        <v>-47</v>
      </c>
      <c r="CA39" s="226">
        <f t="shared" si="121"/>
        <v>-475</v>
      </c>
      <c r="CB39" s="226">
        <f t="shared" si="121"/>
        <v>-524</v>
      </c>
      <c r="CC39" s="226">
        <f t="shared" si="122"/>
        <v>-2073</v>
      </c>
      <c r="CD39" s="366">
        <f t="shared" si="122"/>
        <v>-3523</v>
      </c>
      <c r="CE39" s="335">
        <f t="shared" si="122"/>
        <v>-2421</v>
      </c>
      <c r="CF39" s="252">
        <f t="shared" si="122"/>
        <v>-1592</v>
      </c>
      <c r="CG39" s="252">
        <f t="shared" si="122"/>
        <v>-535</v>
      </c>
      <c r="CH39" s="252">
        <f t="shared" si="122"/>
        <v>307</v>
      </c>
      <c r="CI39" s="252">
        <f t="shared" si="122"/>
        <v>471</v>
      </c>
      <c r="CJ39" s="252">
        <f t="shared" si="122"/>
        <v>762</v>
      </c>
      <c r="CK39" s="252">
        <f t="shared" si="122"/>
        <v>1156</v>
      </c>
      <c r="CL39" s="252">
        <f t="shared" si="122"/>
        <v>942</v>
      </c>
      <c r="CM39" s="252">
        <f t="shared" si="123"/>
        <v>1188</v>
      </c>
      <c r="CN39" s="252">
        <f t="shared" si="123"/>
        <v>827</v>
      </c>
      <c r="CO39" s="252">
        <f t="shared" si="123"/>
        <v>2157</v>
      </c>
      <c r="CP39" s="366">
        <f t="shared" si="123"/>
        <v>3827</v>
      </c>
      <c r="CQ39" s="366">
        <f t="shared" si="123"/>
        <v>3783</v>
      </c>
      <c r="CR39" s="366">
        <f t="shared" si="123"/>
        <v>3972</v>
      </c>
      <c r="CS39" s="366">
        <f t="shared" si="123"/>
        <v>4296</v>
      </c>
      <c r="CT39" s="366">
        <f t="shared" si="123"/>
        <v>3711</v>
      </c>
      <c r="CU39" s="366">
        <f t="shared" si="123"/>
        <v>3491</v>
      </c>
      <c r="CV39" s="366">
        <f t="shared" si="123"/>
        <v>3318</v>
      </c>
      <c r="CW39" s="366">
        <f t="shared" si="123"/>
        <v>3410</v>
      </c>
      <c r="CX39" s="366">
        <f t="shared" si="123"/>
        <v>3254</v>
      </c>
      <c r="CY39" s="366">
        <f t="shared" si="123"/>
        <v>3005</v>
      </c>
      <c r="CZ39" s="366">
        <f t="shared" si="123"/>
        <v>2777</v>
      </c>
      <c r="DA39" s="366">
        <f t="shared" si="123"/>
        <v>2401</v>
      </c>
      <c r="DB39" s="264"/>
      <c r="DC39" s="57">
        <f>IF(ISERROR(GETPIVOTDATA("VALUE",'CRS WK pvt'!$I$2,"DT_FILE",DC$8,"CD_CO",DC$6,"TRIM_CAT",TRIM(B39),"TRIM_LINE",A37))=TRUE,0,GETPIVOTDATA("VALUE",'CRS WK pvt'!$I$2,"DT_FILE",DC$8,"CD_CO",DC$6,"TRIM_CAT",TRIM(B39),"TRIM_LINE",A37))</f>
        <v>23015</v>
      </c>
    </row>
    <row r="40" spans="1:107" s="52" customFormat="1" x14ac:dyDescent="0.35">
      <c r="A40" s="139"/>
      <c r="B40" s="53" t="s">
        <v>141</v>
      </c>
      <c r="C40" s="73">
        <v>1778</v>
      </c>
      <c r="D40" s="74">
        <v>1733</v>
      </c>
      <c r="E40" s="74">
        <v>2048</v>
      </c>
      <c r="F40" s="74">
        <v>2273</v>
      </c>
      <c r="G40" s="74">
        <v>2243</v>
      </c>
      <c r="H40" s="74">
        <v>2181</v>
      </c>
      <c r="I40" s="74">
        <v>2165</v>
      </c>
      <c r="J40" s="74">
        <v>2016</v>
      </c>
      <c r="K40" s="74">
        <v>1940</v>
      </c>
      <c r="L40" s="75">
        <v>1882</v>
      </c>
      <c r="M40" s="74">
        <v>1834</v>
      </c>
      <c r="N40" s="74">
        <v>1808</v>
      </c>
      <c r="O40" s="74">
        <v>2083</v>
      </c>
      <c r="P40" s="74">
        <v>2701</v>
      </c>
      <c r="Q40" s="74">
        <v>3445</v>
      </c>
      <c r="R40" s="74">
        <v>3659</v>
      </c>
      <c r="S40" s="74">
        <v>3517</v>
      </c>
      <c r="T40" s="74">
        <v>3422</v>
      </c>
      <c r="U40" s="184">
        <v>3190</v>
      </c>
      <c r="V40" s="184">
        <v>3019</v>
      </c>
      <c r="W40" s="184">
        <v>2860</v>
      </c>
      <c r="X40" s="75">
        <v>2731</v>
      </c>
      <c r="Y40" s="184">
        <v>2566</v>
      </c>
      <c r="Z40" s="184">
        <v>2381</v>
      </c>
      <c r="AA40" s="184">
        <v>2235</v>
      </c>
      <c r="AB40" s="184">
        <v>2334</v>
      </c>
      <c r="AC40" s="184">
        <v>2412</v>
      </c>
      <c r="AD40" s="184">
        <v>2587</v>
      </c>
      <c r="AE40" s="184">
        <v>2710</v>
      </c>
      <c r="AF40" s="184">
        <v>2638</v>
      </c>
      <c r="AG40" s="184">
        <v>2512</v>
      </c>
      <c r="AH40" s="184">
        <v>2411</v>
      </c>
      <c r="AI40" s="184">
        <v>2407</v>
      </c>
      <c r="AJ40" s="75">
        <v>2404</v>
      </c>
      <c r="AK40" s="275">
        <v>2433</v>
      </c>
      <c r="AL40" s="275">
        <v>2288</v>
      </c>
      <c r="AM40" s="275">
        <v>2332</v>
      </c>
      <c r="AN40" s="275">
        <v>2232</v>
      </c>
      <c r="AO40" s="275">
        <v>2221</v>
      </c>
      <c r="AP40" s="275">
        <v>2289</v>
      </c>
      <c r="AQ40" s="57">
        <v>2458</v>
      </c>
      <c r="AR40" s="275">
        <v>2513</v>
      </c>
      <c r="AS40" s="275">
        <v>2565</v>
      </c>
      <c r="AT40" s="275">
        <v>2452</v>
      </c>
      <c r="AU40" s="275">
        <v>2395</v>
      </c>
      <c r="AV40" s="292">
        <v>2267</v>
      </c>
      <c r="AW40" s="275">
        <v>2169</v>
      </c>
      <c r="AX40" s="275">
        <v>2019</v>
      </c>
      <c r="AY40" s="275">
        <v>2062</v>
      </c>
      <c r="AZ40" s="57">
        <v>2070</v>
      </c>
      <c r="BA40" s="275">
        <v>2269</v>
      </c>
      <c r="BB40" s="275">
        <v>2376</v>
      </c>
      <c r="BC40" s="57">
        <v>2377</v>
      </c>
      <c r="BD40" s="275">
        <v>2419</v>
      </c>
      <c r="BE40" s="275">
        <v>2422</v>
      </c>
      <c r="BF40" s="275">
        <v>2320</v>
      </c>
      <c r="BG40" s="275">
        <v>2290</v>
      </c>
      <c r="BH40" s="292"/>
      <c r="BI40" s="76">
        <f t="shared" si="120"/>
        <v>305</v>
      </c>
      <c r="BJ40" s="77">
        <f t="shared" si="120"/>
        <v>968</v>
      </c>
      <c r="BK40" s="77">
        <f t="shared" si="120"/>
        <v>1397</v>
      </c>
      <c r="BL40" s="77">
        <f t="shared" si="120"/>
        <v>1386</v>
      </c>
      <c r="BM40" s="77">
        <f t="shared" si="120"/>
        <v>1274</v>
      </c>
      <c r="BN40" s="77">
        <f t="shared" si="120"/>
        <v>1241</v>
      </c>
      <c r="BO40" s="77">
        <f t="shared" si="120"/>
        <v>1025</v>
      </c>
      <c r="BP40" s="77">
        <f t="shared" si="120"/>
        <v>1003</v>
      </c>
      <c r="BQ40" s="77">
        <f t="shared" si="120"/>
        <v>920</v>
      </c>
      <c r="BR40" s="386">
        <f t="shared" si="120"/>
        <v>849</v>
      </c>
      <c r="BS40" s="409">
        <f t="shared" si="121"/>
        <v>732</v>
      </c>
      <c r="BT40" s="77">
        <f t="shared" si="121"/>
        <v>573</v>
      </c>
      <c r="BU40" s="77">
        <f t="shared" si="121"/>
        <v>152</v>
      </c>
      <c r="BV40" s="77">
        <f t="shared" si="121"/>
        <v>-367</v>
      </c>
      <c r="BW40" s="77">
        <f t="shared" si="121"/>
        <v>-1033</v>
      </c>
      <c r="BX40" s="226">
        <f t="shared" si="121"/>
        <v>-1072</v>
      </c>
      <c r="BY40" s="226">
        <f t="shared" si="121"/>
        <v>-807</v>
      </c>
      <c r="BZ40" s="226">
        <f t="shared" si="121"/>
        <v>-784</v>
      </c>
      <c r="CA40" s="226">
        <f t="shared" si="121"/>
        <v>-678</v>
      </c>
      <c r="CB40" s="226">
        <f t="shared" si="121"/>
        <v>-608</v>
      </c>
      <c r="CC40" s="226">
        <f t="shared" si="122"/>
        <v>-453</v>
      </c>
      <c r="CD40" s="366">
        <f t="shared" si="122"/>
        <v>-327</v>
      </c>
      <c r="CE40" s="335">
        <f t="shared" si="122"/>
        <v>-133</v>
      </c>
      <c r="CF40" s="252">
        <f t="shared" si="122"/>
        <v>-93</v>
      </c>
      <c r="CG40" s="252">
        <f t="shared" si="122"/>
        <v>97</v>
      </c>
      <c r="CH40" s="252">
        <f t="shared" si="122"/>
        <v>-102</v>
      </c>
      <c r="CI40" s="252">
        <f t="shared" si="122"/>
        <v>-191</v>
      </c>
      <c r="CJ40" s="252">
        <f t="shared" si="122"/>
        <v>-298</v>
      </c>
      <c r="CK40" s="252">
        <f t="shared" si="122"/>
        <v>-252</v>
      </c>
      <c r="CL40" s="252">
        <f t="shared" si="122"/>
        <v>-125</v>
      </c>
      <c r="CM40" s="252">
        <f t="shared" si="123"/>
        <v>53</v>
      </c>
      <c r="CN40" s="252">
        <f t="shared" si="123"/>
        <v>41</v>
      </c>
      <c r="CO40" s="252">
        <f t="shared" si="123"/>
        <v>-12</v>
      </c>
      <c r="CP40" s="366">
        <f t="shared" si="123"/>
        <v>-137</v>
      </c>
      <c r="CQ40" s="366">
        <f t="shared" si="123"/>
        <v>-264</v>
      </c>
      <c r="CR40" s="366">
        <f t="shared" si="123"/>
        <v>-269</v>
      </c>
      <c r="CS40" s="366">
        <f t="shared" si="123"/>
        <v>-270</v>
      </c>
      <c r="CT40" s="366">
        <f t="shared" si="123"/>
        <v>-162</v>
      </c>
      <c r="CU40" s="366">
        <f t="shared" si="123"/>
        <v>48</v>
      </c>
      <c r="CV40" s="366">
        <f t="shared" si="123"/>
        <v>87</v>
      </c>
      <c r="CW40" s="366">
        <f t="shared" si="123"/>
        <v>-81</v>
      </c>
      <c r="CX40" s="366">
        <f t="shared" si="123"/>
        <v>-94</v>
      </c>
      <c r="CY40" s="366">
        <f t="shared" si="123"/>
        <v>-143</v>
      </c>
      <c r="CZ40" s="366">
        <f t="shared" si="123"/>
        <v>-132</v>
      </c>
      <c r="DA40" s="366">
        <f t="shared" si="123"/>
        <v>-105</v>
      </c>
      <c r="DB40" s="264"/>
      <c r="DC40" s="57">
        <f>IF(ISERROR(GETPIVOTDATA("VALUE",'CRS WK pvt'!$I$2,"DT_FILE",DC$8,"CD_CO",DC$6,"TRIM_CAT",TRIM(B40),"TRIM_LINE",A37))=TRUE,0,GETPIVOTDATA("VALUE",'CRS WK pvt'!$I$2,"DT_FILE",DC$8,"CD_CO",DC$6,"TRIM_CAT",TRIM(B40),"TRIM_LINE",A37))</f>
        <v>2290</v>
      </c>
    </row>
    <row r="41" spans="1:107" s="52" customFormat="1" x14ac:dyDescent="0.35">
      <c r="A41" s="139"/>
      <c r="B41" s="53" t="s">
        <v>142</v>
      </c>
      <c r="C41" s="73">
        <v>434</v>
      </c>
      <c r="D41" s="74">
        <v>422</v>
      </c>
      <c r="E41" s="74">
        <v>481</v>
      </c>
      <c r="F41" s="74">
        <v>506</v>
      </c>
      <c r="G41" s="74">
        <v>564</v>
      </c>
      <c r="H41" s="74">
        <v>557</v>
      </c>
      <c r="I41" s="74">
        <v>539</v>
      </c>
      <c r="J41" s="74">
        <v>509</v>
      </c>
      <c r="K41" s="74">
        <v>476</v>
      </c>
      <c r="L41" s="75">
        <v>492</v>
      </c>
      <c r="M41" s="74">
        <v>466</v>
      </c>
      <c r="N41" s="74">
        <v>396</v>
      </c>
      <c r="O41" s="74">
        <v>474</v>
      </c>
      <c r="P41" s="74">
        <v>672</v>
      </c>
      <c r="Q41" s="74">
        <v>861</v>
      </c>
      <c r="R41" s="74">
        <v>1004</v>
      </c>
      <c r="S41" s="74">
        <v>1018</v>
      </c>
      <c r="T41" s="74">
        <v>1001</v>
      </c>
      <c r="U41" s="184">
        <v>936</v>
      </c>
      <c r="V41" s="184">
        <v>895</v>
      </c>
      <c r="W41" s="184">
        <v>835</v>
      </c>
      <c r="X41" s="75">
        <v>790</v>
      </c>
      <c r="Y41" s="184">
        <v>730</v>
      </c>
      <c r="Z41" s="184">
        <v>671</v>
      </c>
      <c r="AA41" s="184">
        <v>609</v>
      </c>
      <c r="AB41" s="184">
        <v>606</v>
      </c>
      <c r="AC41" s="184">
        <v>655</v>
      </c>
      <c r="AD41" s="184">
        <v>688</v>
      </c>
      <c r="AE41" s="184">
        <v>689</v>
      </c>
      <c r="AF41" s="184">
        <v>756</v>
      </c>
      <c r="AG41" s="184">
        <v>703</v>
      </c>
      <c r="AH41" s="184">
        <v>625</v>
      </c>
      <c r="AI41" s="184">
        <v>672</v>
      </c>
      <c r="AJ41" s="75">
        <v>662</v>
      </c>
      <c r="AK41" s="275">
        <v>671</v>
      </c>
      <c r="AL41" s="275">
        <v>558</v>
      </c>
      <c r="AM41" s="275">
        <v>612</v>
      </c>
      <c r="AN41" s="275">
        <v>571</v>
      </c>
      <c r="AO41" s="275">
        <v>625</v>
      </c>
      <c r="AP41" s="275">
        <v>655</v>
      </c>
      <c r="AQ41" s="57">
        <v>737</v>
      </c>
      <c r="AR41" s="275">
        <v>782</v>
      </c>
      <c r="AS41" s="275">
        <v>820</v>
      </c>
      <c r="AT41" s="275">
        <v>735</v>
      </c>
      <c r="AU41" s="275">
        <v>671</v>
      </c>
      <c r="AV41" s="292">
        <v>633</v>
      </c>
      <c r="AW41" s="275">
        <v>544</v>
      </c>
      <c r="AX41" s="275">
        <v>474</v>
      </c>
      <c r="AY41" s="275">
        <v>485</v>
      </c>
      <c r="AZ41" s="57">
        <v>533</v>
      </c>
      <c r="BA41" s="275">
        <v>625</v>
      </c>
      <c r="BB41" s="275">
        <v>639</v>
      </c>
      <c r="BC41" s="57">
        <v>634</v>
      </c>
      <c r="BD41" s="275">
        <v>634</v>
      </c>
      <c r="BE41" s="275">
        <v>616</v>
      </c>
      <c r="BF41" s="275">
        <v>620</v>
      </c>
      <c r="BG41" s="275">
        <v>606</v>
      </c>
      <c r="BH41" s="292"/>
      <c r="BI41" s="76">
        <f t="shared" si="120"/>
        <v>40</v>
      </c>
      <c r="BJ41" s="77">
        <f t="shared" si="120"/>
        <v>250</v>
      </c>
      <c r="BK41" s="77">
        <f t="shared" si="120"/>
        <v>380</v>
      </c>
      <c r="BL41" s="77">
        <f t="shared" si="120"/>
        <v>498</v>
      </c>
      <c r="BM41" s="77">
        <f t="shared" si="120"/>
        <v>454</v>
      </c>
      <c r="BN41" s="77">
        <f t="shared" si="120"/>
        <v>444</v>
      </c>
      <c r="BO41" s="77">
        <f t="shared" si="120"/>
        <v>397</v>
      </c>
      <c r="BP41" s="77">
        <f t="shared" si="120"/>
        <v>386</v>
      </c>
      <c r="BQ41" s="77">
        <f t="shared" si="120"/>
        <v>359</v>
      </c>
      <c r="BR41" s="386">
        <f t="shared" si="120"/>
        <v>298</v>
      </c>
      <c r="BS41" s="409">
        <f t="shared" si="121"/>
        <v>264</v>
      </c>
      <c r="BT41" s="77">
        <f t="shared" si="121"/>
        <v>275</v>
      </c>
      <c r="BU41" s="77">
        <f t="shared" si="121"/>
        <v>135</v>
      </c>
      <c r="BV41" s="77">
        <f t="shared" si="121"/>
        <v>-66</v>
      </c>
      <c r="BW41" s="77">
        <f t="shared" si="121"/>
        <v>-206</v>
      </c>
      <c r="BX41" s="226">
        <f t="shared" si="121"/>
        <v>-316</v>
      </c>
      <c r="BY41" s="226">
        <f t="shared" si="121"/>
        <v>-329</v>
      </c>
      <c r="BZ41" s="226">
        <f t="shared" si="121"/>
        <v>-245</v>
      </c>
      <c r="CA41" s="226">
        <f t="shared" si="121"/>
        <v>-233</v>
      </c>
      <c r="CB41" s="226">
        <f t="shared" si="121"/>
        <v>-270</v>
      </c>
      <c r="CC41" s="226">
        <f t="shared" si="122"/>
        <v>-163</v>
      </c>
      <c r="CD41" s="366">
        <f t="shared" si="122"/>
        <v>-128</v>
      </c>
      <c r="CE41" s="335">
        <f t="shared" si="122"/>
        <v>-59</v>
      </c>
      <c r="CF41" s="252">
        <f t="shared" si="122"/>
        <v>-113</v>
      </c>
      <c r="CG41" s="252">
        <f t="shared" si="122"/>
        <v>3</v>
      </c>
      <c r="CH41" s="252">
        <f t="shared" si="122"/>
        <v>-35</v>
      </c>
      <c r="CI41" s="252">
        <f t="shared" si="122"/>
        <v>-30</v>
      </c>
      <c r="CJ41" s="252">
        <f t="shared" si="122"/>
        <v>-33</v>
      </c>
      <c r="CK41" s="252">
        <f t="shared" si="122"/>
        <v>48</v>
      </c>
      <c r="CL41" s="252">
        <f t="shared" si="122"/>
        <v>26</v>
      </c>
      <c r="CM41" s="252">
        <f t="shared" si="123"/>
        <v>117</v>
      </c>
      <c r="CN41" s="252">
        <f t="shared" si="123"/>
        <v>110</v>
      </c>
      <c r="CO41" s="252">
        <f t="shared" si="123"/>
        <v>-1</v>
      </c>
      <c r="CP41" s="366">
        <f t="shared" si="123"/>
        <v>-29</v>
      </c>
      <c r="CQ41" s="366">
        <f t="shared" si="123"/>
        <v>-127</v>
      </c>
      <c r="CR41" s="366">
        <f t="shared" si="123"/>
        <v>-84</v>
      </c>
      <c r="CS41" s="366">
        <f t="shared" si="123"/>
        <v>-127</v>
      </c>
      <c r="CT41" s="366">
        <f t="shared" si="123"/>
        <v>-38</v>
      </c>
      <c r="CU41" s="366">
        <f t="shared" si="123"/>
        <v>0</v>
      </c>
      <c r="CV41" s="366">
        <f t="shared" si="123"/>
        <v>-16</v>
      </c>
      <c r="CW41" s="366">
        <f t="shared" si="123"/>
        <v>-103</v>
      </c>
      <c r="CX41" s="366">
        <f t="shared" si="123"/>
        <v>-148</v>
      </c>
      <c r="CY41" s="366">
        <f t="shared" si="123"/>
        <v>-204</v>
      </c>
      <c r="CZ41" s="366">
        <f t="shared" si="123"/>
        <v>-115</v>
      </c>
      <c r="DA41" s="366">
        <f t="shared" si="123"/>
        <v>-65</v>
      </c>
      <c r="DB41" s="264"/>
      <c r="DC41" s="57">
        <f>IF(ISERROR(GETPIVOTDATA("VALUE",'CRS WK pvt'!$I$2,"DT_FILE",DC$8,"CD_CO",DC$6,"TRIM_CAT",TRIM(B41),"TRIM_LINE",A37))=TRUE,0,GETPIVOTDATA("VALUE",'CRS WK pvt'!$I$2,"DT_FILE",DC$8,"CD_CO",DC$6,"TRIM_CAT",TRIM(B41),"TRIM_LINE",A37))</f>
        <v>606</v>
      </c>
    </row>
    <row r="42" spans="1:107" s="52" customFormat="1" x14ac:dyDescent="0.35">
      <c r="A42" s="139"/>
      <c r="B42" s="53" t="s">
        <v>143</v>
      </c>
      <c r="C42" s="73">
        <v>320</v>
      </c>
      <c r="D42" s="74">
        <v>342</v>
      </c>
      <c r="E42" s="74">
        <v>347</v>
      </c>
      <c r="F42" s="74">
        <v>401</v>
      </c>
      <c r="G42" s="74">
        <v>449</v>
      </c>
      <c r="H42" s="74">
        <v>477</v>
      </c>
      <c r="I42" s="74">
        <v>495</v>
      </c>
      <c r="J42" s="74">
        <v>429</v>
      </c>
      <c r="K42" s="74">
        <v>441</v>
      </c>
      <c r="L42" s="75">
        <v>419</v>
      </c>
      <c r="M42" s="74">
        <v>355</v>
      </c>
      <c r="N42" s="74">
        <v>332</v>
      </c>
      <c r="O42" s="74">
        <v>370</v>
      </c>
      <c r="P42" s="74">
        <v>487</v>
      </c>
      <c r="Q42" s="74">
        <v>689</v>
      </c>
      <c r="R42" s="74">
        <v>789</v>
      </c>
      <c r="S42" s="74">
        <v>809</v>
      </c>
      <c r="T42" s="74">
        <v>837</v>
      </c>
      <c r="U42" s="184">
        <v>795</v>
      </c>
      <c r="V42" s="184">
        <v>719</v>
      </c>
      <c r="W42" s="184">
        <v>687</v>
      </c>
      <c r="X42" s="75">
        <v>624</v>
      </c>
      <c r="Y42" s="184">
        <v>544</v>
      </c>
      <c r="Z42" s="184">
        <v>486</v>
      </c>
      <c r="AA42" s="184">
        <v>410</v>
      </c>
      <c r="AB42" s="184">
        <v>404</v>
      </c>
      <c r="AC42" s="184">
        <v>470</v>
      </c>
      <c r="AD42" s="184">
        <v>551</v>
      </c>
      <c r="AE42" s="184">
        <v>487</v>
      </c>
      <c r="AF42" s="184">
        <v>623</v>
      </c>
      <c r="AG42" s="184">
        <v>625</v>
      </c>
      <c r="AH42" s="184">
        <v>521</v>
      </c>
      <c r="AI42" s="184">
        <v>518</v>
      </c>
      <c r="AJ42" s="75">
        <v>597</v>
      </c>
      <c r="AK42" s="275">
        <v>585</v>
      </c>
      <c r="AL42" s="275">
        <v>452</v>
      </c>
      <c r="AM42" s="275">
        <v>488</v>
      </c>
      <c r="AN42" s="275">
        <v>389</v>
      </c>
      <c r="AO42" s="275">
        <v>468</v>
      </c>
      <c r="AP42" s="275">
        <v>543</v>
      </c>
      <c r="AQ42" s="57">
        <v>620</v>
      </c>
      <c r="AR42" s="275">
        <v>754</v>
      </c>
      <c r="AS42" s="275">
        <v>802</v>
      </c>
      <c r="AT42" s="275">
        <v>595</v>
      </c>
      <c r="AU42" s="275">
        <v>505</v>
      </c>
      <c r="AV42" s="292">
        <v>487</v>
      </c>
      <c r="AW42" s="275">
        <v>416</v>
      </c>
      <c r="AX42" s="275">
        <v>322</v>
      </c>
      <c r="AY42" s="275">
        <v>308</v>
      </c>
      <c r="AZ42" s="57">
        <v>306</v>
      </c>
      <c r="BA42" s="275">
        <v>476</v>
      </c>
      <c r="BB42" s="275">
        <v>394</v>
      </c>
      <c r="BC42" s="57">
        <v>456</v>
      </c>
      <c r="BD42" s="275">
        <v>503</v>
      </c>
      <c r="BE42" s="275">
        <v>533</v>
      </c>
      <c r="BF42" s="275">
        <v>472</v>
      </c>
      <c r="BG42" s="275">
        <v>465</v>
      </c>
      <c r="BH42" s="292"/>
      <c r="BI42" s="76">
        <f t="shared" si="120"/>
        <v>50</v>
      </c>
      <c r="BJ42" s="77">
        <f t="shared" si="120"/>
        <v>145</v>
      </c>
      <c r="BK42" s="77">
        <f t="shared" si="120"/>
        <v>342</v>
      </c>
      <c r="BL42" s="77">
        <f t="shared" si="120"/>
        <v>388</v>
      </c>
      <c r="BM42" s="77">
        <f t="shared" si="120"/>
        <v>360</v>
      </c>
      <c r="BN42" s="77">
        <f t="shared" si="120"/>
        <v>360</v>
      </c>
      <c r="BO42" s="77">
        <f t="shared" si="120"/>
        <v>300</v>
      </c>
      <c r="BP42" s="77">
        <f t="shared" si="120"/>
        <v>290</v>
      </c>
      <c r="BQ42" s="77">
        <f t="shared" si="120"/>
        <v>246</v>
      </c>
      <c r="BR42" s="386">
        <f t="shared" si="120"/>
        <v>205</v>
      </c>
      <c r="BS42" s="409">
        <f t="shared" si="121"/>
        <v>189</v>
      </c>
      <c r="BT42" s="77">
        <f t="shared" si="121"/>
        <v>154</v>
      </c>
      <c r="BU42" s="77">
        <f t="shared" si="121"/>
        <v>40</v>
      </c>
      <c r="BV42" s="77">
        <f t="shared" si="121"/>
        <v>-83</v>
      </c>
      <c r="BW42" s="77">
        <f t="shared" si="121"/>
        <v>-219</v>
      </c>
      <c r="BX42" s="226">
        <f t="shared" si="121"/>
        <v>-238</v>
      </c>
      <c r="BY42" s="226">
        <f t="shared" si="121"/>
        <v>-322</v>
      </c>
      <c r="BZ42" s="226">
        <f t="shared" si="121"/>
        <v>-214</v>
      </c>
      <c r="CA42" s="226">
        <f t="shared" si="121"/>
        <v>-170</v>
      </c>
      <c r="CB42" s="226">
        <f t="shared" si="121"/>
        <v>-198</v>
      </c>
      <c r="CC42" s="226">
        <f t="shared" si="122"/>
        <v>-169</v>
      </c>
      <c r="CD42" s="366">
        <f t="shared" si="122"/>
        <v>-27</v>
      </c>
      <c r="CE42" s="335">
        <f t="shared" si="122"/>
        <v>41</v>
      </c>
      <c r="CF42" s="252">
        <f t="shared" si="122"/>
        <v>-34</v>
      </c>
      <c r="CG42" s="252">
        <f t="shared" si="122"/>
        <v>78</v>
      </c>
      <c r="CH42" s="252">
        <f t="shared" si="122"/>
        <v>-15</v>
      </c>
      <c r="CI42" s="252">
        <f t="shared" si="122"/>
        <v>-2</v>
      </c>
      <c r="CJ42" s="252">
        <f t="shared" si="122"/>
        <v>-8</v>
      </c>
      <c r="CK42" s="252">
        <f t="shared" si="122"/>
        <v>133</v>
      </c>
      <c r="CL42" s="252">
        <f t="shared" si="122"/>
        <v>131</v>
      </c>
      <c r="CM42" s="252">
        <f t="shared" si="123"/>
        <v>177</v>
      </c>
      <c r="CN42" s="252">
        <f t="shared" si="123"/>
        <v>74</v>
      </c>
      <c r="CO42" s="252">
        <f t="shared" si="123"/>
        <v>-13</v>
      </c>
      <c r="CP42" s="366">
        <f t="shared" si="123"/>
        <v>-110</v>
      </c>
      <c r="CQ42" s="366">
        <f t="shared" si="123"/>
        <v>-169</v>
      </c>
      <c r="CR42" s="366">
        <f t="shared" si="123"/>
        <v>-130</v>
      </c>
      <c r="CS42" s="366">
        <f t="shared" si="123"/>
        <v>-180</v>
      </c>
      <c r="CT42" s="366">
        <f t="shared" si="123"/>
        <v>-83</v>
      </c>
      <c r="CU42" s="366">
        <f t="shared" si="123"/>
        <v>8</v>
      </c>
      <c r="CV42" s="366">
        <f t="shared" si="123"/>
        <v>-149</v>
      </c>
      <c r="CW42" s="366">
        <f t="shared" si="123"/>
        <v>-164</v>
      </c>
      <c r="CX42" s="366">
        <f t="shared" si="123"/>
        <v>-251</v>
      </c>
      <c r="CY42" s="366">
        <f t="shared" si="123"/>
        <v>-269</v>
      </c>
      <c r="CZ42" s="366">
        <f t="shared" si="123"/>
        <v>-123</v>
      </c>
      <c r="DA42" s="366">
        <f t="shared" si="123"/>
        <v>-40</v>
      </c>
      <c r="DB42" s="264"/>
      <c r="DC42" s="57">
        <f>IF(ISERROR(GETPIVOTDATA("VALUE",'CRS WK pvt'!$I$2,"DT_FILE",DC$8,"CD_CO",DC$6,"TRIM_CAT",TRIM(B42),"TRIM_LINE",A37))=TRUE,0,GETPIVOTDATA("VALUE",'CRS WK pvt'!$I$2,"DT_FILE",DC$8,"CD_CO",DC$6,"TRIM_CAT",TRIM(B42),"TRIM_LINE",A37))</f>
        <v>465</v>
      </c>
    </row>
    <row r="43" spans="1:107" s="66" customFormat="1" ht="15" thickBot="1" x14ac:dyDescent="0.4">
      <c r="A43" s="140"/>
      <c r="B43" s="60" t="s">
        <v>144</v>
      </c>
      <c r="C43" s="61">
        <f t="shared" ref="C43:V43" si="124">SUM(C38:C42)</f>
        <v>60923</v>
      </c>
      <c r="D43" s="62">
        <f t="shared" si="124"/>
        <v>61443</v>
      </c>
      <c r="E43" s="62">
        <f t="shared" si="124"/>
        <v>64991</v>
      </c>
      <c r="F43" s="62">
        <f t="shared" si="124"/>
        <v>68661</v>
      </c>
      <c r="G43" s="62">
        <f t="shared" si="124"/>
        <v>71069</v>
      </c>
      <c r="H43" s="62">
        <f t="shared" si="124"/>
        <v>72253</v>
      </c>
      <c r="I43" s="62">
        <f t="shared" si="124"/>
        <v>70932</v>
      </c>
      <c r="J43" s="62">
        <f t="shared" si="124"/>
        <v>67087</v>
      </c>
      <c r="K43" s="62">
        <f t="shared" si="124"/>
        <v>66232</v>
      </c>
      <c r="L43" s="63">
        <f t="shared" si="124"/>
        <v>65046</v>
      </c>
      <c r="M43" s="62">
        <f t="shared" si="124"/>
        <v>62268</v>
      </c>
      <c r="N43" s="62">
        <f t="shared" si="124"/>
        <v>58216</v>
      </c>
      <c r="O43" s="62">
        <f t="shared" si="124"/>
        <v>62323</v>
      </c>
      <c r="P43" s="62">
        <f t="shared" si="124"/>
        <v>69400</v>
      </c>
      <c r="Q43" s="62">
        <f t="shared" si="124"/>
        <v>78372</v>
      </c>
      <c r="R43" s="62">
        <f t="shared" si="124"/>
        <v>81811</v>
      </c>
      <c r="S43" s="62">
        <f t="shared" si="124"/>
        <v>84474</v>
      </c>
      <c r="T43" s="62">
        <f t="shared" si="124"/>
        <v>85210</v>
      </c>
      <c r="U43" s="62">
        <f t="shared" si="124"/>
        <v>82568</v>
      </c>
      <c r="V43" s="62">
        <f t="shared" si="124"/>
        <v>81240</v>
      </c>
      <c r="W43" s="62">
        <f>SUM(W38+W39+W40+W41+W42)</f>
        <v>80451</v>
      </c>
      <c r="X43" s="63">
        <f>SUM(X38+X39+X40+X41+X42)</f>
        <v>79389</v>
      </c>
      <c r="Y43" s="182">
        <v>74797</v>
      </c>
      <c r="Z43" s="182">
        <v>70268</v>
      </c>
      <c r="AA43" s="182">
        <v>67593</v>
      </c>
      <c r="AB43" s="182">
        <v>69982</v>
      </c>
      <c r="AC43" s="182">
        <v>72542</v>
      </c>
      <c r="AD43" s="182">
        <v>73091</v>
      </c>
      <c r="AE43" s="182">
        <v>71486</v>
      </c>
      <c r="AF43" s="182">
        <v>70766</v>
      </c>
      <c r="AG43" s="182">
        <v>68655</v>
      </c>
      <c r="AH43" s="182">
        <v>68776</v>
      </c>
      <c r="AI43" s="182">
        <v>67416</v>
      </c>
      <c r="AJ43" s="63">
        <v>65307</v>
      </c>
      <c r="AK43" s="273">
        <v>63458</v>
      </c>
      <c r="AL43" s="273">
        <v>61351</v>
      </c>
      <c r="AM43" s="273">
        <v>63211</v>
      </c>
      <c r="AN43" s="273">
        <v>67413</v>
      </c>
      <c r="AO43" s="273">
        <v>68455</v>
      </c>
      <c r="AP43" s="273">
        <v>70425</v>
      </c>
      <c r="AQ43" s="64">
        <v>71898</v>
      </c>
      <c r="AR43" s="273">
        <v>71747</v>
      </c>
      <c r="AS43" s="273">
        <v>71773</v>
      </c>
      <c r="AT43" s="273">
        <v>68785</v>
      </c>
      <c r="AU43" s="273">
        <v>68505</v>
      </c>
      <c r="AV43" s="290">
        <v>68468</v>
      </c>
      <c r="AW43" s="273">
        <v>66212</v>
      </c>
      <c r="AX43" s="273">
        <v>65100</v>
      </c>
      <c r="AY43" s="273">
        <v>67190</v>
      </c>
      <c r="AZ43" s="64">
        <v>71031</v>
      </c>
      <c r="BA43" s="273">
        <v>72948</v>
      </c>
      <c r="BB43" s="273">
        <v>74715</v>
      </c>
      <c r="BC43" s="64">
        <v>76724</v>
      </c>
      <c r="BD43" s="273">
        <v>75965</v>
      </c>
      <c r="BE43" s="273">
        <v>74201</v>
      </c>
      <c r="BF43" s="273">
        <v>71630</v>
      </c>
      <c r="BG43" s="273">
        <v>70799</v>
      </c>
      <c r="BH43" s="290"/>
      <c r="BI43" s="64">
        <f t="shared" ref="BI43:BM43" si="125">SUM(BI38:BI42)</f>
        <v>1400</v>
      </c>
      <c r="BJ43" s="65">
        <f t="shared" si="125"/>
        <v>7957</v>
      </c>
      <c r="BK43" s="65">
        <f t="shared" si="125"/>
        <v>13381</v>
      </c>
      <c r="BL43" s="65">
        <f t="shared" si="125"/>
        <v>13150</v>
      </c>
      <c r="BM43" s="65">
        <f t="shared" si="125"/>
        <v>13405</v>
      </c>
      <c r="BN43" s="65">
        <f t="shared" ref="BN43:BV43" si="126">SUM(BN38:BN42)</f>
        <v>12957</v>
      </c>
      <c r="BO43" s="65">
        <f t="shared" si="126"/>
        <v>11636</v>
      </c>
      <c r="BP43" s="65">
        <f t="shared" si="126"/>
        <v>14153</v>
      </c>
      <c r="BQ43" s="65">
        <f t="shared" si="126"/>
        <v>14219</v>
      </c>
      <c r="BR43" s="384">
        <f t="shared" si="126"/>
        <v>14343</v>
      </c>
      <c r="BS43" s="407">
        <f t="shared" si="126"/>
        <v>12529</v>
      </c>
      <c r="BT43" s="65">
        <f t="shared" si="126"/>
        <v>12052</v>
      </c>
      <c r="BU43" s="65">
        <f t="shared" si="126"/>
        <v>5270</v>
      </c>
      <c r="BV43" s="65">
        <f t="shared" si="126"/>
        <v>582</v>
      </c>
      <c r="BW43" s="65">
        <f t="shared" ref="BW43:BX43" si="127">SUM(BW38:BW42)</f>
        <v>-5830</v>
      </c>
      <c r="BX43" s="224">
        <f t="shared" si="127"/>
        <v>-8720</v>
      </c>
      <c r="BY43" s="224">
        <f t="shared" ref="BY43:BZ43" si="128">SUM(BY38:BY42)</f>
        <v>-12988</v>
      </c>
      <c r="BZ43" s="224">
        <f t="shared" si="128"/>
        <v>-14444</v>
      </c>
      <c r="CA43" s="224">
        <f t="shared" ref="CA43:CB43" si="129">SUM(CA38:CA42)</f>
        <v>-13913</v>
      </c>
      <c r="CB43" s="224">
        <f t="shared" si="129"/>
        <v>-12464</v>
      </c>
      <c r="CC43" s="224">
        <f t="shared" ref="CC43:CE43" si="130">SUM(CC38:CC42)</f>
        <v>-13035</v>
      </c>
      <c r="CD43" s="364">
        <f t="shared" si="130"/>
        <v>-14082</v>
      </c>
      <c r="CE43" s="333">
        <f t="shared" si="130"/>
        <v>-11339</v>
      </c>
      <c r="CF43" s="250">
        <f t="shared" ref="CF43" si="131">SUM(CF38:CF42)</f>
        <v>-8917</v>
      </c>
      <c r="CG43" s="250">
        <f t="shared" ref="CG43" si="132">SUM(CG38:CG42)</f>
        <v>-4382</v>
      </c>
      <c r="CH43" s="250">
        <f t="shared" ref="CH43" si="133">SUM(CH38:CH42)</f>
        <v>-2569</v>
      </c>
      <c r="CI43" s="250">
        <f t="shared" ref="CI43" si="134">SUM(CI38:CI42)</f>
        <v>-4087</v>
      </c>
      <c r="CJ43" s="250">
        <f t="shared" ref="CJ43" si="135">SUM(CJ38:CJ42)</f>
        <v>-2666</v>
      </c>
      <c r="CK43" s="250">
        <f t="shared" ref="CK43" si="136">SUM(CK38:CK42)</f>
        <v>412</v>
      </c>
      <c r="CL43" s="250">
        <f t="shared" ref="CL43" si="137">SUM(CL38:CL42)</f>
        <v>981</v>
      </c>
      <c r="CM43" s="250">
        <f t="shared" ref="CM43" si="138">SUM(CM38:CM42)</f>
        <v>3118</v>
      </c>
      <c r="CN43" s="250">
        <f t="shared" ref="CN43" si="139">SUM(CN38:CN42)</f>
        <v>9</v>
      </c>
      <c r="CO43" s="250">
        <f t="shared" ref="CO43" si="140">SUM(CO38:CO42)</f>
        <v>1089</v>
      </c>
      <c r="CP43" s="364">
        <f t="shared" ref="CP43" si="141">SUM(CP38:CP42)</f>
        <v>3161</v>
      </c>
      <c r="CQ43" s="364">
        <f t="shared" ref="CQ43" si="142">SUM(CQ38:CQ42)</f>
        <v>2754</v>
      </c>
      <c r="CR43" s="364">
        <f t="shared" ref="CR43" si="143">SUM(CR38:CR42)</f>
        <v>3749</v>
      </c>
      <c r="CS43" s="364">
        <f t="shared" ref="CS43" si="144">SUM(CS38:CS42)</f>
        <v>3979</v>
      </c>
      <c r="CT43" s="364">
        <f t="shared" ref="CT43:CU43" si="145">SUM(CT38:CT42)</f>
        <v>3618</v>
      </c>
      <c r="CU43" s="364">
        <f t="shared" si="145"/>
        <v>4493</v>
      </c>
      <c r="CV43" s="364">
        <f t="shared" ref="CV43" si="146">SUM(CV38:CV42)</f>
        <v>4290</v>
      </c>
      <c r="CW43" s="364">
        <f t="shared" ref="CW43" si="147">SUM(CW38:CW42)</f>
        <v>4826</v>
      </c>
      <c r="CX43" s="364">
        <f t="shared" ref="CX43:CY43" si="148">SUM(CX38:CX42)</f>
        <v>4218</v>
      </c>
      <c r="CY43" s="364">
        <f t="shared" si="148"/>
        <v>2428</v>
      </c>
      <c r="CZ43" s="364">
        <f t="shared" ref="CZ43:DA43" si="149">SUM(CZ38:CZ42)</f>
        <v>2845</v>
      </c>
      <c r="DA43" s="364">
        <f t="shared" si="149"/>
        <v>2294</v>
      </c>
      <c r="DB43" s="265"/>
      <c r="DC43" s="64">
        <f>SUM(DC38:DC42)</f>
        <v>70799</v>
      </c>
    </row>
    <row r="44" spans="1:107" s="31" customFormat="1" x14ac:dyDescent="0.3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55"/>
      <c r="CB44" s="255"/>
      <c r="CC44" s="255"/>
      <c r="CD44" s="369"/>
      <c r="CE44" s="338"/>
      <c r="CF44" s="255"/>
      <c r="CG44" s="255"/>
      <c r="CH44" s="255"/>
      <c r="CI44" s="255"/>
      <c r="CJ44" s="255"/>
      <c r="CK44" s="255"/>
      <c r="CL44" s="255"/>
      <c r="CM44" s="255"/>
      <c r="CN44" s="255"/>
      <c r="CO44" s="255"/>
      <c r="CP44" s="369"/>
      <c r="CQ44" s="369"/>
      <c r="CR44" s="369"/>
      <c r="CS44" s="369"/>
      <c r="CT44" s="369"/>
      <c r="CU44" s="369"/>
      <c r="CV44" s="369"/>
      <c r="CW44" s="369"/>
      <c r="CX44" s="369"/>
      <c r="CY44" s="369"/>
      <c r="CZ44" s="369"/>
      <c r="DA44" s="369"/>
      <c r="DB44" s="330"/>
      <c r="DC44" s="88"/>
    </row>
    <row r="45" spans="1:107" s="31" customFormat="1" x14ac:dyDescent="0.35">
      <c r="A45" s="139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3261140.01</v>
      </c>
      <c r="K45" s="34">
        <v>4316807.24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8">
        <v>3436849</v>
      </c>
      <c r="V45" s="188">
        <v>3605252</v>
      </c>
      <c r="W45" s="188">
        <v>4277686</v>
      </c>
      <c r="X45" s="35">
        <v>7052401</v>
      </c>
      <c r="Y45" s="188">
        <v>13628510</v>
      </c>
      <c r="Z45" s="188">
        <v>17881717</v>
      </c>
      <c r="AA45" s="188">
        <v>19737718</v>
      </c>
      <c r="AB45" s="188">
        <v>16795627</v>
      </c>
      <c r="AC45" s="188">
        <v>11757572</v>
      </c>
      <c r="AD45" s="188">
        <v>7891535</v>
      </c>
      <c r="AE45" s="188">
        <v>4368551</v>
      </c>
      <c r="AF45" s="188">
        <v>3431628</v>
      </c>
      <c r="AG45" s="188">
        <v>3204201</v>
      </c>
      <c r="AH45" s="188">
        <v>3347274</v>
      </c>
      <c r="AI45" s="188">
        <v>3894803</v>
      </c>
      <c r="AJ45" s="35">
        <v>6388822</v>
      </c>
      <c r="AK45" s="279">
        <v>16325639</v>
      </c>
      <c r="AL45" s="279">
        <v>19394551</v>
      </c>
      <c r="AM45" s="279">
        <v>23219945</v>
      </c>
      <c r="AN45" s="279">
        <v>20565774</v>
      </c>
      <c r="AO45" s="279">
        <v>15037107</v>
      </c>
      <c r="AP45" s="279">
        <v>9964660</v>
      </c>
      <c r="AQ45" s="57">
        <v>5755473</v>
      </c>
      <c r="AR45" s="279">
        <v>4701358</v>
      </c>
      <c r="AS45" s="279">
        <v>4511495</v>
      </c>
      <c r="AT45" s="279">
        <v>4103495</v>
      </c>
      <c r="AU45" s="279">
        <v>5965347</v>
      </c>
      <c r="AV45" s="296">
        <v>11162075</v>
      </c>
      <c r="AW45" s="279">
        <v>19337700</v>
      </c>
      <c r="AX45" s="279">
        <v>22278842</v>
      </c>
      <c r="AY45" s="279">
        <v>24206520</v>
      </c>
      <c r="AZ45" s="57">
        <v>21803395</v>
      </c>
      <c r="BA45" s="279">
        <v>14726844</v>
      </c>
      <c r="BB45" s="279">
        <v>9262943</v>
      </c>
      <c r="BC45" s="57">
        <v>5451452</v>
      </c>
      <c r="BD45" s="279">
        <v>3751102</v>
      </c>
      <c r="BE45" s="279">
        <v>3624630</v>
      </c>
      <c r="BF45" s="279">
        <v>3524501</v>
      </c>
      <c r="BG45" s="279">
        <v>4137390</v>
      </c>
      <c r="BH45" s="296"/>
      <c r="BI45" s="36">
        <f t="shared" ref="BI45:BR49" si="150">O45-C45</f>
        <v>-2747891.91</v>
      </c>
      <c r="BJ45" s="37">
        <f t="shared" si="150"/>
        <v>-5383781.9200000018</v>
      </c>
      <c r="BK45" s="37">
        <f t="shared" si="150"/>
        <v>-425788.55000000075</v>
      </c>
      <c r="BL45" s="37">
        <f t="shared" si="150"/>
        <v>2005408.25</v>
      </c>
      <c r="BM45" s="37">
        <f t="shared" si="150"/>
        <v>-1598731.6600000001</v>
      </c>
      <c r="BN45" s="37">
        <f t="shared" si="150"/>
        <v>-2596.5200000000186</v>
      </c>
      <c r="BO45" s="37">
        <f t="shared" si="150"/>
        <v>-368169.20999999996</v>
      </c>
      <c r="BP45" s="37">
        <f t="shared" si="150"/>
        <v>344111.99000000022</v>
      </c>
      <c r="BQ45" s="37">
        <f t="shared" si="150"/>
        <v>-39121.240000000224</v>
      </c>
      <c r="BR45" s="390">
        <f t="shared" si="150"/>
        <v>-648292.20000000019</v>
      </c>
      <c r="BS45" s="413">
        <f t="shared" ref="BS45:CB49" si="151">Y45-M45</f>
        <v>-929671.61999999918</v>
      </c>
      <c r="BT45" s="37">
        <f t="shared" si="151"/>
        <v>1277415.1899999995</v>
      </c>
      <c r="BU45" s="37">
        <f t="shared" si="151"/>
        <v>604824.35000000149</v>
      </c>
      <c r="BV45" s="37">
        <f t="shared" si="151"/>
        <v>614770</v>
      </c>
      <c r="BW45" s="37">
        <f t="shared" si="151"/>
        <v>-1142065</v>
      </c>
      <c r="BX45" s="230">
        <f t="shared" si="151"/>
        <v>-1932431</v>
      </c>
      <c r="BY45" s="230">
        <f t="shared" si="151"/>
        <v>-1394</v>
      </c>
      <c r="BZ45" s="230">
        <f t="shared" si="151"/>
        <v>-378769</v>
      </c>
      <c r="CA45" s="230">
        <f t="shared" si="151"/>
        <v>-232648</v>
      </c>
      <c r="CB45" s="230">
        <f t="shared" si="151"/>
        <v>-257978</v>
      </c>
      <c r="CC45" s="230">
        <f t="shared" ref="CC45:CL49" si="152">AI45-W45</f>
        <v>-382883</v>
      </c>
      <c r="CD45" s="370">
        <f t="shared" si="152"/>
        <v>-663579</v>
      </c>
      <c r="CE45" s="339">
        <f t="shared" si="152"/>
        <v>2697129</v>
      </c>
      <c r="CF45" s="256">
        <f t="shared" si="152"/>
        <v>1512834</v>
      </c>
      <c r="CG45" s="256">
        <f t="shared" si="152"/>
        <v>3482227</v>
      </c>
      <c r="CH45" s="256">
        <f t="shared" si="152"/>
        <v>3770147</v>
      </c>
      <c r="CI45" s="256">
        <f t="shared" si="152"/>
        <v>3279535</v>
      </c>
      <c r="CJ45" s="256">
        <f t="shared" si="152"/>
        <v>2073125</v>
      </c>
      <c r="CK45" s="256">
        <f t="shared" si="152"/>
        <v>1386922</v>
      </c>
      <c r="CL45" s="256">
        <f t="shared" si="152"/>
        <v>1269730</v>
      </c>
      <c r="CM45" s="256">
        <f t="shared" ref="CM45:DA49" si="153">AS45-AG45</f>
        <v>1307294</v>
      </c>
      <c r="CN45" s="256">
        <f t="shared" si="153"/>
        <v>756221</v>
      </c>
      <c r="CO45" s="256">
        <f t="shared" si="153"/>
        <v>2070544</v>
      </c>
      <c r="CP45" s="370">
        <f t="shared" si="153"/>
        <v>4773253</v>
      </c>
      <c r="CQ45" s="370">
        <f t="shared" si="153"/>
        <v>3012061</v>
      </c>
      <c r="CR45" s="370">
        <f t="shared" si="153"/>
        <v>2884291</v>
      </c>
      <c r="CS45" s="370">
        <f t="shared" si="153"/>
        <v>986575</v>
      </c>
      <c r="CT45" s="370">
        <f t="shared" si="153"/>
        <v>1237621</v>
      </c>
      <c r="CU45" s="370">
        <f t="shared" si="153"/>
        <v>-310263</v>
      </c>
      <c r="CV45" s="370">
        <f t="shared" si="153"/>
        <v>-701717</v>
      </c>
      <c r="CW45" s="370">
        <f t="shared" si="153"/>
        <v>-304021</v>
      </c>
      <c r="CX45" s="370">
        <f t="shared" si="153"/>
        <v>-950256</v>
      </c>
      <c r="CY45" s="370">
        <f t="shared" si="153"/>
        <v>-886865</v>
      </c>
      <c r="CZ45" s="370">
        <f t="shared" si="153"/>
        <v>-578994</v>
      </c>
      <c r="DA45" s="370">
        <f t="shared" si="153"/>
        <v>-1827957</v>
      </c>
      <c r="DB45" s="330"/>
      <c r="DC45" s="57">
        <f>IF(ISERROR(GETPIVOTDATA("VALUE",'CRS WK pvt'!$I$2,"DT_FILE",DC$8,"CD_CO",DC$6,"TRIM_CAT",TRIM(B45),"TRIM_LINE",A44))=TRUE,0,GETPIVOTDATA("VALUE",'CRS WK pvt'!$I$2,"DT_FILE",DC$8,"CD_CO",DC$6,"TRIM_CAT",TRIM(B45),"TRIM_LINE",A44))</f>
        <v>4137390</v>
      </c>
    </row>
    <row r="46" spans="1:107" s="31" customFormat="1" x14ac:dyDescent="0.35">
      <c r="A46" s="139"/>
      <c r="B46" s="32" t="s">
        <v>140</v>
      </c>
      <c r="C46" s="33">
        <v>4491391.99</v>
      </c>
      <c r="D46" s="34">
        <v>4298508.8</v>
      </c>
      <c r="E46" s="34">
        <v>3141380.23</v>
      </c>
      <c r="F46" s="34">
        <v>1917490.28</v>
      </c>
      <c r="G46" s="34">
        <v>1468315.69</v>
      </c>
      <c r="H46" s="34">
        <v>861465.08</v>
      </c>
      <c r="I46" s="34">
        <v>929584.72</v>
      </c>
      <c r="J46" s="34">
        <v>863301.75</v>
      </c>
      <c r="K46" s="34">
        <v>983969.87</v>
      </c>
      <c r="L46" s="35">
        <v>1659769.95</v>
      </c>
      <c r="M46" s="34">
        <v>3209532.33</v>
      </c>
      <c r="N46" s="34">
        <v>3331614.84</v>
      </c>
      <c r="O46" s="34">
        <v>3593724.08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8">
        <v>778871</v>
      </c>
      <c r="V46" s="188">
        <v>817560</v>
      </c>
      <c r="W46" s="188">
        <v>985934</v>
      </c>
      <c r="X46" s="35">
        <v>1607822</v>
      </c>
      <c r="Y46" s="188">
        <v>2886686</v>
      </c>
      <c r="Z46" s="188">
        <v>4210137</v>
      </c>
      <c r="AA46" s="188">
        <v>4694079</v>
      </c>
      <c r="AB46" s="188">
        <v>3974764</v>
      </c>
      <c r="AC46" s="188">
        <v>3052446</v>
      </c>
      <c r="AD46" s="188">
        <v>2303479</v>
      </c>
      <c r="AE46" s="188">
        <v>1393477</v>
      </c>
      <c r="AF46" s="188">
        <v>1178549</v>
      </c>
      <c r="AG46" s="188">
        <v>942142</v>
      </c>
      <c r="AH46" s="188">
        <v>939942</v>
      </c>
      <c r="AI46" s="188">
        <v>1090237</v>
      </c>
      <c r="AJ46" s="35">
        <v>1832985</v>
      </c>
      <c r="AK46" s="279">
        <v>3909243</v>
      </c>
      <c r="AL46" s="279">
        <v>4754061</v>
      </c>
      <c r="AM46" s="279">
        <v>5973857</v>
      </c>
      <c r="AN46" s="279">
        <v>5253857</v>
      </c>
      <c r="AO46" s="279">
        <v>4065211</v>
      </c>
      <c r="AP46" s="279">
        <v>3033423</v>
      </c>
      <c r="AQ46" s="57">
        <v>1835725</v>
      </c>
      <c r="AR46" s="279">
        <v>1649673</v>
      </c>
      <c r="AS46" s="279">
        <v>1573470</v>
      </c>
      <c r="AT46" s="279">
        <v>1209236</v>
      </c>
      <c r="AU46" s="279">
        <v>1819297</v>
      </c>
      <c r="AV46" s="296">
        <v>3226717</v>
      </c>
      <c r="AW46" s="279">
        <v>5642894</v>
      </c>
      <c r="AX46" s="279">
        <v>6746778</v>
      </c>
      <c r="AY46" s="279">
        <v>7243832</v>
      </c>
      <c r="AZ46" s="57">
        <v>6353890</v>
      </c>
      <c r="BA46" s="279">
        <v>4749635</v>
      </c>
      <c r="BB46" s="279">
        <v>3415848</v>
      </c>
      <c r="BC46" s="57">
        <v>2207297</v>
      </c>
      <c r="BD46" s="279">
        <v>1481448</v>
      </c>
      <c r="BE46" s="279">
        <v>1487237</v>
      </c>
      <c r="BF46" s="279">
        <v>1218785</v>
      </c>
      <c r="BG46" s="279">
        <v>1413757</v>
      </c>
      <c r="BH46" s="296"/>
      <c r="BI46" s="36">
        <f t="shared" si="150"/>
        <v>-897667.91000000015</v>
      </c>
      <c r="BJ46" s="37">
        <f t="shared" si="150"/>
        <v>-1151281.7999999998</v>
      </c>
      <c r="BK46" s="37">
        <f t="shared" si="150"/>
        <v>-612822.23</v>
      </c>
      <c r="BL46" s="37">
        <f t="shared" si="150"/>
        <v>-42672.280000000028</v>
      </c>
      <c r="BM46" s="37">
        <f t="shared" si="150"/>
        <v>-458966.68999999994</v>
      </c>
      <c r="BN46" s="37">
        <f t="shared" si="150"/>
        <v>-49942.079999999958</v>
      </c>
      <c r="BO46" s="37">
        <f t="shared" si="150"/>
        <v>-150713.71999999997</v>
      </c>
      <c r="BP46" s="37">
        <f t="shared" si="150"/>
        <v>-45741.75</v>
      </c>
      <c r="BQ46" s="37">
        <f t="shared" si="150"/>
        <v>1964.1300000000047</v>
      </c>
      <c r="BR46" s="390">
        <f t="shared" si="150"/>
        <v>-51947.949999999953</v>
      </c>
      <c r="BS46" s="413">
        <f t="shared" si="151"/>
        <v>-322846.33000000007</v>
      </c>
      <c r="BT46" s="37">
        <f t="shared" si="151"/>
        <v>878522.16000000015</v>
      </c>
      <c r="BU46" s="37">
        <f t="shared" si="151"/>
        <v>1100354.92</v>
      </c>
      <c r="BV46" s="37">
        <f t="shared" si="151"/>
        <v>827537</v>
      </c>
      <c r="BW46" s="37">
        <f t="shared" si="151"/>
        <v>523888</v>
      </c>
      <c r="BX46" s="230">
        <f t="shared" si="151"/>
        <v>428661</v>
      </c>
      <c r="BY46" s="230">
        <f t="shared" si="151"/>
        <v>384128</v>
      </c>
      <c r="BZ46" s="230">
        <f t="shared" si="151"/>
        <v>367026</v>
      </c>
      <c r="CA46" s="230">
        <f t="shared" si="151"/>
        <v>163271</v>
      </c>
      <c r="CB46" s="230">
        <f t="shared" si="151"/>
        <v>122382</v>
      </c>
      <c r="CC46" s="230">
        <f t="shared" si="152"/>
        <v>104303</v>
      </c>
      <c r="CD46" s="370">
        <f t="shared" si="152"/>
        <v>225163</v>
      </c>
      <c r="CE46" s="339">
        <f t="shared" si="152"/>
        <v>1022557</v>
      </c>
      <c r="CF46" s="256">
        <f t="shared" si="152"/>
        <v>543924</v>
      </c>
      <c r="CG46" s="256">
        <f t="shared" si="152"/>
        <v>1279778</v>
      </c>
      <c r="CH46" s="256">
        <f t="shared" si="152"/>
        <v>1279093</v>
      </c>
      <c r="CI46" s="256">
        <f t="shared" si="152"/>
        <v>1012765</v>
      </c>
      <c r="CJ46" s="256">
        <f t="shared" si="152"/>
        <v>729944</v>
      </c>
      <c r="CK46" s="256">
        <f t="shared" si="152"/>
        <v>442248</v>
      </c>
      <c r="CL46" s="256">
        <f t="shared" si="152"/>
        <v>471124</v>
      </c>
      <c r="CM46" s="256">
        <f t="shared" si="153"/>
        <v>631328</v>
      </c>
      <c r="CN46" s="256">
        <f t="shared" si="153"/>
        <v>269294</v>
      </c>
      <c r="CO46" s="256">
        <f t="shared" si="153"/>
        <v>729060</v>
      </c>
      <c r="CP46" s="370">
        <f t="shared" si="153"/>
        <v>1393732</v>
      </c>
      <c r="CQ46" s="370">
        <f t="shared" si="153"/>
        <v>1733651</v>
      </c>
      <c r="CR46" s="370">
        <f t="shared" si="153"/>
        <v>1992717</v>
      </c>
      <c r="CS46" s="370">
        <f t="shared" si="153"/>
        <v>1269975</v>
      </c>
      <c r="CT46" s="370">
        <f t="shared" si="153"/>
        <v>1100033</v>
      </c>
      <c r="CU46" s="370">
        <f t="shared" si="153"/>
        <v>684424</v>
      </c>
      <c r="CV46" s="370">
        <f t="shared" si="153"/>
        <v>382425</v>
      </c>
      <c r="CW46" s="370">
        <f t="shared" si="153"/>
        <v>371572</v>
      </c>
      <c r="CX46" s="370">
        <f t="shared" si="153"/>
        <v>-168225</v>
      </c>
      <c r="CY46" s="370">
        <f t="shared" si="153"/>
        <v>-86233</v>
      </c>
      <c r="CZ46" s="370">
        <f t="shared" si="153"/>
        <v>9549</v>
      </c>
      <c r="DA46" s="370">
        <f t="shared" si="153"/>
        <v>-405540</v>
      </c>
      <c r="DB46" s="330"/>
      <c r="DC46" s="57">
        <f>IF(ISERROR(GETPIVOTDATA("VALUE",'CRS WK pvt'!$I$2,"DT_FILE",DC$8,"CD_CO",DC$6,"TRIM_CAT",TRIM(B46),"TRIM_LINE",A44))=TRUE,0,GETPIVOTDATA("VALUE",'CRS WK pvt'!$I$2,"DT_FILE",DC$8,"CD_CO",DC$6,"TRIM_CAT",TRIM(B46),"TRIM_LINE",A44))</f>
        <v>1413757</v>
      </c>
    </row>
    <row r="47" spans="1:107" s="31" customFormat="1" x14ac:dyDescent="0.35">
      <c r="A47" s="139"/>
      <c r="B47" s="32" t="s">
        <v>141</v>
      </c>
      <c r="C47" s="33">
        <v>2336339.2799999998</v>
      </c>
      <c r="D47" s="34">
        <v>2446494.38</v>
      </c>
      <c r="E47" s="34">
        <v>1287534.8600000001</v>
      </c>
      <c r="F47" s="34">
        <v>779127.49</v>
      </c>
      <c r="G47" s="34">
        <v>710322.3</v>
      </c>
      <c r="H47" s="34">
        <v>415111.92</v>
      </c>
      <c r="I47" s="34">
        <v>427610.49</v>
      </c>
      <c r="J47" s="34">
        <v>396160.78</v>
      </c>
      <c r="K47" s="34">
        <v>536887.91</v>
      </c>
      <c r="L47" s="35">
        <v>1034099.58</v>
      </c>
      <c r="M47" s="34">
        <v>1559846.08</v>
      </c>
      <c r="N47" s="34">
        <v>1876506.06</v>
      </c>
      <c r="O47" s="34">
        <v>2167851.34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8">
        <v>376556</v>
      </c>
      <c r="V47" s="188">
        <v>430402</v>
      </c>
      <c r="W47" s="188">
        <v>539872</v>
      </c>
      <c r="X47" s="35">
        <v>860445</v>
      </c>
      <c r="Y47" s="188">
        <v>1723212</v>
      </c>
      <c r="Z47" s="188">
        <v>2087897</v>
      </c>
      <c r="AA47" s="188">
        <v>2026956</v>
      </c>
      <c r="AB47" s="188">
        <v>1704667</v>
      </c>
      <c r="AC47" s="188">
        <v>1093810</v>
      </c>
      <c r="AD47" s="188">
        <v>821407</v>
      </c>
      <c r="AE47" s="188">
        <v>500024</v>
      </c>
      <c r="AF47" s="188">
        <v>389956</v>
      </c>
      <c r="AG47" s="188">
        <v>378167</v>
      </c>
      <c r="AH47" s="188">
        <v>516132</v>
      </c>
      <c r="AI47" s="188">
        <v>628032</v>
      </c>
      <c r="AJ47" s="35">
        <v>1102641</v>
      </c>
      <c r="AK47" s="279">
        <v>3103568</v>
      </c>
      <c r="AL47" s="279">
        <v>3097534</v>
      </c>
      <c r="AM47" s="279">
        <v>3093386</v>
      </c>
      <c r="AN47" s="279">
        <v>2398230</v>
      </c>
      <c r="AO47" s="279">
        <v>1622686</v>
      </c>
      <c r="AP47" s="279">
        <v>1206498</v>
      </c>
      <c r="AQ47" s="57">
        <v>710565</v>
      </c>
      <c r="AR47" s="279">
        <v>622036</v>
      </c>
      <c r="AS47" s="279">
        <v>596531</v>
      </c>
      <c r="AT47" s="279">
        <v>540524</v>
      </c>
      <c r="AU47" s="279">
        <v>818468</v>
      </c>
      <c r="AV47" s="296">
        <v>1401921</v>
      </c>
      <c r="AW47" s="279">
        <v>2336142</v>
      </c>
      <c r="AX47" s="279">
        <v>2554329</v>
      </c>
      <c r="AY47" s="279">
        <v>2595061</v>
      </c>
      <c r="AZ47" s="57">
        <v>2227173</v>
      </c>
      <c r="BA47" s="279">
        <v>1541230</v>
      </c>
      <c r="BB47" s="279">
        <v>1043730</v>
      </c>
      <c r="BC47" s="57">
        <v>617220</v>
      </c>
      <c r="BD47" s="279">
        <v>428617</v>
      </c>
      <c r="BE47" s="279">
        <v>472088</v>
      </c>
      <c r="BF47" s="279">
        <v>427997</v>
      </c>
      <c r="BG47" s="279">
        <v>478444</v>
      </c>
      <c r="BH47" s="296"/>
      <c r="BI47" s="36">
        <f t="shared" si="150"/>
        <v>-168487.93999999994</v>
      </c>
      <c r="BJ47" s="37">
        <f t="shared" si="150"/>
        <v>-91445.379999999888</v>
      </c>
      <c r="BK47" s="37">
        <f t="shared" si="150"/>
        <v>253421.1399999999</v>
      </c>
      <c r="BL47" s="37">
        <f t="shared" si="150"/>
        <v>219398.51</v>
      </c>
      <c r="BM47" s="37">
        <f t="shared" si="150"/>
        <v>-231772.30000000005</v>
      </c>
      <c r="BN47" s="37">
        <f t="shared" si="150"/>
        <v>14867.080000000016</v>
      </c>
      <c r="BO47" s="37">
        <f t="shared" si="150"/>
        <v>-51054.489999999991</v>
      </c>
      <c r="BP47" s="37">
        <f t="shared" si="150"/>
        <v>34241.219999999972</v>
      </c>
      <c r="BQ47" s="37">
        <f t="shared" si="150"/>
        <v>2984.0899999999674</v>
      </c>
      <c r="BR47" s="390">
        <f t="shared" si="150"/>
        <v>-173654.57999999996</v>
      </c>
      <c r="BS47" s="413">
        <f t="shared" si="151"/>
        <v>163365.91999999993</v>
      </c>
      <c r="BT47" s="37">
        <f t="shared" si="151"/>
        <v>211390.93999999994</v>
      </c>
      <c r="BU47" s="37">
        <f t="shared" si="151"/>
        <v>-140895.33999999985</v>
      </c>
      <c r="BV47" s="37">
        <f t="shared" si="151"/>
        <v>-650382</v>
      </c>
      <c r="BW47" s="37">
        <f t="shared" si="151"/>
        <v>-447146</v>
      </c>
      <c r="BX47" s="230">
        <f t="shared" si="151"/>
        <v>-177119</v>
      </c>
      <c r="BY47" s="230">
        <f t="shared" si="151"/>
        <v>21474</v>
      </c>
      <c r="BZ47" s="230">
        <f t="shared" si="151"/>
        <v>-40023</v>
      </c>
      <c r="CA47" s="230">
        <f t="shared" si="151"/>
        <v>1611</v>
      </c>
      <c r="CB47" s="230">
        <f t="shared" si="151"/>
        <v>85730</v>
      </c>
      <c r="CC47" s="230">
        <f t="shared" si="152"/>
        <v>88160</v>
      </c>
      <c r="CD47" s="370">
        <f t="shared" si="152"/>
        <v>242196</v>
      </c>
      <c r="CE47" s="339">
        <f t="shared" si="152"/>
        <v>1380356</v>
      </c>
      <c r="CF47" s="256">
        <f t="shared" si="152"/>
        <v>1009637</v>
      </c>
      <c r="CG47" s="256">
        <f t="shared" si="152"/>
        <v>1066430</v>
      </c>
      <c r="CH47" s="256">
        <f t="shared" si="152"/>
        <v>693563</v>
      </c>
      <c r="CI47" s="256">
        <f t="shared" si="152"/>
        <v>528876</v>
      </c>
      <c r="CJ47" s="256">
        <f t="shared" si="152"/>
        <v>385091</v>
      </c>
      <c r="CK47" s="256">
        <f t="shared" si="152"/>
        <v>210541</v>
      </c>
      <c r="CL47" s="256">
        <f t="shared" si="152"/>
        <v>232080</v>
      </c>
      <c r="CM47" s="256">
        <f t="shared" si="153"/>
        <v>218364</v>
      </c>
      <c r="CN47" s="256">
        <f t="shared" si="153"/>
        <v>24392</v>
      </c>
      <c r="CO47" s="256">
        <f t="shared" si="153"/>
        <v>190436</v>
      </c>
      <c r="CP47" s="370">
        <f t="shared" si="153"/>
        <v>299280</v>
      </c>
      <c r="CQ47" s="370">
        <f t="shared" si="153"/>
        <v>-767426</v>
      </c>
      <c r="CR47" s="370">
        <f t="shared" si="153"/>
        <v>-543205</v>
      </c>
      <c r="CS47" s="370">
        <f t="shared" si="153"/>
        <v>-498325</v>
      </c>
      <c r="CT47" s="370">
        <f t="shared" si="153"/>
        <v>-171057</v>
      </c>
      <c r="CU47" s="370">
        <f t="shared" si="153"/>
        <v>-81456</v>
      </c>
      <c r="CV47" s="370">
        <f t="shared" si="153"/>
        <v>-162768</v>
      </c>
      <c r="CW47" s="370">
        <f t="shared" si="153"/>
        <v>-93345</v>
      </c>
      <c r="CX47" s="370">
        <f t="shared" si="153"/>
        <v>-193419</v>
      </c>
      <c r="CY47" s="370">
        <f t="shared" si="153"/>
        <v>-124443</v>
      </c>
      <c r="CZ47" s="370">
        <f t="shared" si="153"/>
        <v>-112527</v>
      </c>
      <c r="DA47" s="370">
        <f t="shared" si="153"/>
        <v>-340024</v>
      </c>
      <c r="DB47" s="330"/>
      <c r="DC47" s="57">
        <f>IF(ISERROR(GETPIVOTDATA("VALUE",'CRS WK pvt'!$I$2,"DT_FILE",DC$8,"CD_CO",DC$6,"TRIM_CAT",TRIM(B47),"TRIM_LINE",A44))=TRUE,0,GETPIVOTDATA("VALUE",'CRS WK pvt'!$I$2,"DT_FILE",DC$8,"CD_CO",DC$6,"TRIM_CAT",TRIM(B47),"TRIM_LINE",A44))</f>
        <v>478444</v>
      </c>
    </row>
    <row r="48" spans="1:107" s="31" customFormat="1" x14ac:dyDescent="0.35">
      <c r="A48" s="139"/>
      <c r="B48" s="32" t="s">
        <v>142</v>
      </c>
      <c r="C48" s="33">
        <v>1947579.23</v>
      </c>
      <c r="D48" s="34">
        <v>2115093.58</v>
      </c>
      <c r="E48" s="34">
        <v>1229343.4099999999</v>
      </c>
      <c r="F48" s="34">
        <v>825844.8</v>
      </c>
      <c r="G48" s="34">
        <v>616999.97</v>
      </c>
      <c r="H48" s="34">
        <v>444948.19</v>
      </c>
      <c r="I48" s="34">
        <v>393141</v>
      </c>
      <c r="J48" s="34">
        <v>413995.77</v>
      </c>
      <c r="K48" s="34">
        <v>494423.45</v>
      </c>
      <c r="L48" s="35">
        <v>959116.24</v>
      </c>
      <c r="M48" s="34">
        <v>1179561.3700000001</v>
      </c>
      <c r="N48" s="34">
        <v>1624155.59</v>
      </c>
      <c r="O48" s="34">
        <v>1663678.17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8">
        <v>344795</v>
      </c>
      <c r="V48" s="188">
        <v>413371</v>
      </c>
      <c r="W48" s="188">
        <v>518519</v>
      </c>
      <c r="X48" s="35">
        <v>869642</v>
      </c>
      <c r="Y48" s="188">
        <v>1776643</v>
      </c>
      <c r="Z48" s="188">
        <v>2239692</v>
      </c>
      <c r="AA48" s="188">
        <v>1754886</v>
      </c>
      <c r="AB48" s="188">
        <v>1649044</v>
      </c>
      <c r="AC48" s="188">
        <v>1108370</v>
      </c>
      <c r="AD48" s="188">
        <v>898642</v>
      </c>
      <c r="AE48" s="188">
        <v>470078</v>
      </c>
      <c r="AF48" s="188">
        <v>408076</v>
      </c>
      <c r="AG48" s="188">
        <v>369969</v>
      </c>
      <c r="AH48" s="188">
        <v>488502</v>
      </c>
      <c r="AI48" s="188">
        <v>753184</v>
      </c>
      <c r="AJ48" s="35">
        <v>1245546</v>
      </c>
      <c r="AK48" s="279">
        <v>3640707</v>
      </c>
      <c r="AL48" s="279">
        <v>3198545</v>
      </c>
      <c r="AM48" s="279">
        <v>3195047</v>
      </c>
      <c r="AN48" s="279">
        <v>2227807</v>
      </c>
      <c r="AO48" s="279">
        <v>1780242</v>
      </c>
      <c r="AP48" s="279">
        <v>1339976</v>
      </c>
      <c r="AQ48" s="57">
        <v>715968</v>
      </c>
      <c r="AR48" s="279">
        <v>561942</v>
      </c>
      <c r="AS48" s="279">
        <v>591087</v>
      </c>
      <c r="AT48" s="279">
        <v>579521</v>
      </c>
      <c r="AU48" s="279">
        <v>865961</v>
      </c>
      <c r="AV48" s="296">
        <v>1546621</v>
      </c>
      <c r="AW48" s="279">
        <v>2211217</v>
      </c>
      <c r="AX48" s="279">
        <v>2439214</v>
      </c>
      <c r="AY48" s="279">
        <v>2566769</v>
      </c>
      <c r="AZ48" s="57">
        <v>1951182</v>
      </c>
      <c r="BA48" s="279">
        <v>1409817</v>
      </c>
      <c r="BB48" s="279">
        <v>1082221</v>
      </c>
      <c r="BC48" s="57">
        <v>609632</v>
      </c>
      <c r="BD48" s="279">
        <v>386192</v>
      </c>
      <c r="BE48" s="279">
        <v>424565</v>
      </c>
      <c r="BF48" s="279">
        <v>372517</v>
      </c>
      <c r="BG48" s="279">
        <v>529238</v>
      </c>
      <c r="BH48" s="296"/>
      <c r="BI48" s="36">
        <f t="shared" si="150"/>
        <v>-283901.06000000006</v>
      </c>
      <c r="BJ48" s="37">
        <f t="shared" si="150"/>
        <v>29059.419999999925</v>
      </c>
      <c r="BK48" s="37">
        <f t="shared" si="150"/>
        <v>250544.59000000008</v>
      </c>
      <c r="BL48" s="37">
        <f t="shared" si="150"/>
        <v>174459.19999999995</v>
      </c>
      <c r="BM48" s="37">
        <f t="shared" si="150"/>
        <v>-155534.96999999997</v>
      </c>
      <c r="BN48" s="37">
        <f t="shared" si="150"/>
        <v>-64585.19</v>
      </c>
      <c r="BO48" s="37">
        <f t="shared" si="150"/>
        <v>-48346</v>
      </c>
      <c r="BP48" s="37">
        <f t="shared" si="150"/>
        <v>-624.77000000001863</v>
      </c>
      <c r="BQ48" s="37">
        <f t="shared" si="150"/>
        <v>24095.549999999988</v>
      </c>
      <c r="BR48" s="390">
        <f t="shared" si="150"/>
        <v>-89474.239999999991</v>
      </c>
      <c r="BS48" s="413">
        <f t="shared" si="151"/>
        <v>597081.62999999989</v>
      </c>
      <c r="BT48" s="37">
        <f t="shared" si="151"/>
        <v>615536.40999999992</v>
      </c>
      <c r="BU48" s="37">
        <f t="shared" si="151"/>
        <v>91207.830000000075</v>
      </c>
      <c r="BV48" s="37">
        <f t="shared" si="151"/>
        <v>-495109</v>
      </c>
      <c r="BW48" s="37">
        <f t="shared" si="151"/>
        <v>-371518</v>
      </c>
      <c r="BX48" s="230">
        <f t="shared" si="151"/>
        <v>-101662</v>
      </c>
      <c r="BY48" s="230">
        <f t="shared" si="151"/>
        <v>8613</v>
      </c>
      <c r="BZ48" s="230">
        <f t="shared" si="151"/>
        <v>27713</v>
      </c>
      <c r="CA48" s="230">
        <f t="shared" si="151"/>
        <v>25174</v>
      </c>
      <c r="CB48" s="230">
        <f t="shared" si="151"/>
        <v>75131</v>
      </c>
      <c r="CC48" s="230">
        <f t="shared" si="152"/>
        <v>234665</v>
      </c>
      <c r="CD48" s="370">
        <f t="shared" si="152"/>
        <v>375904</v>
      </c>
      <c r="CE48" s="339">
        <f t="shared" si="152"/>
        <v>1864064</v>
      </c>
      <c r="CF48" s="256">
        <f t="shared" si="152"/>
        <v>958853</v>
      </c>
      <c r="CG48" s="256">
        <f t="shared" si="152"/>
        <v>1440161</v>
      </c>
      <c r="CH48" s="256">
        <f t="shared" si="152"/>
        <v>578763</v>
      </c>
      <c r="CI48" s="256">
        <f t="shared" si="152"/>
        <v>671872</v>
      </c>
      <c r="CJ48" s="256">
        <f t="shared" si="152"/>
        <v>441334</v>
      </c>
      <c r="CK48" s="256">
        <f t="shared" si="152"/>
        <v>245890</v>
      </c>
      <c r="CL48" s="256">
        <f t="shared" si="152"/>
        <v>153866</v>
      </c>
      <c r="CM48" s="256">
        <f t="shared" si="153"/>
        <v>221118</v>
      </c>
      <c r="CN48" s="256">
        <f t="shared" si="153"/>
        <v>91019</v>
      </c>
      <c r="CO48" s="256">
        <f t="shared" si="153"/>
        <v>112777</v>
      </c>
      <c r="CP48" s="370">
        <f t="shared" si="153"/>
        <v>301075</v>
      </c>
      <c r="CQ48" s="370">
        <f t="shared" si="153"/>
        <v>-1429490</v>
      </c>
      <c r="CR48" s="370">
        <f t="shared" si="153"/>
        <v>-759331</v>
      </c>
      <c r="CS48" s="370">
        <f t="shared" si="153"/>
        <v>-628278</v>
      </c>
      <c r="CT48" s="370">
        <f t="shared" si="153"/>
        <v>-276625</v>
      </c>
      <c r="CU48" s="370">
        <f t="shared" si="153"/>
        <v>-370425</v>
      </c>
      <c r="CV48" s="370">
        <f t="shared" si="153"/>
        <v>-257755</v>
      </c>
      <c r="CW48" s="370">
        <f t="shared" si="153"/>
        <v>-106336</v>
      </c>
      <c r="CX48" s="370">
        <f t="shared" si="153"/>
        <v>-175750</v>
      </c>
      <c r="CY48" s="370">
        <f t="shared" si="153"/>
        <v>-166522</v>
      </c>
      <c r="CZ48" s="370">
        <f t="shared" si="153"/>
        <v>-207004</v>
      </c>
      <c r="DA48" s="370">
        <f t="shared" si="153"/>
        <v>-336723</v>
      </c>
      <c r="DB48" s="330"/>
      <c r="DC48" s="57">
        <f>IF(ISERROR(GETPIVOTDATA("VALUE",'CRS WK pvt'!$I$2,"DT_FILE",DC$8,"CD_CO",DC$6,"TRIM_CAT",TRIM(B48),"TRIM_LINE",A44))=TRUE,0,GETPIVOTDATA("VALUE",'CRS WK pvt'!$I$2,"DT_FILE",DC$8,"CD_CO",DC$6,"TRIM_CAT",TRIM(B48),"TRIM_LINE",A44))</f>
        <v>529238</v>
      </c>
    </row>
    <row r="49" spans="1:107" s="31" customFormat="1" x14ac:dyDescent="0.35">
      <c r="A49" s="139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2661173.94</v>
      </c>
      <c r="H49" s="34">
        <v>1156973.23</v>
      </c>
      <c r="I49" s="34">
        <v>1429309.61</v>
      </c>
      <c r="J49" s="34">
        <v>1774812.39</v>
      </c>
      <c r="K49" s="34">
        <v>2017211.24</v>
      </c>
      <c r="L49" s="35">
        <v>3589679.31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8">
        <v>1771767</v>
      </c>
      <c r="V49" s="188">
        <v>1511523</v>
      </c>
      <c r="W49" s="188">
        <v>2219866</v>
      </c>
      <c r="X49" s="35">
        <v>2893262</v>
      </c>
      <c r="Y49" s="188">
        <v>6555411</v>
      </c>
      <c r="Z49" s="188">
        <v>7489810</v>
      </c>
      <c r="AA49" s="188">
        <v>6462018</v>
      </c>
      <c r="AB49" s="188">
        <v>4961631</v>
      </c>
      <c r="AC49" s="188">
        <v>4302002</v>
      </c>
      <c r="AD49" s="188">
        <v>4021975</v>
      </c>
      <c r="AE49" s="188">
        <v>2195206</v>
      </c>
      <c r="AF49" s="188">
        <v>1520669</v>
      </c>
      <c r="AG49" s="188">
        <v>1271463</v>
      </c>
      <c r="AH49" s="188">
        <v>2057630</v>
      </c>
      <c r="AI49" s="188">
        <v>2627928</v>
      </c>
      <c r="AJ49" s="35">
        <v>4881524</v>
      </c>
      <c r="AK49" s="279">
        <v>13222289</v>
      </c>
      <c r="AL49" s="279">
        <v>11798025</v>
      </c>
      <c r="AM49" s="279">
        <v>10259032</v>
      </c>
      <c r="AN49" s="279">
        <v>8740266</v>
      </c>
      <c r="AO49" s="279">
        <v>6733465</v>
      </c>
      <c r="AP49" s="279">
        <v>5971092</v>
      </c>
      <c r="AQ49" s="57">
        <v>3011167</v>
      </c>
      <c r="AR49" s="279">
        <v>2581516</v>
      </c>
      <c r="AS49" s="279">
        <v>2832845</v>
      </c>
      <c r="AT49" s="279">
        <v>2098952</v>
      </c>
      <c r="AU49" s="279">
        <v>3859994</v>
      </c>
      <c r="AV49" s="296">
        <v>7547974</v>
      </c>
      <c r="AW49" s="279">
        <v>8016899</v>
      </c>
      <c r="AX49" s="279">
        <v>8725539</v>
      </c>
      <c r="AY49" s="279">
        <v>8435200</v>
      </c>
      <c r="AZ49" s="57">
        <v>7028112</v>
      </c>
      <c r="BA49" s="279">
        <v>5826378</v>
      </c>
      <c r="BB49" s="279">
        <v>4940665</v>
      </c>
      <c r="BC49" s="57">
        <v>2225794</v>
      </c>
      <c r="BD49" s="279">
        <v>1523230</v>
      </c>
      <c r="BE49" s="279">
        <v>2073135</v>
      </c>
      <c r="BF49" s="279">
        <v>1457959</v>
      </c>
      <c r="BG49" s="279">
        <v>1642076</v>
      </c>
      <c r="BH49" s="296"/>
      <c r="BI49" s="36">
        <f t="shared" si="150"/>
        <v>-201214.6099999994</v>
      </c>
      <c r="BJ49" s="37">
        <f t="shared" si="150"/>
        <v>2488867.16</v>
      </c>
      <c r="BK49" s="37">
        <f t="shared" si="150"/>
        <v>372193.76999999955</v>
      </c>
      <c r="BL49" s="37">
        <f t="shared" si="150"/>
        <v>1362593.73</v>
      </c>
      <c r="BM49" s="37">
        <f t="shared" si="150"/>
        <v>-460881.93999999994</v>
      </c>
      <c r="BN49" s="37">
        <f t="shared" si="150"/>
        <v>1125472.77</v>
      </c>
      <c r="BO49" s="37">
        <f t="shared" si="150"/>
        <v>342457.3899999999</v>
      </c>
      <c r="BP49" s="37">
        <f t="shared" si="150"/>
        <v>-263289.3899999999</v>
      </c>
      <c r="BQ49" s="37">
        <f t="shared" si="150"/>
        <v>202654.76</v>
      </c>
      <c r="BR49" s="390">
        <f t="shared" si="150"/>
        <v>-696417.31</v>
      </c>
      <c r="BS49" s="413">
        <f t="shared" si="151"/>
        <v>2578768.79</v>
      </c>
      <c r="BT49" s="37">
        <f t="shared" si="151"/>
        <v>661532.74000000022</v>
      </c>
      <c r="BU49" s="37">
        <f t="shared" si="151"/>
        <v>-242202.3200000003</v>
      </c>
      <c r="BV49" s="37">
        <f t="shared" si="151"/>
        <v>-3887363</v>
      </c>
      <c r="BW49" s="37">
        <f t="shared" si="151"/>
        <v>-1777408</v>
      </c>
      <c r="BX49" s="230">
        <f t="shared" si="151"/>
        <v>-929789</v>
      </c>
      <c r="BY49" s="230">
        <f t="shared" si="151"/>
        <v>-5086</v>
      </c>
      <c r="BZ49" s="230">
        <f t="shared" si="151"/>
        <v>-761777</v>
      </c>
      <c r="CA49" s="230">
        <f t="shared" si="151"/>
        <v>-500304</v>
      </c>
      <c r="CB49" s="230">
        <f t="shared" si="151"/>
        <v>546107</v>
      </c>
      <c r="CC49" s="230">
        <f t="shared" si="152"/>
        <v>408062</v>
      </c>
      <c r="CD49" s="370">
        <f t="shared" si="152"/>
        <v>1988262</v>
      </c>
      <c r="CE49" s="339">
        <f t="shared" si="152"/>
        <v>6666878</v>
      </c>
      <c r="CF49" s="256">
        <f t="shared" si="152"/>
        <v>4308215</v>
      </c>
      <c r="CG49" s="256">
        <f t="shared" si="152"/>
        <v>3797014</v>
      </c>
      <c r="CH49" s="256">
        <f t="shared" si="152"/>
        <v>3778635</v>
      </c>
      <c r="CI49" s="256">
        <f t="shared" si="152"/>
        <v>2431463</v>
      </c>
      <c r="CJ49" s="256">
        <f t="shared" si="152"/>
        <v>1949117</v>
      </c>
      <c r="CK49" s="256">
        <f t="shared" si="152"/>
        <v>815961</v>
      </c>
      <c r="CL49" s="256">
        <f t="shared" si="152"/>
        <v>1060847</v>
      </c>
      <c r="CM49" s="256">
        <f t="shared" si="153"/>
        <v>1561382</v>
      </c>
      <c r="CN49" s="256">
        <f t="shared" si="153"/>
        <v>41322</v>
      </c>
      <c r="CO49" s="256">
        <f t="shared" si="153"/>
        <v>1232066</v>
      </c>
      <c r="CP49" s="370">
        <f t="shared" si="153"/>
        <v>2666450</v>
      </c>
      <c r="CQ49" s="370">
        <f t="shared" si="153"/>
        <v>-5205390</v>
      </c>
      <c r="CR49" s="370">
        <f t="shared" si="153"/>
        <v>-3072486</v>
      </c>
      <c r="CS49" s="370">
        <f t="shared" si="153"/>
        <v>-1823832</v>
      </c>
      <c r="CT49" s="370">
        <f t="shared" si="153"/>
        <v>-1712154</v>
      </c>
      <c r="CU49" s="370">
        <f t="shared" si="153"/>
        <v>-907087</v>
      </c>
      <c r="CV49" s="370">
        <f t="shared" si="153"/>
        <v>-1030427</v>
      </c>
      <c r="CW49" s="370">
        <f t="shared" si="153"/>
        <v>-785373</v>
      </c>
      <c r="CX49" s="370">
        <f t="shared" si="153"/>
        <v>-1058286</v>
      </c>
      <c r="CY49" s="370">
        <f t="shared" si="153"/>
        <v>-759710</v>
      </c>
      <c r="CZ49" s="370">
        <f t="shared" si="153"/>
        <v>-640993</v>
      </c>
      <c r="DA49" s="370">
        <f t="shared" si="153"/>
        <v>-2217918</v>
      </c>
      <c r="DB49" s="330"/>
      <c r="DC49" s="57">
        <f>IF(ISERROR(GETPIVOTDATA("VALUE",'CRS WK pvt'!$I$2,"DT_FILE",DC$8,"CD_CO",DC$6,"TRIM_CAT",TRIM(B49),"TRIM_LINE",A44))=TRUE,0,GETPIVOTDATA("VALUE",'CRS WK pvt'!$I$2,"DT_FILE",DC$8,"CD_CO",DC$6,"TRIM_CAT",TRIM(B49),"TRIM_LINE",A44))</f>
        <v>1642076</v>
      </c>
    </row>
    <row r="50" spans="1:107" s="123" customFormat="1" x14ac:dyDescent="0.35">
      <c r="A50" s="140"/>
      <c r="B50" s="32" t="s">
        <v>144</v>
      </c>
      <c r="C50" s="133">
        <f t="shared" ref="C50:V50" si="154">SUM(C45:C49)</f>
        <v>37561530.989999995</v>
      </c>
      <c r="D50" s="134">
        <f t="shared" si="154"/>
        <v>36784862.519999996</v>
      </c>
      <c r="E50" s="134">
        <f t="shared" si="154"/>
        <v>24690900.280000001</v>
      </c>
      <c r="F50" s="134">
        <f t="shared" si="154"/>
        <v>14930190.59</v>
      </c>
      <c r="G50" s="134">
        <f t="shared" si="154"/>
        <v>11425488.559999999</v>
      </c>
      <c r="H50" s="134">
        <f t="shared" si="154"/>
        <v>6691491.9399999995</v>
      </c>
      <c r="I50" s="134">
        <f t="shared" si="154"/>
        <v>6984664.0300000003</v>
      </c>
      <c r="J50" s="134">
        <f t="shared" si="154"/>
        <v>6709410.7000000002</v>
      </c>
      <c r="K50" s="134">
        <f t="shared" si="154"/>
        <v>8349299.7100000009</v>
      </c>
      <c r="L50" s="135">
        <f t="shared" si="154"/>
        <v>14943358.280000001</v>
      </c>
      <c r="M50" s="134">
        <f t="shared" si="154"/>
        <v>24483763.610000003</v>
      </c>
      <c r="N50" s="134">
        <f t="shared" si="154"/>
        <v>30264855.559999995</v>
      </c>
      <c r="O50" s="134">
        <f t="shared" si="154"/>
        <v>33262367.559999995</v>
      </c>
      <c r="P50" s="134">
        <f t="shared" si="154"/>
        <v>32676280</v>
      </c>
      <c r="Q50" s="134">
        <f t="shared" si="154"/>
        <v>24528449</v>
      </c>
      <c r="R50" s="134">
        <f t="shared" si="154"/>
        <v>18649378</v>
      </c>
      <c r="S50" s="134">
        <f t="shared" si="154"/>
        <v>8519601</v>
      </c>
      <c r="T50" s="134">
        <f t="shared" si="154"/>
        <v>7714708</v>
      </c>
      <c r="U50" s="134">
        <f t="shared" si="154"/>
        <v>6708838</v>
      </c>
      <c r="V50" s="134">
        <f t="shared" si="154"/>
        <v>6778108</v>
      </c>
      <c r="W50" s="134">
        <f>SUM(W45+W46+W47+W48+W49)</f>
        <v>8541877</v>
      </c>
      <c r="X50" s="135">
        <f>SUM(X45+X46+X47+X48+X49)</f>
        <v>13283572</v>
      </c>
      <c r="Y50" s="189">
        <v>26570462</v>
      </c>
      <c r="Z50" s="189">
        <v>33909253</v>
      </c>
      <c r="AA50" s="189">
        <v>34675657</v>
      </c>
      <c r="AB50" s="189">
        <v>29085733</v>
      </c>
      <c r="AC50" s="189">
        <v>21314200</v>
      </c>
      <c r="AD50" s="189">
        <v>15937038</v>
      </c>
      <c r="AE50" s="189">
        <v>8927336</v>
      </c>
      <c r="AF50" s="189">
        <v>6928878</v>
      </c>
      <c r="AG50" s="189">
        <v>6165942</v>
      </c>
      <c r="AH50" s="189">
        <v>7349480</v>
      </c>
      <c r="AI50" s="189">
        <v>8994184</v>
      </c>
      <c r="AJ50" s="135">
        <v>15451518</v>
      </c>
      <c r="AK50" s="280">
        <v>40201446</v>
      </c>
      <c r="AL50" s="280">
        <v>42242716</v>
      </c>
      <c r="AM50" s="280">
        <v>45741267</v>
      </c>
      <c r="AN50" s="280">
        <v>39185934</v>
      </c>
      <c r="AO50" s="280">
        <v>29238711</v>
      </c>
      <c r="AP50" s="280">
        <v>21515649</v>
      </c>
      <c r="AQ50" s="38">
        <v>12028898</v>
      </c>
      <c r="AR50" s="280">
        <v>10116525</v>
      </c>
      <c r="AS50" s="280">
        <v>10105428</v>
      </c>
      <c r="AT50" s="280">
        <v>8531728</v>
      </c>
      <c r="AU50" s="280">
        <v>13329067</v>
      </c>
      <c r="AV50" s="297">
        <v>24885308</v>
      </c>
      <c r="AW50" s="280">
        <v>37544852</v>
      </c>
      <c r="AX50" s="280">
        <v>42744702</v>
      </c>
      <c r="AY50" s="280">
        <v>45047382</v>
      </c>
      <c r="AZ50" s="38">
        <v>39363752</v>
      </c>
      <c r="BA50" s="280">
        <v>28253904</v>
      </c>
      <c r="BB50" s="280">
        <v>19745407</v>
      </c>
      <c r="BC50" s="38">
        <v>11111395</v>
      </c>
      <c r="BD50" s="280">
        <v>7570589</v>
      </c>
      <c r="BE50" s="280">
        <v>8081655</v>
      </c>
      <c r="BF50" s="280">
        <v>7001759</v>
      </c>
      <c r="BG50" s="280">
        <v>8200905</v>
      </c>
      <c r="BH50" s="297"/>
      <c r="BI50" s="38">
        <f t="shared" ref="BI50:BM50" si="155">SUM(BI45:BI49)</f>
        <v>-4299163.43</v>
      </c>
      <c r="BJ50" s="136">
        <f t="shared" si="155"/>
        <v>-4108582.5200000014</v>
      </c>
      <c r="BK50" s="136">
        <f t="shared" si="155"/>
        <v>-162451.28000000119</v>
      </c>
      <c r="BL50" s="136">
        <f t="shared" si="155"/>
        <v>3719187.4099999997</v>
      </c>
      <c r="BM50" s="136">
        <f t="shared" si="155"/>
        <v>-2905887.56</v>
      </c>
      <c r="BN50" s="136">
        <f t="shared" ref="BN50:BV50" si="156">SUM(BN45:BN49)</f>
        <v>1023216.06</v>
      </c>
      <c r="BO50" s="136">
        <f t="shared" si="156"/>
        <v>-275826.03000000003</v>
      </c>
      <c r="BP50" s="136">
        <f t="shared" si="156"/>
        <v>68697.300000000279</v>
      </c>
      <c r="BQ50" s="136">
        <f t="shared" si="156"/>
        <v>192577.28999999975</v>
      </c>
      <c r="BR50" s="391">
        <f t="shared" si="156"/>
        <v>-1659786.2800000003</v>
      </c>
      <c r="BS50" s="414">
        <f t="shared" si="156"/>
        <v>2086698.3900000006</v>
      </c>
      <c r="BT50" s="136">
        <f t="shared" si="156"/>
        <v>3644397.4399999995</v>
      </c>
      <c r="BU50" s="136">
        <f t="shared" si="156"/>
        <v>1413289.4400000013</v>
      </c>
      <c r="BV50" s="136">
        <f t="shared" si="156"/>
        <v>-3590547</v>
      </c>
      <c r="BW50" s="136">
        <f t="shared" ref="BW50:BX50" si="157">SUM(BW45:BW49)</f>
        <v>-3214249</v>
      </c>
      <c r="BX50" s="231">
        <f t="shared" si="157"/>
        <v>-2712340</v>
      </c>
      <c r="BY50" s="231">
        <f t="shared" ref="BY50:BZ50" si="158">SUM(BY45:BY49)</f>
        <v>407735</v>
      </c>
      <c r="BZ50" s="231">
        <f t="shared" si="158"/>
        <v>-785830</v>
      </c>
      <c r="CA50" s="231">
        <f t="shared" ref="CA50:CB50" si="159">SUM(CA45:CA49)</f>
        <v>-542896</v>
      </c>
      <c r="CB50" s="231">
        <f t="shared" si="159"/>
        <v>571372</v>
      </c>
      <c r="CC50" s="231">
        <f t="shared" ref="CC50:CE50" si="160">SUM(CC45:CC49)</f>
        <v>452307</v>
      </c>
      <c r="CD50" s="371">
        <f t="shared" si="160"/>
        <v>2167946</v>
      </c>
      <c r="CE50" s="340">
        <f t="shared" si="160"/>
        <v>13630984</v>
      </c>
      <c r="CF50" s="257">
        <f t="shared" ref="CF50" si="161">SUM(CF45:CF49)</f>
        <v>8333463</v>
      </c>
      <c r="CG50" s="257">
        <f t="shared" ref="CG50" si="162">SUM(CG45:CG49)</f>
        <v>11065610</v>
      </c>
      <c r="CH50" s="257">
        <f t="shared" ref="CH50" si="163">SUM(CH45:CH49)</f>
        <v>10100201</v>
      </c>
      <c r="CI50" s="257">
        <f t="shared" ref="CI50" si="164">SUM(CI45:CI49)</f>
        <v>7924511</v>
      </c>
      <c r="CJ50" s="257">
        <f t="shared" ref="CJ50" si="165">SUM(CJ45:CJ49)</f>
        <v>5578611</v>
      </c>
      <c r="CK50" s="257">
        <f t="shared" ref="CK50" si="166">SUM(CK45:CK49)</f>
        <v>3101562</v>
      </c>
      <c r="CL50" s="257">
        <f t="shared" ref="CL50" si="167">SUM(CL45:CL49)</f>
        <v>3187647</v>
      </c>
      <c r="CM50" s="257">
        <f t="shared" ref="CM50" si="168">SUM(CM45:CM49)</f>
        <v>3939486</v>
      </c>
      <c r="CN50" s="257">
        <f t="shared" ref="CN50" si="169">SUM(CN45:CN49)</f>
        <v>1182248</v>
      </c>
      <c r="CO50" s="257">
        <f t="shared" ref="CO50" si="170">SUM(CO45:CO49)</f>
        <v>4334883</v>
      </c>
      <c r="CP50" s="371">
        <f t="shared" ref="CP50" si="171">SUM(CP45:CP49)</f>
        <v>9433790</v>
      </c>
      <c r="CQ50" s="371">
        <f t="shared" ref="CQ50" si="172">SUM(CQ45:CQ49)</f>
        <v>-2656594</v>
      </c>
      <c r="CR50" s="371">
        <f t="shared" ref="CR50" si="173">SUM(CR45:CR49)</f>
        <v>501986</v>
      </c>
      <c r="CS50" s="371">
        <f t="shared" ref="CS50" si="174">SUM(CS45:CS49)</f>
        <v>-693885</v>
      </c>
      <c r="CT50" s="371">
        <f t="shared" ref="CT50:CU50" si="175">SUM(CT45:CT49)</f>
        <v>177818</v>
      </c>
      <c r="CU50" s="371">
        <f t="shared" si="175"/>
        <v>-984807</v>
      </c>
      <c r="CV50" s="371">
        <f t="shared" ref="CV50" si="176">SUM(CV45:CV49)</f>
        <v>-1770242</v>
      </c>
      <c r="CW50" s="371">
        <f t="shared" ref="CW50" si="177">SUM(CW45:CW49)</f>
        <v>-917503</v>
      </c>
      <c r="CX50" s="371">
        <f t="shared" ref="CX50:CY50" si="178">SUM(CX45:CX49)</f>
        <v>-2545936</v>
      </c>
      <c r="CY50" s="371">
        <f t="shared" si="178"/>
        <v>-2023773</v>
      </c>
      <c r="CZ50" s="371">
        <f t="shared" ref="CZ50:DA50" si="179">SUM(CZ45:CZ49)</f>
        <v>-1529969</v>
      </c>
      <c r="DA50" s="371">
        <f t="shared" si="179"/>
        <v>-5128162</v>
      </c>
      <c r="DB50" s="331"/>
      <c r="DC50" s="38">
        <f>SUM(DC45:DC49)</f>
        <v>8200905</v>
      </c>
    </row>
    <row r="51" spans="1:107" s="31" customFormat="1" x14ac:dyDescent="0.3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32"/>
      <c r="CC51" s="232"/>
      <c r="CD51" s="372"/>
      <c r="CE51" s="341"/>
      <c r="CF51" s="258"/>
      <c r="CG51" s="258"/>
      <c r="CH51" s="258"/>
      <c r="CI51" s="258"/>
      <c r="CJ51" s="258"/>
      <c r="CK51" s="258"/>
      <c r="CL51" s="258"/>
      <c r="CM51" s="258"/>
      <c r="CN51" s="258"/>
      <c r="CO51" s="258"/>
      <c r="CP51" s="372"/>
      <c r="CQ51" s="372"/>
      <c r="CR51" s="372"/>
      <c r="CS51" s="372"/>
      <c r="CT51" s="372"/>
      <c r="CU51" s="372"/>
      <c r="CV51" s="372"/>
      <c r="CW51" s="372"/>
      <c r="CX51" s="372"/>
      <c r="CY51" s="372"/>
      <c r="CZ51" s="372"/>
      <c r="DA51" s="372"/>
      <c r="DB51" s="330"/>
      <c r="DC51" s="43"/>
    </row>
    <row r="52" spans="1:107" s="31" customFormat="1" x14ac:dyDescent="0.35">
      <c r="A52" s="139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</v>
      </c>
      <c r="I52" s="34">
        <v>2169123.71</v>
      </c>
      <c r="J52" s="34">
        <v>2057938.14</v>
      </c>
      <c r="K52" s="34">
        <v>1986240.48</v>
      </c>
      <c r="L52" s="35">
        <v>2375897.15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8">
        <v>2423252</v>
      </c>
      <c r="V52" s="188">
        <v>2293374</v>
      </c>
      <c r="W52" s="188">
        <v>2398955</v>
      </c>
      <c r="X52" s="35">
        <v>2531599</v>
      </c>
      <c r="Y52" s="188">
        <v>4633783</v>
      </c>
      <c r="Z52" s="188">
        <v>7740112</v>
      </c>
      <c r="AA52" s="188">
        <v>10192706</v>
      </c>
      <c r="AB52" s="188">
        <v>13228293</v>
      </c>
      <c r="AC52" s="188">
        <v>11251416</v>
      </c>
      <c r="AD52" s="188">
        <v>8016065</v>
      </c>
      <c r="AE52" s="188">
        <v>4476541</v>
      </c>
      <c r="AF52" s="188">
        <v>2621071</v>
      </c>
      <c r="AG52" s="188">
        <v>2033648</v>
      </c>
      <c r="AH52" s="188">
        <v>1923478</v>
      </c>
      <c r="AI52" s="188">
        <v>1932548</v>
      </c>
      <c r="AJ52" s="35">
        <v>1894120</v>
      </c>
      <c r="AK52" s="279">
        <v>3732823</v>
      </c>
      <c r="AL52" s="279">
        <v>8499275</v>
      </c>
      <c r="AM52" s="279">
        <v>10717164</v>
      </c>
      <c r="AN52" s="279">
        <v>14243292</v>
      </c>
      <c r="AO52" s="279">
        <v>12582301</v>
      </c>
      <c r="AP52" s="279">
        <v>9830566</v>
      </c>
      <c r="AQ52" s="57">
        <v>5277371</v>
      </c>
      <c r="AR52" s="279">
        <v>3206537</v>
      </c>
      <c r="AS52" s="279">
        <v>2830160</v>
      </c>
      <c r="AT52" s="279">
        <v>2244498</v>
      </c>
      <c r="AU52" s="279">
        <v>2295831</v>
      </c>
      <c r="AV52" s="296">
        <v>3640271</v>
      </c>
      <c r="AW52" s="279">
        <v>5208508</v>
      </c>
      <c r="AX52" s="279">
        <v>11030347</v>
      </c>
      <c r="AY52" s="279">
        <v>12509124</v>
      </c>
      <c r="AZ52" s="57">
        <v>15450604</v>
      </c>
      <c r="BA52" s="279">
        <v>13085972</v>
      </c>
      <c r="BB52" s="279">
        <v>9912762</v>
      </c>
      <c r="BC52" s="57">
        <v>5169427</v>
      </c>
      <c r="BD52" s="279">
        <v>3102167</v>
      </c>
      <c r="BE52" s="279">
        <v>2231297</v>
      </c>
      <c r="BF52" s="279">
        <v>2024044</v>
      </c>
      <c r="BG52" s="279">
        <v>1984792</v>
      </c>
      <c r="BH52" s="296"/>
      <c r="BI52" s="36">
        <f t="shared" ref="BI52:BR56" si="180">O52-C52</f>
        <v>-908876.93999999948</v>
      </c>
      <c r="BJ52" s="37">
        <f t="shared" si="180"/>
        <v>-1496458.2799999993</v>
      </c>
      <c r="BK52" s="37">
        <f t="shared" si="180"/>
        <v>-1920838.0600000005</v>
      </c>
      <c r="BL52" s="37">
        <f t="shared" si="180"/>
        <v>523314.55000000075</v>
      </c>
      <c r="BM52" s="37">
        <f t="shared" si="180"/>
        <v>789814.34999999963</v>
      </c>
      <c r="BN52" s="37">
        <f t="shared" si="180"/>
        <v>-424199.68000000017</v>
      </c>
      <c r="BO52" s="37">
        <f t="shared" si="180"/>
        <v>254128.29000000004</v>
      </c>
      <c r="BP52" s="37">
        <f t="shared" si="180"/>
        <v>235435.8600000001</v>
      </c>
      <c r="BQ52" s="37">
        <f t="shared" si="180"/>
        <v>412714.52</v>
      </c>
      <c r="BR52" s="390">
        <f t="shared" si="180"/>
        <v>155701.85000000009</v>
      </c>
      <c r="BS52" s="413">
        <f t="shared" ref="BS52:CB56" si="181">Y52-M52</f>
        <v>-9999.8499999996275</v>
      </c>
      <c r="BT52" s="37">
        <f t="shared" si="181"/>
        <v>-1481786.3399999999</v>
      </c>
      <c r="BU52" s="37">
        <f t="shared" si="181"/>
        <v>171251.24000000022</v>
      </c>
      <c r="BV52" s="37">
        <f t="shared" si="181"/>
        <v>932068</v>
      </c>
      <c r="BW52" s="37">
        <f t="shared" si="181"/>
        <v>329009</v>
      </c>
      <c r="BX52" s="230">
        <f t="shared" si="181"/>
        <v>-1350709</v>
      </c>
      <c r="BY52" s="230">
        <f t="shared" si="181"/>
        <v>-1565720</v>
      </c>
      <c r="BZ52" s="230">
        <f t="shared" si="181"/>
        <v>-385275</v>
      </c>
      <c r="CA52" s="230">
        <f t="shared" si="181"/>
        <v>-389604</v>
      </c>
      <c r="CB52" s="230">
        <f t="shared" si="181"/>
        <v>-369896</v>
      </c>
      <c r="CC52" s="230">
        <f t="shared" ref="CC52:CL56" si="182">AI52-W52</f>
        <v>-466407</v>
      </c>
      <c r="CD52" s="370">
        <f t="shared" si="182"/>
        <v>-637479</v>
      </c>
      <c r="CE52" s="339">
        <f t="shared" si="182"/>
        <v>-900960</v>
      </c>
      <c r="CF52" s="256">
        <f t="shared" si="182"/>
        <v>759163</v>
      </c>
      <c r="CG52" s="256">
        <f t="shared" si="182"/>
        <v>524458</v>
      </c>
      <c r="CH52" s="256">
        <f t="shared" si="182"/>
        <v>1014999</v>
      </c>
      <c r="CI52" s="256">
        <f t="shared" si="182"/>
        <v>1330885</v>
      </c>
      <c r="CJ52" s="256">
        <f t="shared" si="182"/>
        <v>1814501</v>
      </c>
      <c r="CK52" s="256">
        <f t="shared" si="182"/>
        <v>800830</v>
      </c>
      <c r="CL52" s="256">
        <f t="shared" si="182"/>
        <v>585466</v>
      </c>
      <c r="CM52" s="256">
        <f t="shared" ref="CM52:DA56" si="183">AS52-AG52</f>
        <v>796512</v>
      </c>
      <c r="CN52" s="256">
        <f t="shared" si="183"/>
        <v>321020</v>
      </c>
      <c r="CO52" s="256">
        <f t="shared" si="183"/>
        <v>363283</v>
      </c>
      <c r="CP52" s="370">
        <f t="shared" si="183"/>
        <v>1746151</v>
      </c>
      <c r="CQ52" s="370">
        <f t="shared" si="183"/>
        <v>1475685</v>
      </c>
      <c r="CR52" s="370">
        <f t="shared" si="183"/>
        <v>2531072</v>
      </c>
      <c r="CS52" s="370">
        <f t="shared" si="183"/>
        <v>1791960</v>
      </c>
      <c r="CT52" s="370">
        <f t="shared" si="183"/>
        <v>1207312</v>
      </c>
      <c r="CU52" s="370">
        <f t="shared" si="183"/>
        <v>503671</v>
      </c>
      <c r="CV52" s="370">
        <f t="shared" si="183"/>
        <v>82196</v>
      </c>
      <c r="CW52" s="370">
        <f t="shared" si="183"/>
        <v>-107944</v>
      </c>
      <c r="CX52" s="370">
        <f t="shared" si="183"/>
        <v>-104370</v>
      </c>
      <c r="CY52" s="370">
        <f t="shared" si="183"/>
        <v>-598863</v>
      </c>
      <c r="CZ52" s="370">
        <f t="shared" si="183"/>
        <v>-220454</v>
      </c>
      <c r="DA52" s="370">
        <f t="shared" si="183"/>
        <v>-311039</v>
      </c>
      <c r="DB52" s="330"/>
      <c r="DC52" s="57">
        <f>IF(ISERROR(GETPIVOTDATA("VALUE",'CRS WK pvt'!$I$2,"DT_FILE",DC$8,"CD_CO",DC$6,"TRIM_CAT",TRIM(B52),"TRIM_LINE",A51))=TRUE,0,GETPIVOTDATA("VALUE",'CRS WK pvt'!$I$2,"DT_FILE",DC$8,"CD_CO",DC$6,"TRIM_CAT",TRIM(B52),"TRIM_LINE",A51))</f>
        <v>1984792</v>
      </c>
    </row>
    <row r="53" spans="1:107" s="31" customFormat="1" x14ac:dyDescent="0.35">
      <c r="A53" s="139"/>
      <c r="B53" s="32" t="s">
        <v>140</v>
      </c>
      <c r="C53" s="33">
        <v>2959411.05</v>
      </c>
      <c r="D53" s="34">
        <v>3699568.5</v>
      </c>
      <c r="E53" s="34">
        <v>3336961.59</v>
      </c>
      <c r="F53" s="34">
        <v>2546764.2999999998</v>
      </c>
      <c r="G53" s="34">
        <v>1811401.87</v>
      </c>
      <c r="H53" s="34">
        <v>1127377.1399999999</v>
      </c>
      <c r="I53" s="34">
        <v>705522.11</v>
      </c>
      <c r="J53" s="34">
        <v>765034.23</v>
      </c>
      <c r="K53" s="34">
        <v>733065.08</v>
      </c>
      <c r="L53" s="35">
        <v>803164.96</v>
      </c>
      <c r="M53" s="34">
        <v>1419137.17</v>
      </c>
      <c r="N53" s="34">
        <v>2697420.92</v>
      </c>
      <c r="O53" s="34">
        <v>2679114.62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8">
        <v>709609</v>
      </c>
      <c r="V53" s="188">
        <v>716152</v>
      </c>
      <c r="W53" s="188">
        <v>822018</v>
      </c>
      <c r="X53" s="35">
        <v>896548</v>
      </c>
      <c r="Y53" s="188">
        <v>1327584</v>
      </c>
      <c r="Z53" s="188">
        <v>2214829</v>
      </c>
      <c r="AA53" s="188">
        <v>3252557</v>
      </c>
      <c r="AB53" s="188">
        <v>3927030</v>
      </c>
      <c r="AC53" s="188">
        <v>3306046</v>
      </c>
      <c r="AD53" s="188">
        <v>2721368</v>
      </c>
      <c r="AE53" s="188">
        <v>1652267</v>
      </c>
      <c r="AF53" s="188">
        <v>1164518</v>
      </c>
      <c r="AG53" s="188">
        <v>997569</v>
      </c>
      <c r="AH53" s="188">
        <v>792212</v>
      </c>
      <c r="AI53" s="188">
        <v>759578</v>
      </c>
      <c r="AJ53" s="35">
        <v>759896</v>
      </c>
      <c r="AK53" s="279">
        <v>1540529</v>
      </c>
      <c r="AL53" s="279">
        <v>3138253</v>
      </c>
      <c r="AM53" s="279">
        <v>3905466</v>
      </c>
      <c r="AN53" s="279">
        <v>4858440</v>
      </c>
      <c r="AO53" s="279">
        <v>4472808</v>
      </c>
      <c r="AP53" s="279">
        <v>3536773</v>
      </c>
      <c r="AQ53" s="57">
        <v>2234312</v>
      </c>
      <c r="AR53" s="279">
        <v>1435711</v>
      </c>
      <c r="AS53" s="279">
        <v>1280091</v>
      </c>
      <c r="AT53" s="279">
        <v>1107472</v>
      </c>
      <c r="AU53" s="279">
        <v>1117186</v>
      </c>
      <c r="AV53" s="296">
        <v>1833845</v>
      </c>
      <c r="AW53" s="279">
        <v>2362299</v>
      </c>
      <c r="AX53" s="279">
        <v>4577966</v>
      </c>
      <c r="AY53" s="279">
        <v>5466460</v>
      </c>
      <c r="AZ53" s="57">
        <v>6186472</v>
      </c>
      <c r="BA53" s="279">
        <v>5237597</v>
      </c>
      <c r="BB53" s="279">
        <v>4216870</v>
      </c>
      <c r="BC53" s="57">
        <v>2639833</v>
      </c>
      <c r="BD53" s="279">
        <v>1696287</v>
      </c>
      <c r="BE53" s="279">
        <v>1128705</v>
      </c>
      <c r="BF53" s="279">
        <v>1262777</v>
      </c>
      <c r="BG53" s="279">
        <v>1066439</v>
      </c>
      <c r="BH53" s="296"/>
      <c r="BI53" s="36">
        <f t="shared" si="180"/>
        <v>-280296.4299999997</v>
      </c>
      <c r="BJ53" s="37">
        <f t="shared" si="180"/>
        <v>-735009.5</v>
      </c>
      <c r="BK53" s="37">
        <f t="shared" si="180"/>
        <v>-752146.58999999985</v>
      </c>
      <c r="BL53" s="37">
        <f t="shared" si="180"/>
        <v>-372925.29999999981</v>
      </c>
      <c r="BM53" s="37">
        <f t="shared" si="180"/>
        <v>-300197.87000000011</v>
      </c>
      <c r="BN53" s="37">
        <f t="shared" si="180"/>
        <v>-234763.1399999999</v>
      </c>
      <c r="BO53" s="37">
        <f t="shared" si="180"/>
        <v>4086.890000000014</v>
      </c>
      <c r="BP53" s="37">
        <f t="shared" si="180"/>
        <v>-48882.229999999981</v>
      </c>
      <c r="BQ53" s="37">
        <f t="shared" si="180"/>
        <v>88952.920000000042</v>
      </c>
      <c r="BR53" s="390">
        <f t="shared" si="180"/>
        <v>93383.040000000037</v>
      </c>
      <c r="BS53" s="413">
        <f t="shared" si="181"/>
        <v>-91553.169999999925</v>
      </c>
      <c r="BT53" s="37">
        <f t="shared" si="181"/>
        <v>-482591.91999999993</v>
      </c>
      <c r="BU53" s="37">
        <f t="shared" si="181"/>
        <v>573442.37999999989</v>
      </c>
      <c r="BV53" s="37">
        <f t="shared" si="181"/>
        <v>962471</v>
      </c>
      <c r="BW53" s="37">
        <f t="shared" si="181"/>
        <v>721231</v>
      </c>
      <c r="BX53" s="230">
        <f t="shared" si="181"/>
        <v>547529</v>
      </c>
      <c r="BY53" s="230">
        <f t="shared" si="181"/>
        <v>141063</v>
      </c>
      <c r="BZ53" s="230">
        <f t="shared" si="181"/>
        <v>271904</v>
      </c>
      <c r="CA53" s="230">
        <f t="shared" si="181"/>
        <v>287960</v>
      </c>
      <c r="CB53" s="230">
        <f t="shared" si="181"/>
        <v>76060</v>
      </c>
      <c r="CC53" s="230">
        <f t="shared" si="182"/>
        <v>-62440</v>
      </c>
      <c r="CD53" s="370">
        <f t="shared" si="182"/>
        <v>-136652</v>
      </c>
      <c r="CE53" s="339">
        <f t="shared" si="182"/>
        <v>212945</v>
      </c>
      <c r="CF53" s="256">
        <f t="shared" si="182"/>
        <v>923424</v>
      </c>
      <c r="CG53" s="256">
        <f t="shared" si="182"/>
        <v>652909</v>
      </c>
      <c r="CH53" s="256">
        <f t="shared" si="182"/>
        <v>931410</v>
      </c>
      <c r="CI53" s="256">
        <f t="shared" si="182"/>
        <v>1166762</v>
      </c>
      <c r="CJ53" s="256">
        <f t="shared" si="182"/>
        <v>815405</v>
      </c>
      <c r="CK53" s="256">
        <f t="shared" si="182"/>
        <v>582045</v>
      </c>
      <c r="CL53" s="256">
        <f t="shared" si="182"/>
        <v>271193</v>
      </c>
      <c r="CM53" s="256">
        <f t="shared" si="183"/>
        <v>282522</v>
      </c>
      <c r="CN53" s="256">
        <f t="shared" si="183"/>
        <v>315260</v>
      </c>
      <c r="CO53" s="256">
        <f t="shared" si="183"/>
        <v>357608</v>
      </c>
      <c r="CP53" s="370">
        <f t="shared" si="183"/>
        <v>1073949</v>
      </c>
      <c r="CQ53" s="370">
        <f t="shared" si="183"/>
        <v>821770</v>
      </c>
      <c r="CR53" s="370">
        <f t="shared" si="183"/>
        <v>1439713</v>
      </c>
      <c r="CS53" s="370">
        <f t="shared" si="183"/>
        <v>1560994</v>
      </c>
      <c r="CT53" s="370">
        <f t="shared" si="183"/>
        <v>1328032</v>
      </c>
      <c r="CU53" s="370">
        <f t="shared" si="183"/>
        <v>764789</v>
      </c>
      <c r="CV53" s="370">
        <f t="shared" si="183"/>
        <v>680097</v>
      </c>
      <c r="CW53" s="370">
        <f t="shared" si="183"/>
        <v>405521</v>
      </c>
      <c r="CX53" s="370">
        <f t="shared" si="183"/>
        <v>260576</v>
      </c>
      <c r="CY53" s="370">
        <f t="shared" si="183"/>
        <v>-151386</v>
      </c>
      <c r="CZ53" s="370">
        <f t="shared" si="183"/>
        <v>155305</v>
      </c>
      <c r="DA53" s="370">
        <f t="shared" si="183"/>
        <v>-50747</v>
      </c>
      <c r="DB53" s="330"/>
      <c r="DC53" s="57">
        <f>IF(ISERROR(GETPIVOTDATA("VALUE",'CRS WK pvt'!$I$2,"DT_FILE",DC$8,"CD_CO",DC$6,"TRIM_CAT",TRIM(B53),"TRIM_LINE",A51))=TRUE,0,GETPIVOTDATA("VALUE",'CRS WK pvt'!$I$2,"DT_FILE",DC$8,"CD_CO",DC$6,"TRIM_CAT",TRIM(B53),"TRIM_LINE",A51))</f>
        <v>1066439</v>
      </c>
    </row>
    <row r="54" spans="1:107" s="31" customFormat="1" x14ac:dyDescent="0.35">
      <c r="A54" s="139"/>
      <c r="B54" s="32" t="s">
        <v>141</v>
      </c>
      <c r="C54" s="33">
        <v>853056.81</v>
      </c>
      <c r="D54" s="34">
        <v>1013690.12</v>
      </c>
      <c r="E54" s="34">
        <v>1081116.8600000001</v>
      </c>
      <c r="F54" s="34">
        <v>723062.93</v>
      </c>
      <c r="G54" s="34">
        <v>450738.88</v>
      </c>
      <c r="H54" s="34">
        <v>416173.29</v>
      </c>
      <c r="I54" s="34">
        <v>211389.69</v>
      </c>
      <c r="J54" s="34">
        <v>232162.91</v>
      </c>
      <c r="K54" s="34">
        <v>220870.42</v>
      </c>
      <c r="L54" s="35">
        <v>274223.14</v>
      </c>
      <c r="M54" s="34">
        <v>384006.16</v>
      </c>
      <c r="N54" s="34">
        <v>824305.66</v>
      </c>
      <c r="O54" s="34">
        <v>885117.24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8">
        <v>254609</v>
      </c>
      <c r="V54" s="188">
        <v>246516</v>
      </c>
      <c r="W54" s="188">
        <v>257825</v>
      </c>
      <c r="X54" s="35">
        <v>267914</v>
      </c>
      <c r="Y54" s="188">
        <v>409297</v>
      </c>
      <c r="Z54" s="188">
        <v>642250</v>
      </c>
      <c r="AA54" s="188">
        <v>796281</v>
      </c>
      <c r="AB54" s="188">
        <v>1051973</v>
      </c>
      <c r="AC54" s="188">
        <v>952064</v>
      </c>
      <c r="AD54" s="188">
        <v>672640</v>
      </c>
      <c r="AE54" s="188">
        <v>395622</v>
      </c>
      <c r="AF54" s="188">
        <v>266706</v>
      </c>
      <c r="AG54" s="188">
        <v>208149</v>
      </c>
      <c r="AH54" s="188">
        <v>212770</v>
      </c>
      <c r="AI54" s="188">
        <v>234333</v>
      </c>
      <c r="AJ54" s="35">
        <v>241452</v>
      </c>
      <c r="AK54" s="279">
        <v>597529</v>
      </c>
      <c r="AL54" s="279">
        <v>973115</v>
      </c>
      <c r="AM54" s="279">
        <v>1248953</v>
      </c>
      <c r="AN54" s="279">
        <v>1277241</v>
      </c>
      <c r="AO54" s="279">
        <v>1137503</v>
      </c>
      <c r="AP54" s="279">
        <v>928981</v>
      </c>
      <c r="AQ54" s="57">
        <v>586275</v>
      </c>
      <c r="AR54" s="279">
        <v>344280</v>
      </c>
      <c r="AS54" s="279">
        <v>366154</v>
      </c>
      <c r="AT54" s="279">
        <v>305835</v>
      </c>
      <c r="AU54" s="279">
        <v>295139</v>
      </c>
      <c r="AV54" s="296">
        <v>459208</v>
      </c>
      <c r="AW54" s="279">
        <v>568824</v>
      </c>
      <c r="AX54" s="279">
        <v>985290</v>
      </c>
      <c r="AY54" s="279">
        <v>1039457</v>
      </c>
      <c r="AZ54" s="57">
        <v>1224785</v>
      </c>
      <c r="BA54" s="279">
        <v>1102502</v>
      </c>
      <c r="BB54" s="279">
        <v>850782</v>
      </c>
      <c r="BC54" s="57">
        <v>480010</v>
      </c>
      <c r="BD54" s="279">
        <v>344952</v>
      </c>
      <c r="BE54" s="279">
        <v>270276</v>
      </c>
      <c r="BF54" s="279">
        <v>270281</v>
      </c>
      <c r="BG54" s="279">
        <v>243026</v>
      </c>
      <c r="BH54" s="296"/>
      <c r="BI54" s="36">
        <f t="shared" si="180"/>
        <v>32060.429999999935</v>
      </c>
      <c r="BJ54" s="37">
        <f t="shared" si="180"/>
        <v>377174.88</v>
      </c>
      <c r="BK54" s="37">
        <f t="shared" si="180"/>
        <v>149476.1399999999</v>
      </c>
      <c r="BL54" s="37">
        <f t="shared" si="180"/>
        <v>126905.06999999995</v>
      </c>
      <c r="BM54" s="37">
        <f t="shared" si="180"/>
        <v>46698.119999999995</v>
      </c>
      <c r="BN54" s="37">
        <f t="shared" si="180"/>
        <v>-120008.28999999998</v>
      </c>
      <c r="BO54" s="37">
        <f t="shared" si="180"/>
        <v>43219.31</v>
      </c>
      <c r="BP54" s="37">
        <f t="shared" si="180"/>
        <v>14353.089999999997</v>
      </c>
      <c r="BQ54" s="37">
        <f t="shared" si="180"/>
        <v>36954.579999999987</v>
      </c>
      <c r="BR54" s="390">
        <f t="shared" si="180"/>
        <v>-6309.140000000014</v>
      </c>
      <c r="BS54" s="413">
        <f t="shared" si="181"/>
        <v>25290.840000000026</v>
      </c>
      <c r="BT54" s="37">
        <f t="shared" si="181"/>
        <v>-182055.66000000003</v>
      </c>
      <c r="BU54" s="37">
        <f t="shared" si="181"/>
        <v>-88836.239999999991</v>
      </c>
      <c r="BV54" s="37">
        <f t="shared" si="181"/>
        <v>-338892</v>
      </c>
      <c r="BW54" s="37">
        <f t="shared" si="181"/>
        <v>-278529</v>
      </c>
      <c r="BX54" s="230">
        <f t="shared" si="181"/>
        <v>-177328</v>
      </c>
      <c r="BY54" s="230">
        <f t="shared" si="181"/>
        <v>-101815</v>
      </c>
      <c r="BZ54" s="230">
        <f t="shared" si="181"/>
        <v>-29459</v>
      </c>
      <c r="CA54" s="230">
        <f t="shared" si="181"/>
        <v>-46460</v>
      </c>
      <c r="CB54" s="230">
        <f t="shared" si="181"/>
        <v>-33746</v>
      </c>
      <c r="CC54" s="230">
        <f t="shared" si="182"/>
        <v>-23492</v>
      </c>
      <c r="CD54" s="370">
        <f t="shared" si="182"/>
        <v>-26462</v>
      </c>
      <c r="CE54" s="339">
        <f t="shared" si="182"/>
        <v>188232</v>
      </c>
      <c r="CF54" s="256">
        <f t="shared" si="182"/>
        <v>330865</v>
      </c>
      <c r="CG54" s="256">
        <f t="shared" si="182"/>
        <v>452672</v>
      </c>
      <c r="CH54" s="256">
        <f t="shared" si="182"/>
        <v>225268</v>
      </c>
      <c r="CI54" s="256">
        <f t="shared" si="182"/>
        <v>185439</v>
      </c>
      <c r="CJ54" s="256">
        <f t="shared" si="182"/>
        <v>256341</v>
      </c>
      <c r="CK54" s="256">
        <f t="shared" si="182"/>
        <v>190653</v>
      </c>
      <c r="CL54" s="256">
        <f t="shared" si="182"/>
        <v>77574</v>
      </c>
      <c r="CM54" s="256">
        <f t="shared" si="183"/>
        <v>158005</v>
      </c>
      <c r="CN54" s="256">
        <f t="shared" si="183"/>
        <v>93065</v>
      </c>
      <c r="CO54" s="256">
        <f t="shared" si="183"/>
        <v>60806</v>
      </c>
      <c r="CP54" s="370">
        <f t="shared" si="183"/>
        <v>217756</v>
      </c>
      <c r="CQ54" s="370">
        <f t="shared" si="183"/>
        <v>-28705</v>
      </c>
      <c r="CR54" s="370">
        <f t="shared" si="183"/>
        <v>12175</v>
      </c>
      <c r="CS54" s="370">
        <f t="shared" si="183"/>
        <v>-209496</v>
      </c>
      <c r="CT54" s="370">
        <f t="shared" si="183"/>
        <v>-52456</v>
      </c>
      <c r="CU54" s="370">
        <f t="shared" si="183"/>
        <v>-35001</v>
      </c>
      <c r="CV54" s="370">
        <f t="shared" si="183"/>
        <v>-78199</v>
      </c>
      <c r="CW54" s="370">
        <f t="shared" si="183"/>
        <v>-106265</v>
      </c>
      <c r="CX54" s="370">
        <f t="shared" si="183"/>
        <v>672</v>
      </c>
      <c r="CY54" s="370">
        <f t="shared" si="183"/>
        <v>-95878</v>
      </c>
      <c r="CZ54" s="370">
        <f t="shared" si="183"/>
        <v>-35554</v>
      </c>
      <c r="DA54" s="370">
        <f t="shared" si="183"/>
        <v>-52113</v>
      </c>
      <c r="DB54" s="330"/>
      <c r="DC54" s="57">
        <f>IF(ISERROR(GETPIVOTDATA("VALUE",'CRS WK pvt'!$I$2,"DT_FILE",DC$8,"CD_CO",DC$6,"TRIM_CAT",TRIM(B54),"TRIM_LINE",A51))=TRUE,0,GETPIVOTDATA("VALUE",'CRS WK pvt'!$I$2,"DT_FILE",DC$8,"CD_CO",DC$6,"TRIM_CAT",TRIM(B54),"TRIM_LINE",A51))</f>
        <v>243026</v>
      </c>
    </row>
    <row r="55" spans="1:107" s="31" customFormat="1" x14ac:dyDescent="0.35">
      <c r="A55" s="139"/>
      <c r="B55" s="32" t="s">
        <v>142</v>
      </c>
      <c r="C55" s="33">
        <v>657313.34</v>
      </c>
      <c r="D55" s="34">
        <v>778810.95</v>
      </c>
      <c r="E55" s="34">
        <v>840216.21</v>
      </c>
      <c r="F55" s="34">
        <v>609890.5</v>
      </c>
      <c r="G55" s="34">
        <v>477366.82</v>
      </c>
      <c r="H55" s="34">
        <v>306988.36</v>
      </c>
      <c r="I55" s="34">
        <v>220033.98</v>
      </c>
      <c r="J55" s="34">
        <v>173586.85</v>
      </c>
      <c r="K55" s="34">
        <v>250072.91</v>
      </c>
      <c r="L55" s="35">
        <v>226505.5</v>
      </c>
      <c r="M55" s="34">
        <v>332619.78999999998</v>
      </c>
      <c r="N55" s="34">
        <v>541564.29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8">
        <v>202509</v>
      </c>
      <c r="V55" s="188">
        <v>200460</v>
      </c>
      <c r="W55" s="188">
        <v>223795</v>
      </c>
      <c r="X55" s="35">
        <v>242493</v>
      </c>
      <c r="Y55" s="188">
        <v>368484</v>
      </c>
      <c r="Z55" s="188">
        <v>621869</v>
      </c>
      <c r="AA55" s="188">
        <v>639236</v>
      </c>
      <c r="AB55" s="188">
        <v>829199</v>
      </c>
      <c r="AC55" s="188">
        <v>818760</v>
      </c>
      <c r="AD55" s="188">
        <v>608927</v>
      </c>
      <c r="AE55" s="188">
        <v>372499</v>
      </c>
      <c r="AF55" s="188">
        <v>212740</v>
      </c>
      <c r="AG55" s="188">
        <v>203524</v>
      </c>
      <c r="AH55" s="188">
        <v>193261</v>
      </c>
      <c r="AI55" s="188">
        <v>190732</v>
      </c>
      <c r="AJ55" s="35">
        <v>243367</v>
      </c>
      <c r="AK55" s="279">
        <v>608040</v>
      </c>
      <c r="AL55" s="279">
        <v>963209</v>
      </c>
      <c r="AM55" s="279">
        <v>1028223</v>
      </c>
      <c r="AN55" s="279">
        <v>986839</v>
      </c>
      <c r="AO55" s="279">
        <v>916541</v>
      </c>
      <c r="AP55" s="279">
        <v>795113</v>
      </c>
      <c r="AQ55" s="57">
        <v>561736</v>
      </c>
      <c r="AR55" s="279">
        <v>327414</v>
      </c>
      <c r="AS55" s="279">
        <v>317574</v>
      </c>
      <c r="AT55" s="279">
        <v>246674</v>
      </c>
      <c r="AU55" s="279">
        <v>239147</v>
      </c>
      <c r="AV55" s="296">
        <v>383724</v>
      </c>
      <c r="AW55" s="279">
        <v>519784</v>
      </c>
      <c r="AX55" s="279">
        <v>740126</v>
      </c>
      <c r="AY55" s="279">
        <v>773802</v>
      </c>
      <c r="AZ55" s="57">
        <v>1010113</v>
      </c>
      <c r="BA55" s="279">
        <v>950260</v>
      </c>
      <c r="BB55" s="279">
        <v>747288</v>
      </c>
      <c r="BC55" s="57">
        <v>471725</v>
      </c>
      <c r="BD55" s="279">
        <v>340836</v>
      </c>
      <c r="BE55" s="279">
        <v>209179</v>
      </c>
      <c r="BF55" s="279">
        <v>217804</v>
      </c>
      <c r="BG55" s="279">
        <v>189686</v>
      </c>
      <c r="BH55" s="296"/>
      <c r="BI55" s="36">
        <f t="shared" si="180"/>
        <v>-53373.020000000019</v>
      </c>
      <c r="BJ55" s="37">
        <f t="shared" si="180"/>
        <v>139106.05000000005</v>
      </c>
      <c r="BK55" s="37">
        <f t="shared" si="180"/>
        <v>258210.79000000004</v>
      </c>
      <c r="BL55" s="37">
        <f t="shared" si="180"/>
        <v>149066.5</v>
      </c>
      <c r="BM55" s="37">
        <f t="shared" si="180"/>
        <v>24515.179999999993</v>
      </c>
      <c r="BN55" s="37">
        <f t="shared" si="180"/>
        <v>-30508.359999999986</v>
      </c>
      <c r="BO55" s="37">
        <f t="shared" si="180"/>
        <v>-17524.98000000001</v>
      </c>
      <c r="BP55" s="37">
        <f t="shared" si="180"/>
        <v>26873.149999999994</v>
      </c>
      <c r="BQ55" s="37">
        <f t="shared" si="180"/>
        <v>-26277.910000000003</v>
      </c>
      <c r="BR55" s="390">
        <f t="shared" si="180"/>
        <v>15987.5</v>
      </c>
      <c r="BS55" s="413">
        <f t="shared" si="181"/>
        <v>35864.210000000021</v>
      </c>
      <c r="BT55" s="37">
        <f t="shared" si="181"/>
        <v>80304.709999999963</v>
      </c>
      <c r="BU55" s="37">
        <f t="shared" si="181"/>
        <v>35295.680000000051</v>
      </c>
      <c r="BV55" s="37">
        <f t="shared" si="181"/>
        <v>-88718</v>
      </c>
      <c r="BW55" s="37">
        <f t="shared" si="181"/>
        <v>-279667</v>
      </c>
      <c r="BX55" s="230">
        <f t="shared" si="181"/>
        <v>-150030</v>
      </c>
      <c r="BY55" s="230">
        <f t="shared" si="181"/>
        <v>-129383</v>
      </c>
      <c r="BZ55" s="230">
        <f t="shared" si="181"/>
        <v>-63740</v>
      </c>
      <c r="CA55" s="230">
        <f t="shared" si="181"/>
        <v>1015</v>
      </c>
      <c r="CB55" s="230">
        <f t="shared" si="181"/>
        <v>-7199</v>
      </c>
      <c r="CC55" s="230">
        <f t="shared" si="182"/>
        <v>-33063</v>
      </c>
      <c r="CD55" s="370">
        <f t="shared" si="182"/>
        <v>874</v>
      </c>
      <c r="CE55" s="339">
        <f t="shared" si="182"/>
        <v>239556</v>
      </c>
      <c r="CF55" s="256">
        <f t="shared" si="182"/>
        <v>341340</v>
      </c>
      <c r="CG55" s="256">
        <f t="shared" si="182"/>
        <v>388987</v>
      </c>
      <c r="CH55" s="256">
        <f t="shared" si="182"/>
        <v>157640</v>
      </c>
      <c r="CI55" s="256">
        <f t="shared" si="182"/>
        <v>97781</v>
      </c>
      <c r="CJ55" s="256">
        <f t="shared" si="182"/>
        <v>186186</v>
      </c>
      <c r="CK55" s="256">
        <f t="shared" si="182"/>
        <v>189237</v>
      </c>
      <c r="CL55" s="256">
        <f t="shared" si="182"/>
        <v>114674</v>
      </c>
      <c r="CM55" s="256">
        <f t="shared" si="183"/>
        <v>114050</v>
      </c>
      <c r="CN55" s="256">
        <f t="shared" si="183"/>
        <v>53413</v>
      </c>
      <c r="CO55" s="256">
        <f t="shared" si="183"/>
        <v>48415</v>
      </c>
      <c r="CP55" s="370">
        <f t="shared" si="183"/>
        <v>140357</v>
      </c>
      <c r="CQ55" s="370">
        <f t="shared" si="183"/>
        <v>-88256</v>
      </c>
      <c r="CR55" s="370">
        <f t="shared" si="183"/>
        <v>-223083</v>
      </c>
      <c r="CS55" s="370">
        <f t="shared" si="183"/>
        <v>-254421</v>
      </c>
      <c r="CT55" s="370">
        <f t="shared" si="183"/>
        <v>23274</v>
      </c>
      <c r="CU55" s="370">
        <f t="shared" si="183"/>
        <v>33719</v>
      </c>
      <c r="CV55" s="370">
        <f t="shared" si="183"/>
        <v>-47825</v>
      </c>
      <c r="CW55" s="370">
        <f t="shared" si="183"/>
        <v>-90011</v>
      </c>
      <c r="CX55" s="370">
        <f t="shared" si="183"/>
        <v>13422</v>
      </c>
      <c r="CY55" s="370">
        <f t="shared" si="183"/>
        <v>-108395</v>
      </c>
      <c r="CZ55" s="370">
        <f t="shared" si="183"/>
        <v>-28870</v>
      </c>
      <c r="DA55" s="370">
        <f t="shared" si="183"/>
        <v>-49461</v>
      </c>
      <c r="DB55" s="330"/>
      <c r="DC55" s="57">
        <f>IF(ISERROR(GETPIVOTDATA("VALUE",'CRS WK pvt'!$I$2,"DT_FILE",DC$8,"CD_CO",DC$6,"TRIM_CAT",TRIM(B55),"TRIM_LINE",A51))=TRUE,0,GETPIVOTDATA("VALUE",'CRS WK pvt'!$I$2,"DT_FILE",DC$8,"CD_CO",DC$6,"TRIM_CAT",TRIM(B55),"TRIM_LINE",A51))</f>
        <v>189686</v>
      </c>
    </row>
    <row r="56" spans="1:107" s="31" customFormat="1" x14ac:dyDescent="0.35">
      <c r="A56" s="139"/>
      <c r="B56" s="32" t="s">
        <v>143</v>
      </c>
      <c r="C56" s="33">
        <v>1758882.89</v>
      </c>
      <c r="D56" s="34">
        <v>2514247.39</v>
      </c>
      <c r="E56" s="34">
        <v>2608424.4</v>
      </c>
      <c r="F56" s="34">
        <v>2972311.61</v>
      </c>
      <c r="G56" s="34">
        <v>2073172.7</v>
      </c>
      <c r="H56" s="34">
        <v>1621235.71</v>
      </c>
      <c r="I56" s="34">
        <v>648878.86</v>
      </c>
      <c r="J56" s="34">
        <v>580939.05000000005</v>
      </c>
      <c r="K56" s="34">
        <v>870088.7</v>
      </c>
      <c r="L56" s="35">
        <v>662164.49</v>
      </c>
      <c r="M56" s="34">
        <v>1128908.42</v>
      </c>
      <c r="N56" s="34">
        <v>1454249.73</v>
      </c>
      <c r="O56" s="34">
        <v>1803788.9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8">
        <v>1414517</v>
      </c>
      <c r="V56" s="188">
        <v>1001434</v>
      </c>
      <c r="W56" s="188">
        <v>736313</v>
      </c>
      <c r="X56" s="35">
        <v>894217</v>
      </c>
      <c r="Y56" s="188">
        <v>1011100</v>
      </c>
      <c r="Z56" s="188">
        <v>2021654</v>
      </c>
      <c r="AA56" s="188">
        <v>1699068</v>
      </c>
      <c r="AB56" s="188">
        <v>2739273</v>
      </c>
      <c r="AC56" s="188">
        <v>2208417</v>
      </c>
      <c r="AD56" s="188">
        <v>2247038</v>
      </c>
      <c r="AE56" s="188">
        <v>1654192</v>
      </c>
      <c r="AF56" s="188">
        <v>1193482</v>
      </c>
      <c r="AG56" s="188">
        <v>921337</v>
      </c>
      <c r="AH56" s="188">
        <v>614629</v>
      </c>
      <c r="AI56" s="188">
        <v>992254</v>
      </c>
      <c r="AJ56" s="35">
        <v>899131</v>
      </c>
      <c r="AK56" s="279">
        <v>2172458</v>
      </c>
      <c r="AL56" s="279">
        <v>4059739</v>
      </c>
      <c r="AM56" s="279">
        <v>3641279</v>
      </c>
      <c r="AN56" s="279">
        <v>2696466</v>
      </c>
      <c r="AO56" s="279">
        <v>3009284</v>
      </c>
      <c r="AP56" s="279">
        <v>2968260</v>
      </c>
      <c r="AQ56" s="57">
        <v>2338772</v>
      </c>
      <c r="AR56" s="279">
        <v>1466326</v>
      </c>
      <c r="AS56" s="279">
        <v>1457717</v>
      </c>
      <c r="AT56" s="279">
        <v>964959</v>
      </c>
      <c r="AU56" s="279">
        <v>950641</v>
      </c>
      <c r="AV56" s="296">
        <v>1478618</v>
      </c>
      <c r="AW56" s="279">
        <v>1663905</v>
      </c>
      <c r="AX56" s="279">
        <v>2306842</v>
      </c>
      <c r="AY56" s="279">
        <v>2086503</v>
      </c>
      <c r="AZ56" s="57">
        <v>3059794</v>
      </c>
      <c r="BA56" s="279">
        <v>3028282</v>
      </c>
      <c r="BB56" s="279">
        <v>2113864</v>
      </c>
      <c r="BC56" s="57">
        <v>1690942</v>
      </c>
      <c r="BD56" s="279">
        <v>979612</v>
      </c>
      <c r="BE56" s="279">
        <v>853422</v>
      </c>
      <c r="BF56" s="279">
        <v>952573</v>
      </c>
      <c r="BG56" s="279">
        <v>655114</v>
      </c>
      <c r="BH56" s="296"/>
      <c r="BI56" s="36">
        <f t="shared" si="180"/>
        <v>44906.010000000009</v>
      </c>
      <c r="BJ56" s="37">
        <f t="shared" si="180"/>
        <v>626265.60999999987</v>
      </c>
      <c r="BK56" s="37">
        <f t="shared" si="180"/>
        <v>741255.60000000009</v>
      </c>
      <c r="BL56" s="37">
        <f t="shared" si="180"/>
        <v>246847.39000000013</v>
      </c>
      <c r="BM56" s="37">
        <f t="shared" si="180"/>
        <v>560177.30000000005</v>
      </c>
      <c r="BN56" s="37">
        <f t="shared" si="180"/>
        <v>-410464.70999999996</v>
      </c>
      <c r="BO56" s="37">
        <f t="shared" si="180"/>
        <v>765638.14</v>
      </c>
      <c r="BP56" s="37">
        <f t="shared" si="180"/>
        <v>420494.94999999995</v>
      </c>
      <c r="BQ56" s="37">
        <f t="shared" si="180"/>
        <v>-133775.69999999995</v>
      </c>
      <c r="BR56" s="390">
        <f t="shared" si="180"/>
        <v>232052.51</v>
      </c>
      <c r="BS56" s="413">
        <f t="shared" si="181"/>
        <v>-117808.41999999993</v>
      </c>
      <c r="BT56" s="37">
        <f t="shared" si="181"/>
        <v>567404.27</v>
      </c>
      <c r="BU56" s="37">
        <f t="shared" si="181"/>
        <v>-104720.89999999991</v>
      </c>
      <c r="BV56" s="37">
        <f t="shared" si="181"/>
        <v>-401240</v>
      </c>
      <c r="BW56" s="37">
        <f t="shared" si="181"/>
        <v>-1141263</v>
      </c>
      <c r="BX56" s="230">
        <f t="shared" si="181"/>
        <v>-972121</v>
      </c>
      <c r="BY56" s="230">
        <f t="shared" si="181"/>
        <v>-979158</v>
      </c>
      <c r="BZ56" s="230">
        <f t="shared" si="181"/>
        <v>-17289</v>
      </c>
      <c r="CA56" s="230">
        <f t="shared" si="181"/>
        <v>-493180</v>
      </c>
      <c r="CB56" s="230">
        <f t="shared" si="181"/>
        <v>-386805</v>
      </c>
      <c r="CC56" s="230">
        <f t="shared" si="182"/>
        <v>255941</v>
      </c>
      <c r="CD56" s="370">
        <f t="shared" si="182"/>
        <v>4914</v>
      </c>
      <c r="CE56" s="339">
        <f t="shared" si="182"/>
        <v>1161358</v>
      </c>
      <c r="CF56" s="256">
        <f t="shared" si="182"/>
        <v>2038085</v>
      </c>
      <c r="CG56" s="256">
        <f t="shared" si="182"/>
        <v>1942211</v>
      </c>
      <c r="CH56" s="256">
        <f t="shared" si="182"/>
        <v>-42807</v>
      </c>
      <c r="CI56" s="256">
        <f t="shared" si="182"/>
        <v>800867</v>
      </c>
      <c r="CJ56" s="256">
        <f t="shared" si="182"/>
        <v>721222</v>
      </c>
      <c r="CK56" s="256">
        <f t="shared" si="182"/>
        <v>684580</v>
      </c>
      <c r="CL56" s="256">
        <f t="shared" si="182"/>
        <v>272844</v>
      </c>
      <c r="CM56" s="256">
        <f t="shared" si="183"/>
        <v>536380</v>
      </c>
      <c r="CN56" s="256">
        <f t="shared" si="183"/>
        <v>350330</v>
      </c>
      <c r="CO56" s="256">
        <f t="shared" si="183"/>
        <v>-41613</v>
      </c>
      <c r="CP56" s="370">
        <f t="shared" si="183"/>
        <v>579487</v>
      </c>
      <c r="CQ56" s="370">
        <f t="shared" si="183"/>
        <v>-508553</v>
      </c>
      <c r="CR56" s="370">
        <f t="shared" si="183"/>
        <v>-1752897</v>
      </c>
      <c r="CS56" s="370">
        <f t="shared" si="183"/>
        <v>-1554776</v>
      </c>
      <c r="CT56" s="370">
        <f t="shared" si="183"/>
        <v>363328</v>
      </c>
      <c r="CU56" s="370">
        <f t="shared" si="183"/>
        <v>18998</v>
      </c>
      <c r="CV56" s="370">
        <f t="shared" si="183"/>
        <v>-854396</v>
      </c>
      <c r="CW56" s="370">
        <f t="shared" si="183"/>
        <v>-647830</v>
      </c>
      <c r="CX56" s="370">
        <f t="shared" si="183"/>
        <v>-486714</v>
      </c>
      <c r="CY56" s="370">
        <f t="shared" si="183"/>
        <v>-604295</v>
      </c>
      <c r="CZ56" s="370">
        <f t="shared" si="183"/>
        <v>-12386</v>
      </c>
      <c r="DA56" s="370">
        <f t="shared" si="183"/>
        <v>-295527</v>
      </c>
      <c r="DB56" s="330"/>
      <c r="DC56" s="57">
        <f>IF(ISERROR(GETPIVOTDATA("VALUE",'CRS WK pvt'!$I$2,"DT_FILE",DC$8,"CD_CO",DC$6,"TRIM_CAT",TRIM(B56),"TRIM_LINE",A51))=TRUE,0,GETPIVOTDATA("VALUE",'CRS WK pvt'!$I$2,"DT_FILE",DC$8,"CD_CO",DC$6,"TRIM_CAT",TRIM(B56),"TRIM_LINE",A51))</f>
        <v>655114</v>
      </c>
    </row>
    <row r="57" spans="1:107" s="123" customFormat="1" x14ac:dyDescent="0.35">
      <c r="A57" s="140"/>
      <c r="B57" s="32" t="s">
        <v>144</v>
      </c>
      <c r="C57" s="133">
        <f t="shared" ref="C57:V57" si="184">SUM(C52:C56)</f>
        <v>17158995.789999999</v>
      </c>
      <c r="D57" s="134">
        <f t="shared" si="184"/>
        <v>21799000.240000002</v>
      </c>
      <c r="E57" s="134">
        <f t="shared" si="184"/>
        <v>20709964.120000001</v>
      </c>
      <c r="F57" s="134">
        <f t="shared" si="184"/>
        <v>15695488.789999999</v>
      </c>
      <c r="G57" s="134">
        <f t="shared" si="184"/>
        <v>10065126.92</v>
      </c>
      <c r="H57" s="134">
        <f t="shared" si="184"/>
        <v>6902320.1800000006</v>
      </c>
      <c r="I57" s="134">
        <f t="shared" si="184"/>
        <v>3954948.3499999996</v>
      </c>
      <c r="J57" s="134">
        <f t="shared" si="184"/>
        <v>3809661.1800000006</v>
      </c>
      <c r="K57" s="134">
        <f t="shared" si="184"/>
        <v>4060337.59</v>
      </c>
      <c r="L57" s="135">
        <f t="shared" si="184"/>
        <v>4341955.24</v>
      </c>
      <c r="M57" s="134">
        <f t="shared" si="184"/>
        <v>7908454.3899999997</v>
      </c>
      <c r="N57" s="134">
        <f t="shared" si="184"/>
        <v>14739438.940000001</v>
      </c>
      <c r="O57" s="134">
        <f t="shared" si="184"/>
        <v>15993415.84</v>
      </c>
      <c r="P57" s="134">
        <f t="shared" si="184"/>
        <v>20710079</v>
      </c>
      <c r="Q57" s="134">
        <f t="shared" si="184"/>
        <v>19185922</v>
      </c>
      <c r="R57" s="134">
        <f t="shared" si="184"/>
        <v>16368697</v>
      </c>
      <c r="S57" s="134">
        <f t="shared" si="184"/>
        <v>11186134</v>
      </c>
      <c r="T57" s="134">
        <f t="shared" si="184"/>
        <v>5682376</v>
      </c>
      <c r="U57" s="134">
        <f t="shared" si="184"/>
        <v>5004496</v>
      </c>
      <c r="V57" s="134">
        <f t="shared" si="184"/>
        <v>4457936</v>
      </c>
      <c r="W57" s="134">
        <f>SUM(W52+W53+W54+W55+W56)</f>
        <v>4438906</v>
      </c>
      <c r="X57" s="135">
        <f>SUM(X52+X53+X54+X55+X56)</f>
        <v>4832771</v>
      </c>
      <c r="Y57" s="189">
        <v>7750248</v>
      </c>
      <c r="Z57" s="189">
        <v>13240714</v>
      </c>
      <c r="AA57" s="189">
        <v>16579848</v>
      </c>
      <c r="AB57" s="189">
        <v>21775768</v>
      </c>
      <c r="AC57" s="189">
        <v>18536703</v>
      </c>
      <c r="AD57" s="189">
        <v>14266038</v>
      </c>
      <c r="AE57" s="189">
        <v>8551121</v>
      </c>
      <c r="AF57" s="189">
        <v>5458517</v>
      </c>
      <c r="AG57" s="189">
        <v>4364227</v>
      </c>
      <c r="AH57" s="189">
        <v>3736350</v>
      </c>
      <c r="AI57" s="189">
        <v>4109445</v>
      </c>
      <c r="AJ57" s="135">
        <v>4037966</v>
      </c>
      <c r="AK57" s="280">
        <v>8651379</v>
      </c>
      <c r="AL57" s="280">
        <v>17633591</v>
      </c>
      <c r="AM57" s="280">
        <v>20541085</v>
      </c>
      <c r="AN57" s="280">
        <v>24062278</v>
      </c>
      <c r="AO57" s="280">
        <v>22118437</v>
      </c>
      <c r="AP57" s="280">
        <v>18059693</v>
      </c>
      <c r="AQ57" s="38">
        <v>10998466</v>
      </c>
      <c r="AR57" s="280">
        <v>6780268</v>
      </c>
      <c r="AS57" s="280">
        <v>6251696</v>
      </c>
      <c r="AT57" s="280">
        <v>4869438</v>
      </c>
      <c r="AU57" s="280">
        <v>4897944</v>
      </c>
      <c r="AV57" s="297">
        <v>7795666</v>
      </c>
      <c r="AW57" s="280">
        <v>10323320</v>
      </c>
      <c r="AX57" s="280">
        <v>19640571</v>
      </c>
      <c r="AY57" s="280">
        <v>21875346</v>
      </c>
      <c r="AZ57" s="38">
        <v>26931768</v>
      </c>
      <c r="BA57" s="280">
        <v>23404613</v>
      </c>
      <c r="BB57" s="280">
        <v>17841566</v>
      </c>
      <c r="BC57" s="38">
        <v>10451937</v>
      </c>
      <c r="BD57" s="280">
        <v>6463854</v>
      </c>
      <c r="BE57" s="280">
        <v>4692879</v>
      </c>
      <c r="BF57" s="280">
        <v>4727479</v>
      </c>
      <c r="BG57" s="280">
        <v>4139057</v>
      </c>
      <c r="BH57" s="297"/>
      <c r="BI57" s="38">
        <f t="shared" ref="BI57:BM57" si="185">SUM(BI52:BI56)</f>
        <v>-1165579.9499999993</v>
      </c>
      <c r="BJ57" s="136">
        <f t="shared" si="185"/>
        <v>-1088921.2399999995</v>
      </c>
      <c r="BK57" s="136">
        <f t="shared" si="185"/>
        <v>-1524042.1200000006</v>
      </c>
      <c r="BL57" s="136">
        <f t="shared" si="185"/>
        <v>673208.21000000101</v>
      </c>
      <c r="BM57" s="136">
        <f t="shared" si="185"/>
        <v>1121007.0799999996</v>
      </c>
      <c r="BN57" s="136">
        <f t="shared" ref="BN57:BV57" si="186">SUM(BN52:BN56)</f>
        <v>-1219944.1800000002</v>
      </c>
      <c r="BO57" s="136">
        <f t="shared" si="186"/>
        <v>1049547.6499999999</v>
      </c>
      <c r="BP57" s="136">
        <f t="shared" si="186"/>
        <v>648274.82000000007</v>
      </c>
      <c r="BQ57" s="136">
        <f t="shared" si="186"/>
        <v>378568.41000000003</v>
      </c>
      <c r="BR57" s="391">
        <f t="shared" si="186"/>
        <v>490815.76000000013</v>
      </c>
      <c r="BS57" s="414">
        <f t="shared" si="186"/>
        <v>-158206.38999999943</v>
      </c>
      <c r="BT57" s="136">
        <f t="shared" si="186"/>
        <v>-1498724.94</v>
      </c>
      <c r="BU57" s="136">
        <f t="shared" si="186"/>
        <v>586432.16000000027</v>
      </c>
      <c r="BV57" s="136">
        <f t="shared" si="186"/>
        <v>1065689</v>
      </c>
      <c r="BW57" s="136">
        <f t="shared" ref="BW57:BX57" si="187">SUM(BW52:BW56)</f>
        <v>-649219</v>
      </c>
      <c r="BX57" s="231">
        <f t="shared" si="187"/>
        <v>-2102659</v>
      </c>
      <c r="BY57" s="231">
        <f t="shared" ref="BY57:BZ57" si="188">SUM(BY52:BY56)</f>
        <v>-2635013</v>
      </c>
      <c r="BZ57" s="231">
        <f t="shared" si="188"/>
        <v>-223859</v>
      </c>
      <c r="CA57" s="231">
        <f t="shared" ref="CA57:CB57" si="189">SUM(CA52:CA56)</f>
        <v>-640269</v>
      </c>
      <c r="CB57" s="231">
        <f t="shared" si="189"/>
        <v>-721586</v>
      </c>
      <c r="CC57" s="231">
        <f t="shared" ref="CC57:CE57" si="190">SUM(CC52:CC56)</f>
        <v>-329461</v>
      </c>
      <c r="CD57" s="371">
        <f t="shared" si="190"/>
        <v>-794805</v>
      </c>
      <c r="CE57" s="340">
        <f t="shared" si="190"/>
        <v>901131</v>
      </c>
      <c r="CF57" s="257">
        <f t="shared" ref="CF57" si="191">SUM(CF52:CF56)</f>
        <v>4392877</v>
      </c>
      <c r="CG57" s="257">
        <f t="shared" ref="CG57" si="192">SUM(CG52:CG56)</f>
        <v>3961237</v>
      </c>
      <c r="CH57" s="257">
        <f t="shared" ref="CH57" si="193">SUM(CH52:CH56)</f>
        <v>2286510</v>
      </c>
      <c r="CI57" s="257">
        <f t="shared" ref="CI57" si="194">SUM(CI52:CI56)</f>
        <v>3581734</v>
      </c>
      <c r="CJ57" s="257">
        <f t="shared" ref="CJ57" si="195">SUM(CJ52:CJ56)</f>
        <v>3793655</v>
      </c>
      <c r="CK57" s="257">
        <f t="shared" ref="CK57" si="196">SUM(CK52:CK56)</f>
        <v>2447345</v>
      </c>
      <c r="CL57" s="257">
        <f t="shared" ref="CL57" si="197">SUM(CL52:CL56)</f>
        <v>1321751</v>
      </c>
      <c r="CM57" s="257">
        <f t="shared" ref="CM57" si="198">SUM(CM52:CM56)</f>
        <v>1887469</v>
      </c>
      <c r="CN57" s="257">
        <f t="shared" ref="CN57" si="199">SUM(CN52:CN56)</f>
        <v>1133088</v>
      </c>
      <c r="CO57" s="257">
        <f t="shared" ref="CO57" si="200">SUM(CO52:CO56)</f>
        <v>788499</v>
      </c>
      <c r="CP57" s="371">
        <f t="shared" ref="CP57" si="201">SUM(CP52:CP56)</f>
        <v>3757700</v>
      </c>
      <c r="CQ57" s="371">
        <f t="shared" ref="CQ57" si="202">SUM(CQ52:CQ56)</f>
        <v>1671941</v>
      </c>
      <c r="CR57" s="371">
        <f t="shared" ref="CR57" si="203">SUM(CR52:CR56)</f>
        <v>2006980</v>
      </c>
      <c r="CS57" s="371">
        <f t="shared" ref="CS57" si="204">SUM(CS52:CS56)</f>
        <v>1334261</v>
      </c>
      <c r="CT57" s="371">
        <f t="shared" ref="CT57:CU57" si="205">SUM(CT52:CT56)</f>
        <v>2869490</v>
      </c>
      <c r="CU57" s="371">
        <f t="shared" si="205"/>
        <v>1286176</v>
      </c>
      <c r="CV57" s="371">
        <f t="shared" ref="CV57" si="206">SUM(CV52:CV56)</f>
        <v>-218127</v>
      </c>
      <c r="CW57" s="371">
        <f t="shared" ref="CW57" si="207">SUM(CW52:CW56)</f>
        <v>-546529</v>
      </c>
      <c r="CX57" s="371">
        <f t="shared" ref="CX57:CY57" si="208">SUM(CX52:CX56)</f>
        <v>-316414</v>
      </c>
      <c r="CY57" s="371">
        <f t="shared" si="208"/>
        <v>-1558817</v>
      </c>
      <c r="CZ57" s="371">
        <f t="shared" ref="CZ57:DA57" si="209">SUM(CZ52:CZ56)</f>
        <v>-141959</v>
      </c>
      <c r="DA57" s="371">
        <f t="shared" si="209"/>
        <v>-758887</v>
      </c>
      <c r="DB57" s="331"/>
      <c r="DC57" s="38">
        <f>SUM(DC52:DC56)</f>
        <v>4139057</v>
      </c>
    </row>
    <row r="58" spans="1:107" s="31" customFormat="1" x14ac:dyDescent="0.3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32"/>
      <c r="CC58" s="232"/>
      <c r="CD58" s="372"/>
      <c r="CE58" s="341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372"/>
      <c r="CQ58" s="372"/>
      <c r="CR58" s="372"/>
      <c r="CS58" s="372"/>
      <c r="CT58" s="372"/>
      <c r="CU58" s="372"/>
      <c r="CV58" s="372"/>
      <c r="CW58" s="372"/>
      <c r="CX58" s="372"/>
      <c r="CY58" s="372"/>
      <c r="CZ58" s="372"/>
      <c r="DA58" s="372"/>
      <c r="DB58" s="330"/>
      <c r="DC58" s="43"/>
    </row>
    <row r="59" spans="1:107" s="31" customFormat="1" x14ac:dyDescent="0.35">
      <c r="A59" s="139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8">
        <v>56205722</v>
      </c>
      <c r="V59" s="188">
        <v>54203124</v>
      </c>
      <c r="W59" s="188">
        <v>52663359</v>
      </c>
      <c r="X59" s="35">
        <v>51623255</v>
      </c>
      <c r="Y59" s="188">
        <v>50288697</v>
      </c>
      <c r="Z59" s="188">
        <v>49976300</v>
      </c>
      <c r="AA59" s="188">
        <v>51722114</v>
      </c>
      <c r="AB59" s="188">
        <v>57426360</v>
      </c>
      <c r="AC59" s="188">
        <v>62538774</v>
      </c>
      <c r="AD59" s="188">
        <v>65160579</v>
      </c>
      <c r="AE59" s="188">
        <v>62970784</v>
      </c>
      <c r="AF59" s="188">
        <v>59744930</v>
      </c>
      <c r="AG59" s="188">
        <v>55846715</v>
      </c>
      <c r="AH59" s="188">
        <v>51600430</v>
      </c>
      <c r="AI59" s="188">
        <v>48795155</v>
      </c>
      <c r="AJ59" s="35">
        <v>47145184</v>
      </c>
      <c r="AK59" s="279">
        <v>45967546</v>
      </c>
      <c r="AL59" s="279">
        <v>45775914</v>
      </c>
      <c r="AM59" s="279">
        <v>48708483</v>
      </c>
      <c r="AN59" s="279">
        <v>54530966</v>
      </c>
      <c r="AO59" s="279">
        <v>56532781</v>
      </c>
      <c r="AP59" s="279">
        <v>59129370</v>
      </c>
      <c r="AQ59" s="57">
        <v>60226654</v>
      </c>
      <c r="AR59" s="279">
        <v>57808320</v>
      </c>
      <c r="AS59" s="279">
        <v>55138524</v>
      </c>
      <c r="AT59" s="279">
        <v>49215602</v>
      </c>
      <c r="AU59" s="279">
        <v>46292698</v>
      </c>
      <c r="AV59" s="296">
        <v>45355695</v>
      </c>
      <c r="AW59" s="279">
        <v>45054617</v>
      </c>
      <c r="AX59" s="279">
        <v>45992257</v>
      </c>
      <c r="AY59" s="279">
        <v>49032308</v>
      </c>
      <c r="AZ59" s="57">
        <v>55859891</v>
      </c>
      <c r="BA59" s="279">
        <v>59757305</v>
      </c>
      <c r="BB59" s="279">
        <v>63043851</v>
      </c>
      <c r="BC59" s="57">
        <v>63538271</v>
      </c>
      <c r="BD59" s="279">
        <v>60702639</v>
      </c>
      <c r="BE59" s="279">
        <v>55530230</v>
      </c>
      <c r="BF59" s="279">
        <v>51201228</v>
      </c>
      <c r="BG59" s="279">
        <v>48424598</v>
      </c>
      <c r="BH59" s="296"/>
      <c r="BI59" s="36">
        <f t="shared" ref="BI59:BR63" si="210">O59-C59</f>
        <v>-844743.38000000268</v>
      </c>
      <c r="BJ59" s="37">
        <f t="shared" si="210"/>
        <v>1084856.8800000027</v>
      </c>
      <c r="BK59" s="37">
        <f t="shared" si="210"/>
        <v>4122406.6700000018</v>
      </c>
      <c r="BL59" s="37">
        <f t="shared" si="210"/>
        <v>5194700.2100000009</v>
      </c>
      <c r="BM59" s="37">
        <f t="shared" si="210"/>
        <v>7902571.2299999967</v>
      </c>
      <c r="BN59" s="37">
        <f t="shared" si="210"/>
        <v>11831808.18</v>
      </c>
      <c r="BO59" s="37">
        <f t="shared" si="210"/>
        <v>13979856.840000004</v>
      </c>
      <c r="BP59" s="37">
        <f t="shared" si="210"/>
        <v>16226394.960000001</v>
      </c>
      <c r="BQ59" s="37">
        <f t="shared" si="210"/>
        <v>16771818.780000001</v>
      </c>
      <c r="BR59" s="390">
        <f t="shared" si="210"/>
        <v>16613352.039999999</v>
      </c>
      <c r="BS59" s="413">
        <f t="shared" ref="BS59:CB63" si="211">Y59-M59</f>
        <v>16099539.770000003</v>
      </c>
      <c r="BT59" s="37">
        <f t="shared" si="211"/>
        <v>15641969.700000003</v>
      </c>
      <c r="BU59" s="37">
        <f t="shared" si="211"/>
        <v>13573280.5</v>
      </c>
      <c r="BV59" s="37">
        <f t="shared" si="211"/>
        <v>14098399</v>
      </c>
      <c r="BW59" s="37">
        <f t="shared" si="211"/>
        <v>11914548</v>
      </c>
      <c r="BX59" s="230">
        <f t="shared" si="211"/>
        <v>10554700</v>
      </c>
      <c r="BY59" s="230">
        <f t="shared" si="211"/>
        <v>5316286</v>
      </c>
      <c r="BZ59" s="230">
        <f t="shared" si="211"/>
        <v>1300065</v>
      </c>
      <c r="CA59" s="230">
        <f t="shared" si="211"/>
        <v>-359007</v>
      </c>
      <c r="CB59" s="230">
        <f t="shared" si="211"/>
        <v>-2602694</v>
      </c>
      <c r="CC59" s="230">
        <f t="shared" ref="CC59:CL63" si="212">AI59-W59</f>
        <v>-3868204</v>
      </c>
      <c r="CD59" s="370">
        <f t="shared" si="212"/>
        <v>-4478071</v>
      </c>
      <c r="CE59" s="339">
        <f t="shared" si="212"/>
        <v>-4321151</v>
      </c>
      <c r="CF59" s="256">
        <f t="shared" si="212"/>
        <v>-4200386</v>
      </c>
      <c r="CG59" s="256">
        <f t="shared" si="212"/>
        <v>-3013631</v>
      </c>
      <c r="CH59" s="256">
        <f t="shared" si="212"/>
        <v>-2895394</v>
      </c>
      <c r="CI59" s="256">
        <f t="shared" si="212"/>
        <v>-6005993</v>
      </c>
      <c r="CJ59" s="256">
        <f t="shared" si="212"/>
        <v>-6031209</v>
      </c>
      <c r="CK59" s="256">
        <f t="shared" si="212"/>
        <v>-2744130</v>
      </c>
      <c r="CL59" s="256">
        <f t="shared" si="212"/>
        <v>-1936610</v>
      </c>
      <c r="CM59" s="256">
        <f t="shared" ref="CM59:DA63" si="213">AS59-AG59</f>
        <v>-708191</v>
      </c>
      <c r="CN59" s="256">
        <f t="shared" si="213"/>
        <v>-2384828</v>
      </c>
      <c r="CO59" s="256">
        <f t="shared" si="213"/>
        <v>-2502457</v>
      </c>
      <c r="CP59" s="370">
        <f t="shared" si="213"/>
        <v>-1789489</v>
      </c>
      <c r="CQ59" s="370">
        <f t="shared" si="213"/>
        <v>-912929</v>
      </c>
      <c r="CR59" s="370">
        <f t="shared" si="213"/>
        <v>216343</v>
      </c>
      <c r="CS59" s="370">
        <f t="shared" si="213"/>
        <v>323825</v>
      </c>
      <c r="CT59" s="370">
        <f t="shared" si="213"/>
        <v>1328925</v>
      </c>
      <c r="CU59" s="370">
        <f t="shared" si="213"/>
        <v>3224524</v>
      </c>
      <c r="CV59" s="370">
        <f t="shared" si="213"/>
        <v>3914481</v>
      </c>
      <c r="CW59" s="370">
        <f t="shared" si="213"/>
        <v>3311617</v>
      </c>
      <c r="CX59" s="370">
        <f t="shared" si="213"/>
        <v>2894319</v>
      </c>
      <c r="CY59" s="370">
        <f t="shared" si="213"/>
        <v>391706</v>
      </c>
      <c r="CZ59" s="370">
        <f t="shared" si="213"/>
        <v>1985626</v>
      </c>
      <c r="DA59" s="370">
        <f t="shared" si="213"/>
        <v>2131900</v>
      </c>
      <c r="DB59" s="330"/>
      <c r="DC59" s="57">
        <f>IF(ISERROR(GETPIVOTDATA("VALUE",'CRS WK pvt'!$I$2,"DT_FILE",DC$8,"CD_CO",DC$6,"TRIM_CAT",TRIM(B59),"TRIM_LINE",A58))=TRUE,0,GETPIVOTDATA("VALUE",'CRS WK pvt'!$I$2,"DT_FILE",DC$8,"CD_CO",DC$6,"TRIM_CAT",TRIM(B59),"TRIM_LINE",A58))</f>
        <v>48424598</v>
      </c>
    </row>
    <row r="60" spans="1:107" s="31" customFormat="1" x14ac:dyDescent="0.35">
      <c r="A60" s="139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8">
        <v>34265791</v>
      </c>
      <c r="V60" s="188">
        <v>34040552</v>
      </c>
      <c r="W60" s="188">
        <v>33875953</v>
      </c>
      <c r="X60" s="35">
        <v>33900119</v>
      </c>
      <c r="Y60" s="188">
        <v>33458292</v>
      </c>
      <c r="Z60" s="188">
        <v>33284434</v>
      </c>
      <c r="AA60" s="188">
        <v>33846085</v>
      </c>
      <c r="AB60" s="188">
        <v>35754570</v>
      </c>
      <c r="AC60" s="188">
        <v>37336517</v>
      </c>
      <c r="AD60" s="188">
        <v>38570290</v>
      </c>
      <c r="AE60" s="188">
        <v>38789833</v>
      </c>
      <c r="AF60" s="188">
        <v>37327724</v>
      </c>
      <c r="AG60" s="188">
        <v>35958380</v>
      </c>
      <c r="AH60" s="188">
        <v>34675373</v>
      </c>
      <c r="AI60" s="188">
        <v>34087316</v>
      </c>
      <c r="AJ60" s="35">
        <v>33219049</v>
      </c>
      <c r="AK60" s="279">
        <v>32698818</v>
      </c>
      <c r="AL60" s="279">
        <v>32883562</v>
      </c>
      <c r="AM60" s="279">
        <v>34020535</v>
      </c>
      <c r="AN60" s="279">
        <v>36570606</v>
      </c>
      <c r="AO60" s="279">
        <v>37633030</v>
      </c>
      <c r="AP60" s="279">
        <v>38688549</v>
      </c>
      <c r="AQ60" s="57">
        <v>39282361</v>
      </c>
      <c r="AR60" s="279">
        <v>39382783</v>
      </c>
      <c r="AS60" s="279">
        <v>38285637</v>
      </c>
      <c r="AT60" s="279">
        <v>36540143</v>
      </c>
      <c r="AU60" s="279">
        <v>36277319</v>
      </c>
      <c r="AV60" s="296">
        <v>36297648</v>
      </c>
      <c r="AW60" s="279">
        <v>36535926</v>
      </c>
      <c r="AX60" s="279">
        <v>37164495</v>
      </c>
      <c r="AY60" s="279">
        <v>39141434</v>
      </c>
      <c r="AZ60" s="57">
        <v>42403146</v>
      </c>
      <c r="BA60" s="279">
        <v>44615438</v>
      </c>
      <c r="BB60" s="279">
        <v>46345009</v>
      </c>
      <c r="BC60" s="57">
        <v>47458088</v>
      </c>
      <c r="BD60" s="279">
        <v>46704959</v>
      </c>
      <c r="BE60" s="279">
        <v>45081911</v>
      </c>
      <c r="BF60" s="279">
        <v>43178280</v>
      </c>
      <c r="BG60" s="279">
        <v>42428566</v>
      </c>
      <c r="BH60" s="296"/>
      <c r="BI60" s="36">
        <f t="shared" si="210"/>
        <v>3238755.1900000013</v>
      </c>
      <c r="BJ60" s="37">
        <f t="shared" si="210"/>
        <v>3589117.9800000004</v>
      </c>
      <c r="BK60" s="37">
        <f t="shared" si="210"/>
        <v>4040354.1000000015</v>
      </c>
      <c r="BL60" s="37">
        <f t="shared" si="210"/>
        <v>4192972.1400000006</v>
      </c>
      <c r="BM60" s="37">
        <f t="shared" si="210"/>
        <v>5789420.1600000001</v>
      </c>
      <c r="BN60" s="37">
        <f t="shared" si="210"/>
        <v>6130958.1799999997</v>
      </c>
      <c r="BO60" s="37">
        <f t="shared" si="210"/>
        <v>6713118.1700000018</v>
      </c>
      <c r="BP60" s="37">
        <f t="shared" si="210"/>
        <v>7244499.8599999994</v>
      </c>
      <c r="BQ60" s="37">
        <f t="shared" si="210"/>
        <v>7208294.4499999993</v>
      </c>
      <c r="BR60" s="390">
        <f t="shared" si="210"/>
        <v>7070193.9699999988</v>
      </c>
      <c r="BS60" s="413">
        <f t="shared" si="211"/>
        <v>6844782.4699999988</v>
      </c>
      <c r="BT60" s="37">
        <f t="shared" si="211"/>
        <v>6693406.1000000015</v>
      </c>
      <c r="BU60" s="37">
        <f t="shared" si="211"/>
        <v>6179965.2199999988</v>
      </c>
      <c r="BV60" s="37">
        <f t="shared" si="211"/>
        <v>6849880</v>
      </c>
      <c r="BW60" s="37">
        <f t="shared" si="211"/>
        <v>6845736</v>
      </c>
      <c r="BX60" s="230">
        <f t="shared" si="211"/>
        <v>7161885</v>
      </c>
      <c r="BY60" s="230">
        <f t="shared" si="211"/>
        <v>5016063</v>
      </c>
      <c r="BZ60" s="230">
        <f t="shared" si="211"/>
        <v>3220722</v>
      </c>
      <c r="CA60" s="230">
        <f t="shared" si="211"/>
        <v>1692589</v>
      </c>
      <c r="CB60" s="230">
        <f t="shared" si="211"/>
        <v>634821</v>
      </c>
      <c r="CC60" s="230">
        <f t="shared" si="212"/>
        <v>211363</v>
      </c>
      <c r="CD60" s="370">
        <f t="shared" si="212"/>
        <v>-681070</v>
      </c>
      <c r="CE60" s="339">
        <f t="shared" si="212"/>
        <v>-759474</v>
      </c>
      <c r="CF60" s="256">
        <f t="shared" si="212"/>
        <v>-400872</v>
      </c>
      <c r="CG60" s="256">
        <f t="shared" si="212"/>
        <v>174450</v>
      </c>
      <c r="CH60" s="256">
        <f t="shared" si="212"/>
        <v>816036</v>
      </c>
      <c r="CI60" s="256">
        <f t="shared" si="212"/>
        <v>296513</v>
      </c>
      <c r="CJ60" s="256">
        <f t="shared" si="212"/>
        <v>118259</v>
      </c>
      <c r="CK60" s="256">
        <f t="shared" si="212"/>
        <v>492528</v>
      </c>
      <c r="CL60" s="256">
        <f t="shared" si="212"/>
        <v>2055059</v>
      </c>
      <c r="CM60" s="256">
        <f t="shared" si="213"/>
        <v>2327257</v>
      </c>
      <c r="CN60" s="256">
        <f t="shared" si="213"/>
        <v>1864770</v>
      </c>
      <c r="CO60" s="256">
        <f t="shared" si="213"/>
        <v>2190003</v>
      </c>
      <c r="CP60" s="370">
        <f t="shared" si="213"/>
        <v>3078599</v>
      </c>
      <c r="CQ60" s="370">
        <f t="shared" si="213"/>
        <v>3837108</v>
      </c>
      <c r="CR60" s="370">
        <f t="shared" si="213"/>
        <v>4280933</v>
      </c>
      <c r="CS60" s="370">
        <f t="shared" si="213"/>
        <v>5120899</v>
      </c>
      <c r="CT60" s="370">
        <f t="shared" si="213"/>
        <v>5832540</v>
      </c>
      <c r="CU60" s="370">
        <f t="shared" si="213"/>
        <v>6982408</v>
      </c>
      <c r="CV60" s="370">
        <f t="shared" si="213"/>
        <v>7656460</v>
      </c>
      <c r="CW60" s="370">
        <f t="shared" si="213"/>
        <v>8175727</v>
      </c>
      <c r="CX60" s="370">
        <f t="shared" si="213"/>
        <v>7322176</v>
      </c>
      <c r="CY60" s="370">
        <f t="shared" si="213"/>
        <v>6796274</v>
      </c>
      <c r="CZ60" s="370">
        <f t="shared" si="213"/>
        <v>6638137</v>
      </c>
      <c r="DA60" s="370">
        <f t="shared" si="213"/>
        <v>6151247</v>
      </c>
      <c r="DB60" s="330"/>
      <c r="DC60" s="57">
        <f>IF(ISERROR(GETPIVOTDATA("VALUE",'CRS WK pvt'!$I$2,"DT_FILE",DC$8,"CD_CO",DC$6,"TRIM_CAT",TRIM(B60),"TRIM_LINE",A58))=TRUE,0,GETPIVOTDATA("VALUE",'CRS WK pvt'!$I$2,"DT_FILE",DC$8,"CD_CO",DC$6,"TRIM_CAT",TRIM(B60),"TRIM_LINE",A58))</f>
        <v>42428566</v>
      </c>
    </row>
    <row r="61" spans="1:107" s="31" customFormat="1" x14ac:dyDescent="0.35">
      <c r="A61" s="139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1539553.15</v>
      </c>
      <c r="H61" s="34">
        <v>1415865.79</v>
      </c>
      <c r="I61" s="34">
        <v>1372272.22</v>
      </c>
      <c r="J61" s="34">
        <v>1194984.92</v>
      </c>
      <c r="K61" s="34">
        <v>1029563.6</v>
      </c>
      <c r="L61" s="35">
        <v>920188.49</v>
      </c>
      <c r="M61" s="34">
        <v>894586.79</v>
      </c>
      <c r="N61" s="34">
        <v>877885.43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8">
        <v>3011686</v>
      </c>
      <c r="V61" s="188">
        <v>2803058</v>
      </c>
      <c r="W61" s="188">
        <v>2674070</v>
      </c>
      <c r="X61" s="35">
        <v>2503468</v>
      </c>
      <c r="Y61" s="188">
        <v>2368164</v>
      </c>
      <c r="Z61" s="188">
        <v>2333583</v>
      </c>
      <c r="AA61" s="188">
        <v>2373766</v>
      </c>
      <c r="AB61" s="188">
        <v>2737223</v>
      </c>
      <c r="AC61" s="188">
        <v>3080833</v>
      </c>
      <c r="AD61" s="188">
        <v>3418010</v>
      </c>
      <c r="AE61" s="188">
        <v>3519560</v>
      </c>
      <c r="AF61" s="188">
        <v>3393654</v>
      </c>
      <c r="AG61" s="188">
        <v>3045427</v>
      </c>
      <c r="AH61" s="188">
        <v>2651503</v>
      </c>
      <c r="AI61" s="188">
        <v>2451030</v>
      </c>
      <c r="AJ61" s="35">
        <v>2305450</v>
      </c>
      <c r="AK61" s="279">
        <v>2247371</v>
      </c>
      <c r="AL61" s="279">
        <v>2281355</v>
      </c>
      <c r="AM61" s="279">
        <v>2460547</v>
      </c>
      <c r="AN61" s="279">
        <v>2479729</v>
      </c>
      <c r="AO61" s="279">
        <v>2500340</v>
      </c>
      <c r="AP61" s="279">
        <v>2641729</v>
      </c>
      <c r="AQ61" s="57">
        <v>2694117</v>
      </c>
      <c r="AR61" s="279">
        <v>2626394</v>
      </c>
      <c r="AS61" s="279">
        <v>2489856</v>
      </c>
      <c r="AT61" s="279">
        <v>2236463</v>
      </c>
      <c r="AU61" s="279">
        <v>2096898</v>
      </c>
      <c r="AV61" s="296">
        <v>1967642</v>
      </c>
      <c r="AW61" s="279">
        <v>1880893</v>
      </c>
      <c r="AX61" s="279">
        <v>1844156</v>
      </c>
      <c r="AY61" s="279">
        <v>1988755</v>
      </c>
      <c r="AZ61" s="57">
        <v>2218879</v>
      </c>
      <c r="BA61" s="279">
        <v>2617683</v>
      </c>
      <c r="BB61" s="279">
        <v>2853381</v>
      </c>
      <c r="BC61" s="57">
        <v>2923408</v>
      </c>
      <c r="BD61" s="279">
        <v>2912317</v>
      </c>
      <c r="BE61" s="279">
        <v>2700753</v>
      </c>
      <c r="BF61" s="279">
        <v>2486017</v>
      </c>
      <c r="BG61" s="279">
        <v>2427060</v>
      </c>
      <c r="BH61" s="296"/>
      <c r="BI61" s="36">
        <f t="shared" si="210"/>
        <v>91339.989999999991</v>
      </c>
      <c r="BJ61" s="37">
        <f t="shared" si="210"/>
        <v>620145.05000000005</v>
      </c>
      <c r="BK61" s="37">
        <f t="shared" si="210"/>
        <v>1275413.98</v>
      </c>
      <c r="BL61" s="37">
        <f t="shared" si="210"/>
        <v>1443758.8</v>
      </c>
      <c r="BM61" s="37">
        <f t="shared" si="210"/>
        <v>1617077.85</v>
      </c>
      <c r="BN61" s="37">
        <f t="shared" si="210"/>
        <v>1759047.21</v>
      </c>
      <c r="BO61" s="37">
        <f t="shared" si="210"/>
        <v>1639413.78</v>
      </c>
      <c r="BP61" s="37">
        <f t="shared" si="210"/>
        <v>1608073.08</v>
      </c>
      <c r="BQ61" s="37">
        <f t="shared" si="210"/>
        <v>1644506.4</v>
      </c>
      <c r="BR61" s="390">
        <f t="shared" si="210"/>
        <v>1583279.51</v>
      </c>
      <c r="BS61" s="413">
        <f t="shared" si="211"/>
        <v>1473577.21</v>
      </c>
      <c r="BT61" s="37">
        <f t="shared" si="211"/>
        <v>1455697.5699999998</v>
      </c>
      <c r="BU61" s="37">
        <f t="shared" si="211"/>
        <v>1189533.78</v>
      </c>
      <c r="BV61" s="37">
        <f t="shared" si="211"/>
        <v>1020658</v>
      </c>
      <c r="BW61" s="37">
        <f t="shared" si="211"/>
        <v>494159</v>
      </c>
      <c r="BX61" s="230">
        <f t="shared" si="211"/>
        <v>426310</v>
      </c>
      <c r="BY61" s="230">
        <f t="shared" si="211"/>
        <v>362929</v>
      </c>
      <c r="BZ61" s="230">
        <f t="shared" si="211"/>
        <v>218741</v>
      </c>
      <c r="CA61" s="230">
        <f t="shared" si="211"/>
        <v>33741</v>
      </c>
      <c r="CB61" s="230">
        <f t="shared" si="211"/>
        <v>-151555</v>
      </c>
      <c r="CC61" s="230">
        <f t="shared" si="212"/>
        <v>-223040</v>
      </c>
      <c r="CD61" s="370">
        <f t="shared" si="212"/>
        <v>-198018</v>
      </c>
      <c r="CE61" s="339">
        <f t="shared" si="212"/>
        <v>-120793</v>
      </c>
      <c r="CF61" s="256">
        <f t="shared" si="212"/>
        <v>-52228</v>
      </c>
      <c r="CG61" s="256">
        <f t="shared" si="212"/>
        <v>86781</v>
      </c>
      <c r="CH61" s="256">
        <f t="shared" si="212"/>
        <v>-257494</v>
      </c>
      <c r="CI61" s="256">
        <f t="shared" si="212"/>
        <v>-580493</v>
      </c>
      <c r="CJ61" s="256">
        <f t="shared" si="212"/>
        <v>-776281</v>
      </c>
      <c r="CK61" s="256">
        <f t="shared" si="212"/>
        <v>-825443</v>
      </c>
      <c r="CL61" s="256">
        <f t="shared" si="212"/>
        <v>-767260</v>
      </c>
      <c r="CM61" s="256">
        <f t="shared" si="213"/>
        <v>-555571</v>
      </c>
      <c r="CN61" s="256">
        <f t="shared" si="213"/>
        <v>-415040</v>
      </c>
      <c r="CO61" s="256">
        <f t="shared" si="213"/>
        <v>-354132</v>
      </c>
      <c r="CP61" s="370">
        <f t="shared" si="213"/>
        <v>-337808</v>
      </c>
      <c r="CQ61" s="370">
        <f t="shared" si="213"/>
        <v>-366478</v>
      </c>
      <c r="CR61" s="370">
        <f t="shared" si="213"/>
        <v>-437199</v>
      </c>
      <c r="CS61" s="370">
        <f t="shared" si="213"/>
        <v>-471792</v>
      </c>
      <c r="CT61" s="370">
        <f t="shared" si="213"/>
        <v>-260850</v>
      </c>
      <c r="CU61" s="370">
        <f t="shared" si="213"/>
        <v>117343</v>
      </c>
      <c r="CV61" s="370">
        <f t="shared" si="213"/>
        <v>211652</v>
      </c>
      <c r="CW61" s="370">
        <f t="shared" si="213"/>
        <v>229291</v>
      </c>
      <c r="CX61" s="370">
        <f t="shared" si="213"/>
        <v>285923</v>
      </c>
      <c r="CY61" s="370">
        <f t="shared" si="213"/>
        <v>210897</v>
      </c>
      <c r="CZ61" s="370">
        <f t="shared" si="213"/>
        <v>249554</v>
      </c>
      <c r="DA61" s="370">
        <f t="shared" si="213"/>
        <v>330162</v>
      </c>
      <c r="DB61" s="330"/>
      <c r="DC61" s="57">
        <f>IF(ISERROR(GETPIVOTDATA("VALUE",'CRS WK pvt'!$I$2,"DT_FILE",DC$8,"CD_CO",DC$6,"TRIM_CAT",TRIM(B61),"TRIM_LINE",A58))=TRUE,0,GETPIVOTDATA("VALUE",'CRS WK pvt'!$I$2,"DT_FILE",DC$8,"CD_CO",DC$6,"TRIM_CAT",TRIM(B61),"TRIM_LINE",A58))</f>
        <v>2427060</v>
      </c>
    </row>
    <row r="62" spans="1:107" s="31" customFormat="1" x14ac:dyDescent="0.35">
      <c r="A62" s="139"/>
      <c r="B62" s="32" t="s">
        <v>142</v>
      </c>
      <c r="C62" s="33">
        <v>835028.06</v>
      </c>
      <c r="D62" s="34">
        <v>825026.65</v>
      </c>
      <c r="E62" s="34">
        <v>1055434.3700000001</v>
      </c>
      <c r="F62" s="34">
        <v>1322461.75</v>
      </c>
      <c r="G62" s="34">
        <v>1473794.41</v>
      </c>
      <c r="H62" s="34">
        <v>1399234.45</v>
      </c>
      <c r="I62" s="34">
        <v>1022574.73</v>
      </c>
      <c r="J62" s="34">
        <v>884205.33</v>
      </c>
      <c r="K62" s="34">
        <v>817589.12</v>
      </c>
      <c r="L62" s="35">
        <v>850545.41</v>
      </c>
      <c r="M62" s="34">
        <v>767565.24</v>
      </c>
      <c r="N62" s="34">
        <v>718054.7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8">
        <v>2327468</v>
      </c>
      <c r="V62" s="188">
        <v>2081503</v>
      </c>
      <c r="W62" s="188">
        <v>1991809</v>
      </c>
      <c r="X62" s="35">
        <v>1873546</v>
      </c>
      <c r="Y62" s="188">
        <v>1764030</v>
      </c>
      <c r="Z62" s="188">
        <v>1788716</v>
      </c>
      <c r="AA62" s="188">
        <v>1689912</v>
      </c>
      <c r="AB62" s="188">
        <v>1924367</v>
      </c>
      <c r="AC62" s="188">
        <v>2212286</v>
      </c>
      <c r="AD62" s="188">
        <v>2506302</v>
      </c>
      <c r="AE62" s="188">
        <v>2376189</v>
      </c>
      <c r="AF62" s="188">
        <v>2310266</v>
      </c>
      <c r="AG62" s="188">
        <v>2122601</v>
      </c>
      <c r="AH62" s="188">
        <v>1867147</v>
      </c>
      <c r="AI62" s="188">
        <v>1848860</v>
      </c>
      <c r="AJ62" s="35">
        <v>1673768</v>
      </c>
      <c r="AK62" s="279">
        <v>1640397</v>
      </c>
      <c r="AL62" s="279">
        <v>1602611</v>
      </c>
      <c r="AM62" s="279">
        <v>1674579</v>
      </c>
      <c r="AN62" s="279">
        <v>1751134</v>
      </c>
      <c r="AO62" s="279">
        <v>1870138</v>
      </c>
      <c r="AP62" s="279">
        <v>1933514</v>
      </c>
      <c r="AQ62" s="57">
        <v>2030300</v>
      </c>
      <c r="AR62" s="279">
        <v>2059882</v>
      </c>
      <c r="AS62" s="279">
        <v>2049495</v>
      </c>
      <c r="AT62" s="279">
        <v>1787664</v>
      </c>
      <c r="AU62" s="279">
        <v>1661384</v>
      </c>
      <c r="AV62" s="296">
        <v>1581394</v>
      </c>
      <c r="AW62" s="279">
        <v>1497887</v>
      </c>
      <c r="AX62" s="279">
        <v>1497920</v>
      </c>
      <c r="AY62" s="279">
        <v>1535096</v>
      </c>
      <c r="AZ62" s="57">
        <v>1829074</v>
      </c>
      <c r="BA62" s="279">
        <v>2103339</v>
      </c>
      <c r="BB62" s="279">
        <v>2314804</v>
      </c>
      <c r="BC62" s="57">
        <v>2334031</v>
      </c>
      <c r="BD62" s="279">
        <v>2210780</v>
      </c>
      <c r="BE62" s="279">
        <v>2125786</v>
      </c>
      <c r="BF62" s="279">
        <v>2048272</v>
      </c>
      <c r="BG62" s="279">
        <v>1958192</v>
      </c>
      <c r="BH62" s="296"/>
      <c r="BI62" s="36">
        <f t="shared" si="210"/>
        <v>75239.189999999944</v>
      </c>
      <c r="BJ62" s="37">
        <f t="shared" si="210"/>
        <v>428279.35</v>
      </c>
      <c r="BK62" s="37">
        <f t="shared" si="210"/>
        <v>711424.62999999989</v>
      </c>
      <c r="BL62" s="37">
        <f t="shared" si="210"/>
        <v>885626.25</v>
      </c>
      <c r="BM62" s="37">
        <f t="shared" si="210"/>
        <v>876875.59000000008</v>
      </c>
      <c r="BN62" s="37">
        <f t="shared" si="210"/>
        <v>1043344.55</v>
      </c>
      <c r="BO62" s="37">
        <f t="shared" si="210"/>
        <v>1304893.27</v>
      </c>
      <c r="BP62" s="37">
        <f t="shared" si="210"/>
        <v>1197297.67</v>
      </c>
      <c r="BQ62" s="37">
        <f t="shared" si="210"/>
        <v>1174219.8799999999</v>
      </c>
      <c r="BR62" s="390">
        <f t="shared" si="210"/>
        <v>1023000.59</v>
      </c>
      <c r="BS62" s="413">
        <f t="shared" si="211"/>
        <v>996464.76</v>
      </c>
      <c r="BT62" s="37">
        <f t="shared" si="211"/>
        <v>1070661.3</v>
      </c>
      <c r="BU62" s="37">
        <f t="shared" si="211"/>
        <v>779644.75</v>
      </c>
      <c r="BV62" s="37">
        <f t="shared" si="211"/>
        <v>671061</v>
      </c>
      <c r="BW62" s="37">
        <f t="shared" si="211"/>
        <v>445427</v>
      </c>
      <c r="BX62" s="230">
        <f t="shared" si="211"/>
        <v>298214</v>
      </c>
      <c r="BY62" s="230">
        <f t="shared" si="211"/>
        <v>25519</v>
      </c>
      <c r="BZ62" s="230">
        <f t="shared" si="211"/>
        <v>-132313</v>
      </c>
      <c r="CA62" s="230">
        <f t="shared" si="211"/>
        <v>-204867</v>
      </c>
      <c r="CB62" s="230">
        <f t="shared" si="211"/>
        <v>-214356</v>
      </c>
      <c r="CC62" s="230">
        <f t="shared" si="212"/>
        <v>-142949</v>
      </c>
      <c r="CD62" s="370">
        <f t="shared" si="212"/>
        <v>-199778</v>
      </c>
      <c r="CE62" s="339">
        <f t="shared" si="212"/>
        <v>-123633</v>
      </c>
      <c r="CF62" s="256">
        <f t="shared" si="212"/>
        <v>-186105</v>
      </c>
      <c r="CG62" s="256">
        <f t="shared" si="212"/>
        <v>-15333</v>
      </c>
      <c r="CH62" s="256">
        <f t="shared" si="212"/>
        <v>-173233</v>
      </c>
      <c r="CI62" s="256">
        <f t="shared" si="212"/>
        <v>-342148</v>
      </c>
      <c r="CJ62" s="256">
        <f t="shared" si="212"/>
        <v>-572788</v>
      </c>
      <c r="CK62" s="256">
        <f t="shared" si="212"/>
        <v>-345889</v>
      </c>
      <c r="CL62" s="256">
        <f t="shared" si="212"/>
        <v>-250384</v>
      </c>
      <c r="CM62" s="256">
        <f t="shared" si="213"/>
        <v>-73106</v>
      </c>
      <c r="CN62" s="256">
        <f t="shared" si="213"/>
        <v>-79483</v>
      </c>
      <c r="CO62" s="256">
        <f t="shared" si="213"/>
        <v>-187476</v>
      </c>
      <c r="CP62" s="370">
        <f t="shared" si="213"/>
        <v>-92374</v>
      </c>
      <c r="CQ62" s="370">
        <f t="shared" si="213"/>
        <v>-142510</v>
      </c>
      <c r="CR62" s="370">
        <f t="shared" si="213"/>
        <v>-104691</v>
      </c>
      <c r="CS62" s="370">
        <f t="shared" si="213"/>
        <v>-139483</v>
      </c>
      <c r="CT62" s="370">
        <f t="shared" si="213"/>
        <v>77940</v>
      </c>
      <c r="CU62" s="370">
        <f t="shared" si="213"/>
        <v>233201</v>
      </c>
      <c r="CV62" s="370">
        <f t="shared" si="213"/>
        <v>381290</v>
      </c>
      <c r="CW62" s="370">
        <f t="shared" si="213"/>
        <v>303731</v>
      </c>
      <c r="CX62" s="370">
        <f t="shared" si="213"/>
        <v>150898</v>
      </c>
      <c r="CY62" s="370">
        <f t="shared" si="213"/>
        <v>76291</v>
      </c>
      <c r="CZ62" s="370">
        <f t="shared" si="213"/>
        <v>260608</v>
      </c>
      <c r="DA62" s="370">
        <f t="shared" si="213"/>
        <v>296808</v>
      </c>
      <c r="DB62" s="330"/>
      <c r="DC62" s="57">
        <f>IF(ISERROR(GETPIVOTDATA("VALUE",'CRS WK pvt'!$I$2,"DT_FILE",DC$8,"CD_CO",DC$6,"TRIM_CAT",TRIM(B62),"TRIM_LINE",A58))=TRUE,0,GETPIVOTDATA("VALUE",'CRS WK pvt'!$I$2,"DT_FILE",DC$8,"CD_CO",DC$6,"TRIM_CAT",TRIM(B62),"TRIM_LINE",A58))</f>
        <v>1958192</v>
      </c>
    </row>
    <row r="63" spans="1:107" s="31" customFormat="1" x14ac:dyDescent="0.35">
      <c r="A63" s="139"/>
      <c r="B63" s="32" t="s">
        <v>143</v>
      </c>
      <c r="C63" s="33">
        <v>3828360.68</v>
      </c>
      <c r="D63" s="34">
        <v>3729069.67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</v>
      </c>
      <c r="K63" s="34">
        <v>3225708.09</v>
      </c>
      <c r="L63" s="35">
        <v>3654801.82</v>
      </c>
      <c r="M63" s="34">
        <v>3530073.57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8">
        <v>9159078</v>
      </c>
      <c r="V63" s="188">
        <v>9250238</v>
      </c>
      <c r="W63" s="188">
        <v>8959532</v>
      </c>
      <c r="X63" s="35">
        <v>8543280</v>
      </c>
      <c r="Y63" s="188">
        <v>8091244</v>
      </c>
      <c r="Z63" s="188">
        <v>7946952</v>
      </c>
      <c r="AA63" s="188">
        <v>5899684</v>
      </c>
      <c r="AB63" s="188">
        <v>6229475</v>
      </c>
      <c r="AC63" s="188">
        <v>6777401</v>
      </c>
      <c r="AD63" s="188">
        <v>7576764</v>
      </c>
      <c r="AE63" s="188">
        <v>5989819</v>
      </c>
      <c r="AF63" s="188">
        <v>5678786</v>
      </c>
      <c r="AG63" s="188">
        <v>5831949</v>
      </c>
      <c r="AH63" s="188">
        <v>5134343</v>
      </c>
      <c r="AI63" s="188">
        <v>4809941</v>
      </c>
      <c r="AJ63" s="35">
        <v>4622924</v>
      </c>
      <c r="AK63" s="279">
        <v>4604955</v>
      </c>
      <c r="AL63" s="279">
        <v>4384863</v>
      </c>
      <c r="AM63" s="279">
        <v>4873568</v>
      </c>
      <c r="AN63" s="279">
        <v>5080699</v>
      </c>
      <c r="AO63" s="279">
        <v>5212913</v>
      </c>
      <c r="AP63" s="279">
        <v>5490406</v>
      </c>
      <c r="AQ63" s="57">
        <v>5793741</v>
      </c>
      <c r="AR63" s="279">
        <v>6476713</v>
      </c>
      <c r="AS63" s="279">
        <v>6664032</v>
      </c>
      <c r="AT63" s="279">
        <v>5193328</v>
      </c>
      <c r="AU63" s="279">
        <v>4754870</v>
      </c>
      <c r="AV63" s="296">
        <v>4866291</v>
      </c>
      <c r="AW63" s="279">
        <v>4752953</v>
      </c>
      <c r="AX63" s="279">
        <v>3489689</v>
      </c>
      <c r="AY63" s="279">
        <v>3619234</v>
      </c>
      <c r="AZ63" s="57">
        <v>3929572</v>
      </c>
      <c r="BA63" s="279">
        <v>4850982</v>
      </c>
      <c r="BB63" s="279">
        <v>5171576</v>
      </c>
      <c r="BC63" s="57">
        <v>5478578</v>
      </c>
      <c r="BD63" s="279">
        <v>6017008</v>
      </c>
      <c r="BE63" s="279">
        <v>5687141</v>
      </c>
      <c r="BF63" s="279">
        <v>5324861</v>
      </c>
      <c r="BG63" s="279">
        <v>5318174</v>
      </c>
      <c r="BH63" s="296"/>
      <c r="BI63" s="36">
        <f t="shared" si="210"/>
        <v>410640.2099999995</v>
      </c>
      <c r="BJ63" s="37">
        <f t="shared" si="210"/>
        <v>1636888.33</v>
      </c>
      <c r="BK63" s="37">
        <f t="shared" si="210"/>
        <v>2185174.1399999997</v>
      </c>
      <c r="BL63" s="37">
        <f t="shared" si="210"/>
        <v>2178051.8200000003</v>
      </c>
      <c r="BM63" s="37">
        <f t="shared" si="210"/>
        <v>2866299.8499999996</v>
      </c>
      <c r="BN63" s="37">
        <f t="shared" si="210"/>
        <v>2216519.91</v>
      </c>
      <c r="BO63" s="37">
        <f t="shared" si="210"/>
        <v>4090111.54</v>
      </c>
      <c r="BP63" s="37">
        <f t="shared" si="210"/>
        <v>5990133.6699999999</v>
      </c>
      <c r="BQ63" s="37">
        <f t="shared" si="210"/>
        <v>5733823.9100000001</v>
      </c>
      <c r="BR63" s="390">
        <f t="shared" si="210"/>
        <v>4888478.18</v>
      </c>
      <c r="BS63" s="413">
        <f t="shared" si="211"/>
        <v>4561170.43</v>
      </c>
      <c r="BT63" s="37">
        <f t="shared" si="211"/>
        <v>4318754</v>
      </c>
      <c r="BU63" s="37">
        <f t="shared" si="211"/>
        <v>1660683.1100000003</v>
      </c>
      <c r="BV63" s="37">
        <f t="shared" si="211"/>
        <v>863517</v>
      </c>
      <c r="BW63" s="37">
        <f t="shared" si="211"/>
        <v>-218424</v>
      </c>
      <c r="BX63" s="230">
        <f t="shared" si="211"/>
        <v>-527177</v>
      </c>
      <c r="BY63" s="230">
        <f t="shared" si="211"/>
        <v>-3061898</v>
      </c>
      <c r="BZ63" s="230">
        <f t="shared" si="211"/>
        <v>-3754395</v>
      </c>
      <c r="CA63" s="230">
        <f t="shared" si="211"/>
        <v>-3327129</v>
      </c>
      <c r="CB63" s="230">
        <f t="shared" si="211"/>
        <v>-4115895</v>
      </c>
      <c r="CC63" s="230">
        <f t="shared" si="212"/>
        <v>-4149591</v>
      </c>
      <c r="CD63" s="370">
        <f t="shared" si="212"/>
        <v>-3920356</v>
      </c>
      <c r="CE63" s="339">
        <f t="shared" si="212"/>
        <v>-3486289</v>
      </c>
      <c r="CF63" s="256">
        <f t="shared" si="212"/>
        <v>-3562089</v>
      </c>
      <c r="CG63" s="256">
        <f t="shared" si="212"/>
        <v>-1026116</v>
      </c>
      <c r="CH63" s="256">
        <f t="shared" si="212"/>
        <v>-1148776</v>
      </c>
      <c r="CI63" s="256">
        <f t="shared" si="212"/>
        <v>-1564488</v>
      </c>
      <c r="CJ63" s="256">
        <f t="shared" si="212"/>
        <v>-2086358</v>
      </c>
      <c r="CK63" s="256">
        <f t="shared" si="212"/>
        <v>-196078</v>
      </c>
      <c r="CL63" s="256">
        <f t="shared" si="212"/>
        <v>797927</v>
      </c>
      <c r="CM63" s="256">
        <f t="shared" si="213"/>
        <v>832083</v>
      </c>
      <c r="CN63" s="256">
        <f t="shared" si="213"/>
        <v>58985</v>
      </c>
      <c r="CO63" s="256">
        <f t="shared" si="213"/>
        <v>-55071</v>
      </c>
      <c r="CP63" s="370">
        <f t="shared" si="213"/>
        <v>243367</v>
      </c>
      <c r="CQ63" s="370">
        <f t="shared" si="213"/>
        <v>147998</v>
      </c>
      <c r="CR63" s="370">
        <f t="shared" si="213"/>
        <v>-895174</v>
      </c>
      <c r="CS63" s="370">
        <f t="shared" si="213"/>
        <v>-1254334</v>
      </c>
      <c r="CT63" s="370">
        <f t="shared" si="213"/>
        <v>-1151127</v>
      </c>
      <c r="CU63" s="370">
        <f t="shared" si="213"/>
        <v>-361931</v>
      </c>
      <c r="CV63" s="370">
        <f t="shared" si="213"/>
        <v>-318830</v>
      </c>
      <c r="CW63" s="370">
        <f t="shared" si="213"/>
        <v>-315163</v>
      </c>
      <c r="CX63" s="370">
        <f t="shared" si="213"/>
        <v>-459705</v>
      </c>
      <c r="CY63" s="370">
        <f t="shared" si="213"/>
        <v>-976891</v>
      </c>
      <c r="CZ63" s="370">
        <f t="shared" si="213"/>
        <v>131533</v>
      </c>
      <c r="DA63" s="370">
        <f t="shared" si="213"/>
        <v>563304</v>
      </c>
      <c r="DB63" s="330"/>
      <c r="DC63" s="57">
        <f>IF(ISERROR(GETPIVOTDATA("VALUE",'CRS WK pvt'!$I$2,"DT_FILE",DC$8,"CD_CO",DC$6,"TRIM_CAT",TRIM(B63),"TRIM_LINE",A58))=TRUE,0,GETPIVOTDATA("VALUE",'CRS WK pvt'!$I$2,"DT_FILE",DC$8,"CD_CO",DC$6,"TRIM_CAT",TRIM(B63),"TRIM_LINE",A58))</f>
        <v>5318174</v>
      </c>
    </row>
    <row r="64" spans="1:107" s="123" customFormat="1" x14ac:dyDescent="0.35">
      <c r="A64" s="140"/>
      <c r="B64" s="32" t="s">
        <v>144</v>
      </c>
      <c r="C64" s="133">
        <f t="shared" ref="C64:V64" si="214">SUM(C59:C63)</f>
        <v>69177222.439999998</v>
      </c>
      <c r="D64" s="134">
        <f t="shared" si="214"/>
        <v>73209192.410000011</v>
      </c>
      <c r="E64" s="134">
        <f t="shared" si="214"/>
        <v>80129591.479999989</v>
      </c>
      <c r="F64" s="134">
        <f t="shared" si="214"/>
        <v>85422903.780000001</v>
      </c>
      <c r="G64" s="134">
        <f t="shared" si="214"/>
        <v>86935041.320000008</v>
      </c>
      <c r="H64" s="134">
        <f t="shared" si="214"/>
        <v>84620861.970000014</v>
      </c>
      <c r="I64" s="134">
        <f t="shared" si="214"/>
        <v>77242351.399999991</v>
      </c>
      <c r="J64" s="134">
        <f t="shared" si="214"/>
        <v>70112075.760000005</v>
      </c>
      <c r="K64" s="134">
        <f t="shared" si="214"/>
        <v>67632059.579999998</v>
      </c>
      <c r="L64" s="135">
        <f t="shared" si="214"/>
        <v>67265363.709999993</v>
      </c>
      <c r="M64" s="134">
        <f t="shared" si="214"/>
        <v>65994892.359999999</v>
      </c>
      <c r="N64" s="134">
        <f t="shared" si="214"/>
        <v>66149496.329999998</v>
      </c>
      <c r="O64" s="134">
        <f t="shared" si="214"/>
        <v>72148453.640000001</v>
      </c>
      <c r="P64" s="134">
        <f t="shared" si="214"/>
        <v>80568480</v>
      </c>
      <c r="Q64" s="134">
        <f t="shared" si="214"/>
        <v>92464365</v>
      </c>
      <c r="R64" s="134">
        <f t="shared" si="214"/>
        <v>99318013</v>
      </c>
      <c r="S64" s="134">
        <f t="shared" si="214"/>
        <v>105987286</v>
      </c>
      <c r="T64" s="134">
        <f t="shared" si="214"/>
        <v>107602540</v>
      </c>
      <c r="U64" s="134">
        <f t="shared" si="214"/>
        <v>104969745</v>
      </c>
      <c r="V64" s="134">
        <f t="shared" si="214"/>
        <v>102378475</v>
      </c>
      <c r="W64" s="134">
        <f>SUM(W59+W60+W61+W62+W63)</f>
        <v>100164723</v>
      </c>
      <c r="X64" s="135">
        <f>SUM(X59+X60+X61+X62+X63)</f>
        <v>98443668</v>
      </c>
      <c r="Y64" s="189">
        <v>95970427</v>
      </c>
      <c r="Z64" s="189">
        <v>95329985</v>
      </c>
      <c r="AA64" s="189">
        <v>95531561</v>
      </c>
      <c r="AB64" s="189">
        <v>104071995</v>
      </c>
      <c r="AC64" s="189">
        <v>111945811</v>
      </c>
      <c r="AD64" s="189">
        <v>117231945</v>
      </c>
      <c r="AE64" s="189">
        <v>113646185</v>
      </c>
      <c r="AF64" s="189">
        <v>108455360</v>
      </c>
      <c r="AG64" s="189">
        <v>102805072</v>
      </c>
      <c r="AH64" s="189">
        <v>95928796</v>
      </c>
      <c r="AI64" s="189">
        <v>91992302</v>
      </c>
      <c r="AJ64" s="135">
        <v>88966375</v>
      </c>
      <c r="AK64" s="280">
        <v>87159087</v>
      </c>
      <c r="AL64" s="280">
        <v>86928305</v>
      </c>
      <c r="AM64" s="280">
        <v>91737712</v>
      </c>
      <c r="AN64" s="280">
        <v>100413134</v>
      </c>
      <c r="AO64" s="280">
        <v>103749202</v>
      </c>
      <c r="AP64" s="280">
        <v>107883568</v>
      </c>
      <c r="AQ64" s="38">
        <v>110027173</v>
      </c>
      <c r="AR64" s="280">
        <v>108354092</v>
      </c>
      <c r="AS64" s="280">
        <v>104627544</v>
      </c>
      <c r="AT64" s="280">
        <v>94973200</v>
      </c>
      <c r="AU64" s="280">
        <v>91083169</v>
      </c>
      <c r="AV64" s="297">
        <v>90068670</v>
      </c>
      <c r="AW64" s="280">
        <v>89722276</v>
      </c>
      <c r="AX64" s="280">
        <v>89988517</v>
      </c>
      <c r="AY64" s="280">
        <v>95316827</v>
      </c>
      <c r="AZ64" s="38">
        <v>106240562</v>
      </c>
      <c r="BA64" s="280">
        <v>113944747</v>
      </c>
      <c r="BB64" s="280">
        <v>119728621</v>
      </c>
      <c r="BC64" s="38">
        <v>121732376</v>
      </c>
      <c r="BD64" s="280">
        <v>118547703</v>
      </c>
      <c r="BE64" s="280">
        <v>111125821</v>
      </c>
      <c r="BF64" s="280">
        <v>104238658</v>
      </c>
      <c r="BG64" s="280">
        <v>100556590</v>
      </c>
      <c r="BH64" s="297"/>
      <c r="BI64" s="38">
        <f t="shared" ref="BI64:BM64" si="215">SUM(BI59:BI63)</f>
        <v>2971231.1999999983</v>
      </c>
      <c r="BJ64" s="136">
        <f t="shared" si="215"/>
        <v>7359287.5900000026</v>
      </c>
      <c r="BK64" s="136">
        <f t="shared" si="215"/>
        <v>12334773.520000003</v>
      </c>
      <c r="BL64" s="136">
        <f t="shared" si="215"/>
        <v>13895109.220000003</v>
      </c>
      <c r="BM64" s="136">
        <f t="shared" si="215"/>
        <v>19052244.679999996</v>
      </c>
      <c r="BN64" s="136">
        <f t="shared" ref="BN64:BV64" si="216">SUM(BN59:BN63)</f>
        <v>22981678.030000001</v>
      </c>
      <c r="BO64" s="136">
        <f t="shared" si="216"/>
        <v>27727393.600000005</v>
      </c>
      <c r="BP64" s="136">
        <f t="shared" si="216"/>
        <v>32266399.240000002</v>
      </c>
      <c r="BQ64" s="136">
        <f t="shared" si="216"/>
        <v>32532663.419999998</v>
      </c>
      <c r="BR64" s="391">
        <f t="shared" si="216"/>
        <v>31178304.289999999</v>
      </c>
      <c r="BS64" s="414">
        <f t="shared" si="216"/>
        <v>29975534.640000004</v>
      </c>
      <c r="BT64" s="136">
        <f t="shared" si="216"/>
        <v>29180488.670000006</v>
      </c>
      <c r="BU64" s="136">
        <f t="shared" si="216"/>
        <v>23383107.359999999</v>
      </c>
      <c r="BV64" s="136">
        <f t="shared" si="216"/>
        <v>23503515</v>
      </c>
      <c r="BW64" s="136">
        <f t="shared" ref="BW64:BX64" si="217">SUM(BW59:BW63)</f>
        <v>19481446</v>
      </c>
      <c r="BX64" s="231">
        <f t="shared" si="217"/>
        <v>17913932</v>
      </c>
      <c r="BY64" s="231">
        <f t="shared" ref="BY64:BZ64" si="218">SUM(BY59:BY63)</f>
        <v>7658899</v>
      </c>
      <c r="BZ64" s="231">
        <f t="shared" si="218"/>
        <v>852820</v>
      </c>
      <c r="CA64" s="231">
        <f t="shared" ref="CA64:CB64" si="219">SUM(CA59:CA63)</f>
        <v>-2164673</v>
      </c>
      <c r="CB64" s="231">
        <f t="shared" si="219"/>
        <v>-6449679</v>
      </c>
      <c r="CC64" s="231">
        <f t="shared" ref="CC64:CE64" si="220">SUM(CC59:CC63)</f>
        <v>-8172421</v>
      </c>
      <c r="CD64" s="371">
        <f t="shared" si="220"/>
        <v>-9477293</v>
      </c>
      <c r="CE64" s="340">
        <f t="shared" si="220"/>
        <v>-8811340</v>
      </c>
      <c r="CF64" s="257">
        <f t="shared" ref="CF64" si="221">SUM(CF59:CF63)</f>
        <v>-8401680</v>
      </c>
      <c r="CG64" s="257">
        <f t="shared" ref="CG64" si="222">SUM(CG59:CG63)</f>
        <v>-3793849</v>
      </c>
      <c r="CH64" s="257">
        <f t="shared" ref="CH64" si="223">SUM(CH59:CH63)</f>
        <v>-3658861</v>
      </c>
      <c r="CI64" s="257">
        <f t="shared" ref="CI64" si="224">SUM(CI59:CI63)</f>
        <v>-8196609</v>
      </c>
      <c r="CJ64" s="257">
        <f t="shared" ref="CJ64" si="225">SUM(CJ59:CJ63)</f>
        <v>-9348377</v>
      </c>
      <c r="CK64" s="257">
        <f t="shared" ref="CK64" si="226">SUM(CK59:CK63)</f>
        <v>-3619012</v>
      </c>
      <c r="CL64" s="257">
        <f t="shared" ref="CL64" si="227">SUM(CL59:CL63)</f>
        <v>-101268</v>
      </c>
      <c r="CM64" s="257">
        <f t="shared" ref="CM64" si="228">SUM(CM59:CM63)</f>
        <v>1822472</v>
      </c>
      <c r="CN64" s="257">
        <f t="shared" ref="CN64" si="229">SUM(CN59:CN63)</f>
        <v>-955596</v>
      </c>
      <c r="CO64" s="257">
        <f t="shared" ref="CO64" si="230">SUM(CO59:CO63)</f>
        <v>-909133</v>
      </c>
      <c r="CP64" s="371">
        <f t="shared" ref="CP64" si="231">SUM(CP59:CP63)</f>
        <v>1102295</v>
      </c>
      <c r="CQ64" s="371">
        <f t="shared" ref="CQ64" si="232">SUM(CQ59:CQ63)</f>
        <v>2563189</v>
      </c>
      <c r="CR64" s="371">
        <f t="shared" ref="CR64" si="233">SUM(CR59:CR63)</f>
        <v>3060212</v>
      </c>
      <c r="CS64" s="371">
        <f t="shared" ref="CS64" si="234">SUM(CS59:CS63)</f>
        <v>3579115</v>
      </c>
      <c r="CT64" s="371">
        <f t="shared" ref="CT64:CU64" si="235">SUM(CT59:CT63)</f>
        <v>5827428</v>
      </c>
      <c r="CU64" s="371">
        <f t="shared" si="235"/>
        <v>10195545</v>
      </c>
      <c r="CV64" s="371">
        <f t="shared" ref="CV64" si="236">SUM(CV59:CV63)</f>
        <v>11845053</v>
      </c>
      <c r="CW64" s="371">
        <f t="shared" ref="CW64" si="237">SUM(CW59:CW63)</f>
        <v>11705203</v>
      </c>
      <c r="CX64" s="371">
        <f t="shared" ref="CX64:CY64" si="238">SUM(CX59:CX63)</f>
        <v>10193611</v>
      </c>
      <c r="CY64" s="371">
        <f t="shared" si="238"/>
        <v>6498277</v>
      </c>
      <c r="CZ64" s="371">
        <f t="shared" ref="CZ64:DA64" si="239">SUM(CZ59:CZ63)</f>
        <v>9265458</v>
      </c>
      <c r="DA64" s="371">
        <f t="shared" si="239"/>
        <v>9473421</v>
      </c>
      <c r="DB64" s="331"/>
      <c r="DC64" s="38">
        <f>SUM(DC59:DC63)</f>
        <v>100556590</v>
      </c>
    </row>
    <row r="65" spans="1:107" s="31" customFormat="1" x14ac:dyDescent="0.3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32"/>
      <c r="CC65" s="232"/>
      <c r="CD65" s="372"/>
      <c r="CE65" s="341"/>
      <c r="CF65" s="258"/>
      <c r="CG65" s="258"/>
      <c r="CH65" s="258"/>
      <c r="CI65" s="258"/>
      <c r="CJ65" s="258"/>
      <c r="CK65" s="258"/>
      <c r="CL65" s="258"/>
      <c r="CM65" s="258"/>
      <c r="CN65" s="258"/>
      <c r="CO65" s="258"/>
      <c r="CP65" s="372"/>
      <c r="CQ65" s="372"/>
      <c r="CR65" s="372"/>
      <c r="CS65" s="372"/>
      <c r="CT65" s="372"/>
      <c r="CU65" s="372"/>
      <c r="CV65" s="372"/>
      <c r="CW65" s="372"/>
      <c r="CX65" s="372"/>
      <c r="CY65" s="372"/>
      <c r="CZ65" s="372"/>
      <c r="DA65" s="372"/>
      <c r="DB65" s="330"/>
      <c r="DC65" s="43"/>
    </row>
    <row r="66" spans="1:107" s="31" customFormat="1" x14ac:dyDescent="0.35">
      <c r="A66" s="139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8">
        <v>62065823</v>
      </c>
      <c r="V66" s="188">
        <v>60101750</v>
      </c>
      <c r="W66" s="188">
        <v>59340000</v>
      </c>
      <c r="X66" s="35">
        <v>61207255</v>
      </c>
      <c r="Y66" s="188">
        <v>68550989</v>
      </c>
      <c r="Z66" s="188">
        <v>75598129</v>
      </c>
      <c r="AA66" s="188">
        <v>81652537</v>
      </c>
      <c r="AB66" s="188">
        <v>87450280</v>
      </c>
      <c r="AC66" s="188">
        <v>85547762</v>
      </c>
      <c r="AD66" s="188">
        <v>81068179</v>
      </c>
      <c r="AE66" s="188">
        <v>71815876</v>
      </c>
      <c r="AF66" s="188">
        <v>65797630</v>
      </c>
      <c r="AG66" s="188">
        <v>61084566</v>
      </c>
      <c r="AH66" s="188">
        <v>56871183</v>
      </c>
      <c r="AI66" s="188">
        <v>54622507</v>
      </c>
      <c r="AJ66" s="35">
        <v>55428127</v>
      </c>
      <c r="AK66" s="279">
        <v>66026010</v>
      </c>
      <c r="AL66" s="279">
        <v>73669741</v>
      </c>
      <c r="AM66" s="279">
        <v>82645592</v>
      </c>
      <c r="AN66" s="279">
        <v>89340033</v>
      </c>
      <c r="AO66" s="279">
        <v>84152190</v>
      </c>
      <c r="AP66" s="279">
        <v>78924596</v>
      </c>
      <c r="AQ66" s="57">
        <v>71259500</v>
      </c>
      <c r="AR66" s="279">
        <v>65716216</v>
      </c>
      <c r="AS66" s="279">
        <v>62480180</v>
      </c>
      <c r="AT66" s="279">
        <v>55563595</v>
      </c>
      <c r="AU66" s="279">
        <v>54553877</v>
      </c>
      <c r="AV66" s="296">
        <v>60158042</v>
      </c>
      <c r="AW66" s="279">
        <v>69600826</v>
      </c>
      <c r="AX66" s="279">
        <v>79301447</v>
      </c>
      <c r="AY66" s="279">
        <v>85747953</v>
      </c>
      <c r="AZ66" s="57">
        <v>93113891</v>
      </c>
      <c r="BA66" s="279">
        <v>87570122</v>
      </c>
      <c r="BB66" s="279">
        <v>82219557</v>
      </c>
      <c r="BC66" s="57">
        <v>74159150</v>
      </c>
      <c r="BD66" s="279">
        <v>67555909</v>
      </c>
      <c r="BE66" s="279">
        <v>61386159</v>
      </c>
      <c r="BF66" s="279">
        <v>56749775</v>
      </c>
      <c r="BG66" s="279">
        <v>54546782</v>
      </c>
      <c r="BH66" s="296"/>
      <c r="BI66" s="36">
        <f t="shared" ref="BI66:BR70" si="240">O66-C66</f>
        <v>-4501512.2300000042</v>
      </c>
      <c r="BJ66" s="37">
        <f t="shared" si="240"/>
        <v>-5795383.3199999928</v>
      </c>
      <c r="BK66" s="37">
        <f t="shared" si="240"/>
        <v>1775780.0600000024</v>
      </c>
      <c r="BL66" s="37">
        <f t="shared" si="240"/>
        <v>7723422.0099999979</v>
      </c>
      <c r="BM66" s="37">
        <f t="shared" si="240"/>
        <v>7093653.9200000018</v>
      </c>
      <c r="BN66" s="37">
        <f t="shared" si="240"/>
        <v>11405010.979999997</v>
      </c>
      <c r="BO66" s="37">
        <f t="shared" si="240"/>
        <v>13865815.920000002</v>
      </c>
      <c r="BP66" s="37">
        <f t="shared" si="240"/>
        <v>16805942.810000002</v>
      </c>
      <c r="BQ66" s="37">
        <f t="shared" si="240"/>
        <v>17145412.060000002</v>
      </c>
      <c r="BR66" s="390">
        <f t="shared" si="240"/>
        <v>16120761.689999998</v>
      </c>
      <c r="BS66" s="413">
        <f t="shared" ref="BS66:CB70" si="241">Y66-M66</f>
        <v>15159867.299999997</v>
      </c>
      <c r="BT66" s="37">
        <f t="shared" si="241"/>
        <v>15437598.549999997</v>
      </c>
      <c r="BU66" s="37">
        <f t="shared" si="241"/>
        <v>14349355.090000004</v>
      </c>
      <c r="BV66" s="37">
        <f t="shared" si="241"/>
        <v>15645237</v>
      </c>
      <c r="BW66" s="37">
        <f t="shared" si="241"/>
        <v>11101492</v>
      </c>
      <c r="BX66" s="230">
        <f t="shared" si="241"/>
        <v>7271561</v>
      </c>
      <c r="BY66" s="230">
        <f t="shared" si="241"/>
        <v>3749172</v>
      </c>
      <c r="BZ66" s="230">
        <f t="shared" si="241"/>
        <v>536023</v>
      </c>
      <c r="CA66" s="230">
        <f t="shared" si="241"/>
        <v>-981257</v>
      </c>
      <c r="CB66" s="230">
        <f t="shared" si="241"/>
        <v>-3230567</v>
      </c>
      <c r="CC66" s="230">
        <f t="shared" ref="CC66:CL70" si="242">AI66-W66</f>
        <v>-4717493</v>
      </c>
      <c r="CD66" s="370">
        <f t="shared" si="242"/>
        <v>-5779128</v>
      </c>
      <c r="CE66" s="339">
        <f t="shared" si="242"/>
        <v>-2524979</v>
      </c>
      <c r="CF66" s="256">
        <f t="shared" si="242"/>
        <v>-1928388</v>
      </c>
      <c r="CG66" s="256">
        <f t="shared" si="242"/>
        <v>993055</v>
      </c>
      <c r="CH66" s="256">
        <f t="shared" si="242"/>
        <v>1889753</v>
      </c>
      <c r="CI66" s="256">
        <f t="shared" si="242"/>
        <v>-1395572</v>
      </c>
      <c r="CJ66" s="256">
        <f t="shared" si="242"/>
        <v>-2143583</v>
      </c>
      <c r="CK66" s="256">
        <f t="shared" si="242"/>
        <v>-556376</v>
      </c>
      <c r="CL66" s="256">
        <f t="shared" si="242"/>
        <v>-81414</v>
      </c>
      <c r="CM66" s="256">
        <f t="shared" ref="CM66:DA70" si="243">AS66-AG66</f>
        <v>1395614</v>
      </c>
      <c r="CN66" s="256">
        <f t="shared" si="243"/>
        <v>-1307588</v>
      </c>
      <c r="CO66" s="256">
        <f t="shared" si="243"/>
        <v>-68630</v>
      </c>
      <c r="CP66" s="370">
        <f t="shared" si="243"/>
        <v>4729915</v>
      </c>
      <c r="CQ66" s="370">
        <f t="shared" si="243"/>
        <v>3574816</v>
      </c>
      <c r="CR66" s="370">
        <f t="shared" si="243"/>
        <v>5631706</v>
      </c>
      <c r="CS66" s="370">
        <f t="shared" si="243"/>
        <v>3102361</v>
      </c>
      <c r="CT66" s="370">
        <f t="shared" si="243"/>
        <v>3773858</v>
      </c>
      <c r="CU66" s="370">
        <f t="shared" si="243"/>
        <v>3417932</v>
      </c>
      <c r="CV66" s="370">
        <f t="shared" si="243"/>
        <v>3294961</v>
      </c>
      <c r="CW66" s="370">
        <f t="shared" si="243"/>
        <v>2899650</v>
      </c>
      <c r="CX66" s="370">
        <f t="shared" si="243"/>
        <v>1839693</v>
      </c>
      <c r="CY66" s="370">
        <f t="shared" si="243"/>
        <v>-1094021</v>
      </c>
      <c r="CZ66" s="370">
        <f t="shared" si="243"/>
        <v>1186180</v>
      </c>
      <c r="DA66" s="370">
        <f t="shared" si="243"/>
        <v>-7095</v>
      </c>
      <c r="DB66" s="330"/>
      <c r="DC66" s="57">
        <f>IF(ISERROR(GETPIVOTDATA("VALUE",'CRS WK pvt'!$I$2,"DT_FILE",DC$8,"CD_CO",DC$6,"TRIM_CAT",TRIM(B66),"TRIM_LINE",A65))=TRUE,0,GETPIVOTDATA("VALUE",'CRS WK pvt'!$I$2,"DT_FILE",DC$8,"CD_CO",DC$6,"TRIM_CAT",TRIM(B66),"TRIM_LINE",A65))</f>
        <v>54546782</v>
      </c>
    </row>
    <row r="67" spans="1:107" s="31" customFormat="1" x14ac:dyDescent="0.35">
      <c r="A67" s="139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8">
        <v>35754271</v>
      </c>
      <c r="V67" s="188">
        <v>35574264</v>
      </c>
      <c r="W67" s="188">
        <v>35683905</v>
      </c>
      <c r="X67" s="35">
        <v>36404489</v>
      </c>
      <c r="Y67" s="188">
        <v>37672562</v>
      </c>
      <c r="Z67" s="188">
        <v>39709401</v>
      </c>
      <c r="AA67" s="188">
        <v>41792722</v>
      </c>
      <c r="AB67" s="188">
        <v>43656364</v>
      </c>
      <c r="AC67" s="188">
        <v>43695009</v>
      </c>
      <c r="AD67" s="188">
        <v>43595137</v>
      </c>
      <c r="AE67" s="188">
        <v>41835577</v>
      </c>
      <c r="AF67" s="188">
        <v>39670791</v>
      </c>
      <c r="AG67" s="188">
        <v>37898092</v>
      </c>
      <c r="AH67" s="188">
        <v>36407529</v>
      </c>
      <c r="AI67" s="188">
        <v>35937132</v>
      </c>
      <c r="AJ67" s="35">
        <v>35811931</v>
      </c>
      <c r="AK67" s="279">
        <v>38148592</v>
      </c>
      <c r="AL67" s="279">
        <v>40775878</v>
      </c>
      <c r="AM67" s="279">
        <v>43899859</v>
      </c>
      <c r="AN67" s="279">
        <v>46682904</v>
      </c>
      <c r="AO67" s="279">
        <v>46171050</v>
      </c>
      <c r="AP67" s="279">
        <v>45258745</v>
      </c>
      <c r="AQ67" s="57">
        <v>43352400</v>
      </c>
      <c r="AR67" s="279">
        <v>42468168</v>
      </c>
      <c r="AS67" s="279">
        <v>41139198</v>
      </c>
      <c r="AT67" s="279">
        <v>38856853</v>
      </c>
      <c r="AU67" s="279">
        <v>39213802</v>
      </c>
      <c r="AV67" s="296">
        <v>41358211</v>
      </c>
      <c r="AW67" s="279">
        <v>44541119</v>
      </c>
      <c r="AX67" s="279">
        <v>48489240</v>
      </c>
      <c r="AY67" s="279">
        <v>51851726</v>
      </c>
      <c r="AZ67" s="57">
        <v>54943508</v>
      </c>
      <c r="BA67" s="279">
        <v>54602672</v>
      </c>
      <c r="BB67" s="279">
        <v>53977727</v>
      </c>
      <c r="BC67" s="57">
        <v>52305219</v>
      </c>
      <c r="BD67" s="279">
        <v>49882695</v>
      </c>
      <c r="BE67" s="279">
        <v>47697854</v>
      </c>
      <c r="BF67" s="279">
        <v>45659843</v>
      </c>
      <c r="BG67" s="279">
        <v>44908763</v>
      </c>
      <c r="BH67" s="296"/>
      <c r="BI67" s="36">
        <f t="shared" si="240"/>
        <v>2060790.8499999978</v>
      </c>
      <c r="BJ67" s="37">
        <f t="shared" si="240"/>
        <v>1702827.6799999997</v>
      </c>
      <c r="BK67" s="37">
        <f t="shared" si="240"/>
        <v>2675385.2800000012</v>
      </c>
      <c r="BL67" s="37">
        <f t="shared" si="240"/>
        <v>3777374.5599999987</v>
      </c>
      <c r="BM67" s="37">
        <f t="shared" si="240"/>
        <v>5030255.6000000015</v>
      </c>
      <c r="BN67" s="37">
        <f t="shared" si="240"/>
        <v>5846252.9600000009</v>
      </c>
      <c r="BO67" s="37">
        <f t="shared" si="240"/>
        <v>6566491.3399999999</v>
      </c>
      <c r="BP67" s="37">
        <f t="shared" si="240"/>
        <v>7149875.879999999</v>
      </c>
      <c r="BQ67" s="37">
        <f t="shared" si="240"/>
        <v>7299211.5</v>
      </c>
      <c r="BR67" s="390">
        <f t="shared" si="240"/>
        <v>7111629.0599999987</v>
      </c>
      <c r="BS67" s="413">
        <f t="shared" si="241"/>
        <v>6430382.9699999988</v>
      </c>
      <c r="BT67" s="37">
        <f t="shared" si="241"/>
        <v>7089337.3399999999</v>
      </c>
      <c r="BU67" s="37">
        <f t="shared" si="241"/>
        <v>7853763.5200000033</v>
      </c>
      <c r="BV67" s="37">
        <f t="shared" si="241"/>
        <v>8639887</v>
      </c>
      <c r="BW67" s="37">
        <f t="shared" si="241"/>
        <v>8090855</v>
      </c>
      <c r="BX67" s="230">
        <f t="shared" si="241"/>
        <v>8138075</v>
      </c>
      <c r="BY67" s="230">
        <f t="shared" si="241"/>
        <v>5541254</v>
      </c>
      <c r="BZ67" s="230">
        <f t="shared" si="241"/>
        <v>3859652</v>
      </c>
      <c r="CA67" s="230">
        <f t="shared" si="241"/>
        <v>2143821</v>
      </c>
      <c r="CB67" s="230">
        <f t="shared" si="241"/>
        <v>833265</v>
      </c>
      <c r="CC67" s="230">
        <f t="shared" si="242"/>
        <v>253227</v>
      </c>
      <c r="CD67" s="370">
        <f t="shared" si="242"/>
        <v>-592558</v>
      </c>
      <c r="CE67" s="339">
        <f t="shared" si="242"/>
        <v>476030</v>
      </c>
      <c r="CF67" s="256">
        <f t="shared" si="242"/>
        <v>1066477</v>
      </c>
      <c r="CG67" s="256">
        <f t="shared" si="242"/>
        <v>2107137</v>
      </c>
      <c r="CH67" s="256">
        <f t="shared" si="242"/>
        <v>3026540</v>
      </c>
      <c r="CI67" s="256">
        <f t="shared" si="242"/>
        <v>2476041</v>
      </c>
      <c r="CJ67" s="256">
        <f t="shared" si="242"/>
        <v>1663608</v>
      </c>
      <c r="CK67" s="256">
        <f t="shared" si="242"/>
        <v>1516823</v>
      </c>
      <c r="CL67" s="256">
        <f t="shared" si="242"/>
        <v>2797377</v>
      </c>
      <c r="CM67" s="256">
        <f t="shared" si="243"/>
        <v>3241106</v>
      </c>
      <c r="CN67" s="256">
        <f t="shared" si="243"/>
        <v>2449324</v>
      </c>
      <c r="CO67" s="256">
        <f t="shared" si="243"/>
        <v>3276670</v>
      </c>
      <c r="CP67" s="370">
        <f t="shared" si="243"/>
        <v>5546280</v>
      </c>
      <c r="CQ67" s="370">
        <f t="shared" si="243"/>
        <v>6392527</v>
      </c>
      <c r="CR67" s="370">
        <f t="shared" si="243"/>
        <v>7713362</v>
      </c>
      <c r="CS67" s="370">
        <f t="shared" si="243"/>
        <v>7951867</v>
      </c>
      <c r="CT67" s="370">
        <f t="shared" si="243"/>
        <v>8260604</v>
      </c>
      <c r="CU67" s="370">
        <f t="shared" si="243"/>
        <v>8431622</v>
      </c>
      <c r="CV67" s="370">
        <f t="shared" si="243"/>
        <v>8718982</v>
      </c>
      <c r="CW67" s="370">
        <f t="shared" si="243"/>
        <v>8952819</v>
      </c>
      <c r="CX67" s="370">
        <f t="shared" si="243"/>
        <v>7414527</v>
      </c>
      <c r="CY67" s="370">
        <f t="shared" si="243"/>
        <v>6558656</v>
      </c>
      <c r="CZ67" s="370">
        <f t="shared" si="243"/>
        <v>6802990</v>
      </c>
      <c r="DA67" s="370">
        <f t="shared" si="243"/>
        <v>5694961</v>
      </c>
      <c r="DB67" s="330"/>
      <c r="DC67" s="57">
        <f>IF(ISERROR(GETPIVOTDATA("VALUE",'CRS WK pvt'!$I$2,"DT_FILE",DC$8,"CD_CO",DC$6,"TRIM_CAT",TRIM(B67),"TRIM_LINE",A65))=TRUE,0,GETPIVOTDATA("VALUE",'CRS WK pvt'!$I$2,"DT_FILE",DC$8,"CD_CO",DC$6,"TRIM_CAT",TRIM(B67),"TRIM_LINE",A65))</f>
        <v>44908763</v>
      </c>
    </row>
    <row r="68" spans="1:107" s="31" customFormat="1" x14ac:dyDescent="0.35">
      <c r="A68" s="139"/>
      <c r="B68" s="32" t="s">
        <v>141</v>
      </c>
      <c r="C68" s="33">
        <v>4282288.32</v>
      </c>
      <c r="D68" s="34">
        <v>4556604.45</v>
      </c>
      <c r="E68" s="34">
        <v>3679911.74</v>
      </c>
      <c r="F68" s="34">
        <v>3050131.62</v>
      </c>
      <c r="G68" s="34">
        <v>2700614.33</v>
      </c>
      <c r="H68" s="34">
        <v>2247151</v>
      </c>
      <c r="I68" s="34">
        <v>2011272.4</v>
      </c>
      <c r="J68" s="34">
        <v>1823308.61</v>
      </c>
      <c r="K68" s="34">
        <v>1787321.93</v>
      </c>
      <c r="L68" s="35">
        <v>2228511.21</v>
      </c>
      <c r="M68" s="34">
        <v>2838439.03</v>
      </c>
      <c r="N68" s="34">
        <v>3578697.15</v>
      </c>
      <c r="O68" s="34">
        <v>4237200.8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8">
        <v>3642851</v>
      </c>
      <c r="V68" s="188">
        <v>3479976</v>
      </c>
      <c r="W68" s="188">
        <v>3471766</v>
      </c>
      <c r="X68" s="35">
        <v>3631826</v>
      </c>
      <c r="Y68" s="188">
        <v>4500674</v>
      </c>
      <c r="Z68" s="188">
        <v>5063730</v>
      </c>
      <c r="AA68" s="188">
        <v>5197002</v>
      </c>
      <c r="AB68" s="188">
        <v>5493863</v>
      </c>
      <c r="AC68" s="188">
        <v>5126707</v>
      </c>
      <c r="AD68" s="188">
        <v>4912057</v>
      </c>
      <c r="AE68" s="188">
        <v>4415206</v>
      </c>
      <c r="AF68" s="188">
        <v>4050317</v>
      </c>
      <c r="AG68" s="188">
        <v>3631744</v>
      </c>
      <c r="AH68" s="188">
        <v>3380405</v>
      </c>
      <c r="AI68" s="188">
        <v>3313395</v>
      </c>
      <c r="AJ68" s="35">
        <v>3649544</v>
      </c>
      <c r="AK68" s="279">
        <v>5948470</v>
      </c>
      <c r="AL68" s="279">
        <v>6352005</v>
      </c>
      <c r="AM68" s="279">
        <v>6802887</v>
      </c>
      <c r="AN68" s="279">
        <v>6155202</v>
      </c>
      <c r="AO68" s="279">
        <v>5260531</v>
      </c>
      <c r="AP68" s="279">
        <v>4777209</v>
      </c>
      <c r="AQ68" s="57">
        <v>3990958</v>
      </c>
      <c r="AR68" s="279">
        <v>3592711</v>
      </c>
      <c r="AS68" s="279">
        <v>3452541</v>
      </c>
      <c r="AT68" s="279">
        <v>3082822</v>
      </c>
      <c r="AU68" s="279">
        <v>3210506</v>
      </c>
      <c r="AV68" s="296">
        <v>3828772</v>
      </c>
      <c r="AW68" s="279">
        <v>4785860</v>
      </c>
      <c r="AX68" s="279">
        <v>5383776</v>
      </c>
      <c r="AY68" s="279">
        <v>5623273</v>
      </c>
      <c r="AZ68" s="57">
        <v>5670839</v>
      </c>
      <c r="BA68" s="279">
        <v>5261416</v>
      </c>
      <c r="BB68" s="279">
        <v>4747894</v>
      </c>
      <c r="BC68" s="57">
        <v>4020639</v>
      </c>
      <c r="BD68" s="279">
        <v>3685887</v>
      </c>
      <c r="BE68" s="279">
        <v>3443118</v>
      </c>
      <c r="BF68" s="279">
        <v>3184296</v>
      </c>
      <c r="BG68" s="279">
        <v>3148530</v>
      </c>
      <c r="BH68" s="296"/>
      <c r="BI68" s="36">
        <f t="shared" si="240"/>
        <v>-45087.520000000484</v>
      </c>
      <c r="BJ68" s="37">
        <f t="shared" si="240"/>
        <v>905875.54999999981</v>
      </c>
      <c r="BK68" s="37">
        <f t="shared" si="240"/>
        <v>1678311.2599999998</v>
      </c>
      <c r="BL68" s="37">
        <f t="shared" si="240"/>
        <v>1790061.38</v>
      </c>
      <c r="BM68" s="37">
        <f t="shared" si="240"/>
        <v>1432003.67</v>
      </c>
      <c r="BN68" s="37">
        <f t="shared" si="240"/>
        <v>1653906</v>
      </c>
      <c r="BO68" s="37">
        <f t="shared" si="240"/>
        <v>1631578.6</v>
      </c>
      <c r="BP68" s="37">
        <f t="shared" si="240"/>
        <v>1656667.39</v>
      </c>
      <c r="BQ68" s="37">
        <f t="shared" si="240"/>
        <v>1684444.07</v>
      </c>
      <c r="BR68" s="390">
        <f t="shared" si="240"/>
        <v>1403314.79</v>
      </c>
      <c r="BS68" s="413">
        <f t="shared" si="241"/>
        <v>1662234.9700000002</v>
      </c>
      <c r="BT68" s="37">
        <f t="shared" si="241"/>
        <v>1485032.85</v>
      </c>
      <c r="BU68" s="37">
        <f t="shared" si="241"/>
        <v>959801.20000000019</v>
      </c>
      <c r="BV68" s="37">
        <f t="shared" si="241"/>
        <v>31383</v>
      </c>
      <c r="BW68" s="37">
        <f t="shared" si="241"/>
        <v>-231516</v>
      </c>
      <c r="BX68" s="230">
        <f t="shared" si="241"/>
        <v>71864</v>
      </c>
      <c r="BY68" s="230">
        <f t="shared" si="241"/>
        <v>282588</v>
      </c>
      <c r="BZ68" s="230">
        <f t="shared" si="241"/>
        <v>149260</v>
      </c>
      <c r="CA68" s="230">
        <f t="shared" si="241"/>
        <v>-11107</v>
      </c>
      <c r="CB68" s="230">
        <f t="shared" si="241"/>
        <v>-99571</v>
      </c>
      <c r="CC68" s="230">
        <f t="shared" si="242"/>
        <v>-158371</v>
      </c>
      <c r="CD68" s="370">
        <f t="shared" si="242"/>
        <v>17718</v>
      </c>
      <c r="CE68" s="339">
        <f t="shared" si="242"/>
        <v>1447796</v>
      </c>
      <c r="CF68" s="256">
        <f t="shared" si="242"/>
        <v>1288275</v>
      </c>
      <c r="CG68" s="256">
        <f t="shared" si="242"/>
        <v>1605885</v>
      </c>
      <c r="CH68" s="256">
        <f t="shared" si="242"/>
        <v>661339</v>
      </c>
      <c r="CI68" s="256">
        <f t="shared" si="242"/>
        <v>133824</v>
      </c>
      <c r="CJ68" s="256">
        <f t="shared" si="242"/>
        <v>-134848</v>
      </c>
      <c r="CK68" s="256">
        <f t="shared" si="242"/>
        <v>-424248</v>
      </c>
      <c r="CL68" s="256">
        <f t="shared" si="242"/>
        <v>-457606</v>
      </c>
      <c r="CM68" s="256">
        <f t="shared" si="243"/>
        <v>-179203</v>
      </c>
      <c r="CN68" s="256">
        <f t="shared" si="243"/>
        <v>-297583</v>
      </c>
      <c r="CO68" s="256">
        <f t="shared" si="243"/>
        <v>-102889</v>
      </c>
      <c r="CP68" s="370">
        <f t="shared" si="243"/>
        <v>179228</v>
      </c>
      <c r="CQ68" s="370">
        <f t="shared" si="243"/>
        <v>-1162610</v>
      </c>
      <c r="CR68" s="370">
        <f t="shared" si="243"/>
        <v>-968229</v>
      </c>
      <c r="CS68" s="370">
        <f t="shared" si="243"/>
        <v>-1179614</v>
      </c>
      <c r="CT68" s="370">
        <f t="shared" si="243"/>
        <v>-484363</v>
      </c>
      <c r="CU68" s="370">
        <f t="shared" si="243"/>
        <v>885</v>
      </c>
      <c r="CV68" s="370">
        <f t="shared" si="243"/>
        <v>-29315</v>
      </c>
      <c r="CW68" s="370">
        <f t="shared" si="243"/>
        <v>29681</v>
      </c>
      <c r="CX68" s="370">
        <f t="shared" si="243"/>
        <v>93176</v>
      </c>
      <c r="CY68" s="370">
        <f t="shared" si="243"/>
        <v>-9423</v>
      </c>
      <c r="CZ68" s="370">
        <f t="shared" si="243"/>
        <v>101474</v>
      </c>
      <c r="DA68" s="370">
        <f t="shared" si="243"/>
        <v>-61976</v>
      </c>
      <c r="DB68" s="330"/>
      <c r="DC68" s="57">
        <f>IF(ISERROR(GETPIVOTDATA("VALUE",'CRS WK pvt'!$I$2,"DT_FILE",DC$8,"CD_CO",DC$6,"TRIM_CAT",TRIM(B68),"TRIM_LINE",A65))=TRUE,0,GETPIVOTDATA("VALUE",'CRS WK pvt'!$I$2,"DT_FILE",DC$8,"CD_CO",DC$6,"TRIM_CAT",TRIM(B68),"TRIM_LINE",A65))</f>
        <v>3148530</v>
      </c>
    </row>
    <row r="69" spans="1:107" s="31" customFormat="1" x14ac:dyDescent="0.35">
      <c r="A69" s="139"/>
      <c r="B69" s="32" t="s">
        <v>142</v>
      </c>
      <c r="C69" s="33">
        <v>3439920.63</v>
      </c>
      <c r="D69" s="34">
        <v>3718931.18</v>
      </c>
      <c r="E69" s="34">
        <v>3124993.99</v>
      </c>
      <c r="F69" s="34">
        <v>2758197.05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2036167.15</v>
      </c>
      <c r="M69" s="34">
        <v>2279746.4</v>
      </c>
      <c r="N69" s="34">
        <v>2883774.58</v>
      </c>
      <c r="O69" s="34">
        <v>3177885.74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8">
        <v>2874771</v>
      </c>
      <c r="V69" s="188">
        <v>2695334</v>
      </c>
      <c r="W69" s="188">
        <v>2734123</v>
      </c>
      <c r="X69" s="35">
        <v>2985681</v>
      </c>
      <c r="Y69" s="188">
        <v>3909157</v>
      </c>
      <c r="Z69" s="188">
        <v>4650276</v>
      </c>
      <c r="AA69" s="188">
        <v>4084034</v>
      </c>
      <c r="AB69" s="188">
        <v>4402611</v>
      </c>
      <c r="AC69" s="188">
        <v>4139417</v>
      </c>
      <c r="AD69" s="188">
        <v>4013871</v>
      </c>
      <c r="AE69" s="188">
        <v>3218766</v>
      </c>
      <c r="AF69" s="188">
        <v>2931082</v>
      </c>
      <c r="AG69" s="188">
        <v>2696095</v>
      </c>
      <c r="AH69" s="188">
        <v>2548910</v>
      </c>
      <c r="AI69" s="188">
        <v>2792777</v>
      </c>
      <c r="AJ69" s="35">
        <v>3162682</v>
      </c>
      <c r="AK69" s="279">
        <v>5889145</v>
      </c>
      <c r="AL69" s="279">
        <v>5764366</v>
      </c>
      <c r="AM69" s="279">
        <v>5897849</v>
      </c>
      <c r="AN69" s="279">
        <v>4965781</v>
      </c>
      <c r="AO69" s="279">
        <v>4566922</v>
      </c>
      <c r="AP69" s="279">
        <v>4068604</v>
      </c>
      <c r="AQ69" s="57">
        <v>3308004</v>
      </c>
      <c r="AR69" s="279">
        <v>2949239</v>
      </c>
      <c r="AS69" s="279">
        <v>2958157</v>
      </c>
      <c r="AT69" s="279">
        <v>2613860</v>
      </c>
      <c r="AU69" s="279">
        <v>2766492</v>
      </c>
      <c r="AV69" s="296">
        <v>3511740</v>
      </c>
      <c r="AW69" s="279">
        <v>4228890</v>
      </c>
      <c r="AX69" s="279">
        <v>4677261</v>
      </c>
      <c r="AY69" s="279">
        <v>4875668</v>
      </c>
      <c r="AZ69" s="57">
        <v>4790370</v>
      </c>
      <c r="BA69" s="279">
        <v>4463417</v>
      </c>
      <c r="BB69" s="279">
        <v>4144313</v>
      </c>
      <c r="BC69" s="57">
        <v>3415389</v>
      </c>
      <c r="BD69" s="279">
        <v>2937809</v>
      </c>
      <c r="BE69" s="279">
        <v>2759532</v>
      </c>
      <c r="BF69" s="279">
        <v>2638594</v>
      </c>
      <c r="BG69" s="279">
        <v>2677118</v>
      </c>
      <c r="BH69" s="296"/>
      <c r="BI69" s="36">
        <f t="shared" si="240"/>
        <v>-262034.88999999966</v>
      </c>
      <c r="BJ69" s="37">
        <f t="shared" si="240"/>
        <v>596446.81999999983</v>
      </c>
      <c r="BK69" s="37">
        <f t="shared" si="240"/>
        <v>1220179.0099999998</v>
      </c>
      <c r="BL69" s="37">
        <f t="shared" si="240"/>
        <v>1209151.9500000002</v>
      </c>
      <c r="BM69" s="37">
        <f t="shared" si="240"/>
        <v>745855.79999999981</v>
      </c>
      <c r="BN69" s="37">
        <f t="shared" si="240"/>
        <v>948252</v>
      </c>
      <c r="BO69" s="37">
        <f t="shared" si="240"/>
        <v>1239021.29</v>
      </c>
      <c r="BP69" s="37">
        <f t="shared" si="240"/>
        <v>1223546.05</v>
      </c>
      <c r="BQ69" s="37">
        <f t="shared" si="240"/>
        <v>1172037.52</v>
      </c>
      <c r="BR69" s="390">
        <f t="shared" si="240"/>
        <v>949513.85000000009</v>
      </c>
      <c r="BS69" s="413">
        <f t="shared" si="241"/>
        <v>1629410.6</v>
      </c>
      <c r="BT69" s="37">
        <f t="shared" si="241"/>
        <v>1766501.42</v>
      </c>
      <c r="BU69" s="37">
        <f t="shared" si="241"/>
        <v>906148.25999999978</v>
      </c>
      <c r="BV69" s="37">
        <f t="shared" si="241"/>
        <v>87233</v>
      </c>
      <c r="BW69" s="37">
        <f t="shared" si="241"/>
        <v>-205756</v>
      </c>
      <c r="BX69" s="230">
        <f t="shared" si="241"/>
        <v>46522</v>
      </c>
      <c r="BY69" s="230">
        <f t="shared" si="241"/>
        <v>-95251</v>
      </c>
      <c r="BZ69" s="230">
        <f t="shared" si="241"/>
        <v>-168341</v>
      </c>
      <c r="CA69" s="230">
        <f t="shared" si="241"/>
        <v>-178676</v>
      </c>
      <c r="CB69" s="230">
        <f t="shared" si="241"/>
        <v>-146424</v>
      </c>
      <c r="CC69" s="230">
        <f t="shared" si="242"/>
        <v>58654</v>
      </c>
      <c r="CD69" s="370">
        <f t="shared" si="242"/>
        <v>177001</v>
      </c>
      <c r="CE69" s="339">
        <f t="shared" si="242"/>
        <v>1979988</v>
      </c>
      <c r="CF69" s="256">
        <f t="shared" si="242"/>
        <v>1114090</v>
      </c>
      <c r="CG69" s="256">
        <f t="shared" si="242"/>
        <v>1813815</v>
      </c>
      <c r="CH69" s="256">
        <f t="shared" si="242"/>
        <v>563170</v>
      </c>
      <c r="CI69" s="256">
        <f t="shared" si="242"/>
        <v>427505</v>
      </c>
      <c r="CJ69" s="256">
        <f t="shared" si="242"/>
        <v>54733</v>
      </c>
      <c r="CK69" s="256">
        <f t="shared" si="242"/>
        <v>89238</v>
      </c>
      <c r="CL69" s="256">
        <f t="shared" si="242"/>
        <v>18157</v>
      </c>
      <c r="CM69" s="256">
        <f t="shared" si="243"/>
        <v>262062</v>
      </c>
      <c r="CN69" s="256">
        <f t="shared" si="243"/>
        <v>64950</v>
      </c>
      <c r="CO69" s="256">
        <f t="shared" si="243"/>
        <v>-26285</v>
      </c>
      <c r="CP69" s="370">
        <f t="shared" si="243"/>
        <v>349058</v>
      </c>
      <c r="CQ69" s="370">
        <f t="shared" si="243"/>
        <v>-1660255</v>
      </c>
      <c r="CR69" s="370">
        <f t="shared" si="243"/>
        <v>-1087105</v>
      </c>
      <c r="CS69" s="370">
        <f t="shared" si="243"/>
        <v>-1022181</v>
      </c>
      <c r="CT69" s="370">
        <f t="shared" si="243"/>
        <v>-175411</v>
      </c>
      <c r="CU69" s="370">
        <f t="shared" si="243"/>
        <v>-103505</v>
      </c>
      <c r="CV69" s="370">
        <f t="shared" si="243"/>
        <v>75709</v>
      </c>
      <c r="CW69" s="370">
        <f t="shared" si="243"/>
        <v>107385</v>
      </c>
      <c r="CX69" s="370">
        <f t="shared" si="243"/>
        <v>-11430</v>
      </c>
      <c r="CY69" s="370">
        <f t="shared" si="243"/>
        <v>-198625</v>
      </c>
      <c r="CZ69" s="370">
        <f t="shared" si="243"/>
        <v>24734</v>
      </c>
      <c r="DA69" s="370">
        <f t="shared" si="243"/>
        <v>-89374</v>
      </c>
      <c r="DB69" s="330"/>
      <c r="DC69" s="57">
        <f>IF(ISERROR(GETPIVOTDATA("VALUE",'CRS WK pvt'!$I$2,"DT_FILE",DC$8,"CD_CO",DC$6,"TRIM_CAT",TRIM(B69),"TRIM_LINE",A65))=TRUE,0,GETPIVOTDATA("VALUE",'CRS WK pvt'!$I$2,"DT_FILE",DC$8,"CD_CO",DC$6,"TRIM_CAT",TRIM(B69),"TRIM_LINE",A65))</f>
        <v>2677118</v>
      </c>
    </row>
    <row r="70" spans="1:107" s="31" customFormat="1" x14ac:dyDescent="0.35">
      <c r="A70" s="139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8">
        <v>12345362</v>
      </c>
      <c r="V70" s="188">
        <v>11763195</v>
      </c>
      <c r="W70" s="188">
        <v>11915710</v>
      </c>
      <c r="X70" s="35">
        <v>12330759</v>
      </c>
      <c r="Y70" s="188">
        <v>15657756</v>
      </c>
      <c r="Z70" s="188">
        <v>17458415</v>
      </c>
      <c r="AA70" s="188">
        <v>14060771</v>
      </c>
      <c r="AB70" s="188">
        <v>13930379</v>
      </c>
      <c r="AC70" s="188">
        <v>13287821</v>
      </c>
      <c r="AD70" s="188">
        <v>13845777</v>
      </c>
      <c r="AE70" s="188">
        <v>9839217</v>
      </c>
      <c r="AF70" s="188">
        <v>8392938</v>
      </c>
      <c r="AG70" s="188">
        <v>8024750</v>
      </c>
      <c r="AH70" s="188">
        <v>7806602</v>
      </c>
      <c r="AI70" s="188">
        <v>8430124</v>
      </c>
      <c r="AJ70" s="35">
        <v>10403579</v>
      </c>
      <c r="AK70" s="279">
        <v>19999703</v>
      </c>
      <c r="AL70" s="279">
        <v>20242629</v>
      </c>
      <c r="AM70" s="279">
        <v>18773880</v>
      </c>
      <c r="AN70" s="279">
        <v>16517432</v>
      </c>
      <c r="AO70" s="279">
        <v>14955663</v>
      </c>
      <c r="AP70" s="279">
        <v>14429759</v>
      </c>
      <c r="AQ70" s="57">
        <v>11143681</v>
      </c>
      <c r="AR70" s="279">
        <v>10524556</v>
      </c>
      <c r="AS70" s="279">
        <v>10954596</v>
      </c>
      <c r="AT70" s="279">
        <v>8257239</v>
      </c>
      <c r="AU70" s="279">
        <v>9565506</v>
      </c>
      <c r="AV70" s="296">
        <v>13892885</v>
      </c>
      <c r="AW70" s="279">
        <v>14433758</v>
      </c>
      <c r="AX70" s="279">
        <v>14522072</v>
      </c>
      <c r="AY70" s="279">
        <v>14140937</v>
      </c>
      <c r="AZ70" s="57">
        <v>14017479</v>
      </c>
      <c r="BA70" s="279">
        <v>13705642</v>
      </c>
      <c r="BB70" s="279">
        <v>12226106</v>
      </c>
      <c r="BC70" s="57">
        <v>9395315</v>
      </c>
      <c r="BD70" s="279">
        <v>8519851</v>
      </c>
      <c r="BE70" s="279">
        <v>8613699</v>
      </c>
      <c r="BF70" s="279">
        <v>7735394</v>
      </c>
      <c r="BG70" s="279">
        <v>7615365</v>
      </c>
      <c r="BH70" s="296"/>
      <c r="BI70" s="36">
        <f t="shared" si="240"/>
        <v>254331.6099999994</v>
      </c>
      <c r="BJ70" s="37">
        <f t="shared" si="240"/>
        <v>4752022.0999999996</v>
      </c>
      <c r="BK70" s="37">
        <f t="shared" si="240"/>
        <v>3298623.51</v>
      </c>
      <c r="BL70" s="37">
        <f t="shared" si="240"/>
        <v>3787492.9399999995</v>
      </c>
      <c r="BM70" s="37">
        <f t="shared" si="240"/>
        <v>2965595.2100000009</v>
      </c>
      <c r="BN70" s="37">
        <f t="shared" si="240"/>
        <v>2931528.9700000007</v>
      </c>
      <c r="BO70" s="37">
        <f t="shared" si="240"/>
        <v>5198207.07</v>
      </c>
      <c r="BP70" s="37">
        <f t="shared" si="240"/>
        <v>6147339.2300000004</v>
      </c>
      <c r="BQ70" s="37">
        <f t="shared" si="240"/>
        <v>5802701.9699999997</v>
      </c>
      <c r="BR70" s="390">
        <f t="shared" si="240"/>
        <v>4424113.38</v>
      </c>
      <c r="BS70" s="413">
        <f t="shared" si="241"/>
        <v>7022131.8000000007</v>
      </c>
      <c r="BT70" s="37">
        <f t="shared" si="241"/>
        <v>5547690.0099999998</v>
      </c>
      <c r="BU70" s="37">
        <f t="shared" si="241"/>
        <v>1313760.8900000006</v>
      </c>
      <c r="BV70" s="37">
        <f t="shared" si="241"/>
        <v>-3425087</v>
      </c>
      <c r="BW70" s="37">
        <f t="shared" si="241"/>
        <v>-3137094</v>
      </c>
      <c r="BX70" s="230">
        <f t="shared" si="241"/>
        <v>-2429087</v>
      </c>
      <c r="BY70" s="230">
        <f t="shared" si="241"/>
        <v>-4046142</v>
      </c>
      <c r="BZ70" s="230">
        <f t="shared" si="241"/>
        <v>-4533461</v>
      </c>
      <c r="CA70" s="230">
        <f t="shared" si="241"/>
        <v>-4320612</v>
      </c>
      <c r="CB70" s="230">
        <f t="shared" si="241"/>
        <v>-3956593</v>
      </c>
      <c r="CC70" s="230">
        <f t="shared" si="242"/>
        <v>-3485586</v>
      </c>
      <c r="CD70" s="370">
        <f t="shared" si="242"/>
        <v>-1927180</v>
      </c>
      <c r="CE70" s="339">
        <f t="shared" si="242"/>
        <v>4341947</v>
      </c>
      <c r="CF70" s="256">
        <f t="shared" si="242"/>
        <v>2784214</v>
      </c>
      <c r="CG70" s="256">
        <f t="shared" si="242"/>
        <v>4713109</v>
      </c>
      <c r="CH70" s="256">
        <f t="shared" si="242"/>
        <v>2587053</v>
      </c>
      <c r="CI70" s="256">
        <f t="shared" si="242"/>
        <v>1667842</v>
      </c>
      <c r="CJ70" s="256">
        <f t="shared" si="242"/>
        <v>583982</v>
      </c>
      <c r="CK70" s="256">
        <f t="shared" si="242"/>
        <v>1304464</v>
      </c>
      <c r="CL70" s="256">
        <f t="shared" si="242"/>
        <v>2131618</v>
      </c>
      <c r="CM70" s="256">
        <f t="shared" si="243"/>
        <v>2929846</v>
      </c>
      <c r="CN70" s="256">
        <f t="shared" si="243"/>
        <v>450637</v>
      </c>
      <c r="CO70" s="256">
        <f t="shared" si="243"/>
        <v>1135382</v>
      </c>
      <c r="CP70" s="370">
        <f t="shared" si="243"/>
        <v>3489306</v>
      </c>
      <c r="CQ70" s="370">
        <f t="shared" si="243"/>
        <v>-5565945</v>
      </c>
      <c r="CR70" s="370">
        <f t="shared" si="243"/>
        <v>-5720557</v>
      </c>
      <c r="CS70" s="370">
        <f t="shared" si="243"/>
        <v>-4632943</v>
      </c>
      <c r="CT70" s="370">
        <f t="shared" si="243"/>
        <v>-2499953</v>
      </c>
      <c r="CU70" s="370">
        <f t="shared" si="243"/>
        <v>-1250021</v>
      </c>
      <c r="CV70" s="370">
        <f t="shared" si="243"/>
        <v>-2203653</v>
      </c>
      <c r="CW70" s="370">
        <f t="shared" si="243"/>
        <v>-1748366</v>
      </c>
      <c r="CX70" s="370">
        <f t="shared" si="243"/>
        <v>-2004705</v>
      </c>
      <c r="CY70" s="370">
        <f t="shared" si="243"/>
        <v>-2340897</v>
      </c>
      <c r="CZ70" s="370">
        <f t="shared" si="243"/>
        <v>-521845</v>
      </c>
      <c r="DA70" s="370">
        <f t="shared" si="243"/>
        <v>-1950141</v>
      </c>
      <c r="DB70" s="330"/>
      <c r="DC70" s="57">
        <f>IF(ISERROR(GETPIVOTDATA("VALUE",'CRS WK pvt'!$I$2,"DT_FILE",DC$8,"CD_CO",DC$6,"TRIM_CAT",TRIM(B70),"TRIM_LINE",A65))=TRUE,0,GETPIVOTDATA("VALUE",'CRS WK pvt'!$I$2,"DT_FILE",DC$8,"CD_CO",DC$6,"TRIM_CAT",TRIM(B70),"TRIM_LINE",A65))</f>
        <v>7615365</v>
      </c>
    </row>
    <row r="71" spans="1:107" s="123" customFormat="1" ht="15" thickBot="1" x14ac:dyDescent="0.4">
      <c r="A71" s="140"/>
      <c r="B71" s="45" t="s">
        <v>144</v>
      </c>
      <c r="C71" s="119">
        <f t="shared" ref="C71:V71" si="244">SUM(C66:C70)</f>
        <v>123897749.22</v>
      </c>
      <c r="D71" s="120">
        <f t="shared" si="244"/>
        <v>131793055.17</v>
      </c>
      <c r="E71" s="120">
        <f t="shared" si="244"/>
        <v>125530455.87999998</v>
      </c>
      <c r="F71" s="120">
        <f t="shared" si="244"/>
        <v>116048583.16000001</v>
      </c>
      <c r="G71" s="120">
        <f t="shared" si="244"/>
        <v>108425656.79999998</v>
      </c>
      <c r="H71" s="120">
        <f t="shared" si="244"/>
        <v>98214674.090000004</v>
      </c>
      <c r="I71" s="120">
        <f t="shared" si="244"/>
        <v>88181963.780000001</v>
      </c>
      <c r="J71" s="120">
        <f t="shared" si="244"/>
        <v>80631147.640000001</v>
      </c>
      <c r="K71" s="120">
        <f t="shared" si="244"/>
        <v>80041696.88000001</v>
      </c>
      <c r="L71" s="121">
        <f t="shared" si="244"/>
        <v>86550677.230000004</v>
      </c>
      <c r="M71" s="120">
        <f t="shared" si="244"/>
        <v>98387110.360000014</v>
      </c>
      <c r="N71" s="120">
        <f t="shared" si="244"/>
        <v>111153790.83</v>
      </c>
      <c r="O71" s="120">
        <f t="shared" si="244"/>
        <v>121404237.03999998</v>
      </c>
      <c r="P71" s="120">
        <f t="shared" si="244"/>
        <v>133954844</v>
      </c>
      <c r="Q71" s="120">
        <f t="shared" si="244"/>
        <v>136178735</v>
      </c>
      <c r="R71" s="120">
        <f t="shared" si="244"/>
        <v>134336086</v>
      </c>
      <c r="S71" s="120">
        <f t="shared" si="244"/>
        <v>125693021</v>
      </c>
      <c r="T71" s="120">
        <f t="shared" si="244"/>
        <v>120999625</v>
      </c>
      <c r="U71" s="120">
        <f t="shared" si="244"/>
        <v>116683078</v>
      </c>
      <c r="V71" s="120">
        <f t="shared" si="244"/>
        <v>113614519</v>
      </c>
      <c r="W71" s="120">
        <f>SUM(W66+W67+W68+W69+W70)</f>
        <v>113145504</v>
      </c>
      <c r="X71" s="121">
        <f>SUM(X66+X67+X68+X69+X70)</f>
        <v>116560010</v>
      </c>
      <c r="Y71" s="191">
        <v>130291138</v>
      </c>
      <c r="Z71" s="191">
        <v>142479951</v>
      </c>
      <c r="AA71" s="191">
        <v>146787066</v>
      </c>
      <c r="AB71" s="191">
        <v>154933497</v>
      </c>
      <c r="AC71" s="191">
        <v>151796716</v>
      </c>
      <c r="AD71" s="191">
        <v>147435021</v>
      </c>
      <c r="AE71" s="191">
        <v>131124642</v>
      </c>
      <c r="AF71" s="191">
        <v>120842758</v>
      </c>
      <c r="AG71" s="191">
        <v>113335247</v>
      </c>
      <c r="AH71" s="191">
        <v>107014629</v>
      </c>
      <c r="AI71" s="191">
        <v>105095935</v>
      </c>
      <c r="AJ71" s="121">
        <v>108455863</v>
      </c>
      <c r="AK71" s="202">
        <v>136011920</v>
      </c>
      <c r="AL71" s="202">
        <v>146804619</v>
      </c>
      <c r="AM71" s="202">
        <v>158020067</v>
      </c>
      <c r="AN71" s="202">
        <v>163661352</v>
      </c>
      <c r="AO71" s="202">
        <v>155106356</v>
      </c>
      <c r="AP71" s="202">
        <v>147458913</v>
      </c>
      <c r="AQ71" s="29">
        <v>133054543</v>
      </c>
      <c r="AR71" s="202">
        <v>125250890</v>
      </c>
      <c r="AS71" s="202">
        <v>120984672</v>
      </c>
      <c r="AT71" s="202">
        <v>108374369</v>
      </c>
      <c r="AU71" s="202">
        <v>109310183</v>
      </c>
      <c r="AV71" s="299">
        <v>122749650</v>
      </c>
      <c r="AW71" s="202">
        <v>137590453</v>
      </c>
      <c r="AX71" s="202">
        <v>152373796</v>
      </c>
      <c r="AY71" s="202">
        <v>162239557</v>
      </c>
      <c r="AZ71" s="29">
        <v>172536087</v>
      </c>
      <c r="BA71" s="202">
        <v>165603269</v>
      </c>
      <c r="BB71" s="202">
        <v>157315597</v>
      </c>
      <c r="BC71" s="29">
        <v>143295712</v>
      </c>
      <c r="BD71" s="202">
        <v>132582151</v>
      </c>
      <c r="BE71" s="202">
        <v>123900362</v>
      </c>
      <c r="BF71" s="202">
        <v>115967902</v>
      </c>
      <c r="BG71" s="202">
        <v>112896558</v>
      </c>
      <c r="BH71" s="299"/>
      <c r="BI71" s="29">
        <f t="shared" ref="BI71:BM71" si="245">SUM(BI66:BI70)</f>
        <v>-2493512.1800000072</v>
      </c>
      <c r="BJ71" s="122">
        <f t="shared" si="245"/>
        <v>2161788.8300000061</v>
      </c>
      <c r="BK71" s="122">
        <f t="shared" si="245"/>
        <v>10648279.120000003</v>
      </c>
      <c r="BL71" s="122">
        <f t="shared" si="245"/>
        <v>18287502.839999996</v>
      </c>
      <c r="BM71" s="122">
        <f t="shared" si="245"/>
        <v>17267364.200000003</v>
      </c>
      <c r="BN71" s="122">
        <f t="shared" ref="BN71:BV71" si="246">SUM(BN66:BN70)</f>
        <v>22784950.909999996</v>
      </c>
      <c r="BO71" s="122">
        <f t="shared" si="246"/>
        <v>28501114.220000003</v>
      </c>
      <c r="BP71" s="122">
        <f t="shared" si="246"/>
        <v>32983371.360000003</v>
      </c>
      <c r="BQ71" s="122">
        <f t="shared" si="246"/>
        <v>33103807.120000001</v>
      </c>
      <c r="BR71" s="393">
        <f t="shared" si="246"/>
        <v>30009332.769999996</v>
      </c>
      <c r="BS71" s="416">
        <f t="shared" si="246"/>
        <v>31904027.639999997</v>
      </c>
      <c r="BT71" s="122">
        <f t="shared" si="246"/>
        <v>31326160.169999994</v>
      </c>
      <c r="BU71" s="122">
        <f t="shared" si="246"/>
        <v>25382828.960000008</v>
      </c>
      <c r="BV71" s="122">
        <f t="shared" si="246"/>
        <v>20978653</v>
      </c>
      <c r="BW71" s="122">
        <f t="shared" ref="BW71:BX71" si="247">SUM(BW66:BW70)</f>
        <v>15617981</v>
      </c>
      <c r="BX71" s="233">
        <f t="shared" si="247"/>
        <v>13098935</v>
      </c>
      <c r="BY71" s="233">
        <f t="shared" ref="BY71:BZ71" si="248">SUM(BY66:BY70)</f>
        <v>5431621</v>
      </c>
      <c r="BZ71" s="233">
        <f t="shared" si="248"/>
        <v>-156867</v>
      </c>
      <c r="CA71" s="233">
        <f t="shared" ref="CA71:CB71" si="249">SUM(CA66:CA70)</f>
        <v>-3347831</v>
      </c>
      <c r="CB71" s="233">
        <f t="shared" si="249"/>
        <v>-6599890</v>
      </c>
      <c r="CC71" s="233">
        <f t="shared" ref="CC71:CE71" si="250">SUM(CC66:CC70)</f>
        <v>-8049569</v>
      </c>
      <c r="CD71" s="373">
        <f t="shared" si="250"/>
        <v>-8104147</v>
      </c>
      <c r="CE71" s="342">
        <f t="shared" si="250"/>
        <v>5720782</v>
      </c>
      <c r="CF71" s="259">
        <f t="shared" ref="CF71" si="251">SUM(CF66:CF70)</f>
        <v>4324668</v>
      </c>
      <c r="CG71" s="259">
        <f t="shared" ref="CG71" si="252">SUM(CG66:CG70)</f>
        <v>11233001</v>
      </c>
      <c r="CH71" s="259">
        <f t="shared" ref="CH71" si="253">SUM(CH66:CH70)</f>
        <v>8727855</v>
      </c>
      <c r="CI71" s="259">
        <f t="shared" ref="CI71" si="254">SUM(CI66:CI70)</f>
        <v>3309640</v>
      </c>
      <c r="CJ71" s="259">
        <f t="shared" ref="CJ71" si="255">SUM(CJ66:CJ70)</f>
        <v>23892</v>
      </c>
      <c r="CK71" s="259">
        <f t="shared" ref="CK71" si="256">SUM(CK66:CK70)</f>
        <v>1929901</v>
      </c>
      <c r="CL71" s="259">
        <f t="shared" ref="CL71" si="257">SUM(CL66:CL70)</f>
        <v>4408132</v>
      </c>
      <c r="CM71" s="259">
        <f t="shared" ref="CM71" si="258">SUM(CM66:CM70)</f>
        <v>7649425</v>
      </c>
      <c r="CN71" s="259">
        <f t="shared" ref="CN71" si="259">SUM(CN66:CN70)</f>
        <v>1359740</v>
      </c>
      <c r="CO71" s="259">
        <f t="shared" ref="CO71" si="260">SUM(CO66:CO70)</f>
        <v>4214248</v>
      </c>
      <c r="CP71" s="373">
        <f t="shared" ref="CP71" si="261">SUM(CP66:CP70)</f>
        <v>14293787</v>
      </c>
      <c r="CQ71" s="373">
        <f t="shared" ref="CQ71" si="262">SUM(CQ66:CQ70)</f>
        <v>1578533</v>
      </c>
      <c r="CR71" s="373">
        <f t="shared" ref="CR71" si="263">SUM(CR66:CR70)</f>
        <v>5569177</v>
      </c>
      <c r="CS71" s="373">
        <f t="shared" ref="CS71" si="264">SUM(CS66:CS70)</f>
        <v>4219490</v>
      </c>
      <c r="CT71" s="373">
        <f t="shared" ref="CT71:CU71" si="265">SUM(CT66:CT70)</f>
        <v>8874735</v>
      </c>
      <c r="CU71" s="373">
        <f t="shared" si="265"/>
        <v>10496913</v>
      </c>
      <c r="CV71" s="373">
        <f t="shared" ref="CV71" si="266">SUM(CV66:CV70)</f>
        <v>9856684</v>
      </c>
      <c r="CW71" s="373">
        <f t="shared" ref="CW71" si="267">SUM(CW66:CW70)</f>
        <v>10241169</v>
      </c>
      <c r="CX71" s="373">
        <f t="shared" ref="CX71:CY71" si="268">SUM(CX66:CX70)</f>
        <v>7331261</v>
      </c>
      <c r="CY71" s="373">
        <f t="shared" si="268"/>
        <v>2915690</v>
      </c>
      <c r="CZ71" s="373">
        <f t="shared" ref="CZ71:DA71" si="269">SUM(CZ66:CZ70)</f>
        <v>7593533</v>
      </c>
      <c r="DA71" s="373">
        <f t="shared" si="269"/>
        <v>3586375</v>
      </c>
      <c r="DB71" s="331"/>
      <c r="DC71" s="29">
        <f>SUM(DC66:DC70)</f>
        <v>112896558</v>
      </c>
    </row>
    <row r="72" spans="1:107" s="52" customFormat="1" x14ac:dyDescent="0.3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25"/>
      <c r="CC72" s="225"/>
      <c r="CD72" s="365"/>
      <c r="CE72" s="334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264"/>
      <c r="DC72" s="71"/>
    </row>
    <row r="73" spans="1:107" s="52" customFormat="1" x14ac:dyDescent="0.35">
      <c r="A73" s="139"/>
      <c r="B73" s="53" t="s">
        <v>139</v>
      </c>
      <c r="C73" s="73">
        <v>74075689</v>
      </c>
      <c r="D73" s="74">
        <v>45987191</v>
      </c>
      <c r="E73" s="74">
        <v>28469958</v>
      </c>
      <c r="F73" s="74">
        <v>15264615</v>
      </c>
      <c r="G73" s="74">
        <v>9854112</v>
      </c>
      <c r="H73" s="74">
        <v>8938402</v>
      </c>
      <c r="I73" s="74">
        <v>8911838</v>
      </c>
      <c r="J73" s="74">
        <v>17015871</v>
      </c>
      <c r="K73" s="74">
        <v>32426752</v>
      </c>
      <c r="L73" s="75">
        <v>76063248</v>
      </c>
      <c r="M73" s="74">
        <v>81848923</v>
      </c>
      <c r="N73" s="74">
        <v>72100598</v>
      </c>
      <c r="O73" s="74">
        <v>64978120</v>
      </c>
      <c r="P73" s="74">
        <v>50966775</v>
      </c>
      <c r="Q73" s="74">
        <v>38429598</v>
      </c>
      <c r="R73" s="74">
        <v>16441993</v>
      </c>
      <c r="S73" s="74">
        <v>11566768</v>
      </c>
      <c r="T73" s="74">
        <v>9070145</v>
      </c>
      <c r="U73" s="184">
        <v>10677268</v>
      </c>
      <c r="V73" s="184">
        <v>15791491</v>
      </c>
      <c r="W73" s="184">
        <v>31569412</v>
      </c>
      <c r="X73" s="75">
        <v>62736646</v>
      </c>
      <c r="Y73" s="184">
        <v>77979549</v>
      </c>
      <c r="Z73" s="184">
        <v>84089769</v>
      </c>
      <c r="AA73" s="184">
        <v>79189762</v>
      </c>
      <c r="AB73" s="184">
        <v>47498661</v>
      </c>
      <c r="AC73" s="184">
        <v>25683955</v>
      </c>
      <c r="AD73" s="184">
        <v>16024637</v>
      </c>
      <c r="AE73" s="184">
        <v>10619378</v>
      </c>
      <c r="AF73" s="184">
        <v>9637577</v>
      </c>
      <c r="AG73" s="184">
        <v>9690285</v>
      </c>
      <c r="AH73" s="184">
        <v>12171838</v>
      </c>
      <c r="AI73" s="184">
        <v>29344504</v>
      </c>
      <c r="AJ73" s="75">
        <v>62866426</v>
      </c>
      <c r="AK73" s="275">
        <v>81044525</v>
      </c>
      <c r="AL73" s="275">
        <v>82336363</v>
      </c>
      <c r="AM73" s="275">
        <v>78012934</v>
      </c>
      <c r="AN73" s="275">
        <v>45079409</v>
      </c>
      <c r="AO73" s="275">
        <v>27200483</v>
      </c>
      <c r="AP73" s="275">
        <v>14312242</v>
      </c>
      <c r="AQ73" s="76">
        <v>10052605</v>
      </c>
      <c r="AR73" s="275">
        <v>9018256</v>
      </c>
      <c r="AS73" s="275">
        <v>9580024</v>
      </c>
      <c r="AT73" s="275">
        <v>14369076</v>
      </c>
      <c r="AU73" s="275">
        <v>23972394</v>
      </c>
      <c r="AV73" s="292">
        <v>61190816</v>
      </c>
      <c r="AW73" s="275">
        <v>68982754</v>
      </c>
      <c r="AX73" s="275">
        <v>67441664</v>
      </c>
      <c r="AY73" s="275">
        <v>70786773</v>
      </c>
      <c r="AZ73" s="76">
        <v>39685545</v>
      </c>
      <c r="BA73" s="275">
        <v>26980921</v>
      </c>
      <c r="BB73" s="275">
        <v>15373458</v>
      </c>
      <c r="BC73" s="76">
        <v>9197006</v>
      </c>
      <c r="BD73" s="275">
        <v>9627779</v>
      </c>
      <c r="BE73" s="275">
        <v>9545475</v>
      </c>
      <c r="BF73" s="275">
        <v>13660846</v>
      </c>
      <c r="BG73" s="275">
        <v>30615362</v>
      </c>
      <c r="BH73" s="292"/>
      <c r="BI73" s="76">
        <f t="shared" ref="BI73:BR77" si="270">O73-C73</f>
        <v>-9097569</v>
      </c>
      <c r="BJ73" s="77">
        <f t="shared" si="270"/>
        <v>4979584</v>
      </c>
      <c r="BK73" s="77">
        <f t="shared" si="270"/>
        <v>9959640</v>
      </c>
      <c r="BL73" s="77">
        <f t="shared" si="270"/>
        <v>1177378</v>
      </c>
      <c r="BM73" s="77">
        <f t="shared" si="270"/>
        <v>1712656</v>
      </c>
      <c r="BN73" s="77">
        <f t="shared" si="270"/>
        <v>131743</v>
      </c>
      <c r="BO73" s="77">
        <f t="shared" si="270"/>
        <v>1765430</v>
      </c>
      <c r="BP73" s="77">
        <f t="shared" si="270"/>
        <v>-1224380</v>
      </c>
      <c r="BQ73" s="77">
        <f t="shared" si="270"/>
        <v>-857340</v>
      </c>
      <c r="BR73" s="386">
        <f t="shared" si="270"/>
        <v>-13326602</v>
      </c>
      <c r="BS73" s="409">
        <f t="shared" ref="BS73:CB77" si="271">Y73-M73</f>
        <v>-3869374</v>
      </c>
      <c r="BT73" s="77">
        <f t="shared" si="271"/>
        <v>11989171</v>
      </c>
      <c r="BU73" s="77">
        <f t="shared" si="271"/>
        <v>14211642</v>
      </c>
      <c r="BV73" s="77">
        <f t="shared" si="271"/>
        <v>-3468114</v>
      </c>
      <c r="BW73" s="77">
        <f t="shared" si="271"/>
        <v>-12745643</v>
      </c>
      <c r="BX73" s="226">
        <f t="shared" si="271"/>
        <v>-417356</v>
      </c>
      <c r="BY73" s="226">
        <f t="shared" si="271"/>
        <v>-947390</v>
      </c>
      <c r="BZ73" s="226">
        <f t="shared" si="271"/>
        <v>567432</v>
      </c>
      <c r="CA73" s="226">
        <f t="shared" si="271"/>
        <v>-986983</v>
      </c>
      <c r="CB73" s="226">
        <f t="shared" si="271"/>
        <v>-3619653</v>
      </c>
      <c r="CC73" s="226">
        <f t="shared" ref="CC73:CL77" si="272">AI73-W73</f>
        <v>-2224908</v>
      </c>
      <c r="CD73" s="366">
        <f t="shared" si="272"/>
        <v>129780</v>
      </c>
      <c r="CE73" s="335">
        <f t="shared" si="272"/>
        <v>3064976</v>
      </c>
      <c r="CF73" s="252">
        <f t="shared" si="272"/>
        <v>-1753406</v>
      </c>
      <c r="CG73" s="252">
        <f t="shared" si="272"/>
        <v>-1176828</v>
      </c>
      <c r="CH73" s="252">
        <f t="shared" si="272"/>
        <v>-2419252</v>
      </c>
      <c r="CI73" s="252">
        <f t="shared" si="272"/>
        <v>1516528</v>
      </c>
      <c r="CJ73" s="252">
        <f t="shared" si="272"/>
        <v>-1712395</v>
      </c>
      <c r="CK73" s="252">
        <f t="shared" si="272"/>
        <v>-566773</v>
      </c>
      <c r="CL73" s="252">
        <f t="shared" si="272"/>
        <v>-619321</v>
      </c>
      <c r="CM73" s="252">
        <f t="shared" ref="CM73:DA77" si="273">AS73-AG73</f>
        <v>-110261</v>
      </c>
      <c r="CN73" s="252">
        <f t="shared" si="273"/>
        <v>2197238</v>
      </c>
      <c r="CO73" s="252">
        <f t="shared" si="273"/>
        <v>-5372110</v>
      </c>
      <c r="CP73" s="366">
        <f t="shared" si="273"/>
        <v>-1675610</v>
      </c>
      <c r="CQ73" s="366">
        <f t="shared" si="273"/>
        <v>-12061771</v>
      </c>
      <c r="CR73" s="366">
        <f t="shared" si="273"/>
        <v>-14894699</v>
      </c>
      <c r="CS73" s="366">
        <f t="shared" si="273"/>
        <v>-7226161</v>
      </c>
      <c r="CT73" s="366">
        <f t="shared" si="273"/>
        <v>-5393864</v>
      </c>
      <c r="CU73" s="366">
        <f t="shared" si="273"/>
        <v>-219562</v>
      </c>
      <c r="CV73" s="366">
        <f t="shared" si="273"/>
        <v>1061216</v>
      </c>
      <c r="CW73" s="366">
        <f t="shared" si="273"/>
        <v>-855599</v>
      </c>
      <c r="CX73" s="366">
        <f t="shared" si="273"/>
        <v>609523</v>
      </c>
      <c r="CY73" s="366">
        <f t="shared" si="273"/>
        <v>-34549</v>
      </c>
      <c r="CZ73" s="366">
        <f t="shared" si="273"/>
        <v>-708230</v>
      </c>
      <c r="DA73" s="366">
        <f t="shared" si="273"/>
        <v>6642968</v>
      </c>
      <c r="DB73" s="264"/>
      <c r="DC73" s="76">
        <f>IF(ISERROR(GETPIVOTDATA("VALUE",'CRS WK pvt'!$I$2,"DT_FILE",DC$8,"CD_CO",DC$6,"TRIM_CAT",TRIM(B73),"TRIM_LINE",A72))=TRUE,0,GETPIVOTDATA("VALUE",'CRS WK pvt'!$I$2,"DT_FILE",DC$8,"CD_CO",DC$6,"TRIM_CAT",TRIM(B73),"TRIM_LINE",A72))</f>
        <v>30615362</v>
      </c>
    </row>
    <row r="74" spans="1:107" s="52" customFormat="1" x14ac:dyDescent="0.35">
      <c r="A74" s="139"/>
      <c r="B74" s="53" t="s">
        <v>140</v>
      </c>
      <c r="C74" s="73">
        <v>7161361</v>
      </c>
      <c r="D74" s="74">
        <v>4905365</v>
      </c>
      <c r="E74" s="74">
        <v>3295956</v>
      </c>
      <c r="F74" s="74">
        <v>1628824</v>
      </c>
      <c r="G74" s="74">
        <v>988713</v>
      </c>
      <c r="H74" s="74">
        <v>874139</v>
      </c>
      <c r="I74" s="74">
        <v>805788</v>
      </c>
      <c r="J74" s="74">
        <v>1535595</v>
      </c>
      <c r="K74" s="74">
        <v>2715809</v>
      </c>
      <c r="L74" s="75">
        <v>6390883</v>
      </c>
      <c r="M74" s="74">
        <v>6792958</v>
      </c>
      <c r="N74" s="74">
        <v>6276093</v>
      </c>
      <c r="O74" s="74">
        <v>5773197</v>
      </c>
      <c r="P74" s="74">
        <v>4800464</v>
      </c>
      <c r="Q74" s="74">
        <v>3379222</v>
      </c>
      <c r="R74" s="74">
        <v>1718457</v>
      </c>
      <c r="S74" s="74">
        <v>1303197</v>
      </c>
      <c r="T74" s="74">
        <v>862691</v>
      </c>
      <c r="U74" s="184">
        <v>977332</v>
      </c>
      <c r="V74" s="184">
        <v>1433269</v>
      </c>
      <c r="W74" s="184">
        <v>2935831</v>
      </c>
      <c r="X74" s="75">
        <v>5671729</v>
      </c>
      <c r="Y74" s="184">
        <v>7953104</v>
      </c>
      <c r="Z74" s="184">
        <v>8017500</v>
      </c>
      <c r="AA74" s="184">
        <v>8012148</v>
      </c>
      <c r="AB74" s="184">
        <v>5721792</v>
      </c>
      <c r="AC74" s="184">
        <v>3050400</v>
      </c>
      <c r="AD74" s="184">
        <v>2234832</v>
      </c>
      <c r="AE74" s="184">
        <v>1733007</v>
      </c>
      <c r="AF74" s="184">
        <v>1111020</v>
      </c>
      <c r="AG74" s="184">
        <v>1034691</v>
      </c>
      <c r="AH74" s="184">
        <v>1321634</v>
      </c>
      <c r="AI74" s="184">
        <v>3001666</v>
      </c>
      <c r="AJ74" s="75">
        <v>6675770</v>
      </c>
      <c r="AK74" s="275">
        <v>8250960</v>
      </c>
      <c r="AL74" s="275">
        <v>8890289</v>
      </c>
      <c r="AM74" s="275">
        <v>8867364</v>
      </c>
      <c r="AN74" s="275">
        <v>5815939</v>
      </c>
      <c r="AO74" s="275">
        <v>3936998</v>
      </c>
      <c r="AP74" s="275">
        <v>2309749</v>
      </c>
      <c r="AQ74" s="76">
        <v>1545486</v>
      </c>
      <c r="AR74" s="275">
        <v>1138152</v>
      </c>
      <c r="AS74" s="275">
        <v>1088832</v>
      </c>
      <c r="AT74" s="275">
        <v>1687719</v>
      </c>
      <c r="AU74" s="275">
        <v>3062238</v>
      </c>
      <c r="AV74" s="292">
        <v>7486131</v>
      </c>
      <c r="AW74" s="275">
        <v>8179821</v>
      </c>
      <c r="AX74" s="275">
        <v>8283016</v>
      </c>
      <c r="AY74" s="275">
        <v>8841196</v>
      </c>
      <c r="AZ74" s="76">
        <v>5990521</v>
      </c>
      <c r="BA74" s="275">
        <v>4435959</v>
      </c>
      <c r="BB74" s="275">
        <v>2869927</v>
      </c>
      <c r="BC74" s="76">
        <v>1376691</v>
      </c>
      <c r="BD74" s="275">
        <v>1464099</v>
      </c>
      <c r="BE74" s="275">
        <v>1244460</v>
      </c>
      <c r="BF74" s="275">
        <v>1738713</v>
      </c>
      <c r="BG74" s="275">
        <v>3702791</v>
      </c>
      <c r="BH74" s="292"/>
      <c r="BI74" s="76">
        <f t="shared" si="270"/>
        <v>-1388164</v>
      </c>
      <c r="BJ74" s="77">
        <f t="shared" si="270"/>
        <v>-104901</v>
      </c>
      <c r="BK74" s="77">
        <f t="shared" si="270"/>
        <v>83266</v>
      </c>
      <c r="BL74" s="77">
        <f t="shared" si="270"/>
        <v>89633</v>
      </c>
      <c r="BM74" s="77">
        <f t="shared" si="270"/>
        <v>314484</v>
      </c>
      <c r="BN74" s="77">
        <f t="shared" si="270"/>
        <v>-11448</v>
      </c>
      <c r="BO74" s="77">
        <f t="shared" si="270"/>
        <v>171544</v>
      </c>
      <c r="BP74" s="77">
        <f t="shared" si="270"/>
        <v>-102326</v>
      </c>
      <c r="BQ74" s="77">
        <f t="shared" si="270"/>
        <v>220022</v>
      </c>
      <c r="BR74" s="386">
        <f t="shared" si="270"/>
        <v>-719154</v>
      </c>
      <c r="BS74" s="409">
        <f t="shared" si="271"/>
        <v>1160146</v>
      </c>
      <c r="BT74" s="77">
        <f t="shared" si="271"/>
        <v>1741407</v>
      </c>
      <c r="BU74" s="77">
        <f t="shared" si="271"/>
        <v>2238951</v>
      </c>
      <c r="BV74" s="77">
        <f t="shared" si="271"/>
        <v>921328</v>
      </c>
      <c r="BW74" s="77">
        <f t="shared" si="271"/>
        <v>-328822</v>
      </c>
      <c r="BX74" s="226">
        <f t="shared" si="271"/>
        <v>516375</v>
      </c>
      <c r="BY74" s="226">
        <f t="shared" si="271"/>
        <v>429810</v>
      </c>
      <c r="BZ74" s="226">
        <f t="shared" si="271"/>
        <v>248329</v>
      </c>
      <c r="CA74" s="226">
        <f t="shared" si="271"/>
        <v>57359</v>
      </c>
      <c r="CB74" s="226">
        <f t="shared" si="271"/>
        <v>-111635</v>
      </c>
      <c r="CC74" s="226">
        <f t="shared" si="272"/>
        <v>65835</v>
      </c>
      <c r="CD74" s="366">
        <f t="shared" si="272"/>
        <v>1004041</v>
      </c>
      <c r="CE74" s="335">
        <f t="shared" si="272"/>
        <v>297856</v>
      </c>
      <c r="CF74" s="252">
        <f t="shared" si="272"/>
        <v>872789</v>
      </c>
      <c r="CG74" s="252">
        <f t="shared" si="272"/>
        <v>855216</v>
      </c>
      <c r="CH74" s="252">
        <f t="shared" si="272"/>
        <v>94147</v>
      </c>
      <c r="CI74" s="252">
        <f t="shared" si="272"/>
        <v>886598</v>
      </c>
      <c r="CJ74" s="252">
        <f t="shared" si="272"/>
        <v>74917</v>
      </c>
      <c r="CK74" s="252">
        <f t="shared" si="272"/>
        <v>-187521</v>
      </c>
      <c r="CL74" s="252">
        <f t="shared" si="272"/>
        <v>27132</v>
      </c>
      <c r="CM74" s="252">
        <f t="shared" si="273"/>
        <v>54141</v>
      </c>
      <c r="CN74" s="252">
        <f t="shared" si="273"/>
        <v>366085</v>
      </c>
      <c r="CO74" s="252">
        <f t="shared" si="273"/>
        <v>60572</v>
      </c>
      <c r="CP74" s="366">
        <f t="shared" si="273"/>
        <v>810361</v>
      </c>
      <c r="CQ74" s="366">
        <f t="shared" si="273"/>
        <v>-71139</v>
      </c>
      <c r="CR74" s="366">
        <f t="shared" si="273"/>
        <v>-607273</v>
      </c>
      <c r="CS74" s="366">
        <f t="shared" si="273"/>
        <v>-26168</v>
      </c>
      <c r="CT74" s="366">
        <f t="shared" si="273"/>
        <v>174582</v>
      </c>
      <c r="CU74" s="366">
        <f t="shared" si="273"/>
        <v>498961</v>
      </c>
      <c r="CV74" s="366">
        <f t="shared" si="273"/>
        <v>560178</v>
      </c>
      <c r="CW74" s="366">
        <f t="shared" si="273"/>
        <v>-168795</v>
      </c>
      <c r="CX74" s="366">
        <f t="shared" si="273"/>
        <v>325947</v>
      </c>
      <c r="CY74" s="366">
        <f t="shared" si="273"/>
        <v>155628</v>
      </c>
      <c r="CZ74" s="366">
        <f t="shared" si="273"/>
        <v>50994</v>
      </c>
      <c r="DA74" s="366">
        <f t="shared" si="273"/>
        <v>640553</v>
      </c>
      <c r="DB74" s="264"/>
      <c r="DC74" s="76">
        <f>IF(ISERROR(GETPIVOTDATA("VALUE",'CRS WK pvt'!$I$2,"DT_FILE",DC$8,"CD_CO",DC$6,"TRIM_CAT",TRIM(B74),"TRIM_LINE",A72))=TRUE,0,GETPIVOTDATA("VALUE",'CRS WK pvt'!$I$2,"DT_FILE",DC$8,"CD_CO",DC$6,"TRIM_CAT",TRIM(B74),"TRIM_LINE",A72))</f>
        <v>3702791</v>
      </c>
    </row>
    <row r="75" spans="1:107" s="52" customFormat="1" x14ac:dyDescent="0.35">
      <c r="A75" s="139"/>
      <c r="B75" s="53" t="s">
        <v>141</v>
      </c>
      <c r="C75" s="73">
        <v>10575854</v>
      </c>
      <c r="D75" s="74">
        <v>6917941</v>
      </c>
      <c r="E75" s="74">
        <v>4315718</v>
      </c>
      <c r="F75" s="74">
        <v>2666421</v>
      </c>
      <c r="G75" s="74">
        <v>1792459</v>
      </c>
      <c r="H75" s="74">
        <v>1744469</v>
      </c>
      <c r="I75" s="74">
        <v>1687122</v>
      </c>
      <c r="J75" s="74">
        <v>2656008</v>
      </c>
      <c r="K75" s="74">
        <v>4349593</v>
      </c>
      <c r="L75" s="75">
        <v>10229619</v>
      </c>
      <c r="M75" s="74">
        <v>11280645</v>
      </c>
      <c r="N75" s="74">
        <v>9632991</v>
      </c>
      <c r="O75" s="74">
        <v>8777451</v>
      </c>
      <c r="P75" s="74">
        <v>6042737</v>
      </c>
      <c r="Q75" s="74">
        <v>4307770</v>
      </c>
      <c r="R75" s="74">
        <v>2104362</v>
      </c>
      <c r="S75" s="74">
        <v>1666795</v>
      </c>
      <c r="T75" s="74">
        <v>1468143</v>
      </c>
      <c r="U75" s="184">
        <v>1691736</v>
      </c>
      <c r="V75" s="184">
        <v>2418413</v>
      </c>
      <c r="W75" s="184">
        <v>4146549</v>
      </c>
      <c r="X75" s="75">
        <v>8687772</v>
      </c>
      <c r="Y75" s="184">
        <v>10489579</v>
      </c>
      <c r="Z75" s="184">
        <v>10984398</v>
      </c>
      <c r="AA75" s="184">
        <v>11198654</v>
      </c>
      <c r="AB75" s="184">
        <v>6480446</v>
      </c>
      <c r="AC75" s="184">
        <v>3637967</v>
      </c>
      <c r="AD75" s="184">
        <v>2534609</v>
      </c>
      <c r="AE75" s="184">
        <v>1731750</v>
      </c>
      <c r="AF75" s="184">
        <v>1675014</v>
      </c>
      <c r="AG75" s="184">
        <v>1751465</v>
      </c>
      <c r="AH75" s="184">
        <v>2047478</v>
      </c>
      <c r="AI75" s="184">
        <v>4106865</v>
      </c>
      <c r="AJ75" s="75">
        <v>8299088</v>
      </c>
      <c r="AK75" s="275">
        <v>11077056</v>
      </c>
      <c r="AL75" s="275">
        <v>11546034</v>
      </c>
      <c r="AM75" s="275">
        <v>10740187</v>
      </c>
      <c r="AN75" s="275">
        <v>6317159</v>
      </c>
      <c r="AO75" s="275">
        <v>3792835</v>
      </c>
      <c r="AP75" s="275">
        <v>2377846</v>
      </c>
      <c r="AQ75" s="76">
        <v>1730419</v>
      </c>
      <c r="AR75" s="275">
        <v>1720553</v>
      </c>
      <c r="AS75" s="275">
        <v>1764687</v>
      </c>
      <c r="AT75" s="275">
        <v>2252628</v>
      </c>
      <c r="AU75" s="275">
        <v>3627398</v>
      </c>
      <c r="AV75" s="292">
        <v>8346734</v>
      </c>
      <c r="AW75" s="275">
        <v>9603913</v>
      </c>
      <c r="AX75" s="275">
        <v>9637222</v>
      </c>
      <c r="AY75" s="275">
        <v>9896872</v>
      </c>
      <c r="AZ75" s="76">
        <v>5696478</v>
      </c>
      <c r="BA75" s="275">
        <v>4157091</v>
      </c>
      <c r="BB75" s="275">
        <v>2541715</v>
      </c>
      <c r="BC75" s="76">
        <v>1555194</v>
      </c>
      <c r="BD75" s="275">
        <v>1871981</v>
      </c>
      <c r="BE75" s="275">
        <v>1723564</v>
      </c>
      <c r="BF75" s="275">
        <v>2418121</v>
      </c>
      <c r="BG75" s="275">
        <v>4388576</v>
      </c>
      <c r="BH75" s="292"/>
      <c r="BI75" s="76">
        <f t="shared" si="270"/>
        <v>-1798403</v>
      </c>
      <c r="BJ75" s="77">
        <f t="shared" si="270"/>
        <v>-875204</v>
      </c>
      <c r="BK75" s="77">
        <f t="shared" si="270"/>
        <v>-7948</v>
      </c>
      <c r="BL75" s="77">
        <f t="shared" si="270"/>
        <v>-562059</v>
      </c>
      <c r="BM75" s="77">
        <f t="shared" si="270"/>
        <v>-125664</v>
      </c>
      <c r="BN75" s="77">
        <f t="shared" si="270"/>
        <v>-276326</v>
      </c>
      <c r="BO75" s="77">
        <f t="shared" si="270"/>
        <v>4614</v>
      </c>
      <c r="BP75" s="77">
        <f t="shared" si="270"/>
        <v>-237595</v>
      </c>
      <c r="BQ75" s="77">
        <f t="shared" si="270"/>
        <v>-203044</v>
      </c>
      <c r="BR75" s="386">
        <f t="shared" si="270"/>
        <v>-1541847</v>
      </c>
      <c r="BS75" s="409">
        <f t="shared" si="271"/>
        <v>-791066</v>
      </c>
      <c r="BT75" s="77">
        <f t="shared" si="271"/>
        <v>1351407</v>
      </c>
      <c r="BU75" s="77">
        <f t="shared" si="271"/>
        <v>2421203</v>
      </c>
      <c r="BV75" s="77">
        <f t="shared" si="271"/>
        <v>437709</v>
      </c>
      <c r="BW75" s="77">
        <f t="shared" si="271"/>
        <v>-669803</v>
      </c>
      <c r="BX75" s="226">
        <f t="shared" si="271"/>
        <v>430247</v>
      </c>
      <c r="BY75" s="226">
        <f t="shared" si="271"/>
        <v>64955</v>
      </c>
      <c r="BZ75" s="226">
        <f t="shared" si="271"/>
        <v>206871</v>
      </c>
      <c r="CA75" s="226">
        <f t="shared" si="271"/>
        <v>59729</v>
      </c>
      <c r="CB75" s="226">
        <f t="shared" si="271"/>
        <v>-370935</v>
      </c>
      <c r="CC75" s="226">
        <f t="shared" si="272"/>
        <v>-39684</v>
      </c>
      <c r="CD75" s="366">
        <f t="shared" si="272"/>
        <v>-388684</v>
      </c>
      <c r="CE75" s="335">
        <f t="shared" si="272"/>
        <v>587477</v>
      </c>
      <c r="CF75" s="252">
        <f t="shared" si="272"/>
        <v>561636</v>
      </c>
      <c r="CG75" s="252">
        <f t="shared" si="272"/>
        <v>-458467</v>
      </c>
      <c r="CH75" s="252">
        <f t="shared" si="272"/>
        <v>-163287</v>
      </c>
      <c r="CI75" s="252">
        <f t="shared" si="272"/>
        <v>154868</v>
      </c>
      <c r="CJ75" s="252">
        <f t="shared" si="272"/>
        <v>-156763</v>
      </c>
      <c r="CK75" s="252">
        <f t="shared" si="272"/>
        <v>-1331</v>
      </c>
      <c r="CL75" s="252">
        <f t="shared" si="272"/>
        <v>45539</v>
      </c>
      <c r="CM75" s="252">
        <f t="shared" si="273"/>
        <v>13222</v>
      </c>
      <c r="CN75" s="252">
        <f t="shared" si="273"/>
        <v>205150</v>
      </c>
      <c r="CO75" s="252">
        <f t="shared" si="273"/>
        <v>-479467</v>
      </c>
      <c r="CP75" s="366">
        <f t="shared" si="273"/>
        <v>47646</v>
      </c>
      <c r="CQ75" s="366">
        <f t="shared" si="273"/>
        <v>-1473143</v>
      </c>
      <c r="CR75" s="366">
        <f t="shared" si="273"/>
        <v>-1908812</v>
      </c>
      <c r="CS75" s="366">
        <f t="shared" si="273"/>
        <v>-843315</v>
      </c>
      <c r="CT75" s="366">
        <f t="shared" si="273"/>
        <v>-620681</v>
      </c>
      <c r="CU75" s="366">
        <f t="shared" si="273"/>
        <v>364256</v>
      </c>
      <c r="CV75" s="366">
        <f t="shared" si="273"/>
        <v>163869</v>
      </c>
      <c r="CW75" s="366">
        <f t="shared" si="273"/>
        <v>-175225</v>
      </c>
      <c r="CX75" s="366">
        <f t="shared" si="273"/>
        <v>151428</v>
      </c>
      <c r="CY75" s="366">
        <f t="shared" si="273"/>
        <v>-41123</v>
      </c>
      <c r="CZ75" s="366">
        <f t="shared" si="273"/>
        <v>165493</v>
      </c>
      <c r="DA75" s="366">
        <f t="shared" si="273"/>
        <v>761178</v>
      </c>
      <c r="DB75" s="264"/>
      <c r="DC75" s="76">
        <f>IF(ISERROR(GETPIVOTDATA("VALUE",'CRS WK pvt'!$I$2,"DT_FILE",DC$8,"CD_CO",DC$6,"TRIM_CAT",TRIM(B75),"TRIM_LINE",A72))=TRUE,0,GETPIVOTDATA("VALUE",'CRS WK pvt'!$I$2,"DT_FILE",DC$8,"CD_CO",DC$6,"TRIM_CAT",TRIM(B75),"TRIM_LINE",A72))</f>
        <v>4388576</v>
      </c>
    </row>
    <row r="76" spans="1:107" s="52" customFormat="1" x14ac:dyDescent="0.35">
      <c r="A76" s="139"/>
      <c r="B76" s="53" t="s">
        <v>142</v>
      </c>
      <c r="C76" s="73">
        <v>12900441</v>
      </c>
      <c r="D76" s="74">
        <v>9159770</v>
      </c>
      <c r="E76" s="74">
        <v>6397631</v>
      </c>
      <c r="F76" s="74">
        <v>3879192</v>
      </c>
      <c r="G76" s="74">
        <v>3133441</v>
      </c>
      <c r="H76" s="74">
        <v>2810245</v>
      </c>
      <c r="I76" s="74">
        <v>2647356</v>
      </c>
      <c r="J76" s="74">
        <v>4059182</v>
      </c>
      <c r="K76" s="74">
        <v>6093492</v>
      </c>
      <c r="L76" s="75">
        <v>11915115</v>
      </c>
      <c r="M76" s="74">
        <v>12978049</v>
      </c>
      <c r="N76" s="74">
        <v>11191487</v>
      </c>
      <c r="O76" s="74">
        <v>10610158</v>
      </c>
      <c r="P76" s="74">
        <v>7641494</v>
      </c>
      <c r="Q76" s="74">
        <v>6057044</v>
      </c>
      <c r="R76" s="74">
        <v>3262520</v>
      </c>
      <c r="S76" s="74">
        <v>2589577</v>
      </c>
      <c r="T76" s="74">
        <v>2356248</v>
      </c>
      <c r="U76" s="184">
        <v>2560182</v>
      </c>
      <c r="V76" s="184">
        <v>3639768</v>
      </c>
      <c r="W76" s="184">
        <v>5204625</v>
      </c>
      <c r="X76" s="75">
        <v>10364189</v>
      </c>
      <c r="Y76" s="184">
        <v>12379242</v>
      </c>
      <c r="Z76" s="184">
        <v>12968007</v>
      </c>
      <c r="AA76" s="184">
        <v>13176744</v>
      </c>
      <c r="AB76" s="184">
        <v>8267862</v>
      </c>
      <c r="AC76" s="184">
        <v>5104222</v>
      </c>
      <c r="AD76" s="184">
        <v>3511263</v>
      </c>
      <c r="AE76" s="184">
        <v>2659317</v>
      </c>
      <c r="AF76" s="184">
        <v>2836807</v>
      </c>
      <c r="AG76" s="184">
        <v>2597341</v>
      </c>
      <c r="AH76" s="184">
        <v>3163992</v>
      </c>
      <c r="AI76" s="184">
        <v>5313118</v>
      </c>
      <c r="AJ76" s="75">
        <v>9858813</v>
      </c>
      <c r="AK76" s="275">
        <v>12387092</v>
      </c>
      <c r="AL76" s="275">
        <v>13077341</v>
      </c>
      <c r="AM76" s="275">
        <v>12471542</v>
      </c>
      <c r="AN76" s="275">
        <v>8032768</v>
      </c>
      <c r="AO76" s="275">
        <v>5480934</v>
      </c>
      <c r="AP76" s="275">
        <v>3650895</v>
      </c>
      <c r="AQ76" s="76">
        <v>2731457</v>
      </c>
      <c r="AR76" s="275">
        <v>2511787</v>
      </c>
      <c r="AS76" s="275">
        <v>2656071</v>
      </c>
      <c r="AT76" s="275">
        <v>3386534</v>
      </c>
      <c r="AU76" s="275">
        <v>4838236</v>
      </c>
      <c r="AV76" s="292">
        <v>9912172</v>
      </c>
      <c r="AW76" s="275">
        <v>11372886</v>
      </c>
      <c r="AX76" s="275">
        <v>11032415</v>
      </c>
      <c r="AY76" s="275">
        <v>11581528</v>
      </c>
      <c r="AZ76" s="76">
        <v>7672610</v>
      </c>
      <c r="BA76" s="275">
        <v>5680298</v>
      </c>
      <c r="BB76" s="275">
        <v>3616511</v>
      </c>
      <c r="BC76" s="76">
        <v>2406279</v>
      </c>
      <c r="BD76" s="275">
        <v>2584209</v>
      </c>
      <c r="BE76" s="275">
        <v>2592427</v>
      </c>
      <c r="BF76" s="275">
        <v>3489093</v>
      </c>
      <c r="BG76" s="275">
        <v>5505595</v>
      </c>
      <c r="BH76" s="292"/>
      <c r="BI76" s="76">
        <f t="shared" si="270"/>
        <v>-2290283</v>
      </c>
      <c r="BJ76" s="77">
        <f t="shared" si="270"/>
        <v>-1518276</v>
      </c>
      <c r="BK76" s="77">
        <f t="shared" si="270"/>
        <v>-340587</v>
      </c>
      <c r="BL76" s="77">
        <f t="shared" si="270"/>
        <v>-616672</v>
      </c>
      <c r="BM76" s="77">
        <f t="shared" si="270"/>
        <v>-543864</v>
      </c>
      <c r="BN76" s="77">
        <f t="shared" si="270"/>
        <v>-453997</v>
      </c>
      <c r="BO76" s="77">
        <f t="shared" si="270"/>
        <v>-87174</v>
      </c>
      <c r="BP76" s="77">
        <f t="shared" si="270"/>
        <v>-419414</v>
      </c>
      <c r="BQ76" s="77">
        <f t="shared" si="270"/>
        <v>-888867</v>
      </c>
      <c r="BR76" s="386">
        <f t="shared" si="270"/>
        <v>-1550926</v>
      </c>
      <c r="BS76" s="409">
        <f t="shared" si="271"/>
        <v>-598807</v>
      </c>
      <c r="BT76" s="77">
        <f t="shared" si="271"/>
        <v>1776520</v>
      </c>
      <c r="BU76" s="77">
        <f t="shared" si="271"/>
        <v>2566586</v>
      </c>
      <c r="BV76" s="77">
        <f t="shared" si="271"/>
        <v>626368</v>
      </c>
      <c r="BW76" s="77">
        <f t="shared" si="271"/>
        <v>-952822</v>
      </c>
      <c r="BX76" s="226">
        <f t="shared" si="271"/>
        <v>248743</v>
      </c>
      <c r="BY76" s="226">
        <f t="shared" si="271"/>
        <v>69740</v>
      </c>
      <c r="BZ76" s="226">
        <f t="shared" si="271"/>
        <v>480559</v>
      </c>
      <c r="CA76" s="226">
        <f t="shared" si="271"/>
        <v>37159</v>
      </c>
      <c r="CB76" s="226">
        <f t="shared" si="271"/>
        <v>-475776</v>
      </c>
      <c r="CC76" s="226">
        <f t="shared" si="272"/>
        <v>108493</v>
      </c>
      <c r="CD76" s="366">
        <f t="shared" si="272"/>
        <v>-505376</v>
      </c>
      <c r="CE76" s="335">
        <f t="shared" si="272"/>
        <v>7850</v>
      </c>
      <c r="CF76" s="252">
        <f t="shared" si="272"/>
        <v>109334</v>
      </c>
      <c r="CG76" s="252">
        <f t="shared" si="272"/>
        <v>-705202</v>
      </c>
      <c r="CH76" s="252">
        <f t="shared" si="272"/>
        <v>-235094</v>
      </c>
      <c r="CI76" s="252">
        <f t="shared" si="272"/>
        <v>376712</v>
      </c>
      <c r="CJ76" s="252">
        <f t="shared" si="272"/>
        <v>139632</v>
      </c>
      <c r="CK76" s="252">
        <f t="shared" si="272"/>
        <v>72140</v>
      </c>
      <c r="CL76" s="252">
        <f t="shared" si="272"/>
        <v>-325020</v>
      </c>
      <c r="CM76" s="252">
        <f t="shared" si="273"/>
        <v>58730</v>
      </c>
      <c r="CN76" s="252">
        <f t="shared" si="273"/>
        <v>222542</v>
      </c>
      <c r="CO76" s="252">
        <f t="shared" si="273"/>
        <v>-474882</v>
      </c>
      <c r="CP76" s="366">
        <f t="shared" si="273"/>
        <v>53359</v>
      </c>
      <c r="CQ76" s="366">
        <f t="shared" si="273"/>
        <v>-1014206</v>
      </c>
      <c r="CR76" s="366">
        <f t="shared" si="273"/>
        <v>-2044926</v>
      </c>
      <c r="CS76" s="366">
        <f t="shared" si="273"/>
        <v>-890014</v>
      </c>
      <c r="CT76" s="366">
        <f t="shared" si="273"/>
        <v>-360158</v>
      </c>
      <c r="CU76" s="366">
        <f t="shared" si="273"/>
        <v>199364</v>
      </c>
      <c r="CV76" s="366">
        <f t="shared" si="273"/>
        <v>-34384</v>
      </c>
      <c r="CW76" s="366">
        <f t="shared" si="273"/>
        <v>-325178</v>
      </c>
      <c r="CX76" s="366">
        <f t="shared" si="273"/>
        <v>72422</v>
      </c>
      <c r="CY76" s="366">
        <f t="shared" si="273"/>
        <v>-63644</v>
      </c>
      <c r="CZ76" s="366">
        <f t="shared" si="273"/>
        <v>102559</v>
      </c>
      <c r="DA76" s="366">
        <f t="shared" si="273"/>
        <v>667359</v>
      </c>
      <c r="DB76" s="264"/>
      <c r="DC76" s="76">
        <f>IF(ISERROR(GETPIVOTDATA("VALUE",'CRS WK pvt'!$I$2,"DT_FILE",DC$8,"CD_CO",DC$6,"TRIM_CAT",TRIM(B76),"TRIM_LINE",A72))=TRUE,0,GETPIVOTDATA("VALUE",'CRS WK pvt'!$I$2,"DT_FILE",DC$8,"CD_CO",DC$6,"TRIM_CAT",TRIM(B76),"TRIM_LINE",A72))</f>
        <v>5505595</v>
      </c>
    </row>
    <row r="77" spans="1:107" s="52" customFormat="1" x14ac:dyDescent="0.35">
      <c r="A77" s="139"/>
      <c r="B77" s="53" t="s">
        <v>143</v>
      </c>
      <c r="C77" s="73">
        <v>58638153</v>
      </c>
      <c r="D77" s="74">
        <v>57681296</v>
      </c>
      <c r="E77" s="74">
        <v>38428848</v>
      </c>
      <c r="F77" s="74">
        <v>26561434</v>
      </c>
      <c r="G77" s="74">
        <v>19534066</v>
      </c>
      <c r="H77" s="74">
        <v>23131186</v>
      </c>
      <c r="I77" s="74">
        <v>24591394</v>
      </c>
      <c r="J77" s="74">
        <v>25344589</v>
      </c>
      <c r="K77" s="74">
        <v>30455880</v>
      </c>
      <c r="L77" s="75">
        <v>53201823</v>
      </c>
      <c r="M77" s="74">
        <v>58996621</v>
      </c>
      <c r="N77" s="74">
        <v>53890796</v>
      </c>
      <c r="O77" s="74">
        <v>52846950</v>
      </c>
      <c r="P77" s="74">
        <v>45093412</v>
      </c>
      <c r="Q77" s="74">
        <v>33886672</v>
      </c>
      <c r="R77" s="74">
        <v>23152560</v>
      </c>
      <c r="S77" s="74">
        <v>18432487</v>
      </c>
      <c r="T77" s="74">
        <v>21601496</v>
      </c>
      <c r="U77" s="184">
        <v>17860959</v>
      </c>
      <c r="V77" s="184">
        <v>21145596</v>
      </c>
      <c r="W77" s="184">
        <v>29041196</v>
      </c>
      <c r="X77" s="75">
        <v>43538154</v>
      </c>
      <c r="Y77" s="184">
        <v>59432317</v>
      </c>
      <c r="Z77" s="184">
        <v>62220984</v>
      </c>
      <c r="AA77" s="184">
        <v>57296660</v>
      </c>
      <c r="AB77" s="184">
        <v>43638870</v>
      </c>
      <c r="AC77" s="184">
        <v>32677296</v>
      </c>
      <c r="AD77" s="184">
        <v>58715053</v>
      </c>
      <c r="AE77" s="184">
        <v>17630559</v>
      </c>
      <c r="AF77" s="184">
        <v>26115137</v>
      </c>
      <c r="AG77" s="184">
        <v>19553943</v>
      </c>
      <c r="AH77" s="184">
        <v>48863364</v>
      </c>
      <c r="AI77" s="184">
        <v>29092867</v>
      </c>
      <c r="AJ77" s="75">
        <v>45821014</v>
      </c>
      <c r="AK77" s="275">
        <v>55669769</v>
      </c>
      <c r="AL77" s="275">
        <v>58441791</v>
      </c>
      <c r="AM77" s="275">
        <v>55037149</v>
      </c>
      <c r="AN77" s="275">
        <v>42185148</v>
      </c>
      <c r="AO77" s="275">
        <v>31492172</v>
      </c>
      <c r="AP77" s="275">
        <v>23342266</v>
      </c>
      <c r="AQ77" s="76">
        <v>18708091</v>
      </c>
      <c r="AR77" s="275">
        <v>16317992</v>
      </c>
      <c r="AS77" s="275">
        <v>17806103</v>
      </c>
      <c r="AT77" s="275">
        <v>19963577</v>
      </c>
      <c r="AU77" s="275">
        <v>27707979</v>
      </c>
      <c r="AV77" s="292">
        <v>44406709</v>
      </c>
      <c r="AW77" s="275">
        <v>49829076</v>
      </c>
      <c r="AX77" s="275">
        <v>54673062</v>
      </c>
      <c r="AY77" s="275">
        <v>51520163</v>
      </c>
      <c r="AZ77" s="76">
        <v>37089507</v>
      </c>
      <c r="BA77" s="275">
        <v>28779831</v>
      </c>
      <c r="BB77" s="275">
        <v>23403310</v>
      </c>
      <c r="BC77" s="76">
        <v>16070920</v>
      </c>
      <c r="BD77" s="275">
        <v>20840499</v>
      </c>
      <c r="BE77" s="275">
        <v>17538919</v>
      </c>
      <c r="BF77" s="275">
        <v>18767825</v>
      </c>
      <c r="BG77" s="275">
        <v>26347901</v>
      </c>
      <c r="BH77" s="292"/>
      <c r="BI77" s="76">
        <f t="shared" si="270"/>
        <v>-5791203</v>
      </c>
      <c r="BJ77" s="77">
        <f t="shared" si="270"/>
        <v>-12587884</v>
      </c>
      <c r="BK77" s="77">
        <f t="shared" si="270"/>
        <v>-4542176</v>
      </c>
      <c r="BL77" s="77">
        <f t="shared" si="270"/>
        <v>-3408874</v>
      </c>
      <c r="BM77" s="77">
        <f t="shared" si="270"/>
        <v>-1101579</v>
      </c>
      <c r="BN77" s="77">
        <f t="shared" si="270"/>
        <v>-1529690</v>
      </c>
      <c r="BO77" s="77">
        <f t="shared" si="270"/>
        <v>-6730435</v>
      </c>
      <c r="BP77" s="77">
        <f t="shared" si="270"/>
        <v>-4198993</v>
      </c>
      <c r="BQ77" s="77">
        <f t="shared" si="270"/>
        <v>-1414684</v>
      </c>
      <c r="BR77" s="386">
        <f t="shared" si="270"/>
        <v>-9663669</v>
      </c>
      <c r="BS77" s="409">
        <f t="shared" si="271"/>
        <v>435696</v>
      </c>
      <c r="BT77" s="77">
        <f t="shared" si="271"/>
        <v>8330188</v>
      </c>
      <c r="BU77" s="77">
        <f t="shared" si="271"/>
        <v>4449710</v>
      </c>
      <c r="BV77" s="77">
        <f t="shared" si="271"/>
        <v>-1454542</v>
      </c>
      <c r="BW77" s="77">
        <f t="shared" si="271"/>
        <v>-1209376</v>
      </c>
      <c r="BX77" s="226">
        <f t="shared" si="271"/>
        <v>35562493</v>
      </c>
      <c r="BY77" s="226">
        <f t="shared" si="271"/>
        <v>-801928</v>
      </c>
      <c r="BZ77" s="226">
        <f t="shared" si="271"/>
        <v>4513641</v>
      </c>
      <c r="CA77" s="226">
        <f t="shared" si="271"/>
        <v>1692984</v>
      </c>
      <c r="CB77" s="226">
        <f t="shared" si="271"/>
        <v>27717768</v>
      </c>
      <c r="CC77" s="226">
        <f t="shared" si="272"/>
        <v>51671</v>
      </c>
      <c r="CD77" s="366">
        <f t="shared" si="272"/>
        <v>2282860</v>
      </c>
      <c r="CE77" s="335">
        <f t="shared" si="272"/>
        <v>-3762548</v>
      </c>
      <c r="CF77" s="252">
        <f t="shared" si="272"/>
        <v>-3779193</v>
      </c>
      <c r="CG77" s="252">
        <f t="shared" si="272"/>
        <v>-2259511</v>
      </c>
      <c r="CH77" s="252">
        <f t="shared" si="272"/>
        <v>-1453722</v>
      </c>
      <c r="CI77" s="252">
        <f t="shared" si="272"/>
        <v>-1185124</v>
      </c>
      <c r="CJ77" s="252">
        <f t="shared" si="272"/>
        <v>-35372787</v>
      </c>
      <c r="CK77" s="252">
        <f t="shared" si="272"/>
        <v>1077532</v>
      </c>
      <c r="CL77" s="252">
        <f t="shared" si="272"/>
        <v>-9797145</v>
      </c>
      <c r="CM77" s="252">
        <f t="shared" si="273"/>
        <v>-1747840</v>
      </c>
      <c r="CN77" s="252">
        <f t="shared" si="273"/>
        <v>-28899787</v>
      </c>
      <c r="CO77" s="252">
        <f t="shared" si="273"/>
        <v>-1384888</v>
      </c>
      <c r="CP77" s="366">
        <f t="shared" si="273"/>
        <v>-1414305</v>
      </c>
      <c r="CQ77" s="366">
        <f t="shared" si="273"/>
        <v>-5840693</v>
      </c>
      <c r="CR77" s="366">
        <f t="shared" si="273"/>
        <v>-3768729</v>
      </c>
      <c r="CS77" s="366">
        <f t="shared" si="273"/>
        <v>-3516986</v>
      </c>
      <c r="CT77" s="366">
        <f t="shared" si="273"/>
        <v>-5095641</v>
      </c>
      <c r="CU77" s="366">
        <f t="shared" si="273"/>
        <v>-2712341</v>
      </c>
      <c r="CV77" s="366">
        <f t="shared" si="273"/>
        <v>61044</v>
      </c>
      <c r="CW77" s="366">
        <f t="shared" si="273"/>
        <v>-2637171</v>
      </c>
      <c r="CX77" s="366">
        <f t="shared" si="273"/>
        <v>4522507</v>
      </c>
      <c r="CY77" s="366">
        <f t="shared" si="273"/>
        <v>-267184</v>
      </c>
      <c r="CZ77" s="366">
        <f t="shared" si="273"/>
        <v>-1195752</v>
      </c>
      <c r="DA77" s="366">
        <f t="shared" si="273"/>
        <v>-1360078</v>
      </c>
      <c r="DB77" s="264"/>
      <c r="DC77" s="76">
        <f>IF(ISERROR(GETPIVOTDATA("VALUE",'CRS WK pvt'!$I$2,"DT_FILE",DC$8,"CD_CO",DC$6,"TRIM_CAT",TRIM(B77),"TRIM_LINE",A72))=TRUE,0,GETPIVOTDATA("VALUE",'CRS WK pvt'!$I$2,"DT_FILE",DC$8,"CD_CO",DC$6,"TRIM_CAT",TRIM(B77),"TRIM_LINE",A72))</f>
        <v>26347901</v>
      </c>
    </row>
    <row r="78" spans="1:107" s="66" customFormat="1" x14ac:dyDescent="0.35">
      <c r="A78" s="140"/>
      <c r="B78" s="53" t="s">
        <v>144</v>
      </c>
      <c r="C78" s="129">
        <f>SUM(C73:C77)</f>
        <v>163351498</v>
      </c>
      <c r="D78" s="130">
        <f t="shared" ref="D78:AF78" si="274">SUM(D73:D77)</f>
        <v>124651563</v>
      </c>
      <c r="E78" s="130">
        <f t="shared" si="274"/>
        <v>80908111</v>
      </c>
      <c r="F78" s="130">
        <f t="shared" si="274"/>
        <v>50000486</v>
      </c>
      <c r="G78" s="130">
        <f t="shared" si="274"/>
        <v>35302791</v>
      </c>
      <c r="H78" s="130">
        <f t="shared" si="274"/>
        <v>37498441</v>
      </c>
      <c r="I78" s="130">
        <f t="shared" si="274"/>
        <v>38643498</v>
      </c>
      <c r="J78" s="130">
        <f t="shared" si="274"/>
        <v>50611245</v>
      </c>
      <c r="K78" s="130">
        <f t="shared" si="274"/>
        <v>76041526</v>
      </c>
      <c r="L78" s="131">
        <f t="shared" si="274"/>
        <v>157800688</v>
      </c>
      <c r="M78" s="130">
        <f t="shared" si="274"/>
        <v>171897196</v>
      </c>
      <c r="N78" s="130">
        <f t="shared" si="274"/>
        <v>153091965</v>
      </c>
      <c r="O78" s="130">
        <f t="shared" si="274"/>
        <v>142985876</v>
      </c>
      <c r="P78" s="130">
        <f t="shared" si="274"/>
        <v>114544882</v>
      </c>
      <c r="Q78" s="130">
        <f t="shared" si="274"/>
        <v>86060306</v>
      </c>
      <c r="R78" s="130">
        <f t="shared" si="274"/>
        <v>46679892</v>
      </c>
      <c r="S78" s="130">
        <f t="shared" si="274"/>
        <v>35558824</v>
      </c>
      <c r="T78" s="130">
        <f t="shared" si="274"/>
        <v>35358723</v>
      </c>
      <c r="U78" s="130">
        <f t="shared" si="274"/>
        <v>33767477</v>
      </c>
      <c r="V78" s="130">
        <f t="shared" si="274"/>
        <v>44428537</v>
      </c>
      <c r="W78" s="130">
        <f t="shared" si="274"/>
        <v>72897613</v>
      </c>
      <c r="X78" s="131">
        <f t="shared" si="274"/>
        <v>130998490</v>
      </c>
      <c r="Y78" s="130">
        <f t="shared" si="274"/>
        <v>168233791</v>
      </c>
      <c r="Z78" s="130">
        <f t="shared" si="274"/>
        <v>178280658</v>
      </c>
      <c r="AA78" s="130">
        <f t="shared" si="274"/>
        <v>168873968</v>
      </c>
      <c r="AB78" s="130">
        <f t="shared" si="274"/>
        <v>111607631</v>
      </c>
      <c r="AC78" s="130">
        <f t="shared" si="274"/>
        <v>70153840</v>
      </c>
      <c r="AD78" s="130">
        <f t="shared" si="274"/>
        <v>83020394</v>
      </c>
      <c r="AE78" s="130">
        <f t="shared" si="274"/>
        <v>34374011</v>
      </c>
      <c r="AF78" s="130">
        <f t="shared" si="274"/>
        <v>41375555</v>
      </c>
      <c r="AG78" s="185">
        <v>34627725</v>
      </c>
      <c r="AH78" s="185">
        <v>67568306</v>
      </c>
      <c r="AI78" s="185">
        <v>70859020</v>
      </c>
      <c r="AJ78" s="131">
        <v>133521111</v>
      </c>
      <c r="AK78" s="276">
        <v>168429402</v>
      </c>
      <c r="AL78" s="276">
        <v>174291818</v>
      </c>
      <c r="AM78" s="276">
        <v>165129176</v>
      </c>
      <c r="AN78" s="276">
        <v>107430423</v>
      </c>
      <c r="AO78" s="276">
        <v>71903422</v>
      </c>
      <c r="AP78" s="276">
        <v>45992998</v>
      </c>
      <c r="AQ78" s="78">
        <v>34768058</v>
      </c>
      <c r="AR78" s="276">
        <v>30706740</v>
      </c>
      <c r="AS78" s="276">
        <v>32895717</v>
      </c>
      <c r="AT78" s="276">
        <v>41659534</v>
      </c>
      <c r="AU78" s="276">
        <v>63208245</v>
      </c>
      <c r="AV78" s="293">
        <v>131342562</v>
      </c>
      <c r="AW78" s="276">
        <v>147968450</v>
      </c>
      <c r="AX78" s="276">
        <v>151067379</v>
      </c>
      <c r="AY78" s="276">
        <v>152626532</v>
      </c>
      <c r="AZ78" s="78">
        <v>96134661</v>
      </c>
      <c r="BA78" s="276">
        <v>70034100</v>
      </c>
      <c r="BB78" s="276">
        <v>47804921</v>
      </c>
      <c r="BC78" s="78">
        <v>30606090</v>
      </c>
      <c r="BD78" s="276">
        <v>36388567</v>
      </c>
      <c r="BE78" s="276">
        <v>32644845</v>
      </c>
      <c r="BF78" s="276">
        <v>40074598</v>
      </c>
      <c r="BG78" s="276">
        <v>70560225</v>
      </c>
      <c r="BH78" s="293"/>
      <c r="BI78" s="78">
        <f t="shared" ref="BI78:BI85" si="275">SUM(BI73:BI77)</f>
        <v>-20365622</v>
      </c>
      <c r="BJ78" s="132">
        <f t="shared" ref="BJ78:BK78" si="276">SUM(BJ73:BJ77)</f>
        <v>-10106681</v>
      </c>
      <c r="BK78" s="132">
        <f t="shared" si="276"/>
        <v>5152195</v>
      </c>
      <c r="BL78" s="132">
        <f t="shared" ref="BL78:BM78" si="277">SUM(BL73:BL77)</f>
        <v>-3320594</v>
      </c>
      <c r="BM78" s="132">
        <f t="shared" si="277"/>
        <v>256033</v>
      </c>
      <c r="BN78" s="132">
        <f t="shared" ref="BN78:BV78" si="278">SUM(BN73:BN77)</f>
        <v>-2139718</v>
      </c>
      <c r="BO78" s="132">
        <f t="shared" si="278"/>
        <v>-4876021</v>
      </c>
      <c r="BP78" s="132">
        <f t="shared" si="278"/>
        <v>-6182708</v>
      </c>
      <c r="BQ78" s="132">
        <f t="shared" si="278"/>
        <v>-3143913</v>
      </c>
      <c r="BR78" s="387">
        <f t="shared" si="278"/>
        <v>-26802198</v>
      </c>
      <c r="BS78" s="410">
        <f t="shared" si="278"/>
        <v>-3663405</v>
      </c>
      <c r="BT78" s="132">
        <f t="shared" si="278"/>
        <v>25188693</v>
      </c>
      <c r="BU78" s="132">
        <f t="shared" si="278"/>
        <v>25888092</v>
      </c>
      <c r="BV78" s="132">
        <f t="shared" si="278"/>
        <v>-2937251</v>
      </c>
      <c r="BW78" s="132">
        <f t="shared" ref="BW78:BX78" si="279">SUM(BW73:BW77)</f>
        <v>-15906466</v>
      </c>
      <c r="BX78" s="227">
        <f t="shared" si="279"/>
        <v>36340502</v>
      </c>
      <c r="BY78" s="227">
        <f t="shared" ref="BY78:BZ78" si="280">SUM(BY73:BY77)</f>
        <v>-1184813</v>
      </c>
      <c r="BZ78" s="227">
        <f t="shared" si="280"/>
        <v>6016832</v>
      </c>
      <c r="CA78" s="227">
        <f t="shared" ref="CA78:CB78" si="281">SUM(CA73:CA77)</f>
        <v>860248</v>
      </c>
      <c r="CB78" s="227">
        <f t="shared" si="281"/>
        <v>23139769</v>
      </c>
      <c r="CC78" s="227">
        <f t="shared" ref="CC78:CE78" si="282">SUM(CC73:CC77)</f>
        <v>-2038593</v>
      </c>
      <c r="CD78" s="367">
        <f t="shared" si="282"/>
        <v>2522621</v>
      </c>
      <c r="CE78" s="336">
        <f t="shared" si="282"/>
        <v>195611</v>
      </c>
      <c r="CF78" s="253">
        <f t="shared" ref="CF78" si="283">SUM(CF73:CF77)</f>
        <v>-3988840</v>
      </c>
      <c r="CG78" s="253">
        <f t="shared" ref="CG78" si="284">SUM(CG73:CG77)</f>
        <v>-3744792</v>
      </c>
      <c r="CH78" s="253">
        <f t="shared" ref="CH78" si="285">SUM(CH73:CH77)</f>
        <v>-4177208</v>
      </c>
      <c r="CI78" s="253">
        <f t="shared" ref="CI78" si="286">SUM(CI73:CI77)</f>
        <v>1749582</v>
      </c>
      <c r="CJ78" s="253">
        <f t="shared" ref="CJ78" si="287">SUM(CJ73:CJ77)</f>
        <v>-37027396</v>
      </c>
      <c r="CK78" s="253">
        <f t="shared" ref="CK78" si="288">SUM(CK73:CK77)</f>
        <v>394047</v>
      </c>
      <c r="CL78" s="253">
        <f t="shared" ref="CL78" si="289">SUM(CL73:CL77)</f>
        <v>-10668815</v>
      </c>
      <c r="CM78" s="253">
        <f t="shared" ref="CM78" si="290">SUM(CM73:CM77)</f>
        <v>-1732008</v>
      </c>
      <c r="CN78" s="253">
        <f t="shared" ref="CN78" si="291">SUM(CN73:CN77)</f>
        <v>-25908772</v>
      </c>
      <c r="CO78" s="253">
        <f t="shared" ref="CO78" si="292">SUM(CO73:CO77)</f>
        <v>-7650775</v>
      </c>
      <c r="CP78" s="367">
        <f t="shared" ref="CP78" si="293">SUM(CP73:CP77)</f>
        <v>-2178549</v>
      </c>
      <c r="CQ78" s="367">
        <f t="shared" ref="CQ78" si="294">SUM(CQ73:CQ77)</f>
        <v>-20460952</v>
      </c>
      <c r="CR78" s="367">
        <f t="shared" ref="CR78" si="295">SUM(CR73:CR77)</f>
        <v>-23224439</v>
      </c>
      <c r="CS78" s="367">
        <f t="shared" ref="CS78" si="296">SUM(CS73:CS77)</f>
        <v>-12502644</v>
      </c>
      <c r="CT78" s="367">
        <f t="shared" ref="CT78:CU78" si="297">SUM(CT73:CT77)</f>
        <v>-11295762</v>
      </c>
      <c r="CU78" s="367">
        <f t="shared" si="297"/>
        <v>-1869322</v>
      </c>
      <c r="CV78" s="367">
        <f t="shared" ref="CV78" si="298">SUM(CV73:CV77)</f>
        <v>1811923</v>
      </c>
      <c r="CW78" s="367">
        <f t="shared" ref="CW78" si="299">SUM(CW73:CW77)</f>
        <v>-4161968</v>
      </c>
      <c r="CX78" s="367">
        <f t="shared" ref="CX78:CY78" si="300">SUM(CX73:CX77)</f>
        <v>5681827</v>
      </c>
      <c r="CY78" s="367">
        <f t="shared" si="300"/>
        <v>-250872</v>
      </c>
      <c r="CZ78" s="367">
        <f t="shared" ref="CZ78:DA78" si="301">SUM(CZ73:CZ77)</f>
        <v>-1584936</v>
      </c>
      <c r="DA78" s="367">
        <f t="shared" si="301"/>
        <v>7351980</v>
      </c>
      <c r="DB78" s="265"/>
      <c r="DC78" s="78">
        <f t="shared" ref="DC78" si="302">SUM(DC73:DC77)</f>
        <v>70560225</v>
      </c>
    </row>
    <row r="79" spans="1:107" s="31" customFormat="1" x14ac:dyDescent="0.3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32"/>
      <c r="CC79" s="232"/>
      <c r="CD79" s="372"/>
      <c r="CE79" s="341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372"/>
      <c r="CQ79" s="372"/>
      <c r="CR79" s="372"/>
      <c r="CS79" s="372"/>
      <c r="CT79" s="372"/>
      <c r="CU79" s="372"/>
      <c r="CV79" s="372"/>
      <c r="CW79" s="372"/>
      <c r="CX79" s="372"/>
      <c r="CY79" s="372"/>
      <c r="CZ79" s="372"/>
      <c r="DA79" s="372"/>
      <c r="DB79" s="330"/>
      <c r="DC79" s="43"/>
    </row>
    <row r="80" spans="1:107" s="31" customFormat="1" x14ac:dyDescent="0.35">
      <c r="A80" s="139"/>
      <c r="B80" s="32" t="s">
        <v>139</v>
      </c>
      <c r="C80" s="90">
        <v>116516042.65000001</v>
      </c>
      <c r="D80" s="91">
        <v>74666498.459999993</v>
      </c>
      <c r="E80" s="91">
        <v>43089878.020000003</v>
      </c>
      <c r="F80" s="91">
        <v>22157972.859999999</v>
      </c>
      <c r="G80" s="91">
        <v>16393867.810000001</v>
      </c>
      <c r="H80" s="91">
        <v>15557133.359999999</v>
      </c>
      <c r="I80" s="91">
        <v>14824325.67</v>
      </c>
      <c r="J80" s="91">
        <v>23653073.75</v>
      </c>
      <c r="K80" s="91">
        <v>45348480.939999998</v>
      </c>
      <c r="L80" s="92">
        <v>112492247.34999999</v>
      </c>
      <c r="M80" s="91">
        <v>120614528.62</v>
      </c>
      <c r="N80" s="91">
        <v>105962865.72</v>
      </c>
      <c r="O80" s="91">
        <v>96844287.519999996</v>
      </c>
      <c r="P80" s="91">
        <v>77513785.400000006</v>
      </c>
      <c r="Q80" s="91">
        <v>53387344.130000003</v>
      </c>
      <c r="R80" s="91">
        <v>22057077.949999999</v>
      </c>
      <c r="S80" s="91">
        <v>18028356.609999999</v>
      </c>
      <c r="T80" s="91">
        <v>14606038.66</v>
      </c>
      <c r="U80" s="192">
        <v>16182408.85</v>
      </c>
      <c r="V80" s="192">
        <v>20207893</v>
      </c>
      <c r="W80" s="192">
        <v>44051501.869999997</v>
      </c>
      <c r="X80" s="92">
        <v>100926870.06</v>
      </c>
      <c r="Y80" s="192">
        <v>123168566</v>
      </c>
      <c r="Z80" s="217">
        <v>131675664</v>
      </c>
      <c r="AA80" s="217">
        <v>125203974.62</v>
      </c>
      <c r="AB80" s="217">
        <v>78299544.159999996</v>
      </c>
      <c r="AC80" s="217">
        <v>39959031</v>
      </c>
      <c r="AD80" s="217">
        <v>24376136.530000001</v>
      </c>
      <c r="AE80" s="217">
        <v>18307278</v>
      </c>
      <c r="AF80" s="217">
        <v>17208056.710000001</v>
      </c>
      <c r="AG80" s="217">
        <v>17665101</v>
      </c>
      <c r="AH80" s="217">
        <v>20369562</v>
      </c>
      <c r="AI80" s="217">
        <v>50967404</v>
      </c>
      <c r="AJ80" s="92">
        <v>122054023</v>
      </c>
      <c r="AK80" s="282">
        <v>154703632</v>
      </c>
      <c r="AL80" s="282">
        <v>153098181</v>
      </c>
      <c r="AM80" s="282">
        <v>154013871</v>
      </c>
      <c r="AN80" s="282">
        <v>96593987</v>
      </c>
      <c r="AO80" s="282">
        <v>55894860</v>
      </c>
      <c r="AP80" s="282">
        <v>31114009</v>
      </c>
      <c r="AQ80" s="28">
        <v>24998847</v>
      </c>
      <c r="AR80" s="282">
        <v>22007060</v>
      </c>
      <c r="AS80" s="282">
        <v>22866757</v>
      </c>
      <c r="AT80" s="282">
        <v>32913315</v>
      </c>
      <c r="AU80" s="282">
        <v>56698250</v>
      </c>
      <c r="AV80" s="300">
        <v>146125182</v>
      </c>
      <c r="AW80" s="282">
        <v>161266922</v>
      </c>
      <c r="AX80" s="282">
        <v>154330278</v>
      </c>
      <c r="AY80" s="282">
        <v>152231894</v>
      </c>
      <c r="AZ80" s="28">
        <v>83759694</v>
      </c>
      <c r="BA80" s="282">
        <v>55135649</v>
      </c>
      <c r="BB80" s="282">
        <v>28663961</v>
      </c>
      <c r="BC80" s="28">
        <v>18070479</v>
      </c>
      <c r="BD80" s="282">
        <v>19584929</v>
      </c>
      <c r="BE80" s="282">
        <v>18622638</v>
      </c>
      <c r="BF80" s="282">
        <v>23039115</v>
      </c>
      <c r="BG80" s="282">
        <v>64996873</v>
      </c>
      <c r="BH80" s="300"/>
      <c r="BI80" s="28">
        <f t="shared" ref="BI80:BR84" si="303">O80-C80</f>
        <v>-19671755.13000001</v>
      </c>
      <c r="BJ80" s="93">
        <f t="shared" si="303"/>
        <v>2847286.9400000125</v>
      </c>
      <c r="BK80" s="93">
        <f t="shared" si="303"/>
        <v>10297466.109999999</v>
      </c>
      <c r="BL80" s="93">
        <f t="shared" si="303"/>
        <v>-100894.91000000015</v>
      </c>
      <c r="BM80" s="93">
        <f t="shared" si="303"/>
        <v>1634488.7999999989</v>
      </c>
      <c r="BN80" s="93">
        <f t="shared" si="303"/>
        <v>-951094.69999999925</v>
      </c>
      <c r="BO80" s="93">
        <f t="shared" si="303"/>
        <v>1358083.1799999997</v>
      </c>
      <c r="BP80" s="93">
        <f t="shared" si="303"/>
        <v>-3445180.75</v>
      </c>
      <c r="BQ80" s="93">
        <f t="shared" si="303"/>
        <v>-1296979.0700000003</v>
      </c>
      <c r="BR80" s="394">
        <f t="shared" si="303"/>
        <v>-11565377.289999992</v>
      </c>
      <c r="BS80" s="417">
        <f t="shared" ref="BS80:CB84" si="304">Y80-M80</f>
        <v>2554037.3799999952</v>
      </c>
      <c r="BT80" s="93">
        <f t="shared" si="304"/>
        <v>25712798.280000001</v>
      </c>
      <c r="BU80" s="93">
        <f t="shared" si="304"/>
        <v>28359687.100000009</v>
      </c>
      <c r="BV80" s="93">
        <f t="shared" si="304"/>
        <v>785758.75999999046</v>
      </c>
      <c r="BW80" s="93">
        <f t="shared" si="304"/>
        <v>-13428313.130000003</v>
      </c>
      <c r="BX80" s="234">
        <f t="shared" si="304"/>
        <v>2319058.5800000019</v>
      </c>
      <c r="BY80" s="234">
        <f t="shared" si="304"/>
        <v>278921.3900000006</v>
      </c>
      <c r="BZ80" s="234">
        <f t="shared" si="304"/>
        <v>2602018.0500000007</v>
      </c>
      <c r="CA80" s="234">
        <f t="shared" si="304"/>
        <v>1482692.1500000004</v>
      </c>
      <c r="CB80" s="234">
        <f t="shared" si="304"/>
        <v>161669</v>
      </c>
      <c r="CC80" s="234">
        <f t="shared" ref="CC80:CL84" si="305">AI80-W80</f>
        <v>6915902.1300000027</v>
      </c>
      <c r="CD80" s="374">
        <f t="shared" si="305"/>
        <v>21127152.939999998</v>
      </c>
      <c r="CE80" s="343">
        <f t="shared" si="305"/>
        <v>31535066</v>
      </c>
      <c r="CF80" s="247">
        <f t="shared" si="305"/>
        <v>21422517</v>
      </c>
      <c r="CG80" s="247">
        <f t="shared" si="305"/>
        <v>28809896.379999995</v>
      </c>
      <c r="CH80" s="247">
        <f t="shared" si="305"/>
        <v>18294442.840000004</v>
      </c>
      <c r="CI80" s="247">
        <f t="shared" si="305"/>
        <v>15935829</v>
      </c>
      <c r="CJ80" s="247">
        <f t="shared" si="305"/>
        <v>6737872.4699999988</v>
      </c>
      <c r="CK80" s="247">
        <f t="shared" si="305"/>
        <v>6691569</v>
      </c>
      <c r="CL80" s="247">
        <f t="shared" si="305"/>
        <v>4799003.2899999991</v>
      </c>
      <c r="CM80" s="247">
        <f t="shared" ref="CM80:DA84" si="306">AS80-AG80</f>
        <v>5201656</v>
      </c>
      <c r="CN80" s="247">
        <f t="shared" si="306"/>
        <v>12543753</v>
      </c>
      <c r="CO80" s="247">
        <f t="shared" si="306"/>
        <v>5730846</v>
      </c>
      <c r="CP80" s="374">
        <f t="shared" si="306"/>
        <v>24071159</v>
      </c>
      <c r="CQ80" s="374">
        <f t="shared" si="306"/>
        <v>6563290</v>
      </c>
      <c r="CR80" s="374">
        <f t="shared" si="306"/>
        <v>1232097</v>
      </c>
      <c r="CS80" s="374">
        <f t="shared" si="306"/>
        <v>-1781977</v>
      </c>
      <c r="CT80" s="374">
        <f t="shared" si="306"/>
        <v>-12834293</v>
      </c>
      <c r="CU80" s="374">
        <f t="shared" si="306"/>
        <v>-759211</v>
      </c>
      <c r="CV80" s="374">
        <f t="shared" si="306"/>
        <v>-2450048</v>
      </c>
      <c r="CW80" s="374">
        <f t="shared" si="306"/>
        <v>-6928368</v>
      </c>
      <c r="CX80" s="374">
        <f t="shared" si="306"/>
        <v>-2422131</v>
      </c>
      <c r="CY80" s="374">
        <f t="shared" si="306"/>
        <v>-4244119</v>
      </c>
      <c r="CZ80" s="374">
        <f t="shared" si="306"/>
        <v>-9874200</v>
      </c>
      <c r="DA80" s="374">
        <f t="shared" si="306"/>
        <v>8298623</v>
      </c>
      <c r="DB80" s="330"/>
      <c r="DC80" s="28">
        <f>IF(ISERROR(GETPIVOTDATA("VALUE",'CRS WK pvt'!$I$2,"DT_FILE",DC$8,"CD_CO",DC$6,"TRIM_CAT",TRIM(B80),"TRIM_LINE",A79))=TRUE,0,GETPIVOTDATA("VALUE",'CRS WK pvt'!$I$2,"DT_FILE",DC$8,"CD_CO",DC$6,"TRIM_CAT",TRIM(B80),"TRIM_LINE",A79))</f>
        <v>64996873</v>
      </c>
    </row>
    <row r="81" spans="1:107" s="31" customFormat="1" x14ac:dyDescent="0.35">
      <c r="A81" s="139"/>
      <c r="B81" s="32" t="s">
        <v>140</v>
      </c>
      <c r="C81" s="90">
        <v>11097916.74</v>
      </c>
      <c r="D81" s="91">
        <v>7823120.6100000003</v>
      </c>
      <c r="E81" s="91">
        <v>4949333.26</v>
      </c>
      <c r="F81" s="91">
        <v>2328157.96</v>
      </c>
      <c r="G81" s="91">
        <v>1571079</v>
      </c>
      <c r="H81" s="91">
        <v>1455040.46</v>
      </c>
      <c r="I81" s="91">
        <v>1312154.53</v>
      </c>
      <c r="J81" s="91">
        <v>2095620.01</v>
      </c>
      <c r="K81" s="91">
        <v>3755317.65</v>
      </c>
      <c r="L81" s="92">
        <v>9335650.9100000001</v>
      </c>
      <c r="M81" s="91">
        <v>9905079.3300000001</v>
      </c>
      <c r="N81" s="91">
        <v>9125300.0299999993</v>
      </c>
      <c r="O81" s="91">
        <v>8528760.5399999991</v>
      </c>
      <c r="P81" s="91">
        <v>7215421.6900000004</v>
      </c>
      <c r="Q81" s="91">
        <v>4670482.46</v>
      </c>
      <c r="R81" s="91">
        <v>2269688.54</v>
      </c>
      <c r="S81" s="91">
        <v>1933053.86</v>
      </c>
      <c r="T81" s="91">
        <v>1335865.8500000001</v>
      </c>
      <c r="U81" s="192">
        <v>1446721.98</v>
      </c>
      <c r="V81" s="192">
        <v>1827995</v>
      </c>
      <c r="W81" s="192">
        <v>4082941.04</v>
      </c>
      <c r="X81" s="92">
        <v>9104598.6099999994</v>
      </c>
      <c r="Y81" s="192">
        <v>12491920</v>
      </c>
      <c r="Z81" s="217">
        <v>12517880</v>
      </c>
      <c r="AA81" s="217">
        <v>12615332.09</v>
      </c>
      <c r="AB81" s="217">
        <v>9334652.2699999996</v>
      </c>
      <c r="AC81" s="217">
        <v>4690360.75</v>
      </c>
      <c r="AD81" s="217">
        <v>3363296.37</v>
      </c>
      <c r="AE81" s="217">
        <v>2828446</v>
      </c>
      <c r="AF81" s="217">
        <v>1908778.64</v>
      </c>
      <c r="AG81" s="217">
        <v>1856780</v>
      </c>
      <c r="AH81" s="217">
        <v>2174855</v>
      </c>
      <c r="AI81" s="217">
        <v>5184190</v>
      </c>
      <c r="AJ81" s="92">
        <v>12900668</v>
      </c>
      <c r="AK81" s="282">
        <v>15722309</v>
      </c>
      <c r="AL81" s="282">
        <v>16512181</v>
      </c>
      <c r="AM81" s="282">
        <v>17398176</v>
      </c>
      <c r="AN81" s="282">
        <v>12222668</v>
      </c>
      <c r="AO81" s="282">
        <v>7961107</v>
      </c>
      <c r="AP81" s="282">
        <v>4809201</v>
      </c>
      <c r="AQ81" s="28">
        <v>3595077</v>
      </c>
      <c r="AR81" s="282">
        <v>2686594</v>
      </c>
      <c r="AS81" s="282">
        <v>2572125</v>
      </c>
      <c r="AT81" s="282">
        <v>3844590</v>
      </c>
      <c r="AU81" s="282">
        <v>7221043</v>
      </c>
      <c r="AV81" s="300">
        <v>17863864</v>
      </c>
      <c r="AW81" s="282">
        <v>19130371</v>
      </c>
      <c r="AX81" s="282">
        <v>18966614</v>
      </c>
      <c r="AY81" s="282">
        <v>19103190</v>
      </c>
      <c r="AZ81" s="28">
        <v>12796732</v>
      </c>
      <c r="BA81" s="282">
        <v>9177876</v>
      </c>
      <c r="BB81" s="282">
        <v>5528082</v>
      </c>
      <c r="BC81" s="28">
        <v>2671943</v>
      </c>
      <c r="BD81" s="282">
        <v>2908902</v>
      </c>
      <c r="BE81" s="282">
        <v>2386255</v>
      </c>
      <c r="BF81" s="282">
        <v>2903528</v>
      </c>
      <c r="BG81" s="282">
        <v>7773065</v>
      </c>
      <c r="BH81" s="300"/>
      <c r="BI81" s="28">
        <f t="shared" si="303"/>
        <v>-2569156.2000000011</v>
      </c>
      <c r="BJ81" s="93">
        <f t="shared" si="303"/>
        <v>-607698.91999999993</v>
      </c>
      <c r="BK81" s="93">
        <f t="shared" si="303"/>
        <v>-278850.79999999981</v>
      </c>
      <c r="BL81" s="93">
        <f t="shared" si="303"/>
        <v>-58469.419999999925</v>
      </c>
      <c r="BM81" s="93">
        <f t="shared" si="303"/>
        <v>361974.8600000001</v>
      </c>
      <c r="BN81" s="93">
        <f t="shared" si="303"/>
        <v>-119174.60999999987</v>
      </c>
      <c r="BO81" s="93">
        <f t="shared" si="303"/>
        <v>134567.44999999995</v>
      </c>
      <c r="BP81" s="93">
        <f t="shared" si="303"/>
        <v>-267625.01</v>
      </c>
      <c r="BQ81" s="93">
        <f t="shared" si="303"/>
        <v>327623.39000000013</v>
      </c>
      <c r="BR81" s="394">
        <f t="shared" si="303"/>
        <v>-231052.30000000075</v>
      </c>
      <c r="BS81" s="417">
        <f t="shared" si="304"/>
        <v>2586840.67</v>
      </c>
      <c r="BT81" s="93">
        <f t="shared" si="304"/>
        <v>3392579.9700000007</v>
      </c>
      <c r="BU81" s="93">
        <f t="shared" si="304"/>
        <v>4086571.5500000007</v>
      </c>
      <c r="BV81" s="93">
        <f t="shared" si="304"/>
        <v>2119230.5799999991</v>
      </c>
      <c r="BW81" s="93">
        <f t="shared" si="304"/>
        <v>19878.290000000037</v>
      </c>
      <c r="BX81" s="234">
        <f t="shared" si="304"/>
        <v>1093607.83</v>
      </c>
      <c r="BY81" s="234">
        <f t="shared" si="304"/>
        <v>895392.1399999999</v>
      </c>
      <c r="BZ81" s="234">
        <f t="shared" si="304"/>
        <v>572912.7899999998</v>
      </c>
      <c r="CA81" s="234">
        <f t="shared" si="304"/>
        <v>410058.02</v>
      </c>
      <c r="CB81" s="234">
        <f t="shared" si="304"/>
        <v>346860</v>
      </c>
      <c r="CC81" s="234">
        <f t="shared" si="305"/>
        <v>1101248.96</v>
      </c>
      <c r="CD81" s="374">
        <f t="shared" si="305"/>
        <v>3796069.3900000006</v>
      </c>
      <c r="CE81" s="343">
        <f t="shared" si="305"/>
        <v>3230389</v>
      </c>
      <c r="CF81" s="247">
        <f t="shared" si="305"/>
        <v>3994301</v>
      </c>
      <c r="CG81" s="247">
        <f t="shared" si="305"/>
        <v>4782843.91</v>
      </c>
      <c r="CH81" s="247">
        <f t="shared" si="305"/>
        <v>2888015.7300000004</v>
      </c>
      <c r="CI81" s="247">
        <f t="shared" si="305"/>
        <v>3270746.25</v>
      </c>
      <c r="CJ81" s="247">
        <f t="shared" si="305"/>
        <v>1445904.63</v>
      </c>
      <c r="CK81" s="247">
        <f t="shared" si="305"/>
        <v>766631</v>
      </c>
      <c r="CL81" s="247">
        <f t="shared" si="305"/>
        <v>777815.3600000001</v>
      </c>
      <c r="CM81" s="247">
        <f t="shared" si="306"/>
        <v>715345</v>
      </c>
      <c r="CN81" s="247">
        <f t="shared" si="306"/>
        <v>1669735</v>
      </c>
      <c r="CO81" s="247">
        <f t="shared" si="306"/>
        <v>2036853</v>
      </c>
      <c r="CP81" s="374">
        <f t="shared" si="306"/>
        <v>4963196</v>
      </c>
      <c r="CQ81" s="374">
        <f t="shared" si="306"/>
        <v>3408062</v>
      </c>
      <c r="CR81" s="374">
        <f t="shared" si="306"/>
        <v>2454433</v>
      </c>
      <c r="CS81" s="374">
        <f t="shared" si="306"/>
        <v>1705014</v>
      </c>
      <c r="CT81" s="374">
        <f t="shared" si="306"/>
        <v>574064</v>
      </c>
      <c r="CU81" s="374">
        <f t="shared" si="306"/>
        <v>1216769</v>
      </c>
      <c r="CV81" s="374">
        <f t="shared" si="306"/>
        <v>718881</v>
      </c>
      <c r="CW81" s="374">
        <f t="shared" si="306"/>
        <v>-923134</v>
      </c>
      <c r="CX81" s="374">
        <f t="shared" si="306"/>
        <v>222308</v>
      </c>
      <c r="CY81" s="374">
        <f t="shared" si="306"/>
        <v>-185870</v>
      </c>
      <c r="CZ81" s="374">
        <f t="shared" si="306"/>
        <v>-941062</v>
      </c>
      <c r="DA81" s="374">
        <f t="shared" si="306"/>
        <v>552022</v>
      </c>
      <c r="DB81" s="330"/>
      <c r="DC81" s="28">
        <f>IF(ISERROR(GETPIVOTDATA("VALUE",'CRS WK pvt'!$I$2,"DT_FILE",DC$8,"CD_CO",DC$6,"TRIM_CAT",TRIM(B81),"TRIM_LINE",A79))=TRUE,0,GETPIVOTDATA("VALUE",'CRS WK pvt'!$I$2,"DT_FILE",DC$8,"CD_CO",DC$6,"TRIM_CAT",TRIM(B81),"TRIM_LINE",A79))</f>
        <v>7773065</v>
      </c>
    </row>
    <row r="82" spans="1:107" s="31" customFormat="1" x14ac:dyDescent="0.35">
      <c r="A82" s="139"/>
      <c r="B82" s="32" t="s">
        <v>141</v>
      </c>
      <c r="C82" s="90">
        <v>13221252.77</v>
      </c>
      <c r="D82" s="91">
        <v>8844338.2799999993</v>
      </c>
      <c r="E82" s="91">
        <v>5502635.4199999999</v>
      </c>
      <c r="F82" s="91">
        <v>3420801.09</v>
      </c>
      <c r="G82" s="91">
        <v>2566367.5</v>
      </c>
      <c r="H82" s="91">
        <v>2533389.69</v>
      </c>
      <c r="I82" s="91">
        <v>2363428.25</v>
      </c>
      <c r="J82" s="91">
        <v>3321963.68</v>
      </c>
      <c r="K82" s="91">
        <v>5055755.67</v>
      </c>
      <c r="L82" s="92">
        <v>11843319.869999999</v>
      </c>
      <c r="M82" s="91">
        <v>13068339.17</v>
      </c>
      <c r="N82" s="91">
        <v>11210310.720000001</v>
      </c>
      <c r="O82" s="91">
        <v>10320249.699999999</v>
      </c>
      <c r="P82" s="91">
        <v>7384263.9900000002</v>
      </c>
      <c r="Q82" s="91">
        <v>5149789.38</v>
      </c>
      <c r="R82" s="91">
        <v>2716339.85</v>
      </c>
      <c r="S82" s="91">
        <v>2371840.88</v>
      </c>
      <c r="T82" s="91">
        <v>2088505.6</v>
      </c>
      <c r="U82" s="192">
        <v>2295930.0699999998</v>
      </c>
      <c r="V82" s="192">
        <v>2791192</v>
      </c>
      <c r="W82" s="192">
        <v>4732413.2300000004</v>
      </c>
      <c r="X82" s="92">
        <v>10249148.24</v>
      </c>
      <c r="Y82" s="192">
        <v>12559746</v>
      </c>
      <c r="Z82" s="217">
        <v>13068373</v>
      </c>
      <c r="AA82" s="217">
        <v>13337655.58</v>
      </c>
      <c r="AB82" s="217">
        <v>8131238.2800000003</v>
      </c>
      <c r="AC82" s="217">
        <v>4517754.09</v>
      </c>
      <c r="AD82" s="217">
        <v>3247772.75</v>
      </c>
      <c r="AE82" s="217">
        <v>2482365</v>
      </c>
      <c r="AF82" s="217">
        <v>2453532.75</v>
      </c>
      <c r="AG82" s="217">
        <v>2597424</v>
      </c>
      <c r="AH82" s="217">
        <v>2821933</v>
      </c>
      <c r="AI82" s="217">
        <v>5612351</v>
      </c>
      <c r="AJ82" s="92">
        <v>12254582</v>
      </c>
      <c r="AK82" s="282">
        <v>16203872</v>
      </c>
      <c r="AL82" s="282">
        <v>16529190</v>
      </c>
      <c r="AM82" s="282">
        <v>16368585</v>
      </c>
      <c r="AN82" s="282">
        <v>10381847</v>
      </c>
      <c r="AO82" s="282">
        <v>6217470</v>
      </c>
      <c r="AP82" s="282">
        <v>4179858</v>
      </c>
      <c r="AQ82" s="28">
        <v>3438202</v>
      </c>
      <c r="AR82" s="282">
        <v>3257941</v>
      </c>
      <c r="AS82" s="282">
        <v>3270984</v>
      </c>
      <c r="AT82" s="282">
        <v>4207313</v>
      </c>
      <c r="AU82" s="282">
        <v>6770252</v>
      </c>
      <c r="AV82" s="300">
        <v>15194696</v>
      </c>
      <c r="AW82" s="282">
        <v>17217731</v>
      </c>
      <c r="AX82" s="282">
        <v>16907658</v>
      </c>
      <c r="AY82" s="282">
        <v>16087108</v>
      </c>
      <c r="AZ82" s="28">
        <v>9005542</v>
      </c>
      <c r="BA82" s="282">
        <v>6405941</v>
      </c>
      <c r="BB82" s="282">
        <v>3735462</v>
      </c>
      <c r="BC82" s="28">
        <v>2384207</v>
      </c>
      <c r="BD82" s="282">
        <v>2809317</v>
      </c>
      <c r="BE82" s="282">
        <v>2537528</v>
      </c>
      <c r="BF82" s="282">
        <v>3213517</v>
      </c>
      <c r="BG82" s="282">
        <v>6997675</v>
      </c>
      <c r="BH82" s="300"/>
      <c r="BI82" s="28">
        <f t="shared" si="303"/>
        <v>-2901003.0700000003</v>
      </c>
      <c r="BJ82" s="93">
        <f t="shared" si="303"/>
        <v>-1460074.2899999991</v>
      </c>
      <c r="BK82" s="93">
        <f t="shared" si="303"/>
        <v>-352846.04000000004</v>
      </c>
      <c r="BL82" s="93">
        <f t="shared" si="303"/>
        <v>-704461.23999999976</v>
      </c>
      <c r="BM82" s="93">
        <f t="shared" si="303"/>
        <v>-194526.62000000011</v>
      </c>
      <c r="BN82" s="93">
        <f t="shared" si="303"/>
        <v>-444884.08999999985</v>
      </c>
      <c r="BO82" s="93">
        <f t="shared" si="303"/>
        <v>-67498.180000000168</v>
      </c>
      <c r="BP82" s="93">
        <f t="shared" si="303"/>
        <v>-530771.68000000017</v>
      </c>
      <c r="BQ82" s="93">
        <f t="shared" si="303"/>
        <v>-323342.43999999948</v>
      </c>
      <c r="BR82" s="394">
        <f t="shared" si="303"/>
        <v>-1594171.629999999</v>
      </c>
      <c r="BS82" s="417">
        <f t="shared" si="304"/>
        <v>-508593.16999999993</v>
      </c>
      <c r="BT82" s="93">
        <f t="shared" si="304"/>
        <v>1858062.2799999993</v>
      </c>
      <c r="BU82" s="93">
        <f t="shared" si="304"/>
        <v>3017405.8800000008</v>
      </c>
      <c r="BV82" s="93">
        <f t="shared" si="304"/>
        <v>746974.29</v>
      </c>
      <c r="BW82" s="93">
        <f t="shared" si="304"/>
        <v>-632035.29</v>
      </c>
      <c r="BX82" s="234">
        <f t="shared" si="304"/>
        <v>531432.89999999991</v>
      </c>
      <c r="BY82" s="234">
        <f t="shared" si="304"/>
        <v>110524.12000000011</v>
      </c>
      <c r="BZ82" s="234">
        <f t="shared" si="304"/>
        <v>365027.14999999991</v>
      </c>
      <c r="CA82" s="234">
        <f t="shared" si="304"/>
        <v>301493.93000000017</v>
      </c>
      <c r="CB82" s="234">
        <f t="shared" si="304"/>
        <v>30741</v>
      </c>
      <c r="CC82" s="234">
        <f t="shared" si="305"/>
        <v>879937.76999999955</v>
      </c>
      <c r="CD82" s="374">
        <f t="shared" si="305"/>
        <v>2005433.7599999998</v>
      </c>
      <c r="CE82" s="343">
        <f t="shared" si="305"/>
        <v>3644126</v>
      </c>
      <c r="CF82" s="247">
        <f t="shared" si="305"/>
        <v>3460817</v>
      </c>
      <c r="CG82" s="247">
        <f t="shared" si="305"/>
        <v>3030929.42</v>
      </c>
      <c r="CH82" s="247">
        <f t="shared" si="305"/>
        <v>2250608.7199999997</v>
      </c>
      <c r="CI82" s="247">
        <f t="shared" si="305"/>
        <v>1699715.9100000001</v>
      </c>
      <c r="CJ82" s="247">
        <f t="shared" si="305"/>
        <v>932085.25</v>
      </c>
      <c r="CK82" s="247">
        <f t="shared" si="305"/>
        <v>955837</v>
      </c>
      <c r="CL82" s="247">
        <f t="shared" si="305"/>
        <v>804408.25</v>
      </c>
      <c r="CM82" s="247">
        <f t="shared" si="306"/>
        <v>673560</v>
      </c>
      <c r="CN82" s="247">
        <f t="shared" si="306"/>
        <v>1385380</v>
      </c>
      <c r="CO82" s="247">
        <f t="shared" si="306"/>
        <v>1157901</v>
      </c>
      <c r="CP82" s="374">
        <f t="shared" si="306"/>
        <v>2940114</v>
      </c>
      <c r="CQ82" s="374">
        <f t="shared" si="306"/>
        <v>1013859</v>
      </c>
      <c r="CR82" s="374">
        <f t="shared" si="306"/>
        <v>378468</v>
      </c>
      <c r="CS82" s="374">
        <f t="shared" si="306"/>
        <v>-281477</v>
      </c>
      <c r="CT82" s="374">
        <f t="shared" si="306"/>
        <v>-1376305</v>
      </c>
      <c r="CU82" s="374">
        <f t="shared" si="306"/>
        <v>188471</v>
      </c>
      <c r="CV82" s="374">
        <f t="shared" si="306"/>
        <v>-444396</v>
      </c>
      <c r="CW82" s="374">
        <f t="shared" si="306"/>
        <v>-1053995</v>
      </c>
      <c r="CX82" s="374">
        <f t="shared" si="306"/>
        <v>-448624</v>
      </c>
      <c r="CY82" s="374">
        <f t="shared" si="306"/>
        <v>-733456</v>
      </c>
      <c r="CZ82" s="374">
        <f t="shared" si="306"/>
        <v>-993796</v>
      </c>
      <c r="DA82" s="374">
        <f t="shared" si="306"/>
        <v>227423</v>
      </c>
      <c r="DB82" s="330"/>
      <c r="DC82" s="28">
        <f>IF(ISERROR(GETPIVOTDATA("VALUE",'CRS WK pvt'!$I$2,"DT_FILE",DC$8,"CD_CO",DC$6,"TRIM_CAT",TRIM(B82),"TRIM_LINE",A79))=TRUE,0,GETPIVOTDATA("VALUE",'CRS WK pvt'!$I$2,"DT_FILE",DC$8,"CD_CO",DC$6,"TRIM_CAT",TRIM(B82),"TRIM_LINE",A79))</f>
        <v>6997675</v>
      </c>
    </row>
    <row r="83" spans="1:107" s="31" customFormat="1" x14ac:dyDescent="0.35">
      <c r="A83" s="139"/>
      <c r="B83" s="32" t="s">
        <v>142</v>
      </c>
      <c r="C83" s="90">
        <v>13827585.93</v>
      </c>
      <c r="D83" s="91">
        <v>9668819.2100000009</v>
      </c>
      <c r="E83" s="91">
        <v>6560802.8200000003</v>
      </c>
      <c r="F83" s="91">
        <v>3794273.17</v>
      </c>
      <c r="G83" s="91">
        <v>3102570.73</v>
      </c>
      <c r="H83" s="91">
        <v>2841422.18</v>
      </c>
      <c r="I83" s="91">
        <v>2660547.23</v>
      </c>
      <c r="J83" s="91">
        <v>3769215.29</v>
      </c>
      <c r="K83" s="91">
        <v>5943819.21</v>
      </c>
      <c r="L83" s="92">
        <v>11810735.140000001</v>
      </c>
      <c r="M83" s="91">
        <v>12868943.140000001</v>
      </c>
      <c r="N83" s="91">
        <v>11188834.23</v>
      </c>
      <c r="O83" s="91">
        <v>10535277.27</v>
      </c>
      <c r="P83" s="91">
        <v>7725888.0099999998</v>
      </c>
      <c r="Q83" s="91">
        <v>5888145.2599999998</v>
      </c>
      <c r="R83" s="91">
        <v>3065860.67</v>
      </c>
      <c r="S83" s="91">
        <v>2465107.2400000002</v>
      </c>
      <c r="T83" s="91">
        <v>2155892.86</v>
      </c>
      <c r="U83" s="192">
        <v>2377662.9300000002</v>
      </c>
      <c r="V83" s="192">
        <v>3101625</v>
      </c>
      <c r="W83" s="192">
        <v>4803201.4800000004</v>
      </c>
      <c r="X83" s="92">
        <v>10386486.789999999</v>
      </c>
      <c r="Y83" s="192">
        <v>12551659</v>
      </c>
      <c r="Z83" s="217">
        <v>13228456</v>
      </c>
      <c r="AA83" s="217">
        <v>13341242.539999999</v>
      </c>
      <c r="AB83" s="217">
        <v>8695390.9600000009</v>
      </c>
      <c r="AC83" s="217">
        <v>5100819.4000000004</v>
      </c>
      <c r="AD83" s="217">
        <v>3398055.19</v>
      </c>
      <c r="AE83" s="217">
        <v>2700785</v>
      </c>
      <c r="AF83" s="217">
        <v>2845950.04</v>
      </c>
      <c r="AG83" s="217">
        <v>2685787</v>
      </c>
      <c r="AH83" s="217">
        <v>3193771</v>
      </c>
      <c r="AI83" s="217">
        <v>5818049</v>
      </c>
      <c r="AJ83" s="92">
        <v>12280111</v>
      </c>
      <c r="AK83" s="282">
        <v>15674545</v>
      </c>
      <c r="AL83" s="282">
        <v>16144882</v>
      </c>
      <c r="AM83" s="282">
        <v>16115330</v>
      </c>
      <c r="AN83" s="282">
        <v>10954769</v>
      </c>
      <c r="AO83" s="282">
        <v>7180008</v>
      </c>
      <c r="AP83" s="282">
        <v>4834979</v>
      </c>
      <c r="AQ83" s="28">
        <v>4125451</v>
      </c>
      <c r="AR83" s="282">
        <v>3429510</v>
      </c>
      <c r="AS83" s="282">
        <v>3518458</v>
      </c>
      <c r="AT83" s="282">
        <v>4839438</v>
      </c>
      <c r="AU83" s="282">
        <v>7303753</v>
      </c>
      <c r="AV83" s="300">
        <v>15208447</v>
      </c>
      <c r="AW83" s="282">
        <v>17440235</v>
      </c>
      <c r="AX83" s="282">
        <v>16584802</v>
      </c>
      <c r="AY83" s="282">
        <v>16144006</v>
      </c>
      <c r="AZ83" s="28">
        <v>10256527</v>
      </c>
      <c r="BA83" s="282">
        <v>7138403</v>
      </c>
      <c r="BB83" s="282">
        <v>4109949</v>
      </c>
      <c r="BC83" s="28">
        <v>2702864</v>
      </c>
      <c r="BD83" s="282">
        <v>2900793</v>
      </c>
      <c r="BE83" s="282">
        <v>2872157</v>
      </c>
      <c r="BF83" s="282">
        <v>3603640</v>
      </c>
      <c r="BG83" s="282">
        <v>7156062</v>
      </c>
      <c r="BH83" s="300"/>
      <c r="BI83" s="28">
        <f t="shared" si="303"/>
        <v>-3292308.66</v>
      </c>
      <c r="BJ83" s="93">
        <f t="shared" si="303"/>
        <v>-1942931.2000000011</v>
      </c>
      <c r="BK83" s="93">
        <f t="shared" si="303"/>
        <v>-672657.56000000052</v>
      </c>
      <c r="BL83" s="93">
        <f t="shared" si="303"/>
        <v>-728412.5</v>
      </c>
      <c r="BM83" s="93">
        <f t="shared" si="303"/>
        <v>-637463.48999999976</v>
      </c>
      <c r="BN83" s="93">
        <f t="shared" si="303"/>
        <v>-685529.3200000003</v>
      </c>
      <c r="BO83" s="93">
        <f t="shared" si="303"/>
        <v>-282884.29999999981</v>
      </c>
      <c r="BP83" s="93">
        <f t="shared" si="303"/>
        <v>-667590.29</v>
      </c>
      <c r="BQ83" s="93">
        <f t="shared" si="303"/>
        <v>-1140617.7299999995</v>
      </c>
      <c r="BR83" s="394">
        <f t="shared" si="303"/>
        <v>-1424248.3500000015</v>
      </c>
      <c r="BS83" s="417">
        <f t="shared" si="304"/>
        <v>-317284.1400000006</v>
      </c>
      <c r="BT83" s="93">
        <f t="shared" si="304"/>
        <v>2039621.7699999996</v>
      </c>
      <c r="BU83" s="93">
        <f t="shared" si="304"/>
        <v>2805965.2699999996</v>
      </c>
      <c r="BV83" s="93">
        <f t="shared" si="304"/>
        <v>969502.95000000112</v>
      </c>
      <c r="BW83" s="93">
        <f t="shared" si="304"/>
        <v>-787325.8599999994</v>
      </c>
      <c r="BX83" s="234">
        <f t="shared" si="304"/>
        <v>332194.52</v>
      </c>
      <c r="BY83" s="234">
        <f t="shared" si="304"/>
        <v>235677.75999999978</v>
      </c>
      <c r="BZ83" s="234">
        <f t="shared" si="304"/>
        <v>690057.18000000017</v>
      </c>
      <c r="CA83" s="234">
        <f t="shared" si="304"/>
        <v>308124.06999999983</v>
      </c>
      <c r="CB83" s="234">
        <f t="shared" si="304"/>
        <v>92146</v>
      </c>
      <c r="CC83" s="234">
        <f t="shared" si="305"/>
        <v>1014847.5199999996</v>
      </c>
      <c r="CD83" s="374">
        <f t="shared" si="305"/>
        <v>1893624.2100000009</v>
      </c>
      <c r="CE83" s="343">
        <f t="shared" si="305"/>
        <v>3122886</v>
      </c>
      <c r="CF83" s="247">
        <f t="shared" si="305"/>
        <v>2916426</v>
      </c>
      <c r="CG83" s="247">
        <f t="shared" si="305"/>
        <v>2774087.4600000009</v>
      </c>
      <c r="CH83" s="247">
        <f t="shared" si="305"/>
        <v>2259378.0399999991</v>
      </c>
      <c r="CI83" s="247">
        <f t="shared" si="305"/>
        <v>2079188.5999999996</v>
      </c>
      <c r="CJ83" s="247">
        <f t="shared" si="305"/>
        <v>1436923.81</v>
      </c>
      <c r="CK83" s="247">
        <f t="shared" si="305"/>
        <v>1424666</v>
      </c>
      <c r="CL83" s="247">
        <f t="shared" si="305"/>
        <v>583559.96</v>
      </c>
      <c r="CM83" s="247">
        <f t="shared" si="306"/>
        <v>832671</v>
      </c>
      <c r="CN83" s="247">
        <f t="shared" si="306"/>
        <v>1645667</v>
      </c>
      <c r="CO83" s="247">
        <f t="shared" si="306"/>
        <v>1485704</v>
      </c>
      <c r="CP83" s="374">
        <f t="shared" si="306"/>
        <v>2928336</v>
      </c>
      <c r="CQ83" s="374">
        <f t="shared" si="306"/>
        <v>1765690</v>
      </c>
      <c r="CR83" s="374">
        <f t="shared" si="306"/>
        <v>439920</v>
      </c>
      <c r="CS83" s="374">
        <f t="shared" si="306"/>
        <v>28676</v>
      </c>
      <c r="CT83" s="374">
        <f t="shared" si="306"/>
        <v>-698242</v>
      </c>
      <c r="CU83" s="374">
        <f t="shared" si="306"/>
        <v>-41605</v>
      </c>
      <c r="CV83" s="374">
        <f t="shared" si="306"/>
        <v>-725030</v>
      </c>
      <c r="CW83" s="374">
        <f t="shared" si="306"/>
        <v>-1422587</v>
      </c>
      <c r="CX83" s="374">
        <f t="shared" si="306"/>
        <v>-528717</v>
      </c>
      <c r="CY83" s="374">
        <f t="shared" si="306"/>
        <v>-646301</v>
      </c>
      <c r="CZ83" s="374">
        <f t="shared" si="306"/>
        <v>-1235798</v>
      </c>
      <c r="DA83" s="374">
        <f t="shared" si="306"/>
        <v>-147691</v>
      </c>
      <c r="DB83" s="330"/>
      <c r="DC83" s="28">
        <f>IF(ISERROR(GETPIVOTDATA("VALUE",'CRS WK pvt'!$I$2,"DT_FILE",DC$8,"CD_CO",DC$6,"TRIM_CAT",TRIM(B83),"TRIM_LINE",A79))=TRUE,0,GETPIVOTDATA("VALUE",'CRS WK pvt'!$I$2,"DT_FILE",DC$8,"CD_CO",DC$6,"TRIM_CAT",TRIM(B83),"TRIM_LINE",A79))</f>
        <v>7156062</v>
      </c>
    </row>
    <row r="84" spans="1:107" s="31" customFormat="1" x14ac:dyDescent="0.35">
      <c r="A84" s="139"/>
      <c r="B84" s="32" t="s">
        <v>143</v>
      </c>
      <c r="C84" s="90">
        <v>42360814.049999997</v>
      </c>
      <c r="D84" s="91">
        <v>44903162.409999996</v>
      </c>
      <c r="E84" s="91">
        <v>26223743.120000001</v>
      </c>
      <c r="F84" s="91">
        <v>14675647.18</v>
      </c>
      <c r="G84" s="91">
        <v>10104403.84</v>
      </c>
      <c r="H84" s="91">
        <v>12178164.18</v>
      </c>
      <c r="I84" s="91">
        <v>12003831.189999999</v>
      </c>
      <c r="J84" s="91">
        <v>14552144.08</v>
      </c>
      <c r="K84" s="91">
        <v>16819287.329999998</v>
      </c>
      <c r="L84" s="92">
        <v>36319869.840000004</v>
      </c>
      <c r="M84" s="91">
        <v>38961122.82</v>
      </c>
      <c r="N84" s="91">
        <v>35319646.170000002</v>
      </c>
      <c r="O84" s="91">
        <v>34876370.649999999</v>
      </c>
      <c r="P84" s="91">
        <v>29737147.789999999</v>
      </c>
      <c r="Q84" s="91">
        <v>23146360.940000001</v>
      </c>
      <c r="R84" s="91">
        <v>12180445.24</v>
      </c>
      <c r="S84" s="91">
        <v>9810914.4100000001</v>
      </c>
      <c r="T84" s="91">
        <v>10883562.74</v>
      </c>
      <c r="U84" s="192">
        <v>8711194.7400000002</v>
      </c>
      <c r="V84" s="192">
        <v>10653340</v>
      </c>
      <c r="W84" s="192">
        <v>15657290</v>
      </c>
      <c r="X84" s="92">
        <v>30654023.640000001</v>
      </c>
      <c r="Y84" s="192">
        <v>38105163</v>
      </c>
      <c r="Z84" s="217">
        <v>40384869</v>
      </c>
      <c r="AA84" s="217">
        <v>37713423.359999999</v>
      </c>
      <c r="AB84" s="217">
        <v>29832645.129999999</v>
      </c>
      <c r="AC84" s="217">
        <v>20215253.18</v>
      </c>
      <c r="AD84" s="217">
        <v>28046594.460000001</v>
      </c>
      <c r="AE84" s="217">
        <v>9324178</v>
      </c>
      <c r="AF84" s="217">
        <v>13187743.880000001</v>
      </c>
      <c r="AG84" s="217">
        <v>10961443</v>
      </c>
      <c r="AH84" s="217">
        <v>17391977</v>
      </c>
      <c r="AI84" s="217">
        <v>17656168</v>
      </c>
      <c r="AJ84" s="92">
        <v>38230157</v>
      </c>
      <c r="AK84" s="282">
        <v>46589499</v>
      </c>
      <c r="AL84" s="282">
        <v>44991739</v>
      </c>
      <c r="AM84" s="282">
        <v>47153175</v>
      </c>
      <c r="AN84" s="282">
        <v>36766578</v>
      </c>
      <c r="AO84" s="282">
        <v>26234450</v>
      </c>
      <c r="AP84" s="282">
        <v>16213538</v>
      </c>
      <c r="AQ84" s="28">
        <v>13421197</v>
      </c>
      <c r="AR84" s="282">
        <v>11862846</v>
      </c>
      <c r="AS84" s="282">
        <v>12308025</v>
      </c>
      <c r="AT84" s="282">
        <v>14964691</v>
      </c>
      <c r="AU84" s="282">
        <v>23757171</v>
      </c>
      <c r="AV84" s="300">
        <v>47085158</v>
      </c>
      <c r="AW84" s="282">
        <v>51192226</v>
      </c>
      <c r="AX84" s="282">
        <v>51151742</v>
      </c>
      <c r="AY84" s="282">
        <v>50461158</v>
      </c>
      <c r="AZ84" s="28">
        <v>35651134</v>
      </c>
      <c r="BA84" s="282">
        <v>27004522</v>
      </c>
      <c r="BB84" s="282">
        <v>17184651</v>
      </c>
      <c r="BC84" s="28">
        <v>10628702</v>
      </c>
      <c r="BD84" s="282">
        <v>12900910</v>
      </c>
      <c r="BE84" s="282">
        <v>11015708</v>
      </c>
      <c r="BF84" s="282">
        <v>12115938</v>
      </c>
      <c r="BG84" s="282">
        <v>22381139</v>
      </c>
      <c r="BH84" s="300"/>
      <c r="BI84" s="28">
        <f t="shared" si="303"/>
        <v>-7484443.3999999985</v>
      </c>
      <c r="BJ84" s="93">
        <f t="shared" si="303"/>
        <v>-15166014.619999997</v>
      </c>
      <c r="BK84" s="93">
        <f t="shared" si="303"/>
        <v>-3077382.1799999997</v>
      </c>
      <c r="BL84" s="93">
        <f t="shared" si="303"/>
        <v>-2495201.9399999995</v>
      </c>
      <c r="BM84" s="93">
        <f t="shared" si="303"/>
        <v>-293489.4299999997</v>
      </c>
      <c r="BN84" s="93">
        <f t="shared" si="303"/>
        <v>-1294601.4399999995</v>
      </c>
      <c r="BO84" s="93">
        <f t="shared" si="303"/>
        <v>-3292636.4499999993</v>
      </c>
      <c r="BP84" s="93">
        <f t="shared" si="303"/>
        <v>-3898804.08</v>
      </c>
      <c r="BQ84" s="93">
        <f t="shared" si="303"/>
        <v>-1161997.3299999982</v>
      </c>
      <c r="BR84" s="394">
        <f t="shared" si="303"/>
        <v>-5665846.200000003</v>
      </c>
      <c r="BS84" s="417">
        <f t="shared" si="304"/>
        <v>-855959.8200000003</v>
      </c>
      <c r="BT84" s="93">
        <f t="shared" si="304"/>
        <v>5065222.8299999982</v>
      </c>
      <c r="BU84" s="93">
        <f t="shared" si="304"/>
        <v>2837052.7100000009</v>
      </c>
      <c r="BV84" s="93">
        <f t="shared" si="304"/>
        <v>95497.339999999851</v>
      </c>
      <c r="BW84" s="93">
        <f t="shared" si="304"/>
        <v>-2931107.7600000016</v>
      </c>
      <c r="BX84" s="234">
        <f t="shared" si="304"/>
        <v>15866149.220000001</v>
      </c>
      <c r="BY84" s="234">
        <f t="shared" si="304"/>
        <v>-486736.41000000015</v>
      </c>
      <c r="BZ84" s="234">
        <f t="shared" si="304"/>
        <v>2304181.1400000006</v>
      </c>
      <c r="CA84" s="234">
        <f t="shared" si="304"/>
        <v>2250248.2599999998</v>
      </c>
      <c r="CB84" s="234">
        <f t="shared" si="304"/>
        <v>6738637</v>
      </c>
      <c r="CC84" s="234">
        <f t="shared" si="305"/>
        <v>1998878</v>
      </c>
      <c r="CD84" s="374">
        <f t="shared" si="305"/>
        <v>7576133.3599999994</v>
      </c>
      <c r="CE84" s="343">
        <f t="shared" si="305"/>
        <v>8484336</v>
      </c>
      <c r="CF84" s="247">
        <f t="shared" si="305"/>
        <v>4606870</v>
      </c>
      <c r="CG84" s="247">
        <f t="shared" si="305"/>
        <v>9439751.6400000006</v>
      </c>
      <c r="CH84" s="247">
        <f t="shared" si="305"/>
        <v>6933932.870000001</v>
      </c>
      <c r="CI84" s="247">
        <f t="shared" si="305"/>
        <v>6019196.8200000003</v>
      </c>
      <c r="CJ84" s="247">
        <f t="shared" si="305"/>
        <v>-11833056.460000001</v>
      </c>
      <c r="CK84" s="247">
        <f t="shared" si="305"/>
        <v>4097019</v>
      </c>
      <c r="CL84" s="247">
        <f t="shared" si="305"/>
        <v>-1324897.8800000008</v>
      </c>
      <c r="CM84" s="247">
        <f t="shared" si="306"/>
        <v>1346582</v>
      </c>
      <c r="CN84" s="247">
        <f t="shared" si="306"/>
        <v>-2427286</v>
      </c>
      <c r="CO84" s="247">
        <f t="shared" si="306"/>
        <v>6101003</v>
      </c>
      <c r="CP84" s="374">
        <f t="shared" si="306"/>
        <v>8855001</v>
      </c>
      <c r="CQ84" s="374">
        <f t="shared" si="306"/>
        <v>4602727</v>
      </c>
      <c r="CR84" s="374">
        <f t="shared" si="306"/>
        <v>6160003</v>
      </c>
      <c r="CS84" s="374">
        <f t="shared" si="306"/>
        <v>3307983</v>
      </c>
      <c r="CT84" s="374">
        <f t="shared" si="306"/>
        <v>-1115444</v>
      </c>
      <c r="CU84" s="374">
        <f t="shared" si="306"/>
        <v>770072</v>
      </c>
      <c r="CV84" s="374">
        <f t="shared" si="306"/>
        <v>971113</v>
      </c>
      <c r="CW84" s="374">
        <f t="shared" si="306"/>
        <v>-2792495</v>
      </c>
      <c r="CX84" s="374">
        <f t="shared" si="306"/>
        <v>1038064</v>
      </c>
      <c r="CY84" s="374">
        <f t="shared" si="306"/>
        <v>-1292317</v>
      </c>
      <c r="CZ84" s="374">
        <f t="shared" si="306"/>
        <v>-2848753</v>
      </c>
      <c r="DA84" s="374">
        <f t="shared" si="306"/>
        <v>-1376032</v>
      </c>
      <c r="DB84" s="330"/>
      <c r="DC84" s="28">
        <f>IF(ISERROR(GETPIVOTDATA("VALUE",'CRS WK pvt'!$I$2,"DT_FILE",DC$8,"CD_CO",DC$6,"TRIM_CAT",TRIM(B84),"TRIM_LINE",A79))=TRUE,0,GETPIVOTDATA("VALUE",'CRS WK pvt'!$I$2,"DT_FILE",DC$8,"CD_CO",DC$6,"TRIM_CAT",TRIM(B84),"TRIM_LINE",A79))</f>
        <v>22381139</v>
      </c>
    </row>
    <row r="85" spans="1:107" s="123" customFormat="1" x14ac:dyDescent="0.35">
      <c r="A85" s="140"/>
      <c r="B85" s="32" t="s">
        <v>144</v>
      </c>
      <c r="C85" s="124">
        <f>SUM(C80:C84)</f>
        <v>197023612.13999999</v>
      </c>
      <c r="D85" s="125">
        <f t="shared" ref="D85:DC92" si="307">SUM(D80:D84)</f>
        <v>145905938.97</v>
      </c>
      <c r="E85" s="125">
        <f t="shared" si="307"/>
        <v>86326392.640000001</v>
      </c>
      <c r="F85" s="125">
        <f t="shared" si="307"/>
        <v>46376852.259999998</v>
      </c>
      <c r="G85" s="125">
        <f t="shared" si="307"/>
        <v>33738288.880000003</v>
      </c>
      <c r="H85" s="125">
        <f t="shared" si="307"/>
        <v>34565149.870000005</v>
      </c>
      <c r="I85" s="125">
        <f t="shared" si="307"/>
        <v>33164286.869999997</v>
      </c>
      <c r="J85" s="125">
        <f t="shared" si="307"/>
        <v>47392016.810000002</v>
      </c>
      <c r="K85" s="125">
        <f t="shared" si="307"/>
        <v>76922660.799999997</v>
      </c>
      <c r="L85" s="127">
        <f t="shared" si="307"/>
        <v>181801823.10999998</v>
      </c>
      <c r="M85" s="125">
        <f t="shared" si="307"/>
        <v>195418013.07999998</v>
      </c>
      <c r="N85" s="134">
        <f t="shared" si="307"/>
        <v>172806956.87</v>
      </c>
      <c r="O85" s="134">
        <f t="shared" si="307"/>
        <v>161104945.68000001</v>
      </c>
      <c r="P85" s="134">
        <f t="shared" si="307"/>
        <v>129576506.88</v>
      </c>
      <c r="Q85" s="134">
        <f t="shared" si="307"/>
        <v>92242122.170000002</v>
      </c>
      <c r="R85" s="134">
        <f t="shared" si="307"/>
        <v>42289412.25</v>
      </c>
      <c r="S85" s="134">
        <f t="shared" si="307"/>
        <v>34609273</v>
      </c>
      <c r="T85" s="134">
        <f t="shared" si="307"/>
        <v>31069865.710000001</v>
      </c>
      <c r="U85" s="134">
        <f t="shared" si="307"/>
        <v>31013918.57</v>
      </c>
      <c r="V85" s="134">
        <f t="shared" si="307"/>
        <v>38582045</v>
      </c>
      <c r="W85" s="134">
        <f t="shared" si="307"/>
        <v>73327347.620000005</v>
      </c>
      <c r="X85" s="127">
        <f t="shared" si="307"/>
        <v>161321127.33999997</v>
      </c>
      <c r="Y85" s="134">
        <f t="shared" si="307"/>
        <v>198877054</v>
      </c>
      <c r="Z85" s="134">
        <f t="shared" si="307"/>
        <v>210875242</v>
      </c>
      <c r="AA85" s="134">
        <f t="shared" si="307"/>
        <v>202211628.19</v>
      </c>
      <c r="AB85" s="134">
        <f t="shared" si="307"/>
        <v>134293470.79999998</v>
      </c>
      <c r="AC85" s="134">
        <f t="shared" si="307"/>
        <v>74483218.420000002</v>
      </c>
      <c r="AD85" s="134">
        <f t="shared" si="307"/>
        <v>62431855.300000004</v>
      </c>
      <c r="AE85" s="134">
        <f t="shared" si="307"/>
        <v>35643052</v>
      </c>
      <c r="AF85" s="134">
        <f t="shared" si="307"/>
        <v>37604062.020000003</v>
      </c>
      <c r="AG85" s="266">
        <v>35766535</v>
      </c>
      <c r="AH85" s="266">
        <v>45952098</v>
      </c>
      <c r="AI85" s="266">
        <v>85238162</v>
      </c>
      <c r="AJ85" s="127">
        <v>197719541</v>
      </c>
      <c r="AK85" s="283">
        <v>248893857</v>
      </c>
      <c r="AL85" s="283">
        <v>247276173</v>
      </c>
      <c r="AM85" s="283">
        <v>251049137</v>
      </c>
      <c r="AN85" s="283">
        <v>166919849</v>
      </c>
      <c r="AO85" s="283">
        <v>103487895</v>
      </c>
      <c r="AP85" s="283">
        <v>61151585</v>
      </c>
      <c r="AQ85" s="126">
        <v>49578774</v>
      </c>
      <c r="AR85" s="283">
        <v>43243951</v>
      </c>
      <c r="AS85" s="283">
        <v>44536349</v>
      </c>
      <c r="AT85" s="283">
        <v>60769347</v>
      </c>
      <c r="AU85" s="283">
        <v>101750469</v>
      </c>
      <c r="AV85" s="301">
        <v>241477347</v>
      </c>
      <c r="AW85" s="283">
        <v>266247485</v>
      </c>
      <c r="AX85" s="283">
        <v>257941094</v>
      </c>
      <c r="AY85" s="283">
        <v>254027356</v>
      </c>
      <c r="AZ85" s="126">
        <v>151469629</v>
      </c>
      <c r="BA85" s="283">
        <v>104862391</v>
      </c>
      <c r="BB85" s="283">
        <v>59222105</v>
      </c>
      <c r="BC85" s="126">
        <v>36458195</v>
      </c>
      <c r="BD85" s="283">
        <v>41104851</v>
      </c>
      <c r="BE85" s="283">
        <v>37434286</v>
      </c>
      <c r="BF85" s="283">
        <v>44875738</v>
      </c>
      <c r="BG85" s="283">
        <v>109304814</v>
      </c>
      <c r="BH85" s="301"/>
      <c r="BI85" s="126">
        <f t="shared" si="275"/>
        <v>-35918666.460000008</v>
      </c>
      <c r="BJ85" s="128">
        <f t="shared" ref="BJ85:BK85" si="308">SUM(BJ80:BJ84)</f>
        <v>-16329432.089999985</v>
      </c>
      <c r="BK85" s="128">
        <f t="shared" si="308"/>
        <v>5915729.5299999993</v>
      </c>
      <c r="BL85" s="128">
        <f t="shared" ref="BL85:BM85" si="309">SUM(BL80:BL84)</f>
        <v>-4087440.0099999993</v>
      </c>
      <c r="BM85" s="128">
        <f t="shared" si="309"/>
        <v>870984.11999999941</v>
      </c>
      <c r="BN85" s="128">
        <f t="shared" ref="BN85:BV85" si="310">SUM(BN80:BN84)</f>
        <v>-3495284.1599999988</v>
      </c>
      <c r="BO85" s="128">
        <f t="shared" si="310"/>
        <v>-2150368.2999999998</v>
      </c>
      <c r="BP85" s="128">
        <f t="shared" si="310"/>
        <v>-8809971.8099999987</v>
      </c>
      <c r="BQ85" s="128">
        <f t="shared" si="310"/>
        <v>-3595313.1799999974</v>
      </c>
      <c r="BR85" s="395">
        <f t="shared" si="310"/>
        <v>-20480695.769999996</v>
      </c>
      <c r="BS85" s="418">
        <f t="shared" si="310"/>
        <v>3459040.9199999943</v>
      </c>
      <c r="BT85" s="128">
        <f t="shared" si="310"/>
        <v>38068285.129999995</v>
      </c>
      <c r="BU85" s="128">
        <f t="shared" si="310"/>
        <v>41106682.510000013</v>
      </c>
      <c r="BV85" s="128">
        <f t="shared" si="310"/>
        <v>4716963.9199999906</v>
      </c>
      <c r="BW85" s="128">
        <f t="shared" ref="BW85:BX85" si="311">SUM(BW80:BW84)</f>
        <v>-17758903.750000004</v>
      </c>
      <c r="BX85" s="235">
        <f t="shared" si="311"/>
        <v>20142443.050000004</v>
      </c>
      <c r="BY85" s="235">
        <f t="shared" ref="BY85:BZ85" si="312">SUM(BY80:BY84)</f>
        <v>1033779.0000000002</v>
      </c>
      <c r="BZ85" s="235">
        <f t="shared" si="312"/>
        <v>6534196.3100000015</v>
      </c>
      <c r="CA85" s="235">
        <f t="shared" ref="CA85:CB85" si="313">SUM(CA80:CA84)</f>
        <v>4752616.43</v>
      </c>
      <c r="CB85" s="235">
        <f t="shared" si="313"/>
        <v>7370053</v>
      </c>
      <c r="CC85" s="235">
        <f t="shared" ref="CC85:CE85" si="314">SUM(CC80:CC84)</f>
        <v>11910814.380000003</v>
      </c>
      <c r="CD85" s="375">
        <f t="shared" si="314"/>
        <v>36398413.659999996</v>
      </c>
      <c r="CE85" s="344">
        <f t="shared" si="314"/>
        <v>50016803</v>
      </c>
      <c r="CF85" s="260">
        <f t="shared" ref="CF85" si="315">SUM(CF80:CF84)</f>
        <v>36400931</v>
      </c>
      <c r="CG85" s="260">
        <f t="shared" ref="CG85" si="316">SUM(CG80:CG84)</f>
        <v>48837508.809999995</v>
      </c>
      <c r="CH85" s="260">
        <f t="shared" ref="CH85" si="317">SUM(CH80:CH84)</f>
        <v>32626378.200000003</v>
      </c>
      <c r="CI85" s="260">
        <f t="shared" ref="CI85" si="318">SUM(CI80:CI84)</f>
        <v>29004676.579999998</v>
      </c>
      <c r="CJ85" s="260">
        <f t="shared" ref="CJ85" si="319">SUM(CJ80:CJ84)</f>
        <v>-1280270.3000000026</v>
      </c>
      <c r="CK85" s="260">
        <f t="shared" ref="CK85" si="320">SUM(CK80:CK84)</f>
        <v>13935722</v>
      </c>
      <c r="CL85" s="260">
        <f t="shared" ref="CL85" si="321">SUM(CL80:CL84)</f>
        <v>5639888.9799999986</v>
      </c>
      <c r="CM85" s="260">
        <f t="shared" ref="CM85" si="322">SUM(CM80:CM84)</f>
        <v>8769814</v>
      </c>
      <c r="CN85" s="260">
        <f t="shared" ref="CN85" si="323">SUM(CN80:CN84)</f>
        <v>14817249</v>
      </c>
      <c r="CO85" s="260">
        <f t="shared" ref="CO85" si="324">SUM(CO80:CO84)</f>
        <v>16512307</v>
      </c>
      <c r="CP85" s="375">
        <f t="shared" ref="CP85" si="325">SUM(CP80:CP84)</f>
        <v>43757806</v>
      </c>
      <c r="CQ85" s="375">
        <f t="shared" ref="CQ85" si="326">SUM(CQ80:CQ84)</f>
        <v>17353628</v>
      </c>
      <c r="CR85" s="375">
        <f t="shared" ref="CR85" si="327">SUM(CR80:CR84)</f>
        <v>10664921</v>
      </c>
      <c r="CS85" s="375">
        <f t="shared" ref="CS85" si="328">SUM(CS80:CS84)</f>
        <v>2978219</v>
      </c>
      <c r="CT85" s="375">
        <f t="shared" ref="CT85:CU85" si="329">SUM(CT80:CT84)</f>
        <v>-15450220</v>
      </c>
      <c r="CU85" s="375">
        <f t="shared" si="329"/>
        <v>1374496</v>
      </c>
      <c r="CV85" s="375">
        <f t="shared" ref="CV85" si="330">SUM(CV80:CV84)</f>
        <v>-1929480</v>
      </c>
      <c r="CW85" s="375">
        <f t="shared" ref="CW85" si="331">SUM(CW80:CW84)</f>
        <v>-13120579</v>
      </c>
      <c r="CX85" s="375">
        <f t="shared" ref="CX85:CY85" si="332">SUM(CX80:CX84)</f>
        <v>-2139100</v>
      </c>
      <c r="CY85" s="375">
        <f t="shared" si="332"/>
        <v>-7102063</v>
      </c>
      <c r="CZ85" s="375">
        <f t="shared" ref="CZ85:DA85" si="333">SUM(CZ80:CZ84)</f>
        <v>-15893609</v>
      </c>
      <c r="DA85" s="375">
        <f t="shared" si="333"/>
        <v>7554345</v>
      </c>
      <c r="DB85" s="331"/>
      <c r="DC85" s="126">
        <f t="shared" si="307"/>
        <v>109304814</v>
      </c>
    </row>
    <row r="86" spans="1:107" s="31" customFormat="1" x14ac:dyDescent="0.3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32"/>
      <c r="CC86" s="232"/>
      <c r="CD86" s="372"/>
      <c r="CE86" s="341"/>
      <c r="CF86" s="258"/>
      <c r="CG86" s="258"/>
      <c r="CH86" s="258"/>
      <c r="CI86" s="258"/>
      <c r="CJ86" s="258"/>
      <c r="CK86" s="258"/>
      <c r="CL86" s="258"/>
      <c r="CM86" s="258"/>
      <c r="CN86" s="258"/>
      <c r="CO86" s="258"/>
      <c r="CP86" s="372"/>
      <c r="CQ86" s="372"/>
      <c r="CR86" s="372"/>
      <c r="CS86" s="372"/>
      <c r="CT86" s="372"/>
      <c r="CU86" s="372"/>
      <c r="CV86" s="372"/>
      <c r="CW86" s="372"/>
      <c r="CX86" s="372"/>
      <c r="CY86" s="372"/>
      <c r="CZ86" s="372"/>
      <c r="DA86" s="372"/>
      <c r="DB86" s="330"/>
      <c r="DC86" s="43"/>
    </row>
    <row r="87" spans="1:107" s="31" customFormat="1" x14ac:dyDescent="0.35">
      <c r="A87" s="139"/>
      <c r="B87" s="32" t="s">
        <v>139</v>
      </c>
      <c r="C87" s="153">
        <v>50649.88</v>
      </c>
      <c r="D87" s="154">
        <v>36562.43</v>
      </c>
      <c r="E87" s="154">
        <v>28608.7</v>
      </c>
      <c r="F87" s="154">
        <v>16285.33</v>
      </c>
      <c r="G87" s="154">
        <v>10375.549999999999</v>
      </c>
      <c r="H87" s="154">
        <v>10227.33</v>
      </c>
      <c r="I87" s="154">
        <v>11360.18</v>
      </c>
      <c r="J87" s="154">
        <v>23765.360000000001</v>
      </c>
      <c r="K87" s="154">
        <v>52028.160000000003</v>
      </c>
      <c r="L87" s="155">
        <v>189196.91</v>
      </c>
      <c r="M87" s="154">
        <v>303820.83</v>
      </c>
      <c r="N87" s="154">
        <v>742654.23</v>
      </c>
      <c r="O87" s="91">
        <v>1440585.85</v>
      </c>
      <c r="P87" s="154">
        <v>1169707.8500000001</v>
      </c>
      <c r="Q87" s="91">
        <v>869906.71</v>
      </c>
      <c r="R87" s="91">
        <v>349671.71</v>
      </c>
      <c r="S87" s="91">
        <v>260276.15</v>
      </c>
      <c r="T87" s="91">
        <v>198042.89</v>
      </c>
      <c r="U87" s="192">
        <v>219541.68</v>
      </c>
      <c r="V87" s="192">
        <v>324165</v>
      </c>
      <c r="W87" s="192">
        <v>636970.81999999995</v>
      </c>
      <c r="X87" s="155">
        <v>1228986.52</v>
      </c>
      <c r="Y87" s="192">
        <v>1502138</v>
      </c>
      <c r="Z87" s="192">
        <v>1559510</v>
      </c>
      <c r="AA87" s="192">
        <v>1424488.71</v>
      </c>
      <c r="AB87" s="192">
        <v>858344.16</v>
      </c>
      <c r="AC87" s="192">
        <v>454443.42</v>
      </c>
      <c r="AD87" s="192">
        <v>286208.44</v>
      </c>
      <c r="AE87" s="192">
        <v>190124</v>
      </c>
      <c r="AF87" s="192">
        <v>175132.29</v>
      </c>
      <c r="AG87" s="192">
        <v>171921</v>
      </c>
      <c r="AH87" s="192">
        <v>220907</v>
      </c>
      <c r="AI87" s="192">
        <v>543036</v>
      </c>
      <c r="AJ87" s="92">
        <v>1179050</v>
      </c>
      <c r="AK87" s="192">
        <v>1525795</v>
      </c>
      <c r="AL87" s="192">
        <v>1525041</v>
      </c>
      <c r="AM87" s="192">
        <v>1482130</v>
      </c>
      <c r="AN87" s="192">
        <v>811707</v>
      </c>
      <c r="AO87" s="192">
        <v>461112</v>
      </c>
      <c r="AP87" s="192">
        <v>238633</v>
      </c>
      <c r="AQ87" s="28">
        <v>173553</v>
      </c>
      <c r="AR87" s="192">
        <v>164337</v>
      </c>
      <c r="AS87" s="192">
        <v>180698</v>
      </c>
      <c r="AT87" s="192">
        <v>280909</v>
      </c>
      <c r="AU87" s="192">
        <v>21398</v>
      </c>
      <c r="AV87" s="92">
        <v>93355</v>
      </c>
      <c r="AW87" s="192">
        <v>644915</v>
      </c>
      <c r="AX87" s="192">
        <v>1392479</v>
      </c>
      <c r="AY87" s="192">
        <v>1397963</v>
      </c>
      <c r="AZ87" s="28">
        <v>748646</v>
      </c>
      <c r="BA87" s="192">
        <v>468094</v>
      </c>
      <c r="BB87" s="192">
        <v>229457</v>
      </c>
      <c r="BC87" s="28">
        <v>133506</v>
      </c>
      <c r="BD87" s="192">
        <v>145179</v>
      </c>
      <c r="BE87" s="192">
        <v>143979</v>
      </c>
      <c r="BF87" s="192">
        <v>207218</v>
      </c>
      <c r="BG87" s="192">
        <v>480210</v>
      </c>
      <c r="BH87" s="92"/>
      <c r="BI87" s="154">
        <f t="shared" ref="BI87:BR91" si="334">O87-C87</f>
        <v>1389935.9700000002</v>
      </c>
      <c r="BJ87" s="93">
        <f t="shared" si="334"/>
        <v>1133145.4200000002</v>
      </c>
      <c r="BK87" s="93">
        <f t="shared" si="334"/>
        <v>841298.01</v>
      </c>
      <c r="BL87" s="93">
        <f t="shared" si="334"/>
        <v>333386.38</v>
      </c>
      <c r="BM87" s="93">
        <f t="shared" si="334"/>
        <v>249900.6</v>
      </c>
      <c r="BN87" s="93">
        <f t="shared" si="334"/>
        <v>187815.56000000003</v>
      </c>
      <c r="BO87" s="93">
        <f t="shared" si="334"/>
        <v>208181.5</v>
      </c>
      <c r="BP87" s="93">
        <f t="shared" si="334"/>
        <v>300399.64</v>
      </c>
      <c r="BQ87" s="93">
        <f t="shared" si="334"/>
        <v>584942.65999999992</v>
      </c>
      <c r="BR87" s="394">
        <f t="shared" si="334"/>
        <v>1039789.61</v>
      </c>
      <c r="BS87" s="417">
        <f t="shared" ref="BS87:CB91" si="335">Y87-M87</f>
        <v>1198317.17</v>
      </c>
      <c r="BT87" s="93">
        <f t="shared" si="335"/>
        <v>816855.77</v>
      </c>
      <c r="BU87" s="93">
        <f t="shared" si="335"/>
        <v>-16097.14000000013</v>
      </c>
      <c r="BV87" s="93">
        <f t="shared" si="335"/>
        <v>-311363.69000000006</v>
      </c>
      <c r="BW87" s="93">
        <f t="shared" si="335"/>
        <v>-415463.29</v>
      </c>
      <c r="BX87" s="234">
        <f t="shared" si="335"/>
        <v>-63463.270000000019</v>
      </c>
      <c r="BY87" s="234">
        <f t="shared" si="335"/>
        <v>-70152.149999999994</v>
      </c>
      <c r="BZ87" s="234">
        <f t="shared" si="335"/>
        <v>-22910.600000000006</v>
      </c>
      <c r="CA87" s="234">
        <f t="shared" si="335"/>
        <v>-47620.679999999993</v>
      </c>
      <c r="CB87" s="234">
        <f t="shared" si="335"/>
        <v>-103258</v>
      </c>
      <c r="CC87" s="234">
        <f t="shared" ref="CC87:CL91" si="336">AI87-W87</f>
        <v>-93934.819999999949</v>
      </c>
      <c r="CD87" s="374">
        <f t="shared" si="336"/>
        <v>-49936.520000000019</v>
      </c>
      <c r="CE87" s="343">
        <f t="shared" si="336"/>
        <v>23657</v>
      </c>
      <c r="CF87" s="247">
        <f t="shared" si="336"/>
        <v>-34469</v>
      </c>
      <c r="CG87" s="247">
        <f t="shared" si="336"/>
        <v>57641.290000000037</v>
      </c>
      <c r="CH87" s="247">
        <f t="shared" si="336"/>
        <v>-46637.160000000033</v>
      </c>
      <c r="CI87" s="247">
        <f t="shared" si="336"/>
        <v>6668.5800000000163</v>
      </c>
      <c r="CJ87" s="247">
        <f t="shared" si="336"/>
        <v>-47575.44</v>
      </c>
      <c r="CK87" s="247">
        <f t="shared" si="336"/>
        <v>-16571</v>
      </c>
      <c r="CL87" s="247">
        <f t="shared" si="336"/>
        <v>-10795.290000000008</v>
      </c>
      <c r="CM87" s="247">
        <f t="shared" ref="CM87:DA91" si="337">AS87-AG87</f>
        <v>8777</v>
      </c>
      <c r="CN87" s="247">
        <f t="shared" si="337"/>
        <v>60002</v>
      </c>
      <c r="CO87" s="247">
        <f t="shared" si="337"/>
        <v>-521638</v>
      </c>
      <c r="CP87" s="374">
        <f t="shared" si="337"/>
        <v>-1085695</v>
      </c>
      <c r="CQ87" s="374">
        <f t="shared" si="337"/>
        <v>-880880</v>
      </c>
      <c r="CR87" s="374">
        <f t="shared" si="337"/>
        <v>-132562</v>
      </c>
      <c r="CS87" s="374">
        <f t="shared" si="337"/>
        <v>-84167</v>
      </c>
      <c r="CT87" s="374">
        <f t="shared" si="337"/>
        <v>-63061</v>
      </c>
      <c r="CU87" s="374">
        <f t="shared" si="337"/>
        <v>6982</v>
      </c>
      <c r="CV87" s="374">
        <f t="shared" si="337"/>
        <v>-9176</v>
      </c>
      <c r="CW87" s="374">
        <f t="shared" si="337"/>
        <v>-40047</v>
      </c>
      <c r="CX87" s="374">
        <f t="shared" si="337"/>
        <v>-19158</v>
      </c>
      <c r="CY87" s="374">
        <f t="shared" si="337"/>
        <v>-36719</v>
      </c>
      <c r="CZ87" s="374">
        <f t="shared" si="337"/>
        <v>-73691</v>
      </c>
      <c r="DA87" s="374">
        <f t="shared" si="337"/>
        <v>458812</v>
      </c>
      <c r="DB87" s="330"/>
      <c r="DC87" s="28">
        <f>IF(ISERROR(GETPIVOTDATA("VALUE",'CRS WK pvt'!$I$2,"DT_FILE",DC$8,"CD_CO",DC$6,"TRIM_CAT",TRIM(B87),"TRIM_LINE",A86))=TRUE,0,GETPIVOTDATA("VALUE",'CRS WK pvt'!$I$2,"DT_FILE",DC$8,"CD_CO",DC$6,"TRIM_CAT",TRIM(B87),"TRIM_LINE",A86))</f>
        <v>480210</v>
      </c>
    </row>
    <row r="88" spans="1:107" s="31" customFormat="1" x14ac:dyDescent="0.35">
      <c r="A88" s="139"/>
      <c r="B88" s="32" t="s">
        <v>140</v>
      </c>
      <c r="C88" s="153">
        <v>39037.21</v>
      </c>
      <c r="D88" s="154">
        <v>29364.33</v>
      </c>
      <c r="E88" s="154">
        <v>27621.68</v>
      </c>
      <c r="F88" s="154">
        <v>14352.99</v>
      </c>
      <c r="G88" s="154">
        <v>8701.33</v>
      </c>
      <c r="H88" s="154">
        <v>8454.3700000000008</v>
      </c>
      <c r="I88" s="154">
        <v>8178.84</v>
      </c>
      <c r="J88" s="154">
        <v>16045.97</v>
      </c>
      <c r="K88" s="154">
        <v>32013.48</v>
      </c>
      <c r="L88" s="155">
        <v>101648.46</v>
      </c>
      <c r="M88" s="154">
        <v>140248.16</v>
      </c>
      <c r="N88" s="154">
        <v>196277.75</v>
      </c>
      <c r="O88" s="91">
        <v>249834.44</v>
      </c>
      <c r="P88" s="154">
        <v>220319.35</v>
      </c>
      <c r="Q88" s="91">
        <v>144971.35</v>
      </c>
      <c r="R88" s="91">
        <v>69066.87</v>
      </c>
      <c r="S88" s="91">
        <v>54804.4</v>
      </c>
      <c r="T88" s="91">
        <v>39528.120000000003</v>
      </c>
      <c r="U88" s="192">
        <v>44224.1</v>
      </c>
      <c r="V88" s="192">
        <v>57064</v>
      </c>
      <c r="W88" s="192">
        <v>116263.63</v>
      </c>
      <c r="X88" s="155">
        <v>213944.25</v>
      </c>
      <c r="Y88" s="192">
        <v>261970</v>
      </c>
      <c r="Z88" s="192">
        <v>269070</v>
      </c>
      <c r="AA88" s="192">
        <v>254139.97</v>
      </c>
      <c r="AB88" s="192">
        <v>172394.82</v>
      </c>
      <c r="AC88" s="192">
        <v>79908.929999999993</v>
      </c>
      <c r="AD88" s="192">
        <v>60480.93</v>
      </c>
      <c r="AE88" s="192">
        <v>40058</v>
      </c>
      <c r="AF88" s="192">
        <v>38809.71</v>
      </c>
      <c r="AG88" s="192">
        <v>36118</v>
      </c>
      <c r="AH88" s="192">
        <v>44918</v>
      </c>
      <c r="AI88" s="192">
        <v>98656</v>
      </c>
      <c r="AJ88" s="92">
        <v>221010</v>
      </c>
      <c r="AK88" s="192">
        <v>275676</v>
      </c>
      <c r="AL88" s="192">
        <v>286327</v>
      </c>
      <c r="AM88" s="192">
        <v>295198</v>
      </c>
      <c r="AN88" s="192">
        <v>167982</v>
      </c>
      <c r="AO88" s="192">
        <v>97416</v>
      </c>
      <c r="AP88" s="192">
        <v>54801</v>
      </c>
      <c r="AQ88" s="28">
        <v>38509</v>
      </c>
      <c r="AR88" s="192">
        <v>37086</v>
      </c>
      <c r="AS88" s="192">
        <v>37067</v>
      </c>
      <c r="AT88" s="192">
        <v>56479</v>
      </c>
      <c r="AU88" s="192">
        <v>15383</v>
      </c>
      <c r="AV88" s="92">
        <v>49078</v>
      </c>
      <c r="AW88" s="192">
        <v>149685</v>
      </c>
      <c r="AX88" s="192">
        <v>260753</v>
      </c>
      <c r="AY88" s="192">
        <v>272403</v>
      </c>
      <c r="AZ88" s="28">
        <v>146974</v>
      </c>
      <c r="BA88" s="192">
        <v>105559</v>
      </c>
      <c r="BB88" s="192">
        <v>46092</v>
      </c>
      <c r="BC88" s="28">
        <v>27989</v>
      </c>
      <c r="BD88" s="192">
        <v>31053</v>
      </c>
      <c r="BE88" s="192">
        <v>30265</v>
      </c>
      <c r="BF88" s="192">
        <v>39521</v>
      </c>
      <c r="BG88" s="192">
        <v>80847</v>
      </c>
      <c r="BH88" s="92"/>
      <c r="BI88" s="154">
        <f t="shared" si="334"/>
        <v>210797.23</v>
      </c>
      <c r="BJ88" s="93">
        <f t="shared" si="334"/>
        <v>190955.02000000002</v>
      </c>
      <c r="BK88" s="93">
        <f t="shared" si="334"/>
        <v>117349.67000000001</v>
      </c>
      <c r="BL88" s="93">
        <f t="shared" si="334"/>
        <v>54713.88</v>
      </c>
      <c r="BM88" s="93">
        <f t="shared" si="334"/>
        <v>46103.07</v>
      </c>
      <c r="BN88" s="93">
        <f t="shared" si="334"/>
        <v>31073.75</v>
      </c>
      <c r="BO88" s="93">
        <f t="shared" si="334"/>
        <v>36045.259999999995</v>
      </c>
      <c r="BP88" s="93">
        <f t="shared" si="334"/>
        <v>41018.03</v>
      </c>
      <c r="BQ88" s="93">
        <f t="shared" si="334"/>
        <v>84250.150000000009</v>
      </c>
      <c r="BR88" s="394">
        <f t="shared" si="334"/>
        <v>112295.79</v>
      </c>
      <c r="BS88" s="417">
        <f t="shared" si="335"/>
        <v>121721.84</v>
      </c>
      <c r="BT88" s="93">
        <f t="shared" si="335"/>
        <v>72792.25</v>
      </c>
      <c r="BU88" s="93">
        <f t="shared" si="335"/>
        <v>4305.5299999999988</v>
      </c>
      <c r="BV88" s="93">
        <f t="shared" si="335"/>
        <v>-47924.53</v>
      </c>
      <c r="BW88" s="93">
        <f t="shared" si="335"/>
        <v>-65062.420000000013</v>
      </c>
      <c r="BX88" s="234">
        <f t="shared" si="335"/>
        <v>-8585.9399999999951</v>
      </c>
      <c r="BY88" s="234">
        <f t="shared" si="335"/>
        <v>-14746.400000000001</v>
      </c>
      <c r="BZ88" s="234">
        <f t="shared" si="335"/>
        <v>-718.41000000000349</v>
      </c>
      <c r="CA88" s="234">
        <f t="shared" si="335"/>
        <v>-8106.0999999999985</v>
      </c>
      <c r="CB88" s="234">
        <f t="shared" si="335"/>
        <v>-12146</v>
      </c>
      <c r="CC88" s="234">
        <f t="shared" si="336"/>
        <v>-17607.630000000005</v>
      </c>
      <c r="CD88" s="374">
        <f t="shared" si="336"/>
        <v>7065.75</v>
      </c>
      <c r="CE88" s="343">
        <f t="shared" si="336"/>
        <v>13706</v>
      </c>
      <c r="CF88" s="247">
        <f t="shared" si="336"/>
        <v>17257</v>
      </c>
      <c r="CG88" s="247">
        <f t="shared" si="336"/>
        <v>41058.03</v>
      </c>
      <c r="CH88" s="247">
        <f t="shared" si="336"/>
        <v>-4412.820000000007</v>
      </c>
      <c r="CI88" s="247">
        <f t="shared" si="336"/>
        <v>17507.070000000007</v>
      </c>
      <c r="CJ88" s="247">
        <f t="shared" si="336"/>
        <v>-5679.93</v>
      </c>
      <c r="CK88" s="247">
        <f t="shared" si="336"/>
        <v>-1549</v>
      </c>
      <c r="CL88" s="247">
        <f t="shared" si="336"/>
        <v>-1723.7099999999991</v>
      </c>
      <c r="CM88" s="247">
        <f t="shared" si="337"/>
        <v>949</v>
      </c>
      <c r="CN88" s="247">
        <f t="shared" si="337"/>
        <v>11561</v>
      </c>
      <c r="CO88" s="247">
        <f t="shared" si="337"/>
        <v>-83273</v>
      </c>
      <c r="CP88" s="374">
        <f t="shared" si="337"/>
        <v>-171932</v>
      </c>
      <c r="CQ88" s="374">
        <f t="shared" si="337"/>
        <v>-125991</v>
      </c>
      <c r="CR88" s="374">
        <f t="shared" si="337"/>
        <v>-25574</v>
      </c>
      <c r="CS88" s="374">
        <f t="shared" si="337"/>
        <v>-22795</v>
      </c>
      <c r="CT88" s="374">
        <f t="shared" si="337"/>
        <v>-21008</v>
      </c>
      <c r="CU88" s="374">
        <f t="shared" si="337"/>
        <v>8143</v>
      </c>
      <c r="CV88" s="374">
        <f t="shared" si="337"/>
        <v>-8709</v>
      </c>
      <c r="CW88" s="374">
        <f t="shared" si="337"/>
        <v>-10520</v>
      </c>
      <c r="CX88" s="374">
        <f t="shared" si="337"/>
        <v>-6033</v>
      </c>
      <c r="CY88" s="374">
        <f t="shared" si="337"/>
        <v>-6802</v>
      </c>
      <c r="CZ88" s="374">
        <f t="shared" si="337"/>
        <v>-16958</v>
      </c>
      <c r="DA88" s="374">
        <f t="shared" si="337"/>
        <v>65464</v>
      </c>
      <c r="DB88" s="330"/>
      <c r="DC88" s="28">
        <f>IF(ISERROR(GETPIVOTDATA("VALUE",'CRS WK pvt'!$I$2,"DT_FILE",DC$8,"CD_CO",DC$6,"TRIM_CAT",TRIM(B88),"TRIM_LINE",A86))=TRUE,0,GETPIVOTDATA("VALUE",'CRS WK pvt'!$I$2,"DT_FILE",DC$8,"CD_CO",DC$6,"TRIM_CAT",TRIM(B88),"TRIM_LINE",A86))</f>
        <v>80847</v>
      </c>
    </row>
    <row r="89" spans="1:107" s="31" customFormat="1" x14ac:dyDescent="0.35">
      <c r="A89" s="139"/>
      <c r="B89" s="32" t="s">
        <v>141</v>
      </c>
      <c r="C89" s="153">
        <v>911.28</v>
      </c>
      <c r="D89" s="154">
        <v>806.54</v>
      </c>
      <c r="E89" s="154">
        <v>304.27999999999997</v>
      </c>
      <c r="F89" s="154">
        <v>329.81</v>
      </c>
      <c r="G89" s="154">
        <v>814</v>
      </c>
      <c r="H89" s="154">
        <v>1643.75</v>
      </c>
      <c r="I89" s="154">
        <v>2298.87</v>
      </c>
      <c r="J89" s="154">
        <v>3089.63</v>
      </c>
      <c r="K89" s="154">
        <v>6505.03</v>
      </c>
      <c r="L89" s="155">
        <v>25949.21</v>
      </c>
      <c r="M89" s="154">
        <v>47919.19</v>
      </c>
      <c r="N89" s="154">
        <v>145287.60999999999</v>
      </c>
      <c r="O89" s="91">
        <v>299633.21999999997</v>
      </c>
      <c r="P89" s="154">
        <v>210957.9</v>
      </c>
      <c r="Q89" s="91">
        <v>155497.39000000001</v>
      </c>
      <c r="R89" s="91">
        <v>78929.48</v>
      </c>
      <c r="S89" s="91">
        <v>64813.29</v>
      </c>
      <c r="T89" s="91">
        <v>53944.22</v>
      </c>
      <c r="U89" s="192">
        <v>65213.82</v>
      </c>
      <c r="V89" s="192">
        <v>86378</v>
      </c>
      <c r="W89" s="192">
        <v>146617.16</v>
      </c>
      <c r="X89" s="155">
        <v>270479.71000000002</v>
      </c>
      <c r="Y89" s="192">
        <v>335335</v>
      </c>
      <c r="Z89" s="192">
        <v>365858</v>
      </c>
      <c r="AA89" s="192">
        <v>386304.44</v>
      </c>
      <c r="AB89" s="192">
        <v>224132.6</v>
      </c>
      <c r="AC89" s="192">
        <v>153379.25</v>
      </c>
      <c r="AD89" s="192">
        <v>97793.32</v>
      </c>
      <c r="AE89" s="192">
        <v>79828</v>
      </c>
      <c r="AF89" s="192">
        <v>77069.2</v>
      </c>
      <c r="AG89" s="192">
        <v>74349</v>
      </c>
      <c r="AH89" s="192">
        <v>88475</v>
      </c>
      <c r="AI89" s="192">
        <v>166374</v>
      </c>
      <c r="AJ89" s="92">
        <v>315520</v>
      </c>
      <c r="AK89" s="192">
        <v>410730</v>
      </c>
      <c r="AL89" s="192">
        <v>428702</v>
      </c>
      <c r="AM89" s="192">
        <v>397519</v>
      </c>
      <c r="AN89" s="192">
        <v>249637</v>
      </c>
      <c r="AO89" s="192">
        <v>159495</v>
      </c>
      <c r="AP89" s="192">
        <v>108596</v>
      </c>
      <c r="AQ89" s="28">
        <v>87423</v>
      </c>
      <c r="AR89" s="192">
        <v>96812</v>
      </c>
      <c r="AS89" s="192">
        <v>101776</v>
      </c>
      <c r="AT89" s="192">
        <v>140314</v>
      </c>
      <c r="AU89" s="192">
        <v>17576</v>
      </c>
      <c r="AV89" s="92">
        <v>90724</v>
      </c>
      <c r="AW89" s="192">
        <v>347680</v>
      </c>
      <c r="AX89" s="192">
        <v>503454</v>
      </c>
      <c r="AY89" s="192">
        <v>604611</v>
      </c>
      <c r="AZ89" s="28">
        <v>298145</v>
      </c>
      <c r="BA89" s="192">
        <v>217930</v>
      </c>
      <c r="BB89" s="192">
        <v>151489</v>
      </c>
      <c r="BC89" s="28">
        <v>91728</v>
      </c>
      <c r="BD89" s="192">
        <v>115040</v>
      </c>
      <c r="BE89" s="192">
        <v>110945</v>
      </c>
      <c r="BF89" s="192">
        <v>145013</v>
      </c>
      <c r="BG89" s="192">
        <v>212909</v>
      </c>
      <c r="BH89" s="92"/>
      <c r="BI89" s="154">
        <f t="shared" si="334"/>
        <v>298721.93999999994</v>
      </c>
      <c r="BJ89" s="93">
        <f t="shared" si="334"/>
        <v>210151.36</v>
      </c>
      <c r="BK89" s="93">
        <f t="shared" si="334"/>
        <v>155193.11000000002</v>
      </c>
      <c r="BL89" s="93">
        <f t="shared" si="334"/>
        <v>78599.67</v>
      </c>
      <c r="BM89" s="93">
        <f t="shared" si="334"/>
        <v>63999.29</v>
      </c>
      <c r="BN89" s="93">
        <f t="shared" si="334"/>
        <v>52300.47</v>
      </c>
      <c r="BO89" s="93">
        <f t="shared" si="334"/>
        <v>62914.95</v>
      </c>
      <c r="BP89" s="93">
        <f t="shared" si="334"/>
        <v>83288.37</v>
      </c>
      <c r="BQ89" s="93">
        <f t="shared" si="334"/>
        <v>140112.13</v>
      </c>
      <c r="BR89" s="394">
        <f t="shared" si="334"/>
        <v>244530.50000000003</v>
      </c>
      <c r="BS89" s="417">
        <f t="shared" si="335"/>
        <v>287415.81</v>
      </c>
      <c r="BT89" s="93">
        <f t="shared" si="335"/>
        <v>220570.39</v>
      </c>
      <c r="BU89" s="93">
        <f t="shared" si="335"/>
        <v>86671.22000000003</v>
      </c>
      <c r="BV89" s="93">
        <f t="shared" si="335"/>
        <v>13174.700000000012</v>
      </c>
      <c r="BW89" s="93">
        <f t="shared" si="335"/>
        <v>-2118.140000000014</v>
      </c>
      <c r="BX89" s="234">
        <f t="shared" si="335"/>
        <v>18863.840000000011</v>
      </c>
      <c r="BY89" s="234">
        <f t="shared" si="335"/>
        <v>15014.71</v>
      </c>
      <c r="BZ89" s="234">
        <f t="shared" si="335"/>
        <v>23124.979999999996</v>
      </c>
      <c r="CA89" s="234">
        <f t="shared" si="335"/>
        <v>9135.18</v>
      </c>
      <c r="CB89" s="234">
        <f t="shared" si="335"/>
        <v>2097</v>
      </c>
      <c r="CC89" s="234">
        <f t="shared" si="336"/>
        <v>19756.839999999997</v>
      </c>
      <c r="CD89" s="374">
        <f t="shared" si="336"/>
        <v>45040.289999999979</v>
      </c>
      <c r="CE89" s="343">
        <f t="shared" si="336"/>
        <v>75395</v>
      </c>
      <c r="CF89" s="247">
        <f t="shared" si="336"/>
        <v>62844</v>
      </c>
      <c r="CG89" s="247">
        <f t="shared" si="336"/>
        <v>11214.559999999998</v>
      </c>
      <c r="CH89" s="247">
        <f t="shared" si="336"/>
        <v>25504.399999999994</v>
      </c>
      <c r="CI89" s="247">
        <f t="shared" si="336"/>
        <v>6115.75</v>
      </c>
      <c r="CJ89" s="247">
        <f t="shared" si="336"/>
        <v>10802.679999999993</v>
      </c>
      <c r="CK89" s="247">
        <f t="shared" si="336"/>
        <v>7595</v>
      </c>
      <c r="CL89" s="247">
        <f t="shared" si="336"/>
        <v>19742.800000000003</v>
      </c>
      <c r="CM89" s="247">
        <f t="shared" si="337"/>
        <v>27427</v>
      </c>
      <c r="CN89" s="247">
        <f t="shared" si="337"/>
        <v>51839</v>
      </c>
      <c r="CO89" s="247">
        <f t="shared" si="337"/>
        <v>-148798</v>
      </c>
      <c r="CP89" s="374">
        <f t="shared" si="337"/>
        <v>-224796</v>
      </c>
      <c r="CQ89" s="374">
        <f t="shared" si="337"/>
        <v>-63050</v>
      </c>
      <c r="CR89" s="374">
        <f t="shared" si="337"/>
        <v>74752</v>
      </c>
      <c r="CS89" s="374">
        <f t="shared" si="337"/>
        <v>207092</v>
      </c>
      <c r="CT89" s="374">
        <f t="shared" si="337"/>
        <v>48508</v>
      </c>
      <c r="CU89" s="374">
        <f t="shared" si="337"/>
        <v>58435</v>
      </c>
      <c r="CV89" s="374">
        <f t="shared" si="337"/>
        <v>42893</v>
      </c>
      <c r="CW89" s="374">
        <f t="shared" si="337"/>
        <v>4305</v>
      </c>
      <c r="CX89" s="374">
        <f t="shared" si="337"/>
        <v>18228</v>
      </c>
      <c r="CY89" s="374">
        <f t="shared" si="337"/>
        <v>9169</v>
      </c>
      <c r="CZ89" s="374">
        <f t="shared" si="337"/>
        <v>4699</v>
      </c>
      <c r="DA89" s="374">
        <f t="shared" si="337"/>
        <v>195333</v>
      </c>
      <c r="DB89" s="330"/>
      <c r="DC89" s="28">
        <f>IF(ISERROR(GETPIVOTDATA("VALUE",'CRS WK pvt'!$I$2,"DT_FILE",DC$8,"CD_CO",DC$6,"TRIM_CAT",TRIM(B89),"TRIM_LINE",A86))=TRUE,0,GETPIVOTDATA("VALUE",'CRS WK pvt'!$I$2,"DT_FILE",DC$8,"CD_CO",DC$6,"TRIM_CAT",TRIM(B89),"TRIM_LINE",A86))</f>
        <v>212909</v>
      </c>
    </row>
    <row r="90" spans="1:107" s="31" customFormat="1" x14ac:dyDescent="0.35">
      <c r="A90" s="139"/>
      <c r="B90" s="32" t="s">
        <v>142</v>
      </c>
      <c r="C90" s="153">
        <v>355.27</v>
      </c>
      <c r="D90" s="154">
        <v>676.84</v>
      </c>
      <c r="E90" s="154">
        <v>414.43</v>
      </c>
      <c r="F90" s="154">
        <v>183.57</v>
      </c>
      <c r="G90" s="154">
        <v>8321.69</v>
      </c>
      <c r="H90" s="154">
        <v>1232.79</v>
      </c>
      <c r="I90" s="154">
        <v>1367.69</v>
      </c>
      <c r="J90" s="154">
        <v>2266.4499999999998</v>
      </c>
      <c r="K90" s="154">
        <v>4873.8900000000003</v>
      </c>
      <c r="L90" s="155">
        <v>21586.05</v>
      </c>
      <c r="M90" s="154">
        <v>62777.72</v>
      </c>
      <c r="N90" s="154">
        <v>225487.75</v>
      </c>
      <c r="O90" s="91">
        <v>527637.96</v>
      </c>
      <c r="P90" s="154">
        <v>365082.5</v>
      </c>
      <c r="Q90" s="91">
        <v>274862.03000000003</v>
      </c>
      <c r="R90" s="91">
        <v>144347.18</v>
      </c>
      <c r="S90" s="91">
        <v>109553.51</v>
      </c>
      <c r="T90" s="91">
        <v>77487.990000000005</v>
      </c>
      <c r="U90" s="192">
        <v>106240</v>
      </c>
      <c r="V90" s="192">
        <v>176567</v>
      </c>
      <c r="W90" s="192">
        <v>249164.12</v>
      </c>
      <c r="X90" s="155">
        <v>436796.74</v>
      </c>
      <c r="Y90" s="192">
        <v>533021</v>
      </c>
      <c r="Z90" s="192">
        <v>615707</v>
      </c>
      <c r="AA90" s="192">
        <v>518492.47</v>
      </c>
      <c r="AB90" s="192">
        <v>360351.32</v>
      </c>
      <c r="AC90" s="192">
        <v>253929.43</v>
      </c>
      <c r="AD90" s="192">
        <v>146450.48000000001</v>
      </c>
      <c r="AE90" s="192">
        <v>118340</v>
      </c>
      <c r="AF90" s="192">
        <v>119119.26</v>
      </c>
      <c r="AG90" s="192">
        <v>118141</v>
      </c>
      <c r="AH90" s="192">
        <v>141870</v>
      </c>
      <c r="AI90" s="192">
        <v>251292</v>
      </c>
      <c r="AJ90" s="92">
        <v>484639</v>
      </c>
      <c r="AK90" s="192">
        <v>576412</v>
      </c>
      <c r="AL90" s="192">
        <v>606800</v>
      </c>
      <c r="AM90" s="192">
        <v>610091</v>
      </c>
      <c r="AN90" s="192">
        <v>395312</v>
      </c>
      <c r="AO90" s="192">
        <v>242533</v>
      </c>
      <c r="AP90" s="192">
        <v>166099</v>
      </c>
      <c r="AQ90" s="28">
        <v>133898</v>
      </c>
      <c r="AR90" s="192">
        <v>131573</v>
      </c>
      <c r="AS90" s="192">
        <v>146826</v>
      </c>
      <c r="AT90" s="192">
        <v>216227</v>
      </c>
      <c r="AU90" s="192">
        <v>44882</v>
      </c>
      <c r="AV90" s="92">
        <v>214122</v>
      </c>
      <c r="AW90" s="192">
        <v>496840</v>
      </c>
      <c r="AX90" s="192">
        <v>752329</v>
      </c>
      <c r="AY90" s="192">
        <v>812532</v>
      </c>
      <c r="AZ90" s="28">
        <v>544759</v>
      </c>
      <c r="BA90" s="192">
        <v>225296</v>
      </c>
      <c r="BB90" s="192">
        <v>236911</v>
      </c>
      <c r="BC90" s="28">
        <v>146013</v>
      </c>
      <c r="BD90" s="192">
        <v>160315</v>
      </c>
      <c r="BE90" s="192">
        <v>133183</v>
      </c>
      <c r="BF90" s="192">
        <v>215670</v>
      </c>
      <c r="BG90" s="192">
        <v>333093</v>
      </c>
      <c r="BH90" s="92"/>
      <c r="BI90" s="154">
        <f t="shared" si="334"/>
        <v>527282.68999999994</v>
      </c>
      <c r="BJ90" s="93">
        <f t="shared" si="334"/>
        <v>364405.66</v>
      </c>
      <c r="BK90" s="93">
        <f t="shared" si="334"/>
        <v>274447.60000000003</v>
      </c>
      <c r="BL90" s="93">
        <f t="shared" si="334"/>
        <v>144163.60999999999</v>
      </c>
      <c r="BM90" s="93">
        <f t="shared" si="334"/>
        <v>101231.81999999999</v>
      </c>
      <c r="BN90" s="93">
        <f t="shared" si="334"/>
        <v>76255.200000000012</v>
      </c>
      <c r="BO90" s="93">
        <f t="shared" si="334"/>
        <v>104872.31</v>
      </c>
      <c r="BP90" s="93">
        <f t="shared" si="334"/>
        <v>174300.55</v>
      </c>
      <c r="BQ90" s="93">
        <f t="shared" si="334"/>
        <v>244290.22999999998</v>
      </c>
      <c r="BR90" s="394">
        <f t="shared" si="334"/>
        <v>415210.69</v>
      </c>
      <c r="BS90" s="417">
        <f t="shared" si="335"/>
        <v>470243.28</v>
      </c>
      <c r="BT90" s="93">
        <f t="shared" si="335"/>
        <v>390219.25</v>
      </c>
      <c r="BU90" s="93">
        <f t="shared" si="335"/>
        <v>-9145.4899999999907</v>
      </c>
      <c r="BV90" s="93">
        <f t="shared" si="335"/>
        <v>-4731.179999999993</v>
      </c>
      <c r="BW90" s="93">
        <f t="shared" si="335"/>
        <v>-20932.600000000035</v>
      </c>
      <c r="BX90" s="234">
        <f t="shared" si="335"/>
        <v>2103.3000000000175</v>
      </c>
      <c r="BY90" s="234">
        <f t="shared" si="335"/>
        <v>8786.4900000000052</v>
      </c>
      <c r="BZ90" s="234">
        <f t="shared" si="335"/>
        <v>41631.26999999999</v>
      </c>
      <c r="CA90" s="234">
        <f t="shared" si="335"/>
        <v>11901</v>
      </c>
      <c r="CB90" s="234">
        <f t="shared" si="335"/>
        <v>-34697</v>
      </c>
      <c r="CC90" s="234">
        <f t="shared" si="336"/>
        <v>2127.8800000000047</v>
      </c>
      <c r="CD90" s="374">
        <f t="shared" si="336"/>
        <v>47842.260000000009</v>
      </c>
      <c r="CE90" s="343">
        <f t="shared" si="336"/>
        <v>43391</v>
      </c>
      <c r="CF90" s="247">
        <f t="shared" si="336"/>
        <v>-8907</v>
      </c>
      <c r="CG90" s="247">
        <f t="shared" si="336"/>
        <v>91598.530000000028</v>
      </c>
      <c r="CH90" s="247">
        <f t="shared" si="336"/>
        <v>34960.679999999993</v>
      </c>
      <c r="CI90" s="247">
        <f t="shared" si="336"/>
        <v>-11396.429999999993</v>
      </c>
      <c r="CJ90" s="247">
        <f t="shared" si="336"/>
        <v>19648.51999999999</v>
      </c>
      <c r="CK90" s="247">
        <f t="shared" si="336"/>
        <v>15558</v>
      </c>
      <c r="CL90" s="247">
        <f t="shared" si="336"/>
        <v>12453.740000000005</v>
      </c>
      <c r="CM90" s="247">
        <f t="shared" si="337"/>
        <v>28685</v>
      </c>
      <c r="CN90" s="247">
        <f t="shared" si="337"/>
        <v>74357</v>
      </c>
      <c r="CO90" s="247">
        <f t="shared" si="337"/>
        <v>-206410</v>
      </c>
      <c r="CP90" s="374">
        <f t="shared" si="337"/>
        <v>-270517</v>
      </c>
      <c r="CQ90" s="374">
        <f t="shared" si="337"/>
        <v>-79572</v>
      </c>
      <c r="CR90" s="374">
        <f t="shared" si="337"/>
        <v>145529</v>
      </c>
      <c r="CS90" s="374">
        <f t="shared" si="337"/>
        <v>202441</v>
      </c>
      <c r="CT90" s="374">
        <f t="shared" si="337"/>
        <v>149447</v>
      </c>
      <c r="CU90" s="374">
        <f t="shared" si="337"/>
        <v>-17237</v>
      </c>
      <c r="CV90" s="374">
        <f t="shared" si="337"/>
        <v>70812</v>
      </c>
      <c r="CW90" s="374">
        <f t="shared" si="337"/>
        <v>12115</v>
      </c>
      <c r="CX90" s="374">
        <f t="shared" si="337"/>
        <v>28742</v>
      </c>
      <c r="CY90" s="374">
        <f t="shared" si="337"/>
        <v>-13643</v>
      </c>
      <c r="CZ90" s="374">
        <f t="shared" si="337"/>
        <v>-557</v>
      </c>
      <c r="DA90" s="374">
        <f t="shared" si="337"/>
        <v>288211</v>
      </c>
      <c r="DB90" s="330"/>
      <c r="DC90" s="28">
        <f>IF(ISERROR(GETPIVOTDATA("VALUE",'CRS WK pvt'!$I$2,"DT_FILE",DC$8,"CD_CO",DC$6,"TRIM_CAT",TRIM(B90),"TRIM_LINE",A86))=TRUE,0,GETPIVOTDATA("VALUE",'CRS WK pvt'!$I$2,"DT_FILE",DC$8,"CD_CO",DC$6,"TRIM_CAT",TRIM(B90),"TRIM_LINE",A86))</f>
        <v>333093</v>
      </c>
    </row>
    <row r="91" spans="1:107" s="31" customFormat="1" x14ac:dyDescent="0.35">
      <c r="A91" s="139"/>
      <c r="B91" s="32" t="s">
        <v>143</v>
      </c>
      <c r="C91" s="153">
        <v>1718.66</v>
      </c>
      <c r="D91" s="154">
        <v>1135</v>
      </c>
      <c r="E91" s="154">
        <v>520.45000000000005</v>
      </c>
      <c r="F91" s="154">
        <v>951.61</v>
      </c>
      <c r="G91" s="154">
        <v>821.93</v>
      </c>
      <c r="H91" s="154">
        <v>685.41</v>
      </c>
      <c r="I91" s="154">
        <v>736.89</v>
      </c>
      <c r="J91" s="154">
        <v>2686.41</v>
      </c>
      <c r="K91" s="154">
        <v>4955.17</v>
      </c>
      <c r="L91" s="155">
        <v>24090.99</v>
      </c>
      <c r="M91" s="154">
        <v>135860.07</v>
      </c>
      <c r="N91" s="154">
        <v>533457.18000000005</v>
      </c>
      <c r="O91" s="91">
        <v>1506253.56</v>
      </c>
      <c r="P91" s="154">
        <v>1119944.3500000001</v>
      </c>
      <c r="Q91" s="91">
        <v>893861.35</v>
      </c>
      <c r="R91" s="91">
        <v>377642.25</v>
      </c>
      <c r="S91" s="91">
        <v>291319.98</v>
      </c>
      <c r="T91" s="91">
        <v>271411.21000000002</v>
      </c>
      <c r="U91" s="192">
        <v>280135.27</v>
      </c>
      <c r="V91" s="192">
        <v>327733</v>
      </c>
      <c r="W91" s="192">
        <v>730298.7</v>
      </c>
      <c r="X91" s="155">
        <v>1392550.77</v>
      </c>
      <c r="Y91" s="192">
        <v>1621533</v>
      </c>
      <c r="Z91" s="192">
        <v>1846836</v>
      </c>
      <c r="AA91" s="192">
        <v>1786204.44</v>
      </c>
      <c r="AB91" s="192">
        <v>1187129.73</v>
      </c>
      <c r="AC91" s="192">
        <v>818142.82</v>
      </c>
      <c r="AD91" s="192">
        <v>501877.49</v>
      </c>
      <c r="AE91" s="192">
        <v>420366</v>
      </c>
      <c r="AF91" s="192">
        <v>348003.4</v>
      </c>
      <c r="AG91" s="192">
        <v>351547</v>
      </c>
      <c r="AH91" s="192">
        <v>418713</v>
      </c>
      <c r="AI91" s="192">
        <v>755154</v>
      </c>
      <c r="AJ91" s="92">
        <v>1489232</v>
      </c>
      <c r="AK91" s="192">
        <v>1837998</v>
      </c>
      <c r="AL91" s="192">
        <v>1811844</v>
      </c>
      <c r="AM91" s="192">
        <v>1822649</v>
      </c>
      <c r="AN91" s="192">
        <v>1321545</v>
      </c>
      <c r="AO91" s="192">
        <v>899622</v>
      </c>
      <c r="AP91" s="192">
        <v>396550</v>
      </c>
      <c r="AQ91" s="28">
        <v>408351</v>
      </c>
      <c r="AR91" s="192">
        <v>508400</v>
      </c>
      <c r="AS91" s="192">
        <v>480132</v>
      </c>
      <c r="AT91" s="192">
        <v>886980</v>
      </c>
      <c r="AU91" s="192">
        <v>45641</v>
      </c>
      <c r="AV91" s="92">
        <v>230645</v>
      </c>
      <c r="AW91" s="192">
        <v>690041</v>
      </c>
      <c r="AX91" s="192">
        <v>1875544</v>
      </c>
      <c r="AY91" s="192">
        <v>1765917</v>
      </c>
      <c r="AZ91" s="28">
        <v>1163171</v>
      </c>
      <c r="BA91" s="192">
        <v>920884</v>
      </c>
      <c r="BB91" s="192">
        <v>644769</v>
      </c>
      <c r="BC91" s="28">
        <v>402621</v>
      </c>
      <c r="BD91" s="192">
        <v>394660</v>
      </c>
      <c r="BE91" s="192">
        <v>420261</v>
      </c>
      <c r="BF91" s="192">
        <v>541014</v>
      </c>
      <c r="BG91" s="192">
        <v>424205</v>
      </c>
      <c r="BH91" s="92"/>
      <c r="BI91" s="154">
        <f t="shared" si="334"/>
        <v>1504534.9000000001</v>
      </c>
      <c r="BJ91" s="93">
        <f t="shared" si="334"/>
        <v>1118809.3500000001</v>
      </c>
      <c r="BK91" s="93">
        <f t="shared" si="334"/>
        <v>893340.9</v>
      </c>
      <c r="BL91" s="93">
        <f t="shared" si="334"/>
        <v>376690.64</v>
      </c>
      <c r="BM91" s="93">
        <f t="shared" si="334"/>
        <v>290498.05</v>
      </c>
      <c r="BN91" s="93">
        <f t="shared" si="334"/>
        <v>270725.80000000005</v>
      </c>
      <c r="BO91" s="93">
        <f t="shared" si="334"/>
        <v>279398.38</v>
      </c>
      <c r="BP91" s="93">
        <f t="shared" si="334"/>
        <v>325046.59000000003</v>
      </c>
      <c r="BQ91" s="93">
        <f t="shared" si="334"/>
        <v>725343.52999999991</v>
      </c>
      <c r="BR91" s="394">
        <f t="shared" si="334"/>
        <v>1368459.78</v>
      </c>
      <c r="BS91" s="417">
        <f t="shared" si="335"/>
        <v>1485672.93</v>
      </c>
      <c r="BT91" s="93">
        <f t="shared" si="335"/>
        <v>1313378.8199999998</v>
      </c>
      <c r="BU91" s="93">
        <f t="shared" si="335"/>
        <v>279950.87999999989</v>
      </c>
      <c r="BV91" s="93">
        <f t="shared" si="335"/>
        <v>67185.379999999888</v>
      </c>
      <c r="BW91" s="93">
        <f t="shared" si="335"/>
        <v>-75718.530000000028</v>
      </c>
      <c r="BX91" s="234">
        <f t="shared" si="335"/>
        <v>124235.23999999999</v>
      </c>
      <c r="BY91" s="234">
        <f t="shared" si="335"/>
        <v>129046.02000000002</v>
      </c>
      <c r="BZ91" s="234">
        <f t="shared" si="335"/>
        <v>76592.19</v>
      </c>
      <c r="CA91" s="234">
        <f t="shared" si="335"/>
        <v>71411.729999999981</v>
      </c>
      <c r="CB91" s="234">
        <f t="shared" si="335"/>
        <v>90980</v>
      </c>
      <c r="CC91" s="234">
        <f t="shared" si="336"/>
        <v>24855.300000000047</v>
      </c>
      <c r="CD91" s="374">
        <f t="shared" si="336"/>
        <v>96681.229999999981</v>
      </c>
      <c r="CE91" s="343">
        <f t="shared" si="336"/>
        <v>216465</v>
      </c>
      <c r="CF91" s="247">
        <f t="shared" si="336"/>
        <v>-34992</v>
      </c>
      <c r="CG91" s="247">
        <f t="shared" si="336"/>
        <v>36444.560000000056</v>
      </c>
      <c r="CH91" s="247">
        <f t="shared" si="336"/>
        <v>134415.27000000002</v>
      </c>
      <c r="CI91" s="247">
        <f t="shared" si="336"/>
        <v>81479.180000000051</v>
      </c>
      <c r="CJ91" s="247">
        <f t="shared" si="336"/>
        <v>-105327.48999999999</v>
      </c>
      <c r="CK91" s="247">
        <f t="shared" si="336"/>
        <v>-12015</v>
      </c>
      <c r="CL91" s="247">
        <f t="shared" si="336"/>
        <v>160396.59999999998</v>
      </c>
      <c r="CM91" s="247">
        <f t="shared" si="337"/>
        <v>128585</v>
      </c>
      <c r="CN91" s="247">
        <f t="shared" si="337"/>
        <v>468267</v>
      </c>
      <c r="CO91" s="247">
        <f t="shared" si="337"/>
        <v>-709513</v>
      </c>
      <c r="CP91" s="374">
        <f t="shared" si="337"/>
        <v>-1258587</v>
      </c>
      <c r="CQ91" s="374">
        <f t="shared" si="337"/>
        <v>-1147957</v>
      </c>
      <c r="CR91" s="374">
        <f t="shared" si="337"/>
        <v>63700</v>
      </c>
      <c r="CS91" s="374">
        <f t="shared" si="337"/>
        <v>-56732</v>
      </c>
      <c r="CT91" s="374">
        <f t="shared" si="337"/>
        <v>-158374</v>
      </c>
      <c r="CU91" s="374">
        <f t="shared" si="337"/>
        <v>21262</v>
      </c>
      <c r="CV91" s="374">
        <f t="shared" si="337"/>
        <v>248219</v>
      </c>
      <c r="CW91" s="374">
        <f t="shared" si="337"/>
        <v>-5730</v>
      </c>
      <c r="CX91" s="374">
        <f t="shared" si="337"/>
        <v>-113740</v>
      </c>
      <c r="CY91" s="374">
        <f t="shared" si="337"/>
        <v>-59871</v>
      </c>
      <c r="CZ91" s="374">
        <f t="shared" si="337"/>
        <v>-345966</v>
      </c>
      <c r="DA91" s="374">
        <f t="shared" si="337"/>
        <v>378564</v>
      </c>
      <c r="DB91" s="330"/>
      <c r="DC91" s="28">
        <f>IF(ISERROR(GETPIVOTDATA("VALUE",'CRS WK pvt'!$I$2,"DT_FILE",DC$8,"CD_CO",DC$6,"TRIM_CAT",TRIM(B91),"TRIM_LINE",A86))=TRUE,0,GETPIVOTDATA("VALUE",'CRS WK pvt'!$I$2,"DT_FILE",DC$8,"CD_CO",DC$6,"TRIM_CAT",TRIM(B91),"TRIM_LINE",A86))</f>
        <v>424205</v>
      </c>
    </row>
    <row r="92" spans="1:107" s="123" customFormat="1" x14ac:dyDescent="0.35">
      <c r="A92" s="140"/>
      <c r="B92" s="32" t="s">
        <v>144</v>
      </c>
      <c r="C92" s="124">
        <f>SUM(C87:C91)</f>
        <v>92672.3</v>
      </c>
      <c r="D92" s="125">
        <f t="shared" ref="D92:BJ106" si="338">SUM(D87:D91)</f>
        <v>68545.14</v>
      </c>
      <c r="E92" s="125">
        <f t="shared" si="338"/>
        <v>57469.54</v>
      </c>
      <c r="F92" s="125">
        <f t="shared" si="338"/>
        <v>32103.31</v>
      </c>
      <c r="G92" s="125">
        <f t="shared" si="338"/>
        <v>29034.5</v>
      </c>
      <c r="H92" s="125">
        <f t="shared" si="338"/>
        <v>22243.65</v>
      </c>
      <c r="I92" s="125">
        <f t="shared" si="338"/>
        <v>23942.469999999998</v>
      </c>
      <c r="J92" s="125">
        <f t="shared" si="338"/>
        <v>47853.819999999992</v>
      </c>
      <c r="K92" s="125">
        <f t="shared" si="338"/>
        <v>100375.73</v>
      </c>
      <c r="L92" s="127">
        <f t="shared" si="338"/>
        <v>362471.62</v>
      </c>
      <c r="M92" s="125">
        <f t="shared" si="338"/>
        <v>690625.97</v>
      </c>
      <c r="N92" s="125">
        <f t="shared" si="338"/>
        <v>1843164.52</v>
      </c>
      <c r="O92" s="134">
        <f t="shared" si="338"/>
        <v>4023945.03</v>
      </c>
      <c r="P92" s="125">
        <f t="shared" si="338"/>
        <v>3086011.95</v>
      </c>
      <c r="Q92" s="134">
        <f t="shared" si="338"/>
        <v>2339098.83</v>
      </c>
      <c r="R92" s="134">
        <f t="shared" si="338"/>
        <v>1019657.49</v>
      </c>
      <c r="S92" s="134">
        <f t="shared" si="338"/>
        <v>780767.33</v>
      </c>
      <c r="T92" s="134">
        <f t="shared" si="338"/>
        <v>640414.42999999993</v>
      </c>
      <c r="U92" s="134">
        <f t="shared" si="338"/>
        <v>715354.87</v>
      </c>
      <c r="V92" s="134">
        <f t="shared" si="338"/>
        <v>971907</v>
      </c>
      <c r="W92" s="134">
        <f t="shared" si="338"/>
        <v>1879314.43</v>
      </c>
      <c r="X92" s="127">
        <f t="shared" si="338"/>
        <v>3542757.9899999998</v>
      </c>
      <c r="Y92" s="134">
        <f t="shared" si="338"/>
        <v>4253997</v>
      </c>
      <c r="Z92" s="134">
        <f t="shared" si="338"/>
        <v>4656981</v>
      </c>
      <c r="AA92" s="134">
        <f t="shared" si="338"/>
        <v>4369630.0299999993</v>
      </c>
      <c r="AB92" s="134">
        <f t="shared" si="338"/>
        <v>2802352.63</v>
      </c>
      <c r="AC92" s="134">
        <f t="shared" si="338"/>
        <v>1759803.85</v>
      </c>
      <c r="AD92" s="134">
        <f t="shared" si="338"/>
        <v>1092810.6600000001</v>
      </c>
      <c r="AE92" s="134">
        <f t="shared" si="338"/>
        <v>848716</v>
      </c>
      <c r="AF92" s="134">
        <f t="shared" si="338"/>
        <v>758133.8600000001</v>
      </c>
      <c r="AG92" s="266">
        <v>752076</v>
      </c>
      <c r="AH92" s="266">
        <v>914883</v>
      </c>
      <c r="AI92" s="266">
        <v>1814512</v>
      </c>
      <c r="AJ92" s="307">
        <v>3689451</v>
      </c>
      <c r="AK92" s="283">
        <v>4626611</v>
      </c>
      <c r="AL92" s="283">
        <v>4658714</v>
      </c>
      <c r="AM92" s="283">
        <v>4607587</v>
      </c>
      <c r="AN92" s="283">
        <v>2946183</v>
      </c>
      <c r="AO92" s="283">
        <v>1860178</v>
      </c>
      <c r="AP92" s="283">
        <v>964679</v>
      </c>
      <c r="AQ92" s="126">
        <v>841734</v>
      </c>
      <c r="AR92" s="283">
        <v>938208</v>
      </c>
      <c r="AS92" s="283">
        <v>946499</v>
      </c>
      <c r="AT92" s="283">
        <v>1580909</v>
      </c>
      <c r="AU92" s="283">
        <v>144880</v>
      </c>
      <c r="AV92" s="301">
        <v>677924</v>
      </c>
      <c r="AW92" s="283">
        <v>2329161</v>
      </c>
      <c r="AX92" s="283">
        <v>4784559</v>
      </c>
      <c r="AY92" s="283">
        <v>4853426</v>
      </c>
      <c r="AZ92" s="126">
        <v>2901695</v>
      </c>
      <c r="BA92" s="283">
        <v>1937763</v>
      </c>
      <c r="BB92" s="283">
        <v>1308718</v>
      </c>
      <c r="BC92" s="126">
        <v>801857</v>
      </c>
      <c r="BD92" s="283">
        <v>846247</v>
      </c>
      <c r="BE92" s="283">
        <v>838633</v>
      </c>
      <c r="BF92" s="283">
        <v>1148436</v>
      </c>
      <c r="BG92" s="283">
        <v>1531264</v>
      </c>
      <c r="BH92" s="301"/>
      <c r="BI92" s="175">
        <f t="shared" si="338"/>
        <v>3931272.7300000004</v>
      </c>
      <c r="BJ92" s="128">
        <f t="shared" si="338"/>
        <v>3017466.8100000005</v>
      </c>
      <c r="BK92" s="128">
        <f t="shared" ref="BK92:BL92" si="339">SUM(BK87:BK91)</f>
        <v>2281629.29</v>
      </c>
      <c r="BL92" s="128">
        <f t="shared" si="339"/>
        <v>987554.18</v>
      </c>
      <c r="BM92" s="128">
        <f t="shared" ref="BM92" si="340">SUM(BM87:BM91)</f>
        <v>751732.83</v>
      </c>
      <c r="BN92" s="128">
        <f t="shared" ref="BN92:BV92" si="341">SUM(BN87:BN91)</f>
        <v>618170.78</v>
      </c>
      <c r="BO92" s="128">
        <f t="shared" si="341"/>
        <v>691412.4</v>
      </c>
      <c r="BP92" s="128">
        <f t="shared" si="341"/>
        <v>924053.18000000017</v>
      </c>
      <c r="BQ92" s="128">
        <f t="shared" si="341"/>
        <v>1778938.6999999997</v>
      </c>
      <c r="BR92" s="395">
        <f t="shared" si="341"/>
        <v>3180286.37</v>
      </c>
      <c r="BS92" s="418">
        <f t="shared" si="341"/>
        <v>3563371.0300000003</v>
      </c>
      <c r="BT92" s="128">
        <f t="shared" si="341"/>
        <v>2813816.48</v>
      </c>
      <c r="BU92" s="128">
        <f t="shared" si="341"/>
        <v>345684.99999999977</v>
      </c>
      <c r="BV92" s="128">
        <f t="shared" si="341"/>
        <v>-283659.32000000018</v>
      </c>
      <c r="BW92" s="128">
        <f t="shared" ref="BW92:BX92" si="342">SUM(BW87:BW91)</f>
        <v>-579294.98</v>
      </c>
      <c r="BX92" s="235">
        <f t="shared" si="342"/>
        <v>73153.17</v>
      </c>
      <c r="BY92" s="235">
        <f t="shared" ref="BY92:BZ92" si="343">SUM(BY87:BY91)</f>
        <v>67948.670000000027</v>
      </c>
      <c r="BZ92" s="235">
        <f t="shared" si="343"/>
        <v>117719.42999999998</v>
      </c>
      <c r="CA92" s="235">
        <f t="shared" ref="CA92:CB92" si="344">SUM(CA87:CA91)</f>
        <v>36721.12999999999</v>
      </c>
      <c r="CB92" s="235">
        <f t="shared" si="344"/>
        <v>-57024</v>
      </c>
      <c r="CC92" s="235">
        <f t="shared" ref="CC92:CE92" si="345">SUM(CC87:CC91)</f>
        <v>-64802.429999999906</v>
      </c>
      <c r="CD92" s="375">
        <f t="shared" si="345"/>
        <v>146693.00999999995</v>
      </c>
      <c r="CE92" s="344">
        <f t="shared" si="345"/>
        <v>372614</v>
      </c>
      <c r="CF92" s="260">
        <f t="shared" ref="CF92" si="346">SUM(CF87:CF91)</f>
        <v>1733</v>
      </c>
      <c r="CG92" s="260">
        <f t="shared" ref="CG92" si="347">SUM(CG87:CG91)</f>
        <v>237956.97000000012</v>
      </c>
      <c r="CH92" s="260">
        <f t="shared" ref="CH92" si="348">SUM(CH87:CH91)</f>
        <v>143830.36999999997</v>
      </c>
      <c r="CI92" s="260">
        <f t="shared" ref="CI92" si="349">SUM(CI87:CI91)</f>
        <v>100374.15000000008</v>
      </c>
      <c r="CJ92" s="260">
        <f t="shared" ref="CJ92" si="350">SUM(CJ87:CJ91)</f>
        <v>-128131.66</v>
      </c>
      <c r="CK92" s="260">
        <f t="shared" ref="CK92" si="351">SUM(CK87:CK91)</f>
        <v>-6982</v>
      </c>
      <c r="CL92" s="260">
        <f t="shared" ref="CL92" si="352">SUM(CL87:CL91)</f>
        <v>180074.13999999998</v>
      </c>
      <c r="CM92" s="260">
        <f t="shared" ref="CM92" si="353">SUM(CM87:CM91)</f>
        <v>194423</v>
      </c>
      <c r="CN92" s="260">
        <f t="shared" ref="CN92" si="354">SUM(CN87:CN91)</f>
        <v>666026</v>
      </c>
      <c r="CO92" s="260">
        <f t="shared" ref="CO92" si="355">SUM(CO87:CO91)</f>
        <v>-1669632</v>
      </c>
      <c r="CP92" s="375">
        <f t="shared" ref="CP92" si="356">SUM(CP87:CP91)</f>
        <v>-3011527</v>
      </c>
      <c r="CQ92" s="375">
        <f t="shared" ref="CQ92" si="357">SUM(CQ87:CQ91)</f>
        <v>-2297450</v>
      </c>
      <c r="CR92" s="375">
        <f t="shared" ref="CR92" si="358">SUM(CR87:CR91)</f>
        <v>125845</v>
      </c>
      <c r="CS92" s="375">
        <f t="shared" ref="CS92" si="359">SUM(CS87:CS91)</f>
        <v>245839</v>
      </c>
      <c r="CT92" s="375">
        <f t="shared" ref="CT92:CU92" si="360">SUM(CT87:CT91)</f>
        <v>-44488</v>
      </c>
      <c r="CU92" s="375">
        <f t="shared" si="360"/>
        <v>77585</v>
      </c>
      <c r="CV92" s="375">
        <f t="shared" ref="CV92" si="361">SUM(CV87:CV91)</f>
        <v>344039</v>
      </c>
      <c r="CW92" s="375">
        <f t="shared" ref="CW92" si="362">SUM(CW87:CW91)</f>
        <v>-39877</v>
      </c>
      <c r="CX92" s="375">
        <f t="shared" ref="CX92:CY92" si="363">SUM(CX87:CX91)</f>
        <v>-91961</v>
      </c>
      <c r="CY92" s="375">
        <f t="shared" si="363"/>
        <v>-107866</v>
      </c>
      <c r="CZ92" s="375">
        <f t="shared" ref="CZ92:DA92" si="364">SUM(CZ87:CZ91)</f>
        <v>-432473</v>
      </c>
      <c r="DA92" s="375">
        <f t="shared" si="364"/>
        <v>1386384</v>
      </c>
      <c r="DB92" s="331"/>
      <c r="DC92" s="126">
        <f t="shared" si="307"/>
        <v>1531264</v>
      </c>
    </row>
    <row r="93" spans="1:107" s="31" customFormat="1" x14ac:dyDescent="0.3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32"/>
      <c r="CC93" s="232"/>
      <c r="CD93" s="372"/>
      <c r="CE93" s="341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372"/>
      <c r="CQ93" s="372"/>
      <c r="CR93" s="372"/>
      <c r="CS93" s="372"/>
      <c r="CT93" s="372"/>
      <c r="CU93" s="372"/>
      <c r="CV93" s="372"/>
      <c r="CW93" s="372"/>
      <c r="CX93" s="372"/>
      <c r="CY93" s="372"/>
      <c r="CZ93" s="372"/>
      <c r="DA93" s="372"/>
      <c r="DB93" s="330"/>
      <c r="DC93" s="43"/>
    </row>
    <row r="94" spans="1:107" s="31" customFormat="1" x14ac:dyDescent="0.35">
      <c r="A94" s="139"/>
      <c r="B94" s="32" t="s">
        <v>139</v>
      </c>
      <c r="C94" s="90">
        <f t="shared" ref="C94" si="365">C80+C87</f>
        <v>116566692.53</v>
      </c>
      <c r="D94" s="91">
        <f t="shared" ref="D94:P94" si="366">D80+D87</f>
        <v>74703060.890000001</v>
      </c>
      <c r="E94" s="91">
        <f t="shared" si="366"/>
        <v>43118486.720000006</v>
      </c>
      <c r="F94" s="91">
        <f t="shared" si="366"/>
        <v>22174258.189999998</v>
      </c>
      <c r="G94" s="91">
        <f t="shared" si="366"/>
        <v>16404243.360000001</v>
      </c>
      <c r="H94" s="91">
        <f t="shared" si="366"/>
        <v>15567360.689999999</v>
      </c>
      <c r="I94" s="91">
        <f t="shared" si="366"/>
        <v>14835685.85</v>
      </c>
      <c r="J94" s="91">
        <f t="shared" si="366"/>
        <v>23676839.109999999</v>
      </c>
      <c r="K94" s="91">
        <f t="shared" si="366"/>
        <v>45400509.099999994</v>
      </c>
      <c r="L94" s="92">
        <f t="shared" si="366"/>
        <v>112681444.25999999</v>
      </c>
      <c r="M94" s="91">
        <f t="shared" si="366"/>
        <v>120918349.45</v>
      </c>
      <c r="N94" s="91">
        <f t="shared" si="366"/>
        <v>106705519.95</v>
      </c>
      <c r="O94" s="91">
        <f t="shared" si="366"/>
        <v>98284873.36999999</v>
      </c>
      <c r="P94" s="91">
        <f t="shared" si="366"/>
        <v>78683493.25</v>
      </c>
      <c r="Q94" s="91">
        <f t="shared" ref="Q94:R94" si="367">Q80+Q87</f>
        <v>54257250.840000004</v>
      </c>
      <c r="R94" s="91">
        <f t="shared" si="367"/>
        <v>22406749.66</v>
      </c>
      <c r="S94" s="91">
        <f t="shared" ref="S94:T94" si="368">S80+S87</f>
        <v>18288632.759999998</v>
      </c>
      <c r="T94" s="91">
        <f t="shared" si="368"/>
        <v>14804081.550000001</v>
      </c>
      <c r="U94" s="91">
        <f t="shared" ref="U94:V94" si="369">U80+U87</f>
        <v>16401950.529999999</v>
      </c>
      <c r="V94" s="91">
        <f t="shared" si="369"/>
        <v>20532058</v>
      </c>
      <c r="W94" s="91">
        <f t="shared" ref="W94:X94" si="370">W80+W87</f>
        <v>44688472.689999998</v>
      </c>
      <c r="X94" s="92">
        <f t="shared" si="370"/>
        <v>102155856.58</v>
      </c>
      <c r="Y94" s="91">
        <f t="shared" ref="Y94:AA94" si="371">Y80+Y87</f>
        <v>124670704</v>
      </c>
      <c r="Z94" s="91">
        <f t="shared" si="371"/>
        <v>133235174</v>
      </c>
      <c r="AA94" s="91">
        <f t="shared" si="371"/>
        <v>126628463.33</v>
      </c>
      <c r="AB94" s="91">
        <f t="shared" ref="AB94:AC94" si="372">AB80+AB87</f>
        <v>79157888.319999993</v>
      </c>
      <c r="AC94" s="91">
        <f t="shared" si="372"/>
        <v>40413474.420000002</v>
      </c>
      <c r="AD94" s="91">
        <f t="shared" ref="AD94:AF94" si="373">AD80+AD87</f>
        <v>24662344.970000003</v>
      </c>
      <c r="AE94" s="91">
        <f t="shared" si="373"/>
        <v>18497402</v>
      </c>
      <c r="AF94" s="91">
        <f t="shared" si="373"/>
        <v>17383189</v>
      </c>
      <c r="AG94" s="192">
        <v>17837022</v>
      </c>
      <c r="AH94" s="192">
        <v>20590469</v>
      </c>
      <c r="AI94" s="192">
        <v>51510440</v>
      </c>
      <c r="AJ94" s="92">
        <v>123233073</v>
      </c>
      <c r="AK94" s="282">
        <v>156229427</v>
      </c>
      <c r="AL94" s="282">
        <v>154623222</v>
      </c>
      <c r="AM94" s="282">
        <v>155496001</v>
      </c>
      <c r="AN94" s="282">
        <v>97405694</v>
      </c>
      <c r="AO94" s="282">
        <v>56355972</v>
      </c>
      <c r="AP94" s="282">
        <v>31352642</v>
      </c>
      <c r="AQ94" s="57">
        <v>25172400</v>
      </c>
      <c r="AR94" s="282">
        <v>22171397</v>
      </c>
      <c r="AS94" s="282">
        <v>23047455</v>
      </c>
      <c r="AT94" s="282">
        <v>33194224</v>
      </c>
      <c r="AU94" s="282">
        <v>56719648</v>
      </c>
      <c r="AV94" s="300">
        <v>146218537</v>
      </c>
      <c r="AW94" s="282">
        <v>161911837</v>
      </c>
      <c r="AX94" s="282">
        <v>155722757</v>
      </c>
      <c r="AY94" s="282">
        <v>153629857</v>
      </c>
      <c r="AZ94" s="57">
        <v>84508340</v>
      </c>
      <c r="BA94" s="282">
        <v>55603743</v>
      </c>
      <c r="BB94" s="282">
        <v>28893418</v>
      </c>
      <c r="BC94" s="57">
        <v>18203985</v>
      </c>
      <c r="BD94" s="282">
        <v>19730108</v>
      </c>
      <c r="BE94" s="282">
        <v>18766617</v>
      </c>
      <c r="BF94" s="282">
        <v>23246333</v>
      </c>
      <c r="BG94" s="282">
        <v>65477083</v>
      </c>
      <c r="BH94" s="300"/>
      <c r="BI94" s="28">
        <f t="shared" ref="BI94:BR98" si="374">O94-C94</f>
        <v>-18281819.160000011</v>
      </c>
      <c r="BJ94" s="93">
        <f t="shared" si="374"/>
        <v>3980432.3599999994</v>
      </c>
      <c r="BK94" s="93">
        <f t="shared" si="374"/>
        <v>11138764.119999997</v>
      </c>
      <c r="BL94" s="93">
        <f t="shared" si="374"/>
        <v>232491.47000000253</v>
      </c>
      <c r="BM94" s="93">
        <f t="shared" si="374"/>
        <v>1884389.3999999966</v>
      </c>
      <c r="BN94" s="93">
        <f t="shared" si="374"/>
        <v>-763279.13999999873</v>
      </c>
      <c r="BO94" s="93">
        <f t="shared" si="374"/>
        <v>1566264.6799999997</v>
      </c>
      <c r="BP94" s="93">
        <f t="shared" si="374"/>
        <v>-3144781.1099999994</v>
      </c>
      <c r="BQ94" s="93">
        <f t="shared" si="374"/>
        <v>-712036.40999999642</v>
      </c>
      <c r="BR94" s="394">
        <f t="shared" si="374"/>
        <v>-10525587.679999992</v>
      </c>
      <c r="BS94" s="417">
        <f t="shared" ref="BS94:CB98" si="375">Y94-M94</f>
        <v>3752354.549999997</v>
      </c>
      <c r="BT94" s="93">
        <f t="shared" si="375"/>
        <v>26529654.049999997</v>
      </c>
      <c r="BU94" s="93">
        <f t="shared" si="375"/>
        <v>28343589.960000008</v>
      </c>
      <c r="BV94" s="93">
        <f t="shared" si="375"/>
        <v>474395.06999999285</v>
      </c>
      <c r="BW94" s="93">
        <f t="shared" si="375"/>
        <v>-13843776.420000002</v>
      </c>
      <c r="BX94" s="234">
        <f t="shared" si="375"/>
        <v>2255595.3100000024</v>
      </c>
      <c r="BY94" s="234">
        <f t="shared" si="375"/>
        <v>208769.24000000209</v>
      </c>
      <c r="BZ94" s="234">
        <f t="shared" si="375"/>
        <v>2579107.4499999993</v>
      </c>
      <c r="CA94" s="234">
        <f t="shared" si="375"/>
        <v>1435071.4700000007</v>
      </c>
      <c r="CB94" s="234">
        <f t="shared" si="375"/>
        <v>58411</v>
      </c>
      <c r="CC94" s="234">
        <f t="shared" ref="CC94:CL98" si="376">AI94-W94</f>
        <v>6821967.3100000024</v>
      </c>
      <c r="CD94" s="374">
        <f t="shared" si="376"/>
        <v>21077216.420000002</v>
      </c>
      <c r="CE94" s="343">
        <f t="shared" si="376"/>
        <v>31558723</v>
      </c>
      <c r="CF94" s="247">
        <f t="shared" si="376"/>
        <v>21388048</v>
      </c>
      <c r="CG94" s="247">
        <f t="shared" si="376"/>
        <v>28867537.670000002</v>
      </c>
      <c r="CH94" s="247">
        <f t="shared" si="376"/>
        <v>18247805.680000007</v>
      </c>
      <c r="CI94" s="247">
        <f t="shared" si="376"/>
        <v>15942497.579999998</v>
      </c>
      <c r="CJ94" s="247">
        <f t="shared" si="376"/>
        <v>6690297.0299999975</v>
      </c>
      <c r="CK94" s="247">
        <f t="shared" si="376"/>
        <v>6674998</v>
      </c>
      <c r="CL94" s="247">
        <f t="shared" si="376"/>
        <v>4788208</v>
      </c>
      <c r="CM94" s="247">
        <f t="shared" ref="CM94:DA98" si="377">AS94-AG94</f>
        <v>5210433</v>
      </c>
      <c r="CN94" s="247">
        <f t="shared" si="377"/>
        <v>12603755</v>
      </c>
      <c r="CO94" s="247">
        <f t="shared" si="377"/>
        <v>5209208</v>
      </c>
      <c r="CP94" s="374">
        <f t="shared" si="377"/>
        <v>22985464</v>
      </c>
      <c r="CQ94" s="374">
        <f t="shared" si="377"/>
        <v>5682410</v>
      </c>
      <c r="CR94" s="374">
        <f t="shared" si="377"/>
        <v>1099535</v>
      </c>
      <c r="CS94" s="374">
        <f t="shared" si="377"/>
        <v>-1866144</v>
      </c>
      <c r="CT94" s="374">
        <f t="shared" si="377"/>
        <v>-12897354</v>
      </c>
      <c r="CU94" s="374">
        <f t="shared" si="377"/>
        <v>-752229</v>
      </c>
      <c r="CV94" s="374">
        <f t="shared" si="377"/>
        <v>-2459224</v>
      </c>
      <c r="CW94" s="374">
        <f t="shared" si="377"/>
        <v>-6968415</v>
      </c>
      <c r="CX94" s="374">
        <f t="shared" si="377"/>
        <v>-2441289</v>
      </c>
      <c r="CY94" s="374">
        <f t="shared" si="377"/>
        <v>-4280838</v>
      </c>
      <c r="CZ94" s="374">
        <f t="shared" si="377"/>
        <v>-9947891</v>
      </c>
      <c r="DA94" s="374">
        <f t="shared" si="377"/>
        <v>8757435</v>
      </c>
      <c r="DB94" s="330"/>
      <c r="DC94" s="57">
        <f t="shared" ref="DC94" si="378">DC80+DC87</f>
        <v>65477083</v>
      </c>
    </row>
    <row r="95" spans="1:107" s="31" customFormat="1" x14ac:dyDescent="0.35">
      <c r="A95" s="139"/>
      <c r="B95" s="32" t="s">
        <v>140</v>
      </c>
      <c r="C95" s="90">
        <f t="shared" ref="C95:X95" si="379">C81+C88</f>
        <v>11136953.950000001</v>
      </c>
      <c r="D95" s="91">
        <f t="shared" si="379"/>
        <v>7852484.9400000004</v>
      </c>
      <c r="E95" s="91">
        <f t="shared" si="379"/>
        <v>4976954.9399999995</v>
      </c>
      <c r="F95" s="91">
        <f t="shared" si="379"/>
        <v>2342510.9500000002</v>
      </c>
      <c r="G95" s="91">
        <f t="shared" si="379"/>
        <v>1579780.33</v>
      </c>
      <c r="H95" s="91">
        <f t="shared" si="379"/>
        <v>1463494.83</v>
      </c>
      <c r="I95" s="91">
        <f t="shared" si="379"/>
        <v>1320333.3700000001</v>
      </c>
      <c r="J95" s="91">
        <f t="shared" si="379"/>
        <v>2111665.98</v>
      </c>
      <c r="K95" s="91">
        <f t="shared" si="379"/>
        <v>3787331.13</v>
      </c>
      <c r="L95" s="92">
        <f t="shared" si="379"/>
        <v>9437299.370000001</v>
      </c>
      <c r="M95" s="91">
        <f t="shared" si="379"/>
        <v>10045327.49</v>
      </c>
      <c r="N95" s="91">
        <f t="shared" si="379"/>
        <v>9321577.7799999993</v>
      </c>
      <c r="O95" s="91">
        <f t="shared" si="379"/>
        <v>8778594.9799999986</v>
      </c>
      <c r="P95" s="91">
        <f t="shared" si="379"/>
        <v>7435741.04</v>
      </c>
      <c r="Q95" s="91">
        <f t="shared" si="379"/>
        <v>4815453.8099999996</v>
      </c>
      <c r="R95" s="91">
        <f t="shared" si="379"/>
        <v>2338755.41</v>
      </c>
      <c r="S95" s="91">
        <f t="shared" si="379"/>
        <v>1987858.26</v>
      </c>
      <c r="T95" s="91">
        <f t="shared" si="379"/>
        <v>1375393.9700000002</v>
      </c>
      <c r="U95" s="91">
        <f t="shared" si="379"/>
        <v>1490946.08</v>
      </c>
      <c r="V95" s="91">
        <f t="shared" si="379"/>
        <v>1885059</v>
      </c>
      <c r="W95" s="91">
        <f t="shared" si="379"/>
        <v>4199204.67</v>
      </c>
      <c r="X95" s="92">
        <f t="shared" si="379"/>
        <v>9318542.8599999994</v>
      </c>
      <c r="Y95" s="91">
        <f t="shared" ref="Y95:AA95" si="380">Y81+Y88</f>
        <v>12753890</v>
      </c>
      <c r="Z95" s="91">
        <f t="shared" si="380"/>
        <v>12786950</v>
      </c>
      <c r="AA95" s="91">
        <f t="shared" si="380"/>
        <v>12869472.060000001</v>
      </c>
      <c r="AB95" s="91">
        <f t="shared" ref="AB95:AC95" si="381">AB81+AB88</f>
        <v>9507047.0899999999</v>
      </c>
      <c r="AC95" s="91">
        <f t="shared" si="381"/>
        <v>4770269.68</v>
      </c>
      <c r="AD95" s="91">
        <f t="shared" ref="AD95:AF95" si="382">AD81+AD88</f>
        <v>3423777.3000000003</v>
      </c>
      <c r="AE95" s="91">
        <f t="shared" si="382"/>
        <v>2868504</v>
      </c>
      <c r="AF95" s="91">
        <f t="shared" si="382"/>
        <v>1947588.3499999999</v>
      </c>
      <c r="AG95" s="192">
        <v>1892898</v>
      </c>
      <c r="AH95" s="192">
        <v>2219773</v>
      </c>
      <c r="AI95" s="192">
        <v>5282846</v>
      </c>
      <c r="AJ95" s="92">
        <v>13121678</v>
      </c>
      <c r="AK95" s="282">
        <v>15997985</v>
      </c>
      <c r="AL95" s="282">
        <v>16798508</v>
      </c>
      <c r="AM95" s="282">
        <v>17693374</v>
      </c>
      <c r="AN95" s="282">
        <v>12390650</v>
      </c>
      <c r="AO95" s="282">
        <v>8058523</v>
      </c>
      <c r="AP95" s="282">
        <v>4864002</v>
      </c>
      <c r="AQ95" s="57">
        <v>3633586</v>
      </c>
      <c r="AR95" s="282">
        <v>2723680</v>
      </c>
      <c r="AS95" s="282">
        <v>2609192</v>
      </c>
      <c r="AT95" s="282">
        <v>3901069</v>
      </c>
      <c r="AU95" s="282">
        <v>7236426</v>
      </c>
      <c r="AV95" s="300">
        <v>17912942</v>
      </c>
      <c r="AW95" s="282">
        <v>19280056</v>
      </c>
      <c r="AX95" s="282">
        <v>19227367</v>
      </c>
      <c r="AY95" s="282">
        <v>19375593</v>
      </c>
      <c r="AZ95" s="57">
        <v>12943706</v>
      </c>
      <c r="BA95" s="282">
        <v>9283435</v>
      </c>
      <c r="BB95" s="282">
        <v>5574174</v>
      </c>
      <c r="BC95" s="57">
        <v>2699932</v>
      </c>
      <c r="BD95" s="282">
        <v>2939955</v>
      </c>
      <c r="BE95" s="282">
        <v>2416520</v>
      </c>
      <c r="BF95" s="282">
        <v>2943049</v>
      </c>
      <c r="BG95" s="282">
        <v>7853912</v>
      </c>
      <c r="BH95" s="300"/>
      <c r="BI95" s="28">
        <f t="shared" si="374"/>
        <v>-2358358.9700000025</v>
      </c>
      <c r="BJ95" s="93">
        <f t="shared" si="374"/>
        <v>-416743.90000000037</v>
      </c>
      <c r="BK95" s="93">
        <f t="shared" si="374"/>
        <v>-161501.12999999989</v>
      </c>
      <c r="BL95" s="93">
        <f t="shared" si="374"/>
        <v>-3755.5400000000373</v>
      </c>
      <c r="BM95" s="93">
        <f t="shared" si="374"/>
        <v>408077.92999999993</v>
      </c>
      <c r="BN95" s="93">
        <f t="shared" si="374"/>
        <v>-88100.85999999987</v>
      </c>
      <c r="BO95" s="93">
        <f t="shared" si="374"/>
        <v>170612.70999999996</v>
      </c>
      <c r="BP95" s="93">
        <f t="shared" si="374"/>
        <v>-226606.97999999998</v>
      </c>
      <c r="BQ95" s="93">
        <f t="shared" si="374"/>
        <v>411873.54000000004</v>
      </c>
      <c r="BR95" s="394">
        <f t="shared" si="374"/>
        <v>-118756.51000000164</v>
      </c>
      <c r="BS95" s="417">
        <f t="shared" si="375"/>
        <v>2708562.51</v>
      </c>
      <c r="BT95" s="93">
        <f t="shared" si="375"/>
        <v>3465372.2200000007</v>
      </c>
      <c r="BU95" s="93">
        <f t="shared" si="375"/>
        <v>4090877.0800000019</v>
      </c>
      <c r="BV95" s="93">
        <f t="shared" si="375"/>
        <v>2071306.0499999998</v>
      </c>
      <c r="BW95" s="93">
        <f t="shared" si="375"/>
        <v>-45184.129999999888</v>
      </c>
      <c r="BX95" s="234">
        <f t="shared" si="375"/>
        <v>1085021.8900000001</v>
      </c>
      <c r="BY95" s="234">
        <f t="shared" si="375"/>
        <v>880645.74</v>
      </c>
      <c r="BZ95" s="234">
        <f t="shared" si="375"/>
        <v>572194.37999999966</v>
      </c>
      <c r="CA95" s="234">
        <f t="shared" si="375"/>
        <v>401951.91999999993</v>
      </c>
      <c r="CB95" s="234">
        <f t="shared" si="375"/>
        <v>334714</v>
      </c>
      <c r="CC95" s="234">
        <f t="shared" si="376"/>
        <v>1083641.33</v>
      </c>
      <c r="CD95" s="374">
        <f t="shared" si="376"/>
        <v>3803135.1400000006</v>
      </c>
      <c r="CE95" s="343">
        <f t="shared" si="376"/>
        <v>3244095</v>
      </c>
      <c r="CF95" s="247">
        <f t="shared" si="376"/>
        <v>4011558</v>
      </c>
      <c r="CG95" s="247">
        <f t="shared" si="376"/>
        <v>4823901.9399999995</v>
      </c>
      <c r="CH95" s="247">
        <f t="shared" si="376"/>
        <v>2883602.91</v>
      </c>
      <c r="CI95" s="247">
        <f t="shared" si="376"/>
        <v>3288253.3200000003</v>
      </c>
      <c r="CJ95" s="247">
        <f t="shared" si="376"/>
        <v>1440224.6999999997</v>
      </c>
      <c r="CK95" s="247">
        <f t="shared" si="376"/>
        <v>765082</v>
      </c>
      <c r="CL95" s="247">
        <f t="shared" si="376"/>
        <v>776091.65000000014</v>
      </c>
      <c r="CM95" s="247">
        <f t="shared" si="377"/>
        <v>716294</v>
      </c>
      <c r="CN95" s="247">
        <f t="shared" si="377"/>
        <v>1681296</v>
      </c>
      <c r="CO95" s="247">
        <f t="shared" si="377"/>
        <v>1953580</v>
      </c>
      <c r="CP95" s="374">
        <f t="shared" si="377"/>
        <v>4791264</v>
      </c>
      <c r="CQ95" s="374">
        <f t="shared" si="377"/>
        <v>3282071</v>
      </c>
      <c r="CR95" s="374">
        <f t="shared" si="377"/>
        <v>2428859</v>
      </c>
      <c r="CS95" s="374">
        <f t="shared" si="377"/>
        <v>1682219</v>
      </c>
      <c r="CT95" s="374">
        <f t="shared" si="377"/>
        <v>553056</v>
      </c>
      <c r="CU95" s="374">
        <f t="shared" si="377"/>
        <v>1224912</v>
      </c>
      <c r="CV95" s="374">
        <f t="shared" si="377"/>
        <v>710172</v>
      </c>
      <c r="CW95" s="374">
        <f t="shared" si="377"/>
        <v>-933654</v>
      </c>
      <c r="CX95" s="374">
        <f t="shared" si="377"/>
        <v>216275</v>
      </c>
      <c r="CY95" s="374">
        <f t="shared" si="377"/>
        <v>-192672</v>
      </c>
      <c r="CZ95" s="374">
        <f t="shared" si="377"/>
        <v>-958020</v>
      </c>
      <c r="DA95" s="374">
        <f t="shared" si="377"/>
        <v>617486</v>
      </c>
      <c r="DB95" s="330"/>
      <c r="DC95" s="57">
        <f>DC81+DC88</f>
        <v>7853912</v>
      </c>
    </row>
    <row r="96" spans="1:107" s="31" customFormat="1" x14ac:dyDescent="0.35">
      <c r="A96" s="139"/>
      <c r="B96" s="32" t="s">
        <v>141</v>
      </c>
      <c r="C96" s="90">
        <f t="shared" ref="C96:X96" si="383">C82+C89</f>
        <v>13222164.049999999</v>
      </c>
      <c r="D96" s="91">
        <f t="shared" si="383"/>
        <v>8845144.8199999984</v>
      </c>
      <c r="E96" s="91">
        <f t="shared" si="383"/>
        <v>5502939.7000000002</v>
      </c>
      <c r="F96" s="91">
        <f t="shared" si="383"/>
        <v>3421130.9</v>
      </c>
      <c r="G96" s="91">
        <f t="shared" si="383"/>
        <v>2567181.5</v>
      </c>
      <c r="H96" s="91">
        <f t="shared" si="383"/>
        <v>2535033.44</v>
      </c>
      <c r="I96" s="91">
        <f t="shared" si="383"/>
        <v>2365727.12</v>
      </c>
      <c r="J96" s="91">
        <f t="shared" si="383"/>
        <v>3325053.31</v>
      </c>
      <c r="K96" s="91">
        <f t="shared" si="383"/>
        <v>5062260.7</v>
      </c>
      <c r="L96" s="92">
        <f t="shared" si="383"/>
        <v>11869269.08</v>
      </c>
      <c r="M96" s="91">
        <f t="shared" si="383"/>
        <v>13116258.359999999</v>
      </c>
      <c r="N96" s="91">
        <f t="shared" si="383"/>
        <v>11355598.33</v>
      </c>
      <c r="O96" s="91">
        <f t="shared" si="383"/>
        <v>10619882.92</v>
      </c>
      <c r="P96" s="91">
        <f t="shared" si="383"/>
        <v>7595221.8900000006</v>
      </c>
      <c r="Q96" s="91">
        <f t="shared" si="383"/>
        <v>5305286.7699999996</v>
      </c>
      <c r="R96" s="91">
        <f t="shared" si="383"/>
        <v>2795269.33</v>
      </c>
      <c r="S96" s="91">
        <f t="shared" si="383"/>
        <v>2436654.17</v>
      </c>
      <c r="T96" s="91">
        <f t="shared" si="383"/>
        <v>2142449.8200000003</v>
      </c>
      <c r="U96" s="91">
        <f t="shared" si="383"/>
        <v>2361143.8899999997</v>
      </c>
      <c r="V96" s="91">
        <f t="shared" si="383"/>
        <v>2877570</v>
      </c>
      <c r="W96" s="91">
        <f t="shared" si="383"/>
        <v>4879030.3900000006</v>
      </c>
      <c r="X96" s="92">
        <f t="shared" si="383"/>
        <v>10519627.950000001</v>
      </c>
      <c r="Y96" s="91">
        <f t="shared" ref="Y96:AA96" si="384">Y82+Y89</f>
        <v>12895081</v>
      </c>
      <c r="Z96" s="91">
        <f t="shared" si="384"/>
        <v>13434231</v>
      </c>
      <c r="AA96" s="91">
        <f t="shared" si="384"/>
        <v>13723960.02</v>
      </c>
      <c r="AB96" s="91">
        <f t="shared" ref="AB96:AC96" si="385">AB82+AB89</f>
        <v>8355370.8799999999</v>
      </c>
      <c r="AC96" s="91">
        <f t="shared" si="385"/>
        <v>4671133.34</v>
      </c>
      <c r="AD96" s="91">
        <f t="shared" ref="AD96:AF96" si="386">AD82+AD89</f>
        <v>3345566.07</v>
      </c>
      <c r="AE96" s="91">
        <f t="shared" si="386"/>
        <v>2562193</v>
      </c>
      <c r="AF96" s="91">
        <f t="shared" si="386"/>
        <v>2530601.9500000002</v>
      </c>
      <c r="AG96" s="192">
        <v>2671773</v>
      </c>
      <c r="AH96" s="192">
        <v>2910408</v>
      </c>
      <c r="AI96" s="192">
        <v>5778725</v>
      </c>
      <c r="AJ96" s="92">
        <v>12570102</v>
      </c>
      <c r="AK96" s="282">
        <v>16614602</v>
      </c>
      <c r="AL96" s="282">
        <v>16957892</v>
      </c>
      <c r="AM96" s="282">
        <v>16766104</v>
      </c>
      <c r="AN96" s="282">
        <v>10631484</v>
      </c>
      <c r="AO96" s="282">
        <v>6376965</v>
      </c>
      <c r="AP96" s="282">
        <v>4288454</v>
      </c>
      <c r="AQ96" s="57">
        <v>3525625</v>
      </c>
      <c r="AR96" s="282">
        <v>3354753</v>
      </c>
      <c r="AS96" s="282">
        <v>3372760</v>
      </c>
      <c r="AT96" s="282">
        <v>4347627</v>
      </c>
      <c r="AU96" s="282">
        <v>6787828</v>
      </c>
      <c r="AV96" s="300">
        <v>15285420</v>
      </c>
      <c r="AW96" s="282">
        <v>17565411</v>
      </c>
      <c r="AX96" s="282">
        <v>17411112</v>
      </c>
      <c r="AY96" s="282">
        <v>16691719</v>
      </c>
      <c r="AZ96" s="57">
        <v>9303687</v>
      </c>
      <c r="BA96" s="282">
        <v>6623871</v>
      </c>
      <c r="BB96" s="282">
        <v>3886951</v>
      </c>
      <c r="BC96" s="57">
        <v>2475935</v>
      </c>
      <c r="BD96" s="282">
        <v>2924357</v>
      </c>
      <c r="BE96" s="282">
        <v>2648473</v>
      </c>
      <c r="BF96" s="282">
        <v>3358530</v>
      </c>
      <c r="BG96" s="282">
        <v>7210584</v>
      </c>
      <c r="BH96" s="300"/>
      <c r="BI96" s="28">
        <f t="shared" si="374"/>
        <v>-2602281.129999999</v>
      </c>
      <c r="BJ96" s="93">
        <f t="shared" si="374"/>
        <v>-1249922.9299999978</v>
      </c>
      <c r="BK96" s="93">
        <f t="shared" si="374"/>
        <v>-197652.93000000063</v>
      </c>
      <c r="BL96" s="93">
        <f t="shared" si="374"/>
        <v>-625861.56999999983</v>
      </c>
      <c r="BM96" s="93">
        <f t="shared" si="374"/>
        <v>-130527.33000000007</v>
      </c>
      <c r="BN96" s="93">
        <f t="shared" si="374"/>
        <v>-392583.61999999965</v>
      </c>
      <c r="BO96" s="93">
        <f t="shared" si="374"/>
        <v>-4583.230000000447</v>
      </c>
      <c r="BP96" s="93">
        <f t="shared" si="374"/>
        <v>-447483.31000000006</v>
      </c>
      <c r="BQ96" s="93">
        <f t="shared" si="374"/>
        <v>-183230.30999999959</v>
      </c>
      <c r="BR96" s="394">
        <f t="shared" si="374"/>
        <v>-1349641.129999999</v>
      </c>
      <c r="BS96" s="417">
        <f t="shared" si="375"/>
        <v>-221177.3599999994</v>
      </c>
      <c r="BT96" s="93">
        <f t="shared" si="375"/>
        <v>2078632.67</v>
      </c>
      <c r="BU96" s="93">
        <f t="shared" si="375"/>
        <v>3104077.0999999996</v>
      </c>
      <c r="BV96" s="93">
        <f t="shared" si="375"/>
        <v>760148.98999999929</v>
      </c>
      <c r="BW96" s="93">
        <f t="shared" si="375"/>
        <v>-634153.4299999997</v>
      </c>
      <c r="BX96" s="234">
        <f t="shared" si="375"/>
        <v>550296.73999999976</v>
      </c>
      <c r="BY96" s="234">
        <f t="shared" si="375"/>
        <v>125538.83000000007</v>
      </c>
      <c r="BZ96" s="234">
        <f t="shared" si="375"/>
        <v>388152.12999999989</v>
      </c>
      <c r="CA96" s="234">
        <f t="shared" si="375"/>
        <v>310629.11000000034</v>
      </c>
      <c r="CB96" s="234">
        <f t="shared" si="375"/>
        <v>32838</v>
      </c>
      <c r="CC96" s="234">
        <f t="shared" si="376"/>
        <v>899694.6099999994</v>
      </c>
      <c r="CD96" s="374">
        <f t="shared" si="376"/>
        <v>2050474.0499999989</v>
      </c>
      <c r="CE96" s="343">
        <f t="shared" si="376"/>
        <v>3719521</v>
      </c>
      <c r="CF96" s="247">
        <f t="shared" si="376"/>
        <v>3523661</v>
      </c>
      <c r="CG96" s="247">
        <f t="shared" si="376"/>
        <v>3042143.9800000004</v>
      </c>
      <c r="CH96" s="247">
        <f t="shared" si="376"/>
        <v>2276113.12</v>
      </c>
      <c r="CI96" s="247">
        <f t="shared" si="376"/>
        <v>1705831.6600000001</v>
      </c>
      <c r="CJ96" s="247">
        <f t="shared" si="376"/>
        <v>942887.93000000017</v>
      </c>
      <c r="CK96" s="247">
        <f t="shared" si="376"/>
        <v>963432</v>
      </c>
      <c r="CL96" s="247">
        <f t="shared" si="376"/>
        <v>824151.04999999981</v>
      </c>
      <c r="CM96" s="247">
        <f t="shared" si="377"/>
        <v>700987</v>
      </c>
      <c r="CN96" s="247">
        <f t="shared" si="377"/>
        <v>1437219</v>
      </c>
      <c r="CO96" s="247">
        <f t="shared" si="377"/>
        <v>1009103</v>
      </c>
      <c r="CP96" s="374">
        <f t="shared" si="377"/>
        <v>2715318</v>
      </c>
      <c r="CQ96" s="374">
        <f t="shared" si="377"/>
        <v>950809</v>
      </c>
      <c r="CR96" s="374">
        <f t="shared" si="377"/>
        <v>453220</v>
      </c>
      <c r="CS96" s="374">
        <f t="shared" si="377"/>
        <v>-74385</v>
      </c>
      <c r="CT96" s="374">
        <f t="shared" si="377"/>
        <v>-1327797</v>
      </c>
      <c r="CU96" s="374">
        <f t="shared" si="377"/>
        <v>246906</v>
      </c>
      <c r="CV96" s="374">
        <f t="shared" si="377"/>
        <v>-401503</v>
      </c>
      <c r="CW96" s="374">
        <f t="shared" si="377"/>
        <v>-1049690</v>
      </c>
      <c r="CX96" s="374">
        <f t="shared" si="377"/>
        <v>-430396</v>
      </c>
      <c r="CY96" s="374">
        <f t="shared" si="377"/>
        <v>-724287</v>
      </c>
      <c r="CZ96" s="374">
        <f t="shared" si="377"/>
        <v>-989097</v>
      </c>
      <c r="DA96" s="374">
        <f t="shared" si="377"/>
        <v>422756</v>
      </c>
      <c r="DB96" s="330"/>
      <c r="DC96" s="57">
        <f>DC82+DC89</f>
        <v>7210584</v>
      </c>
    </row>
    <row r="97" spans="1:107" s="31" customFormat="1" x14ac:dyDescent="0.35">
      <c r="A97" s="139"/>
      <c r="B97" s="32" t="s">
        <v>142</v>
      </c>
      <c r="C97" s="90">
        <f t="shared" ref="C97:X97" si="387">C83+C90</f>
        <v>13827941.199999999</v>
      </c>
      <c r="D97" s="91">
        <f t="shared" si="387"/>
        <v>9669496.0500000007</v>
      </c>
      <c r="E97" s="91">
        <f t="shared" si="387"/>
        <v>6561217.25</v>
      </c>
      <c r="F97" s="91">
        <f t="shared" si="387"/>
        <v>3794456.7399999998</v>
      </c>
      <c r="G97" s="91">
        <f t="shared" si="387"/>
        <v>3110892.42</v>
      </c>
      <c r="H97" s="91">
        <f t="shared" si="387"/>
        <v>2842654.97</v>
      </c>
      <c r="I97" s="91">
        <f t="shared" si="387"/>
        <v>2661914.92</v>
      </c>
      <c r="J97" s="91">
        <f t="shared" si="387"/>
        <v>3771481.74</v>
      </c>
      <c r="K97" s="91">
        <f t="shared" si="387"/>
        <v>5948693.0999999996</v>
      </c>
      <c r="L97" s="92">
        <f t="shared" si="387"/>
        <v>11832321.190000001</v>
      </c>
      <c r="M97" s="91">
        <f t="shared" si="387"/>
        <v>12931720.860000001</v>
      </c>
      <c r="N97" s="91">
        <f t="shared" si="387"/>
        <v>11414321.98</v>
      </c>
      <c r="O97" s="91">
        <f t="shared" si="387"/>
        <v>11062915.23</v>
      </c>
      <c r="P97" s="91">
        <f t="shared" si="387"/>
        <v>8090970.5099999998</v>
      </c>
      <c r="Q97" s="91">
        <f t="shared" si="387"/>
        <v>6163007.29</v>
      </c>
      <c r="R97" s="91">
        <f t="shared" si="387"/>
        <v>3210207.85</v>
      </c>
      <c r="S97" s="91">
        <f t="shared" si="387"/>
        <v>2574660.75</v>
      </c>
      <c r="T97" s="91">
        <f t="shared" si="387"/>
        <v>2233380.85</v>
      </c>
      <c r="U97" s="91">
        <f t="shared" si="387"/>
        <v>2483902.9300000002</v>
      </c>
      <c r="V97" s="91">
        <f t="shared" si="387"/>
        <v>3278192</v>
      </c>
      <c r="W97" s="91">
        <f t="shared" si="387"/>
        <v>5052365.6000000006</v>
      </c>
      <c r="X97" s="92">
        <f t="shared" si="387"/>
        <v>10823283.529999999</v>
      </c>
      <c r="Y97" s="91">
        <f t="shared" ref="Y97:AA97" si="388">Y83+Y90</f>
        <v>13084680</v>
      </c>
      <c r="Z97" s="91">
        <f t="shared" si="388"/>
        <v>13844163</v>
      </c>
      <c r="AA97" s="91">
        <f t="shared" si="388"/>
        <v>13859735.01</v>
      </c>
      <c r="AB97" s="91">
        <f t="shared" ref="AB97:AC97" si="389">AB83+AB90</f>
        <v>9055742.2800000012</v>
      </c>
      <c r="AC97" s="91">
        <f t="shared" si="389"/>
        <v>5354748.83</v>
      </c>
      <c r="AD97" s="91">
        <f t="shared" ref="AD97:AF97" si="390">AD83+AD90</f>
        <v>3544505.67</v>
      </c>
      <c r="AE97" s="91">
        <f t="shared" si="390"/>
        <v>2819125</v>
      </c>
      <c r="AF97" s="91">
        <f t="shared" si="390"/>
        <v>2965069.3</v>
      </c>
      <c r="AG97" s="192">
        <v>2803928</v>
      </c>
      <c r="AH97" s="192">
        <v>3335641</v>
      </c>
      <c r="AI97" s="192">
        <v>6069341</v>
      </c>
      <c r="AJ97" s="92">
        <v>12764750</v>
      </c>
      <c r="AK97" s="282">
        <v>16250957</v>
      </c>
      <c r="AL97" s="282">
        <v>16751682</v>
      </c>
      <c r="AM97" s="282">
        <v>16725421</v>
      </c>
      <c r="AN97" s="282">
        <v>11350081</v>
      </c>
      <c r="AO97" s="282">
        <v>7422541</v>
      </c>
      <c r="AP97" s="282">
        <v>5001078</v>
      </c>
      <c r="AQ97" s="57">
        <v>4259349</v>
      </c>
      <c r="AR97" s="282">
        <v>3561083</v>
      </c>
      <c r="AS97" s="282">
        <v>3665284</v>
      </c>
      <c r="AT97" s="282">
        <v>5055665</v>
      </c>
      <c r="AU97" s="282">
        <v>7348635</v>
      </c>
      <c r="AV97" s="300">
        <v>15422569</v>
      </c>
      <c r="AW97" s="282">
        <v>17937075</v>
      </c>
      <c r="AX97" s="282">
        <v>17337131</v>
      </c>
      <c r="AY97" s="282">
        <v>16956538</v>
      </c>
      <c r="AZ97" s="57">
        <v>10801286</v>
      </c>
      <c r="BA97" s="282">
        <v>7363699</v>
      </c>
      <c r="BB97" s="282">
        <v>4346860</v>
      </c>
      <c r="BC97" s="57">
        <v>2848877</v>
      </c>
      <c r="BD97" s="282">
        <v>3061108</v>
      </c>
      <c r="BE97" s="282">
        <v>3005340</v>
      </c>
      <c r="BF97" s="282">
        <v>3819310</v>
      </c>
      <c r="BG97" s="282">
        <v>7489155</v>
      </c>
      <c r="BH97" s="300"/>
      <c r="BI97" s="28">
        <f t="shared" si="374"/>
        <v>-2765025.9699999988</v>
      </c>
      <c r="BJ97" s="93">
        <f t="shared" si="374"/>
        <v>-1578525.540000001</v>
      </c>
      <c r="BK97" s="93">
        <f t="shared" si="374"/>
        <v>-398209.95999999996</v>
      </c>
      <c r="BL97" s="93">
        <f t="shared" si="374"/>
        <v>-584248.88999999966</v>
      </c>
      <c r="BM97" s="93">
        <f t="shared" si="374"/>
        <v>-536231.66999999993</v>
      </c>
      <c r="BN97" s="93">
        <f t="shared" si="374"/>
        <v>-609274.12000000011</v>
      </c>
      <c r="BO97" s="93">
        <f t="shared" si="374"/>
        <v>-178011.98999999976</v>
      </c>
      <c r="BP97" s="93">
        <f t="shared" si="374"/>
        <v>-493289.74000000022</v>
      </c>
      <c r="BQ97" s="93">
        <f t="shared" si="374"/>
        <v>-896327.49999999907</v>
      </c>
      <c r="BR97" s="394">
        <f t="shared" si="374"/>
        <v>-1009037.660000002</v>
      </c>
      <c r="BS97" s="417">
        <f t="shared" si="375"/>
        <v>152959.13999999873</v>
      </c>
      <c r="BT97" s="93">
        <f t="shared" si="375"/>
        <v>2429841.0199999996</v>
      </c>
      <c r="BU97" s="93">
        <f t="shared" si="375"/>
        <v>2796819.7799999993</v>
      </c>
      <c r="BV97" s="93">
        <f t="shared" si="375"/>
        <v>964771.77000000142</v>
      </c>
      <c r="BW97" s="93">
        <f t="shared" si="375"/>
        <v>-808258.46</v>
      </c>
      <c r="BX97" s="234">
        <f t="shared" si="375"/>
        <v>334297.81999999983</v>
      </c>
      <c r="BY97" s="234">
        <f t="shared" si="375"/>
        <v>244464.25</v>
      </c>
      <c r="BZ97" s="234">
        <f t="shared" si="375"/>
        <v>731688.44999999972</v>
      </c>
      <c r="CA97" s="234">
        <f t="shared" si="375"/>
        <v>320025.06999999983</v>
      </c>
      <c r="CB97" s="234">
        <f t="shared" si="375"/>
        <v>57449</v>
      </c>
      <c r="CC97" s="234">
        <f t="shared" si="376"/>
        <v>1016975.3999999994</v>
      </c>
      <c r="CD97" s="374">
        <f t="shared" si="376"/>
        <v>1941466.4700000007</v>
      </c>
      <c r="CE97" s="343">
        <f t="shared" si="376"/>
        <v>3166277</v>
      </c>
      <c r="CF97" s="247">
        <f t="shared" si="376"/>
        <v>2907519</v>
      </c>
      <c r="CG97" s="247">
        <f t="shared" si="376"/>
        <v>2865685.99</v>
      </c>
      <c r="CH97" s="247">
        <f t="shared" si="376"/>
        <v>2294338.7199999988</v>
      </c>
      <c r="CI97" s="247">
        <f t="shared" si="376"/>
        <v>2067792.17</v>
      </c>
      <c r="CJ97" s="247">
        <f t="shared" si="376"/>
        <v>1456572.33</v>
      </c>
      <c r="CK97" s="247">
        <f t="shared" si="376"/>
        <v>1440224</v>
      </c>
      <c r="CL97" s="247">
        <f t="shared" si="376"/>
        <v>596013.70000000019</v>
      </c>
      <c r="CM97" s="247">
        <f t="shared" si="377"/>
        <v>861356</v>
      </c>
      <c r="CN97" s="247">
        <f t="shared" si="377"/>
        <v>1720024</v>
      </c>
      <c r="CO97" s="247">
        <f t="shared" si="377"/>
        <v>1279294</v>
      </c>
      <c r="CP97" s="374">
        <f t="shared" si="377"/>
        <v>2657819</v>
      </c>
      <c r="CQ97" s="374">
        <f t="shared" si="377"/>
        <v>1686118</v>
      </c>
      <c r="CR97" s="374">
        <f t="shared" si="377"/>
        <v>585449</v>
      </c>
      <c r="CS97" s="374">
        <f t="shared" si="377"/>
        <v>231117</v>
      </c>
      <c r="CT97" s="374">
        <f t="shared" si="377"/>
        <v>-548795</v>
      </c>
      <c r="CU97" s="374">
        <f t="shared" si="377"/>
        <v>-58842</v>
      </c>
      <c r="CV97" s="374">
        <f t="shared" si="377"/>
        <v>-654218</v>
      </c>
      <c r="CW97" s="374">
        <f t="shared" si="377"/>
        <v>-1410472</v>
      </c>
      <c r="CX97" s="374">
        <f t="shared" si="377"/>
        <v>-499975</v>
      </c>
      <c r="CY97" s="374">
        <f t="shared" si="377"/>
        <v>-659944</v>
      </c>
      <c r="CZ97" s="374">
        <f t="shared" si="377"/>
        <v>-1236355</v>
      </c>
      <c r="DA97" s="374">
        <f t="shared" si="377"/>
        <v>140520</v>
      </c>
      <c r="DB97" s="330"/>
      <c r="DC97" s="57">
        <f>DC83+DC90</f>
        <v>7489155</v>
      </c>
    </row>
    <row r="98" spans="1:107" s="31" customFormat="1" x14ac:dyDescent="0.35">
      <c r="A98" s="139"/>
      <c r="B98" s="32" t="s">
        <v>143</v>
      </c>
      <c r="C98" s="90">
        <f t="shared" ref="C98:X98" si="391">C84+C91</f>
        <v>42362532.709999993</v>
      </c>
      <c r="D98" s="91">
        <f t="shared" si="391"/>
        <v>44904297.409999996</v>
      </c>
      <c r="E98" s="91">
        <f t="shared" si="391"/>
        <v>26224263.57</v>
      </c>
      <c r="F98" s="91">
        <f t="shared" si="391"/>
        <v>14676598.789999999</v>
      </c>
      <c r="G98" s="91">
        <f t="shared" si="391"/>
        <v>10105225.77</v>
      </c>
      <c r="H98" s="91">
        <f t="shared" si="391"/>
        <v>12178849.59</v>
      </c>
      <c r="I98" s="91">
        <f t="shared" si="391"/>
        <v>12004568.08</v>
      </c>
      <c r="J98" s="91">
        <f t="shared" si="391"/>
        <v>14554830.49</v>
      </c>
      <c r="K98" s="91">
        <f t="shared" si="391"/>
        <v>16824242.5</v>
      </c>
      <c r="L98" s="92">
        <f t="shared" si="391"/>
        <v>36343960.830000006</v>
      </c>
      <c r="M98" s="91">
        <f t="shared" si="391"/>
        <v>39096982.890000001</v>
      </c>
      <c r="N98" s="91">
        <f t="shared" si="391"/>
        <v>35853103.350000001</v>
      </c>
      <c r="O98" s="91">
        <f t="shared" si="391"/>
        <v>36382624.210000001</v>
      </c>
      <c r="P98" s="91">
        <f t="shared" si="391"/>
        <v>30857092.140000001</v>
      </c>
      <c r="Q98" s="91">
        <f t="shared" si="391"/>
        <v>24040222.290000003</v>
      </c>
      <c r="R98" s="91">
        <f t="shared" si="391"/>
        <v>12558087.49</v>
      </c>
      <c r="S98" s="91">
        <f t="shared" si="391"/>
        <v>10102234.390000001</v>
      </c>
      <c r="T98" s="91">
        <f t="shared" si="391"/>
        <v>11154973.950000001</v>
      </c>
      <c r="U98" s="91">
        <f t="shared" si="391"/>
        <v>8991330.0099999998</v>
      </c>
      <c r="V98" s="91">
        <f t="shared" si="391"/>
        <v>10981073</v>
      </c>
      <c r="W98" s="91">
        <f t="shared" si="391"/>
        <v>16387588.699999999</v>
      </c>
      <c r="X98" s="92">
        <f t="shared" si="391"/>
        <v>32046574.41</v>
      </c>
      <c r="Y98" s="91">
        <f t="shared" ref="Y98:AA98" si="392">Y84+Y91</f>
        <v>39726696</v>
      </c>
      <c r="Z98" s="91">
        <f t="shared" si="392"/>
        <v>42231705</v>
      </c>
      <c r="AA98" s="91">
        <f t="shared" si="392"/>
        <v>39499627.799999997</v>
      </c>
      <c r="AB98" s="91">
        <f t="shared" ref="AB98:AC98" si="393">AB84+AB91</f>
        <v>31019774.859999999</v>
      </c>
      <c r="AC98" s="91">
        <f t="shared" si="393"/>
        <v>21033396</v>
      </c>
      <c r="AD98" s="91">
        <f t="shared" ref="AD98:AF98" si="394">AD84+AD91</f>
        <v>28548471.949999999</v>
      </c>
      <c r="AE98" s="91">
        <f t="shared" si="394"/>
        <v>9744544</v>
      </c>
      <c r="AF98" s="91">
        <f t="shared" si="394"/>
        <v>13535747.280000001</v>
      </c>
      <c r="AG98" s="192">
        <v>11312990</v>
      </c>
      <c r="AH98" s="192">
        <v>17810690</v>
      </c>
      <c r="AI98" s="192">
        <v>18411322</v>
      </c>
      <c r="AJ98" s="92">
        <v>39719389</v>
      </c>
      <c r="AK98" s="282">
        <v>48427497</v>
      </c>
      <c r="AL98" s="282">
        <v>46803583</v>
      </c>
      <c r="AM98" s="282">
        <v>48975824</v>
      </c>
      <c r="AN98" s="282">
        <v>38088123</v>
      </c>
      <c r="AO98" s="282">
        <v>27134072</v>
      </c>
      <c r="AP98" s="282">
        <v>16610088</v>
      </c>
      <c r="AQ98" s="57">
        <v>13829548</v>
      </c>
      <c r="AR98" s="282">
        <v>12371246</v>
      </c>
      <c r="AS98" s="282">
        <v>12788157</v>
      </c>
      <c r="AT98" s="282">
        <v>15851671</v>
      </c>
      <c r="AU98" s="282">
        <v>23802812</v>
      </c>
      <c r="AV98" s="300">
        <v>47315803</v>
      </c>
      <c r="AW98" s="282">
        <v>51882267</v>
      </c>
      <c r="AX98" s="282">
        <v>53027286</v>
      </c>
      <c r="AY98" s="282">
        <v>52227075</v>
      </c>
      <c r="AZ98" s="57">
        <v>36814305</v>
      </c>
      <c r="BA98" s="282">
        <v>27925406</v>
      </c>
      <c r="BB98" s="282">
        <v>17829420</v>
      </c>
      <c r="BC98" s="57">
        <v>11031323</v>
      </c>
      <c r="BD98" s="282">
        <v>13295570</v>
      </c>
      <c r="BE98" s="282">
        <v>11435969</v>
      </c>
      <c r="BF98" s="282">
        <v>12656952</v>
      </c>
      <c r="BG98" s="282">
        <v>22805344</v>
      </c>
      <c r="BH98" s="300"/>
      <c r="BI98" s="28">
        <f t="shared" si="374"/>
        <v>-5979908.4999999925</v>
      </c>
      <c r="BJ98" s="93">
        <f t="shared" si="374"/>
        <v>-14047205.269999996</v>
      </c>
      <c r="BK98" s="93">
        <f t="shared" si="374"/>
        <v>-2184041.2799999975</v>
      </c>
      <c r="BL98" s="93">
        <f t="shared" si="374"/>
        <v>-2118511.2999999989</v>
      </c>
      <c r="BM98" s="93">
        <f t="shared" si="374"/>
        <v>-2991.3799999989569</v>
      </c>
      <c r="BN98" s="93">
        <f t="shared" si="374"/>
        <v>-1023875.6399999987</v>
      </c>
      <c r="BO98" s="93">
        <f t="shared" si="374"/>
        <v>-3013238.0700000003</v>
      </c>
      <c r="BP98" s="93">
        <f t="shared" si="374"/>
        <v>-3573757.49</v>
      </c>
      <c r="BQ98" s="93">
        <f t="shared" si="374"/>
        <v>-436653.80000000075</v>
      </c>
      <c r="BR98" s="394">
        <f t="shared" si="374"/>
        <v>-4297386.4200000055</v>
      </c>
      <c r="BS98" s="417">
        <f t="shared" si="375"/>
        <v>629713.1099999994</v>
      </c>
      <c r="BT98" s="93">
        <f t="shared" si="375"/>
        <v>6378601.6499999985</v>
      </c>
      <c r="BU98" s="93">
        <f t="shared" si="375"/>
        <v>3117003.5899999961</v>
      </c>
      <c r="BV98" s="93">
        <f t="shared" si="375"/>
        <v>162682.71999999881</v>
      </c>
      <c r="BW98" s="93">
        <f t="shared" si="375"/>
        <v>-3006826.2900000028</v>
      </c>
      <c r="BX98" s="234">
        <f t="shared" si="375"/>
        <v>15990384.459999999</v>
      </c>
      <c r="BY98" s="234">
        <f t="shared" si="375"/>
        <v>-357690.3900000006</v>
      </c>
      <c r="BZ98" s="234">
        <f t="shared" si="375"/>
        <v>2380773.33</v>
      </c>
      <c r="CA98" s="234">
        <f t="shared" si="375"/>
        <v>2321659.9900000002</v>
      </c>
      <c r="CB98" s="234">
        <f t="shared" si="375"/>
        <v>6829617</v>
      </c>
      <c r="CC98" s="234">
        <f t="shared" si="376"/>
        <v>2023733.3000000007</v>
      </c>
      <c r="CD98" s="374">
        <f t="shared" si="376"/>
        <v>7672814.5899999999</v>
      </c>
      <c r="CE98" s="343">
        <f t="shared" si="376"/>
        <v>8700801</v>
      </c>
      <c r="CF98" s="247">
        <f t="shared" si="376"/>
        <v>4571878</v>
      </c>
      <c r="CG98" s="247">
        <f t="shared" si="376"/>
        <v>9476196.200000003</v>
      </c>
      <c r="CH98" s="247">
        <f t="shared" si="376"/>
        <v>7068348.1400000006</v>
      </c>
      <c r="CI98" s="247">
        <f t="shared" si="376"/>
        <v>6100676</v>
      </c>
      <c r="CJ98" s="247">
        <f t="shared" si="376"/>
        <v>-11938383.949999999</v>
      </c>
      <c r="CK98" s="247">
        <f t="shared" si="376"/>
        <v>4085004</v>
      </c>
      <c r="CL98" s="247">
        <f t="shared" si="376"/>
        <v>-1164501.2800000012</v>
      </c>
      <c r="CM98" s="247">
        <f t="shared" si="377"/>
        <v>1475167</v>
      </c>
      <c r="CN98" s="247">
        <f t="shared" si="377"/>
        <v>-1959019</v>
      </c>
      <c r="CO98" s="247">
        <f t="shared" si="377"/>
        <v>5391490</v>
      </c>
      <c r="CP98" s="374">
        <f t="shared" si="377"/>
        <v>7596414</v>
      </c>
      <c r="CQ98" s="374">
        <f t="shared" si="377"/>
        <v>3454770</v>
      </c>
      <c r="CR98" s="374">
        <f t="shared" si="377"/>
        <v>6223703</v>
      </c>
      <c r="CS98" s="374">
        <f t="shared" si="377"/>
        <v>3251251</v>
      </c>
      <c r="CT98" s="374">
        <f t="shared" si="377"/>
        <v>-1273818</v>
      </c>
      <c r="CU98" s="374">
        <f t="shared" si="377"/>
        <v>791334</v>
      </c>
      <c r="CV98" s="374">
        <f t="shared" si="377"/>
        <v>1219332</v>
      </c>
      <c r="CW98" s="374">
        <f t="shared" si="377"/>
        <v>-2798225</v>
      </c>
      <c r="CX98" s="374">
        <f t="shared" si="377"/>
        <v>924324</v>
      </c>
      <c r="CY98" s="374">
        <f t="shared" si="377"/>
        <v>-1352188</v>
      </c>
      <c r="CZ98" s="374">
        <f t="shared" si="377"/>
        <v>-3194719</v>
      </c>
      <c r="DA98" s="374">
        <f t="shared" si="377"/>
        <v>-997468</v>
      </c>
      <c r="DB98" s="330"/>
      <c r="DC98" s="57">
        <f>DC84+DC91</f>
        <v>22805344</v>
      </c>
    </row>
    <row r="99" spans="1:107" s="123" customFormat="1" ht="15" thickBot="1" x14ac:dyDescent="0.4">
      <c r="A99" s="140"/>
      <c r="B99" s="45" t="s">
        <v>144</v>
      </c>
      <c r="C99" s="119">
        <f t="shared" ref="C99:V99" si="395">SUM(C94:C98)</f>
        <v>197116284.44</v>
      </c>
      <c r="D99" s="120">
        <f t="shared" si="395"/>
        <v>145974484.10999998</v>
      </c>
      <c r="E99" s="120">
        <f t="shared" si="395"/>
        <v>86383862.180000007</v>
      </c>
      <c r="F99" s="120">
        <f t="shared" si="395"/>
        <v>46408955.569999993</v>
      </c>
      <c r="G99" s="120">
        <f t="shared" si="395"/>
        <v>33767323.379999995</v>
      </c>
      <c r="H99" s="120">
        <f t="shared" si="395"/>
        <v>34587393.519999996</v>
      </c>
      <c r="I99" s="120">
        <f t="shared" si="395"/>
        <v>33188229.339999996</v>
      </c>
      <c r="J99" s="120">
        <f t="shared" si="395"/>
        <v>47439870.630000003</v>
      </c>
      <c r="K99" s="120">
        <f t="shared" si="395"/>
        <v>77023036.530000001</v>
      </c>
      <c r="L99" s="121">
        <f t="shared" si="395"/>
        <v>182164294.73000002</v>
      </c>
      <c r="M99" s="120">
        <f t="shared" si="395"/>
        <v>196108639.05000001</v>
      </c>
      <c r="N99" s="120">
        <f t="shared" si="395"/>
        <v>174650121.38999999</v>
      </c>
      <c r="O99" s="120">
        <f t="shared" si="395"/>
        <v>165128890.71000001</v>
      </c>
      <c r="P99" s="120">
        <f t="shared" si="395"/>
        <v>132662518.83000001</v>
      </c>
      <c r="Q99" s="120">
        <f t="shared" si="395"/>
        <v>94581221.000000015</v>
      </c>
      <c r="R99" s="120">
        <f t="shared" si="395"/>
        <v>43309069.740000002</v>
      </c>
      <c r="S99" s="120">
        <f t="shared" si="395"/>
        <v>35390040.329999998</v>
      </c>
      <c r="T99" s="120">
        <f t="shared" si="395"/>
        <v>31710280.140000008</v>
      </c>
      <c r="U99" s="120">
        <f t="shared" si="395"/>
        <v>31729273.439999998</v>
      </c>
      <c r="V99" s="120">
        <f t="shared" si="395"/>
        <v>39553952</v>
      </c>
      <c r="W99" s="120">
        <f>SUM(W94+W95+W96+W97+W98)</f>
        <v>75206662.049999997</v>
      </c>
      <c r="X99" s="121">
        <f>SUM(X94+X95+X96+X97+X98)</f>
        <v>164863885.33000001</v>
      </c>
      <c r="Y99" s="120">
        <f t="shared" ref="Y99:AA99" si="396">SUM(Y94+Y95+Y96+Y97+Y98)</f>
        <v>203131051</v>
      </c>
      <c r="Z99" s="120">
        <f t="shared" si="396"/>
        <v>215532223</v>
      </c>
      <c r="AA99" s="120">
        <f t="shared" si="396"/>
        <v>206581258.21999997</v>
      </c>
      <c r="AB99" s="120">
        <f t="shared" ref="AB99:AC99" si="397">SUM(AB94+AB95+AB96+AB97+AB98)</f>
        <v>137095823.43000001</v>
      </c>
      <c r="AC99" s="120">
        <f t="shared" si="397"/>
        <v>76243022.269999996</v>
      </c>
      <c r="AD99" s="120">
        <f t="shared" ref="AD99:AF99" si="398">SUM(AD94+AD95+AD96+AD97+AD98)</f>
        <v>63524665.960000008</v>
      </c>
      <c r="AE99" s="120">
        <f t="shared" si="398"/>
        <v>36491768</v>
      </c>
      <c r="AF99" s="120">
        <f t="shared" si="398"/>
        <v>38362195.880000003</v>
      </c>
      <c r="AG99" s="191">
        <v>36518611</v>
      </c>
      <c r="AH99" s="191">
        <v>46866981</v>
      </c>
      <c r="AI99" s="191">
        <v>87052674</v>
      </c>
      <c r="AJ99" s="121">
        <v>201408992</v>
      </c>
      <c r="AK99" s="202">
        <v>253520468</v>
      </c>
      <c r="AL99" s="202">
        <v>251934887</v>
      </c>
      <c r="AM99" s="202">
        <v>255656724</v>
      </c>
      <c r="AN99" s="202">
        <v>169866032</v>
      </c>
      <c r="AO99" s="202">
        <v>105348073</v>
      </c>
      <c r="AP99" s="202">
        <v>62116264</v>
      </c>
      <c r="AQ99" s="29">
        <v>50420508</v>
      </c>
      <c r="AR99" s="202">
        <v>44182159</v>
      </c>
      <c r="AS99" s="202">
        <v>45482848</v>
      </c>
      <c r="AT99" s="202">
        <v>62350256</v>
      </c>
      <c r="AU99" s="202">
        <v>101895349</v>
      </c>
      <c r="AV99" s="299">
        <v>242155271</v>
      </c>
      <c r="AW99" s="202">
        <v>268576646</v>
      </c>
      <c r="AX99" s="202">
        <v>262725653</v>
      </c>
      <c r="AY99" s="202">
        <v>258880782</v>
      </c>
      <c r="AZ99" s="29">
        <v>154371324</v>
      </c>
      <c r="BA99" s="202">
        <v>106800154</v>
      </c>
      <c r="BB99" s="202">
        <v>60530823</v>
      </c>
      <c r="BC99" s="29">
        <v>37260052</v>
      </c>
      <c r="BD99" s="202">
        <v>41951098</v>
      </c>
      <c r="BE99" s="202">
        <v>38272919</v>
      </c>
      <c r="BF99" s="202">
        <v>46024174</v>
      </c>
      <c r="BG99" s="202">
        <v>110836078</v>
      </c>
      <c r="BH99" s="299"/>
      <c r="BI99" s="29">
        <f t="shared" ref="BI99:BM99" si="399">SUM(BI94:BI98)</f>
        <v>-31987393.730000004</v>
      </c>
      <c r="BJ99" s="122">
        <f t="shared" si="399"/>
        <v>-13311965.279999996</v>
      </c>
      <c r="BK99" s="122">
        <f t="shared" si="399"/>
        <v>8197358.8200000003</v>
      </c>
      <c r="BL99" s="122">
        <f t="shared" si="399"/>
        <v>-3099885.8299999959</v>
      </c>
      <c r="BM99" s="122">
        <f t="shared" si="399"/>
        <v>1622716.9499999974</v>
      </c>
      <c r="BN99" s="122">
        <f t="shared" ref="BN99:BV99" si="400">SUM(BN94:BN98)</f>
        <v>-2877113.3799999971</v>
      </c>
      <c r="BO99" s="122">
        <f t="shared" si="400"/>
        <v>-1458955.9000000008</v>
      </c>
      <c r="BP99" s="122">
        <f t="shared" si="400"/>
        <v>-7885918.6299999999</v>
      </c>
      <c r="BQ99" s="122">
        <f t="shared" si="400"/>
        <v>-1816374.4799999958</v>
      </c>
      <c r="BR99" s="393">
        <f t="shared" si="400"/>
        <v>-17300409.399999999</v>
      </c>
      <c r="BS99" s="416">
        <f t="shared" si="400"/>
        <v>7022411.9499999955</v>
      </c>
      <c r="BT99" s="122">
        <f t="shared" si="400"/>
        <v>40882101.609999992</v>
      </c>
      <c r="BU99" s="122">
        <f t="shared" si="400"/>
        <v>41452367.510000005</v>
      </c>
      <c r="BV99" s="122">
        <f t="shared" si="400"/>
        <v>4433304.5999999922</v>
      </c>
      <c r="BW99" s="122">
        <f t="shared" ref="BW99:BX99" si="401">SUM(BW94:BW98)</f>
        <v>-18338198.730000004</v>
      </c>
      <c r="BX99" s="233">
        <f t="shared" si="401"/>
        <v>20215596.219999999</v>
      </c>
      <c r="BY99" s="233">
        <f t="shared" ref="BY99:BZ99" si="402">SUM(BY94:BY98)</f>
        <v>1101727.6700000016</v>
      </c>
      <c r="BZ99" s="233">
        <f t="shared" si="402"/>
        <v>6651915.7399999984</v>
      </c>
      <c r="CA99" s="233">
        <f t="shared" ref="CA99:CB99" si="403">SUM(CA94:CA98)</f>
        <v>4789337.5600000005</v>
      </c>
      <c r="CB99" s="233">
        <f t="shared" si="403"/>
        <v>7313029</v>
      </c>
      <c r="CC99" s="233">
        <f t="shared" ref="CC99:CE99" si="404">SUM(CC94:CC98)</f>
        <v>11846011.950000003</v>
      </c>
      <c r="CD99" s="373">
        <f t="shared" si="404"/>
        <v>36545106.670000002</v>
      </c>
      <c r="CE99" s="342">
        <f t="shared" si="404"/>
        <v>50389417</v>
      </c>
      <c r="CF99" s="259">
        <f t="shared" ref="CF99" si="405">SUM(CF94:CF98)</f>
        <v>36402664</v>
      </c>
      <c r="CG99" s="259">
        <f t="shared" ref="CG99" si="406">SUM(CG94:CG98)</f>
        <v>49075465.780000009</v>
      </c>
      <c r="CH99" s="259">
        <f t="shared" ref="CH99" si="407">SUM(CH94:CH98)</f>
        <v>32770208.570000008</v>
      </c>
      <c r="CI99" s="259">
        <f t="shared" ref="CI99" si="408">SUM(CI94:CI98)</f>
        <v>29105050.729999997</v>
      </c>
      <c r="CJ99" s="259">
        <f t="shared" ref="CJ99" si="409">SUM(CJ94:CJ98)</f>
        <v>-1408401.9600000028</v>
      </c>
      <c r="CK99" s="259">
        <f t="shared" ref="CK99" si="410">SUM(CK94:CK98)</f>
        <v>13928740</v>
      </c>
      <c r="CL99" s="259">
        <f t="shared" ref="CL99" si="411">SUM(CL94:CL98)</f>
        <v>5819963.1199999992</v>
      </c>
      <c r="CM99" s="259">
        <f t="shared" ref="CM99" si="412">SUM(CM94:CM98)</f>
        <v>8964237</v>
      </c>
      <c r="CN99" s="259">
        <f t="shared" ref="CN99" si="413">SUM(CN94:CN98)</f>
        <v>15483275</v>
      </c>
      <c r="CO99" s="259">
        <f t="shared" ref="CO99" si="414">SUM(CO94:CO98)</f>
        <v>14842675</v>
      </c>
      <c r="CP99" s="373">
        <f t="shared" ref="CP99" si="415">SUM(CP94:CP98)</f>
        <v>40746279</v>
      </c>
      <c r="CQ99" s="373">
        <f t="shared" ref="CQ99" si="416">SUM(CQ94:CQ98)</f>
        <v>15056178</v>
      </c>
      <c r="CR99" s="373">
        <f t="shared" ref="CR99" si="417">SUM(CR94:CR98)</f>
        <v>10790766</v>
      </c>
      <c r="CS99" s="373">
        <f t="shared" ref="CS99" si="418">SUM(CS94:CS98)</f>
        <v>3224058</v>
      </c>
      <c r="CT99" s="373">
        <f t="shared" ref="CT99:CU99" si="419">SUM(CT94:CT98)</f>
        <v>-15494708</v>
      </c>
      <c r="CU99" s="373">
        <f t="shared" si="419"/>
        <v>1452081</v>
      </c>
      <c r="CV99" s="373">
        <f t="shared" ref="CV99" si="420">SUM(CV94:CV98)</f>
        <v>-1585441</v>
      </c>
      <c r="CW99" s="373">
        <f t="shared" ref="CW99" si="421">SUM(CW94:CW98)</f>
        <v>-13160456</v>
      </c>
      <c r="CX99" s="373">
        <f t="shared" ref="CX99:CY99" si="422">SUM(CX94:CX98)</f>
        <v>-2231061</v>
      </c>
      <c r="CY99" s="373">
        <f t="shared" si="422"/>
        <v>-7209929</v>
      </c>
      <c r="CZ99" s="373">
        <f t="shared" ref="CZ99:DA99" si="423">SUM(CZ94:CZ98)</f>
        <v>-16326082</v>
      </c>
      <c r="DA99" s="373">
        <f t="shared" si="423"/>
        <v>8940729</v>
      </c>
      <c r="DB99" s="331"/>
      <c r="DC99" s="29">
        <f>SUM(DC94:DC98)</f>
        <v>110836078</v>
      </c>
    </row>
    <row r="100" spans="1:107" s="31" customFormat="1" x14ac:dyDescent="0.3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29"/>
      <c r="CC100" s="229"/>
      <c r="CD100" s="369"/>
      <c r="CE100" s="338"/>
      <c r="CF100" s="255"/>
      <c r="CG100" s="255"/>
      <c r="CH100" s="255"/>
      <c r="CI100" s="255"/>
      <c r="CJ100" s="255"/>
      <c r="CK100" s="255"/>
      <c r="CL100" s="255"/>
      <c r="CM100" s="255"/>
      <c r="CN100" s="255"/>
      <c r="CO100" s="255"/>
      <c r="CP100" s="369"/>
      <c r="CQ100" s="369"/>
      <c r="CR100" s="369"/>
      <c r="CS100" s="369"/>
      <c r="CT100" s="369"/>
      <c r="CU100" s="369"/>
      <c r="CV100" s="369"/>
      <c r="CW100" s="369"/>
      <c r="CX100" s="369"/>
      <c r="CY100" s="369"/>
      <c r="CZ100" s="369"/>
      <c r="DA100" s="369"/>
      <c r="DB100" s="330"/>
      <c r="DC100" s="88"/>
    </row>
    <row r="101" spans="1:107" s="31" customFormat="1" x14ac:dyDescent="0.35">
      <c r="A101" s="139"/>
      <c r="B101" s="32" t="s">
        <v>139</v>
      </c>
      <c r="C101" s="90">
        <v>101668016.55</v>
      </c>
      <c r="D101" s="91">
        <v>87058595.739999995</v>
      </c>
      <c r="E101" s="91">
        <v>66709424.939999998</v>
      </c>
      <c r="F101" s="28">
        <v>43300182.240000002</v>
      </c>
      <c r="G101" s="91">
        <v>36060381.759999998</v>
      </c>
      <c r="H101" s="91">
        <v>30883351.73</v>
      </c>
      <c r="I101" s="91">
        <v>28298200.129999999</v>
      </c>
      <c r="J101" s="91">
        <v>31160779.739999998</v>
      </c>
      <c r="K101" s="91">
        <v>33815876.659999996</v>
      </c>
      <c r="L101" s="92">
        <v>71941319.299999997</v>
      </c>
      <c r="M101" s="91">
        <v>93496744.689999998</v>
      </c>
      <c r="N101" s="91">
        <v>89382464.010000005</v>
      </c>
      <c r="O101" s="91">
        <v>95294514.189999998</v>
      </c>
      <c r="P101" s="91">
        <v>75102143.739999995</v>
      </c>
      <c r="Q101" s="91">
        <v>67313133.049999997</v>
      </c>
      <c r="R101" s="91">
        <v>43657327.990000002</v>
      </c>
      <c r="S101" s="91">
        <v>32215647.620000001</v>
      </c>
      <c r="T101" s="91">
        <v>28745761.850000001</v>
      </c>
      <c r="U101" s="192">
        <v>27429711.25</v>
      </c>
      <c r="V101" s="192">
        <v>28054343</v>
      </c>
      <c r="W101" s="192">
        <v>34701031.579999998</v>
      </c>
      <c r="X101" s="92">
        <v>67429866.790000007</v>
      </c>
      <c r="Y101" s="192">
        <v>85415001</v>
      </c>
      <c r="Z101" s="192">
        <v>99217608</v>
      </c>
      <c r="AA101" s="192">
        <v>119587407.59</v>
      </c>
      <c r="AB101" s="192">
        <v>83179662.810000002</v>
      </c>
      <c r="AC101" s="192">
        <v>61285579.329999998</v>
      </c>
      <c r="AD101" s="192">
        <v>44664352.280000001</v>
      </c>
      <c r="AE101" s="192">
        <v>34629407</v>
      </c>
      <c r="AF101" s="192">
        <v>31896390.18</v>
      </c>
      <c r="AG101" s="192">
        <v>28117615</v>
      </c>
      <c r="AH101" s="192">
        <v>28517318</v>
      </c>
      <c r="AI101" s="192">
        <v>37147003</v>
      </c>
      <c r="AJ101" s="92">
        <v>75359315</v>
      </c>
      <c r="AK101" s="282">
        <v>102947364</v>
      </c>
      <c r="AL101" s="282">
        <v>134138502</v>
      </c>
      <c r="AM101" s="282">
        <v>138387589</v>
      </c>
      <c r="AN101" s="282">
        <v>99097647</v>
      </c>
      <c r="AO101" s="282">
        <v>81265866</v>
      </c>
      <c r="AP101" s="282">
        <v>57078308</v>
      </c>
      <c r="AQ101" s="57">
        <v>41676064</v>
      </c>
      <c r="AR101" s="282">
        <v>41605197</v>
      </c>
      <c r="AS101" s="282">
        <v>35453864</v>
      </c>
      <c r="AT101" s="282">
        <v>39320232</v>
      </c>
      <c r="AU101" s="282">
        <v>48839009</v>
      </c>
      <c r="AV101" s="300">
        <v>85647570</v>
      </c>
      <c r="AW101" s="282">
        <v>125956210</v>
      </c>
      <c r="AX101" s="282">
        <v>129908572</v>
      </c>
      <c r="AY101" s="282">
        <v>140325540</v>
      </c>
      <c r="AZ101" s="57">
        <v>98567688</v>
      </c>
      <c r="BA101" s="282">
        <v>85360643</v>
      </c>
      <c r="BB101" s="282">
        <v>50665779</v>
      </c>
      <c r="BC101" s="57">
        <v>35568709</v>
      </c>
      <c r="BD101" s="282">
        <v>35803211</v>
      </c>
      <c r="BE101" s="282">
        <v>31395455</v>
      </c>
      <c r="BF101" s="282">
        <v>33727721</v>
      </c>
      <c r="BG101" s="282">
        <v>43425293</v>
      </c>
      <c r="BH101" s="300"/>
      <c r="BI101" s="28">
        <f t="shared" ref="BI101:BR105" si="424">O101-C101</f>
        <v>-6373502.3599999994</v>
      </c>
      <c r="BJ101" s="93">
        <f t="shared" si="424"/>
        <v>-11956452</v>
      </c>
      <c r="BK101" s="93">
        <f t="shared" si="424"/>
        <v>603708.1099999994</v>
      </c>
      <c r="BL101" s="93">
        <f t="shared" si="424"/>
        <v>357145.75</v>
      </c>
      <c r="BM101" s="93">
        <f t="shared" si="424"/>
        <v>-3844734.1399999969</v>
      </c>
      <c r="BN101" s="93">
        <f t="shared" si="424"/>
        <v>-2137589.879999999</v>
      </c>
      <c r="BO101" s="93">
        <f t="shared" si="424"/>
        <v>-868488.87999999896</v>
      </c>
      <c r="BP101" s="93">
        <f t="shared" si="424"/>
        <v>-3106436.7399999984</v>
      </c>
      <c r="BQ101" s="93">
        <f t="shared" si="424"/>
        <v>885154.92000000179</v>
      </c>
      <c r="BR101" s="394">
        <f t="shared" si="424"/>
        <v>-4511452.5099999905</v>
      </c>
      <c r="BS101" s="417">
        <f t="shared" ref="BS101:CB105" si="425">Y101-M101</f>
        <v>-8081743.6899999976</v>
      </c>
      <c r="BT101" s="93">
        <f t="shared" si="425"/>
        <v>9835143.9899999946</v>
      </c>
      <c r="BU101" s="93">
        <f t="shared" si="425"/>
        <v>24292893.400000006</v>
      </c>
      <c r="BV101" s="93">
        <f t="shared" si="425"/>
        <v>8077519.0700000077</v>
      </c>
      <c r="BW101" s="93">
        <f t="shared" si="425"/>
        <v>-6027553.7199999988</v>
      </c>
      <c r="BX101" s="234">
        <f t="shared" si="425"/>
        <v>1007024.2899999991</v>
      </c>
      <c r="BY101" s="234">
        <f t="shared" si="425"/>
        <v>2413759.379999999</v>
      </c>
      <c r="BZ101" s="234">
        <f t="shared" si="425"/>
        <v>3150628.3299999982</v>
      </c>
      <c r="CA101" s="234">
        <f t="shared" si="425"/>
        <v>687903.75</v>
      </c>
      <c r="CB101" s="234">
        <f t="shared" si="425"/>
        <v>462975</v>
      </c>
      <c r="CC101" s="234">
        <f t="shared" ref="CC101:CL105" si="426">AI101-W101</f>
        <v>2445971.4200000018</v>
      </c>
      <c r="CD101" s="374">
        <f t="shared" si="426"/>
        <v>7929448.2099999934</v>
      </c>
      <c r="CE101" s="343">
        <f t="shared" si="426"/>
        <v>17532363</v>
      </c>
      <c r="CF101" s="247">
        <f t="shared" si="426"/>
        <v>34920894</v>
      </c>
      <c r="CG101" s="247">
        <f t="shared" si="426"/>
        <v>18800181.409999996</v>
      </c>
      <c r="CH101" s="247">
        <f t="shared" si="426"/>
        <v>15917984.189999998</v>
      </c>
      <c r="CI101" s="247">
        <f t="shared" si="426"/>
        <v>19980286.670000002</v>
      </c>
      <c r="CJ101" s="247">
        <f t="shared" si="426"/>
        <v>12413955.719999999</v>
      </c>
      <c r="CK101" s="247">
        <f t="shared" si="426"/>
        <v>7046657</v>
      </c>
      <c r="CL101" s="247">
        <f t="shared" si="426"/>
        <v>9708806.8200000003</v>
      </c>
      <c r="CM101" s="247">
        <f t="shared" ref="CM101:DA105" si="427">AS101-AG101</f>
        <v>7336249</v>
      </c>
      <c r="CN101" s="247">
        <f t="shared" si="427"/>
        <v>10802914</v>
      </c>
      <c r="CO101" s="247">
        <f t="shared" si="427"/>
        <v>11692006</v>
      </c>
      <c r="CP101" s="374">
        <f t="shared" si="427"/>
        <v>10288255</v>
      </c>
      <c r="CQ101" s="374">
        <f t="shared" si="427"/>
        <v>23008846</v>
      </c>
      <c r="CR101" s="374">
        <f t="shared" si="427"/>
        <v>-4229930</v>
      </c>
      <c r="CS101" s="374">
        <f t="shared" si="427"/>
        <v>1937951</v>
      </c>
      <c r="CT101" s="374">
        <f t="shared" si="427"/>
        <v>-529959</v>
      </c>
      <c r="CU101" s="374">
        <f t="shared" si="427"/>
        <v>4094777</v>
      </c>
      <c r="CV101" s="374">
        <f t="shared" si="427"/>
        <v>-6412529</v>
      </c>
      <c r="CW101" s="374">
        <f t="shared" si="427"/>
        <v>-6107355</v>
      </c>
      <c r="CX101" s="374">
        <f t="shared" si="427"/>
        <v>-5801986</v>
      </c>
      <c r="CY101" s="374">
        <f t="shared" si="427"/>
        <v>-4058409</v>
      </c>
      <c r="CZ101" s="374">
        <f t="shared" si="427"/>
        <v>-5592511</v>
      </c>
      <c r="DA101" s="374">
        <f t="shared" si="427"/>
        <v>-5413716</v>
      </c>
      <c r="DB101" s="330"/>
      <c r="DC101" s="57">
        <f>IF(ISERROR(GETPIVOTDATA("VALUE",'CRS WK pvt'!$I$2,"DT_FILE",DC$8,"CD_CO",DC$6,"TRIM_CAT",TRIM(B101),"TRIM_LINE",A100))=TRUE,0,GETPIVOTDATA("VALUE",'CRS WK pvt'!$I$2,"DT_FILE",DC$8,"CD_CO",DC$6,"TRIM_CAT",TRIM(B101),"TRIM_LINE",A100))</f>
        <v>43425293</v>
      </c>
    </row>
    <row r="102" spans="1:107" s="31" customFormat="1" x14ac:dyDescent="0.35">
      <c r="A102" s="139"/>
      <c r="B102" s="32" t="s">
        <v>140</v>
      </c>
      <c r="C102" s="90">
        <v>5440644.79</v>
      </c>
      <c r="D102" s="91">
        <v>5342614.6500000004</v>
      </c>
      <c r="E102" s="91">
        <v>4026889.16</v>
      </c>
      <c r="F102" s="28">
        <v>3923400.13</v>
      </c>
      <c r="G102" s="91">
        <v>2305804.96</v>
      </c>
      <c r="H102" s="91">
        <v>1958759.6</v>
      </c>
      <c r="I102" s="91">
        <v>1846890.77</v>
      </c>
      <c r="J102" s="91">
        <v>1981765.36</v>
      </c>
      <c r="K102" s="91">
        <v>1801779.46</v>
      </c>
      <c r="L102" s="92">
        <v>2583385.83</v>
      </c>
      <c r="M102" s="91">
        <v>4666823.88</v>
      </c>
      <c r="N102" s="91">
        <v>5536571.4699999997</v>
      </c>
      <c r="O102" s="91">
        <v>4733750.07</v>
      </c>
      <c r="P102" s="91">
        <v>3818080.53</v>
      </c>
      <c r="Q102" s="91">
        <v>4070389.04</v>
      </c>
      <c r="R102" s="91">
        <v>2772278.2</v>
      </c>
      <c r="S102" s="91">
        <v>2246019.2000000002</v>
      </c>
      <c r="T102" s="91">
        <v>1894810.8</v>
      </c>
      <c r="U102" s="192">
        <v>1722441.22</v>
      </c>
      <c r="V102" s="192">
        <v>1600571</v>
      </c>
      <c r="W102" s="192">
        <v>1692789.13</v>
      </c>
      <c r="X102" s="92">
        <v>2725212.09</v>
      </c>
      <c r="Y102" s="192">
        <v>4265538</v>
      </c>
      <c r="Z102" s="192">
        <v>5704563</v>
      </c>
      <c r="AA102" s="192">
        <v>7474180.96</v>
      </c>
      <c r="AB102" s="192">
        <v>4651969.6100000003</v>
      </c>
      <c r="AC102" s="192">
        <v>5411576.5700000003</v>
      </c>
      <c r="AD102" s="192">
        <v>4023648.13</v>
      </c>
      <c r="AE102" s="192">
        <v>3016108</v>
      </c>
      <c r="AF102" s="192">
        <v>3018210.5</v>
      </c>
      <c r="AG102" s="192">
        <v>2523553</v>
      </c>
      <c r="AH102" s="192">
        <v>2157252</v>
      </c>
      <c r="AI102" s="192">
        <v>4180425</v>
      </c>
      <c r="AJ102" s="92">
        <v>6386696</v>
      </c>
      <c r="AK102" s="282">
        <v>5810209</v>
      </c>
      <c r="AL102" s="282">
        <v>7510329</v>
      </c>
      <c r="AM102" s="282">
        <v>9178439</v>
      </c>
      <c r="AN102" s="282">
        <v>6862843</v>
      </c>
      <c r="AO102" s="282">
        <v>6962135</v>
      </c>
      <c r="AP102" s="282">
        <v>5268344</v>
      </c>
      <c r="AQ102" s="57">
        <v>3412421</v>
      </c>
      <c r="AR102" s="282">
        <v>3853133</v>
      </c>
      <c r="AS102" s="282">
        <v>2895788</v>
      </c>
      <c r="AT102" s="282">
        <v>3045318</v>
      </c>
      <c r="AU102" s="282">
        <v>3331317</v>
      </c>
      <c r="AV102" s="300">
        <v>4418471</v>
      </c>
      <c r="AW102" s="282">
        <v>7689556</v>
      </c>
      <c r="AX102" s="282">
        <v>8548891</v>
      </c>
      <c r="AY102" s="282">
        <v>9701610</v>
      </c>
      <c r="AZ102" s="57">
        <v>7958388</v>
      </c>
      <c r="BA102" s="282">
        <v>8819830</v>
      </c>
      <c r="BB102" s="282">
        <v>5206786</v>
      </c>
      <c r="BC102" s="57">
        <v>4277769</v>
      </c>
      <c r="BD102" s="282">
        <v>4292534</v>
      </c>
      <c r="BE102" s="282">
        <v>3338167</v>
      </c>
      <c r="BF102" s="282">
        <v>3333603</v>
      </c>
      <c r="BG102" s="282">
        <v>3317489</v>
      </c>
      <c r="BH102" s="300"/>
      <c r="BI102" s="28">
        <f t="shared" si="424"/>
        <v>-706894.71999999974</v>
      </c>
      <c r="BJ102" s="93">
        <f t="shared" si="424"/>
        <v>-1524534.1200000006</v>
      </c>
      <c r="BK102" s="93">
        <f t="shared" si="424"/>
        <v>43499.879999999888</v>
      </c>
      <c r="BL102" s="93">
        <f t="shared" si="424"/>
        <v>-1151121.9299999997</v>
      </c>
      <c r="BM102" s="93">
        <f t="shared" si="424"/>
        <v>-59785.759999999776</v>
      </c>
      <c r="BN102" s="93">
        <f t="shared" si="424"/>
        <v>-63948.800000000047</v>
      </c>
      <c r="BO102" s="93">
        <f t="shared" si="424"/>
        <v>-124449.55000000005</v>
      </c>
      <c r="BP102" s="93">
        <f t="shared" si="424"/>
        <v>-381194.3600000001</v>
      </c>
      <c r="BQ102" s="93">
        <f t="shared" si="424"/>
        <v>-108990.33000000007</v>
      </c>
      <c r="BR102" s="394">
        <f t="shared" si="424"/>
        <v>141826.25999999978</v>
      </c>
      <c r="BS102" s="417">
        <f t="shared" si="425"/>
        <v>-401285.87999999989</v>
      </c>
      <c r="BT102" s="93">
        <f t="shared" si="425"/>
        <v>167991.53000000026</v>
      </c>
      <c r="BU102" s="93">
        <f t="shared" si="425"/>
        <v>2740430.8899999997</v>
      </c>
      <c r="BV102" s="93">
        <f t="shared" si="425"/>
        <v>833889.08000000054</v>
      </c>
      <c r="BW102" s="93">
        <f t="shared" si="425"/>
        <v>1341187.5300000003</v>
      </c>
      <c r="BX102" s="234">
        <f t="shared" si="425"/>
        <v>1251369.9299999997</v>
      </c>
      <c r="BY102" s="234">
        <f t="shared" si="425"/>
        <v>770088.79999999981</v>
      </c>
      <c r="BZ102" s="234">
        <f t="shared" si="425"/>
        <v>1123399.7</v>
      </c>
      <c r="CA102" s="234">
        <f t="shared" si="425"/>
        <v>801111.78</v>
      </c>
      <c r="CB102" s="234">
        <f t="shared" si="425"/>
        <v>556681</v>
      </c>
      <c r="CC102" s="234">
        <f t="shared" si="426"/>
        <v>2487635.87</v>
      </c>
      <c r="CD102" s="374">
        <f t="shared" si="426"/>
        <v>3661483.91</v>
      </c>
      <c r="CE102" s="343">
        <f t="shared" si="426"/>
        <v>1544671</v>
      </c>
      <c r="CF102" s="247">
        <f t="shared" si="426"/>
        <v>1805766</v>
      </c>
      <c r="CG102" s="247">
        <f t="shared" si="426"/>
        <v>1704258.04</v>
      </c>
      <c r="CH102" s="247">
        <f t="shared" si="426"/>
        <v>2210873.3899999997</v>
      </c>
      <c r="CI102" s="247">
        <f t="shared" si="426"/>
        <v>1550558.4299999997</v>
      </c>
      <c r="CJ102" s="247">
        <f t="shared" si="426"/>
        <v>1244695.8700000001</v>
      </c>
      <c r="CK102" s="247">
        <f t="shared" si="426"/>
        <v>396313</v>
      </c>
      <c r="CL102" s="247">
        <f t="shared" si="426"/>
        <v>834922.5</v>
      </c>
      <c r="CM102" s="247">
        <f t="shared" si="427"/>
        <v>372235</v>
      </c>
      <c r="CN102" s="247">
        <f t="shared" si="427"/>
        <v>888066</v>
      </c>
      <c r="CO102" s="247">
        <f t="shared" si="427"/>
        <v>-849108</v>
      </c>
      <c r="CP102" s="374">
        <f t="shared" si="427"/>
        <v>-1968225</v>
      </c>
      <c r="CQ102" s="374">
        <f t="shared" si="427"/>
        <v>1879347</v>
      </c>
      <c r="CR102" s="374">
        <f t="shared" si="427"/>
        <v>1038562</v>
      </c>
      <c r="CS102" s="374">
        <f t="shared" si="427"/>
        <v>523171</v>
      </c>
      <c r="CT102" s="374">
        <f t="shared" si="427"/>
        <v>1095545</v>
      </c>
      <c r="CU102" s="374">
        <f t="shared" si="427"/>
        <v>1857695</v>
      </c>
      <c r="CV102" s="374">
        <f t="shared" si="427"/>
        <v>-61558</v>
      </c>
      <c r="CW102" s="374">
        <f t="shared" si="427"/>
        <v>865348</v>
      </c>
      <c r="CX102" s="374">
        <f t="shared" si="427"/>
        <v>439401</v>
      </c>
      <c r="CY102" s="374">
        <f t="shared" si="427"/>
        <v>442379</v>
      </c>
      <c r="CZ102" s="374">
        <f t="shared" si="427"/>
        <v>288285</v>
      </c>
      <c r="DA102" s="374">
        <f t="shared" si="427"/>
        <v>-13828</v>
      </c>
      <c r="DB102" s="330"/>
      <c r="DC102" s="57">
        <f>IF(ISERROR(GETPIVOTDATA("VALUE",'CRS WK pvt'!$I$2,"DT_FILE",DC$8,"CD_CO",DC$6,"TRIM_CAT",TRIM(B102),"TRIM_LINE",A100))=TRUE,0,GETPIVOTDATA("VALUE",'CRS WK pvt'!$I$2,"DT_FILE",DC$8,"CD_CO",DC$6,"TRIM_CAT",TRIM(B102),"TRIM_LINE",A100))</f>
        <v>3317489</v>
      </c>
    </row>
    <row r="103" spans="1:107" s="31" customFormat="1" x14ac:dyDescent="0.35">
      <c r="A103" s="139"/>
      <c r="B103" s="32" t="s">
        <v>141</v>
      </c>
      <c r="C103" s="90">
        <v>13394682.77</v>
      </c>
      <c r="D103" s="91">
        <v>11600996.93</v>
      </c>
      <c r="E103" s="91">
        <v>9074922.5099999998</v>
      </c>
      <c r="F103" s="28">
        <v>4869242.99</v>
      </c>
      <c r="G103" s="91">
        <v>3748597.27</v>
      </c>
      <c r="H103" s="91">
        <v>3059845.46</v>
      </c>
      <c r="I103" s="91">
        <v>2815540.24</v>
      </c>
      <c r="J103" s="91">
        <v>3096305.74</v>
      </c>
      <c r="K103" s="91">
        <v>3385448.35</v>
      </c>
      <c r="L103" s="92">
        <v>7010178.9900000002</v>
      </c>
      <c r="M103" s="91">
        <v>12190081.4</v>
      </c>
      <c r="N103" s="91">
        <v>10434259.210000001</v>
      </c>
      <c r="O103" s="91">
        <v>11585419.32</v>
      </c>
      <c r="P103" s="91">
        <v>7447046.3200000003</v>
      </c>
      <c r="Q103" s="91">
        <v>7301485.71</v>
      </c>
      <c r="R103" s="91">
        <v>5100340.33</v>
      </c>
      <c r="S103" s="91">
        <v>3517847.82</v>
      </c>
      <c r="T103" s="91">
        <v>2597276.92</v>
      </c>
      <c r="U103" s="192">
        <v>2513034.29</v>
      </c>
      <c r="V103" s="192">
        <v>2440038</v>
      </c>
      <c r="W103" s="192">
        <v>3129945.06</v>
      </c>
      <c r="X103" s="92">
        <v>6147314.4000000004</v>
      </c>
      <c r="Y103" s="192">
        <v>8785946</v>
      </c>
      <c r="Z103" s="192">
        <v>11340189</v>
      </c>
      <c r="AA103" s="192">
        <v>15528013.77</v>
      </c>
      <c r="AB103" s="192">
        <v>10148477.109999999</v>
      </c>
      <c r="AC103" s="192">
        <v>6915971.6500000004</v>
      </c>
      <c r="AD103" s="192">
        <v>4405970.1399999997</v>
      </c>
      <c r="AE103" s="192">
        <v>3436652</v>
      </c>
      <c r="AF103" s="192">
        <v>3221851.18</v>
      </c>
      <c r="AG103" s="192">
        <v>2848495</v>
      </c>
      <c r="AH103" s="192">
        <v>2635578</v>
      </c>
      <c r="AI103" s="192">
        <v>3635574</v>
      </c>
      <c r="AJ103" s="92">
        <v>6787969</v>
      </c>
      <c r="AK103" s="282">
        <v>10429619</v>
      </c>
      <c r="AL103" s="282">
        <v>16741000</v>
      </c>
      <c r="AM103" s="282">
        <v>17779706</v>
      </c>
      <c r="AN103" s="282">
        <v>13448224</v>
      </c>
      <c r="AO103" s="282">
        <v>10152702</v>
      </c>
      <c r="AP103" s="282">
        <v>6220872</v>
      </c>
      <c r="AQ103" s="57">
        <v>4526949</v>
      </c>
      <c r="AR103" s="282">
        <v>4217419</v>
      </c>
      <c r="AS103" s="282">
        <v>3294631</v>
      </c>
      <c r="AT103" s="282">
        <v>4016441</v>
      </c>
      <c r="AU103" s="282">
        <v>5287302</v>
      </c>
      <c r="AV103" s="300">
        <v>8578144</v>
      </c>
      <c r="AW103" s="282">
        <v>15219380</v>
      </c>
      <c r="AX103" s="282">
        <v>16206634</v>
      </c>
      <c r="AY103" s="282">
        <v>18003165</v>
      </c>
      <c r="AZ103" s="57">
        <v>12179515</v>
      </c>
      <c r="BA103" s="282">
        <v>9222727</v>
      </c>
      <c r="BB103" s="282">
        <v>5688863</v>
      </c>
      <c r="BC103" s="57">
        <v>3692983</v>
      </c>
      <c r="BD103" s="282">
        <v>3317206</v>
      </c>
      <c r="BE103" s="282">
        <v>2884751</v>
      </c>
      <c r="BF103" s="282">
        <v>3023457</v>
      </c>
      <c r="BG103" s="282">
        <v>4117893</v>
      </c>
      <c r="BH103" s="300"/>
      <c r="BI103" s="28">
        <f t="shared" si="424"/>
        <v>-1809263.4499999993</v>
      </c>
      <c r="BJ103" s="93">
        <f t="shared" si="424"/>
        <v>-4153950.6099999994</v>
      </c>
      <c r="BK103" s="93">
        <f t="shared" si="424"/>
        <v>-1773436.7999999998</v>
      </c>
      <c r="BL103" s="93">
        <f t="shared" si="424"/>
        <v>231097.33999999985</v>
      </c>
      <c r="BM103" s="93">
        <f t="shared" si="424"/>
        <v>-230749.45000000019</v>
      </c>
      <c r="BN103" s="93">
        <f t="shared" si="424"/>
        <v>-462568.54000000004</v>
      </c>
      <c r="BO103" s="93">
        <f t="shared" si="424"/>
        <v>-302505.95000000019</v>
      </c>
      <c r="BP103" s="93">
        <f t="shared" si="424"/>
        <v>-656267.74000000022</v>
      </c>
      <c r="BQ103" s="93">
        <f t="shared" si="424"/>
        <v>-255503.29000000004</v>
      </c>
      <c r="BR103" s="394">
        <f t="shared" si="424"/>
        <v>-862864.58999999985</v>
      </c>
      <c r="BS103" s="417">
        <f t="shared" si="425"/>
        <v>-3404135.4000000004</v>
      </c>
      <c r="BT103" s="93">
        <f t="shared" si="425"/>
        <v>905929.78999999911</v>
      </c>
      <c r="BU103" s="93">
        <f t="shared" si="425"/>
        <v>3942594.4499999993</v>
      </c>
      <c r="BV103" s="93">
        <f t="shared" si="425"/>
        <v>2701430.7899999991</v>
      </c>
      <c r="BW103" s="93">
        <f t="shared" si="425"/>
        <v>-385514.05999999959</v>
      </c>
      <c r="BX103" s="234">
        <f t="shared" si="425"/>
        <v>-694370.19000000041</v>
      </c>
      <c r="BY103" s="234">
        <f t="shared" si="425"/>
        <v>-81195.819999999832</v>
      </c>
      <c r="BZ103" s="234">
        <f t="shared" si="425"/>
        <v>624574.26000000024</v>
      </c>
      <c r="CA103" s="234">
        <f t="shared" si="425"/>
        <v>335460.70999999996</v>
      </c>
      <c r="CB103" s="234">
        <f t="shared" si="425"/>
        <v>195540</v>
      </c>
      <c r="CC103" s="234">
        <f t="shared" si="426"/>
        <v>505628.93999999994</v>
      </c>
      <c r="CD103" s="374">
        <f t="shared" si="426"/>
        <v>640654.59999999963</v>
      </c>
      <c r="CE103" s="343">
        <f t="shared" si="426"/>
        <v>1643673</v>
      </c>
      <c r="CF103" s="247">
        <f t="shared" si="426"/>
        <v>5400811</v>
      </c>
      <c r="CG103" s="247">
        <f t="shared" si="426"/>
        <v>2251692.2300000004</v>
      </c>
      <c r="CH103" s="247">
        <f t="shared" si="426"/>
        <v>3299746.8900000006</v>
      </c>
      <c r="CI103" s="247">
        <f t="shared" si="426"/>
        <v>3236730.3499999996</v>
      </c>
      <c r="CJ103" s="247">
        <f t="shared" si="426"/>
        <v>1814901.8600000003</v>
      </c>
      <c r="CK103" s="247">
        <f t="shared" si="426"/>
        <v>1090297</v>
      </c>
      <c r="CL103" s="247">
        <f t="shared" si="426"/>
        <v>995567.81999999983</v>
      </c>
      <c r="CM103" s="247">
        <f t="shared" si="427"/>
        <v>446136</v>
      </c>
      <c r="CN103" s="247">
        <f t="shared" si="427"/>
        <v>1380863</v>
      </c>
      <c r="CO103" s="247">
        <f t="shared" si="427"/>
        <v>1651728</v>
      </c>
      <c r="CP103" s="374">
        <f t="shared" si="427"/>
        <v>1790175</v>
      </c>
      <c r="CQ103" s="374">
        <f t="shared" si="427"/>
        <v>4789761</v>
      </c>
      <c r="CR103" s="374">
        <f t="shared" si="427"/>
        <v>-534366</v>
      </c>
      <c r="CS103" s="374">
        <f t="shared" si="427"/>
        <v>223459</v>
      </c>
      <c r="CT103" s="374">
        <f t="shared" si="427"/>
        <v>-1268709</v>
      </c>
      <c r="CU103" s="374">
        <f t="shared" si="427"/>
        <v>-929975</v>
      </c>
      <c r="CV103" s="374">
        <f t="shared" si="427"/>
        <v>-532009</v>
      </c>
      <c r="CW103" s="374">
        <f t="shared" si="427"/>
        <v>-833966</v>
      </c>
      <c r="CX103" s="374">
        <f t="shared" si="427"/>
        <v>-900213</v>
      </c>
      <c r="CY103" s="374">
        <f t="shared" si="427"/>
        <v>-409880</v>
      </c>
      <c r="CZ103" s="374">
        <f t="shared" si="427"/>
        <v>-992984</v>
      </c>
      <c r="DA103" s="374">
        <f t="shared" si="427"/>
        <v>-1169409</v>
      </c>
      <c r="DB103" s="330"/>
      <c r="DC103" s="57">
        <f>IF(ISERROR(GETPIVOTDATA("VALUE",'CRS WK pvt'!$I$2,"DT_FILE",DC$8,"CD_CO",DC$6,"TRIM_CAT",TRIM(B103),"TRIM_LINE",A100))=TRUE,0,GETPIVOTDATA("VALUE",'CRS WK pvt'!$I$2,"DT_FILE",DC$8,"CD_CO",DC$6,"TRIM_CAT",TRIM(B103),"TRIM_LINE",A100))</f>
        <v>4117893</v>
      </c>
    </row>
    <row r="104" spans="1:107" s="31" customFormat="1" x14ac:dyDescent="0.35">
      <c r="A104" s="139"/>
      <c r="B104" s="32" t="s">
        <v>142</v>
      </c>
      <c r="C104" s="90">
        <v>14158656.67</v>
      </c>
      <c r="D104" s="91">
        <v>12488420.199999999</v>
      </c>
      <c r="E104" s="91">
        <v>9926474.7699999996</v>
      </c>
      <c r="F104" s="28">
        <v>5282538.0599999996</v>
      </c>
      <c r="G104" s="91">
        <v>4138957.01</v>
      </c>
      <c r="H104" s="91">
        <v>3254792.95</v>
      </c>
      <c r="I104" s="91">
        <v>3231719.21</v>
      </c>
      <c r="J104" s="91">
        <v>3444213.33</v>
      </c>
      <c r="K104" s="91">
        <v>3527802.57</v>
      </c>
      <c r="L104" s="92">
        <v>7178262.7300000004</v>
      </c>
      <c r="M104" s="91">
        <v>12926449.300000001</v>
      </c>
      <c r="N104" s="91">
        <v>10490174.09</v>
      </c>
      <c r="O104" s="91">
        <v>12575681.619999999</v>
      </c>
      <c r="P104" s="91">
        <v>7574983.0099999998</v>
      </c>
      <c r="Q104" s="91">
        <v>7920227.3499999996</v>
      </c>
      <c r="R104" s="91">
        <v>5457898.4199999999</v>
      </c>
      <c r="S104" s="91">
        <v>3656978.53</v>
      </c>
      <c r="T104" s="91">
        <v>2444560.7400000002</v>
      </c>
      <c r="U104" s="192">
        <v>2470294.84</v>
      </c>
      <c r="V104" s="192">
        <v>2483308</v>
      </c>
      <c r="W104" s="192">
        <v>3357675.66</v>
      </c>
      <c r="X104" s="92">
        <v>6458146.5</v>
      </c>
      <c r="Y104" s="192">
        <v>8831219</v>
      </c>
      <c r="Z104" s="192">
        <v>11312571</v>
      </c>
      <c r="AA104" s="192">
        <v>16474129.060000001</v>
      </c>
      <c r="AB104" s="192">
        <v>10502583.66</v>
      </c>
      <c r="AC104" s="192">
        <v>7549319.6799999997</v>
      </c>
      <c r="AD104" s="192">
        <v>4873520.8099999996</v>
      </c>
      <c r="AE104" s="192">
        <v>3763508</v>
      </c>
      <c r="AF104" s="192">
        <v>3337729.5</v>
      </c>
      <c r="AG104" s="192">
        <v>2927295</v>
      </c>
      <c r="AH104" s="192">
        <v>2619743</v>
      </c>
      <c r="AI104" s="192">
        <v>3713673</v>
      </c>
      <c r="AJ104" s="92">
        <v>6900643</v>
      </c>
      <c r="AK104" s="282">
        <v>10624362</v>
      </c>
      <c r="AL104" s="282">
        <v>17157556</v>
      </c>
      <c r="AM104" s="282">
        <v>18222980</v>
      </c>
      <c r="AN104" s="282">
        <v>13840601</v>
      </c>
      <c r="AO104" s="282">
        <v>10023198</v>
      </c>
      <c r="AP104" s="282">
        <v>7024349</v>
      </c>
      <c r="AQ104" s="57">
        <v>4927696</v>
      </c>
      <c r="AR104" s="282">
        <v>4371977</v>
      </c>
      <c r="AS104" s="282">
        <v>3400066</v>
      </c>
      <c r="AT104" s="282">
        <v>4355372</v>
      </c>
      <c r="AU104" s="282">
        <v>6102548</v>
      </c>
      <c r="AV104" s="300">
        <v>9082015</v>
      </c>
      <c r="AW104" s="282">
        <v>16072348</v>
      </c>
      <c r="AX104" s="282">
        <v>16974814</v>
      </c>
      <c r="AY104" s="282">
        <v>18556859</v>
      </c>
      <c r="AZ104" s="57">
        <v>12334749</v>
      </c>
      <c r="BA104" s="282">
        <v>10251971</v>
      </c>
      <c r="BB104" s="282">
        <v>6314903</v>
      </c>
      <c r="BC104" s="57">
        <v>4164444</v>
      </c>
      <c r="BD104" s="282">
        <v>3366280</v>
      </c>
      <c r="BE104" s="282">
        <v>3071968</v>
      </c>
      <c r="BF104" s="282">
        <v>3214186</v>
      </c>
      <c r="BG104" s="282">
        <v>4441761</v>
      </c>
      <c r="BH104" s="300"/>
      <c r="BI104" s="28">
        <f t="shared" si="424"/>
        <v>-1582975.0500000007</v>
      </c>
      <c r="BJ104" s="93">
        <f t="shared" si="424"/>
        <v>-4913437.1899999995</v>
      </c>
      <c r="BK104" s="93">
        <f t="shared" si="424"/>
        <v>-2006247.42</v>
      </c>
      <c r="BL104" s="93">
        <f t="shared" si="424"/>
        <v>175360.36000000034</v>
      </c>
      <c r="BM104" s="93">
        <f t="shared" si="424"/>
        <v>-481978.48</v>
      </c>
      <c r="BN104" s="93">
        <f t="shared" si="424"/>
        <v>-810232.21</v>
      </c>
      <c r="BO104" s="93">
        <f t="shared" si="424"/>
        <v>-761424.37000000011</v>
      </c>
      <c r="BP104" s="93">
        <f t="shared" si="424"/>
        <v>-960905.33000000007</v>
      </c>
      <c r="BQ104" s="93">
        <f t="shared" si="424"/>
        <v>-170126.90999999968</v>
      </c>
      <c r="BR104" s="394">
        <f t="shared" si="424"/>
        <v>-720116.23000000045</v>
      </c>
      <c r="BS104" s="417">
        <f t="shared" si="425"/>
        <v>-4095230.3000000007</v>
      </c>
      <c r="BT104" s="93">
        <f t="shared" si="425"/>
        <v>822396.91000000015</v>
      </c>
      <c r="BU104" s="93">
        <f t="shared" si="425"/>
        <v>3898447.4400000013</v>
      </c>
      <c r="BV104" s="93">
        <f t="shared" si="425"/>
        <v>2927600.6500000004</v>
      </c>
      <c r="BW104" s="93">
        <f t="shared" si="425"/>
        <v>-370907.66999999993</v>
      </c>
      <c r="BX104" s="234">
        <f t="shared" si="425"/>
        <v>-584377.61000000034</v>
      </c>
      <c r="BY104" s="234">
        <f t="shared" si="425"/>
        <v>106529.4700000002</v>
      </c>
      <c r="BZ104" s="234">
        <f t="shared" si="425"/>
        <v>893168.75999999978</v>
      </c>
      <c r="CA104" s="234">
        <f t="shared" si="425"/>
        <v>457000.16000000015</v>
      </c>
      <c r="CB104" s="234">
        <f t="shared" si="425"/>
        <v>136435</v>
      </c>
      <c r="CC104" s="234">
        <f t="shared" si="426"/>
        <v>355997.33999999985</v>
      </c>
      <c r="CD104" s="374">
        <f t="shared" si="426"/>
        <v>442496.5</v>
      </c>
      <c r="CE104" s="343">
        <f t="shared" si="426"/>
        <v>1793143</v>
      </c>
      <c r="CF104" s="247">
        <f t="shared" si="426"/>
        <v>5844985</v>
      </c>
      <c r="CG104" s="247">
        <f t="shared" si="426"/>
        <v>1748850.9399999995</v>
      </c>
      <c r="CH104" s="247">
        <f t="shared" si="426"/>
        <v>3338017.34</v>
      </c>
      <c r="CI104" s="247">
        <f t="shared" si="426"/>
        <v>2473878.3200000003</v>
      </c>
      <c r="CJ104" s="247">
        <f t="shared" si="426"/>
        <v>2150828.1900000004</v>
      </c>
      <c r="CK104" s="247">
        <f t="shared" si="426"/>
        <v>1164188</v>
      </c>
      <c r="CL104" s="247">
        <f t="shared" si="426"/>
        <v>1034247.5</v>
      </c>
      <c r="CM104" s="247">
        <f t="shared" si="427"/>
        <v>472771</v>
      </c>
      <c r="CN104" s="247">
        <f t="shared" si="427"/>
        <v>1735629</v>
      </c>
      <c r="CO104" s="247">
        <f t="shared" si="427"/>
        <v>2388875</v>
      </c>
      <c r="CP104" s="374">
        <f t="shared" si="427"/>
        <v>2181372</v>
      </c>
      <c r="CQ104" s="374">
        <f t="shared" si="427"/>
        <v>5447986</v>
      </c>
      <c r="CR104" s="374">
        <f t="shared" si="427"/>
        <v>-182742</v>
      </c>
      <c r="CS104" s="374">
        <f t="shared" si="427"/>
        <v>333879</v>
      </c>
      <c r="CT104" s="374">
        <f t="shared" si="427"/>
        <v>-1505852</v>
      </c>
      <c r="CU104" s="374">
        <f t="shared" si="427"/>
        <v>228773</v>
      </c>
      <c r="CV104" s="374">
        <f t="shared" si="427"/>
        <v>-709446</v>
      </c>
      <c r="CW104" s="374">
        <f t="shared" si="427"/>
        <v>-763252</v>
      </c>
      <c r="CX104" s="374">
        <f t="shared" si="427"/>
        <v>-1005697</v>
      </c>
      <c r="CY104" s="374">
        <f t="shared" si="427"/>
        <v>-328098</v>
      </c>
      <c r="CZ104" s="374">
        <f t="shared" si="427"/>
        <v>-1141186</v>
      </c>
      <c r="DA104" s="374">
        <f t="shared" si="427"/>
        <v>-1660787</v>
      </c>
      <c r="DB104" s="330"/>
      <c r="DC104" s="57">
        <f>IF(ISERROR(GETPIVOTDATA("VALUE",'CRS WK pvt'!$I$2,"DT_FILE",DC$8,"CD_CO",DC$6,"TRIM_CAT",TRIM(B104),"TRIM_LINE",A100))=TRUE,0,GETPIVOTDATA("VALUE",'CRS WK pvt'!$I$2,"DT_FILE",DC$8,"CD_CO",DC$6,"TRIM_CAT",TRIM(B104),"TRIM_LINE",A100))</f>
        <v>4441761</v>
      </c>
    </row>
    <row r="105" spans="1:107" s="31" customFormat="1" x14ac:dyDescent="0.35">
      <c r="A105" s="139"/>
      <c r="B105" s="32" t="s">
        <v>143</v>
      </c>
      <c r="C105" s="90">
        <v>39521513</v>
      </c>
      <c r="D105" s="91">
        <v>42548758.5</v>
      </c>
      <c r="E105" s="91">
        <v>40827416.32</v>
      </c>
      <c r="F105" s="28">
        <v>19470930.890000001</v>
      </c>
      <c r="G105" s="91">
        <v>15354994.08</v>
      </c>
      <c r="H105" s="91">
        <v>11766140.560000001</v>
      </c>
      <c r="I105" s="91">
        <v>13780022.17</v>
      </c>
      <c r="J105" s="91">
        <v>13356349.02</v>
      </c>
      <c r="K105" s="91">
        <v>11466608.050000001</v>
      </c>
      <c r="L105" s="92">
        <v>22124979.52</v>
      </c>
      <c r="M105" s="91">
        <v>43373269.75</v>
      </c>
      <c r="N105" s="91">
        <v>31256679.75</v>
      </c>
      <c r="O105" s="91">
        <v>42841984.869999997</v>
      </c>
      <c r="P105" s="91">
        <v>29329761.100000001</v>
      </c>
      <c r="Q105" s="91">
        <v>27174942.690000001</v>
      </c>
      <c r="R105" s="91">
        <v>23492080.16</v>
      </c>
      <c r="S105" s="91">
        <v>13075482.15</v>
      </c>
      <c r="T105" s="91">
        <v>10080366.09</v>
      </c>
      <c r="U105" s="192">
        <v>9353732.0899999999</v>
      </c>
      <c r="V105" s="192">
        <v>9779089</v>
      </c>
      <c r="W105" s="192">
        <v>13042654.33</v>
      </c>
      <c r="X105" s="92">
        <v>20512692.969999999</v>
      </c>
      <c r="Y105" s="192">
        <v>29732564</v>
      </c>
      <c r="Z105" s="192">
        <v>36492960</v>
      </c>
      <c r="AA105" s="192">
        <v>51304579.939999998</v>
      </c>
      <c r="AB105" s="192">
        <v>36080386.18</v>
      </c>
      <c r="AC105" s="192">
        <v>31350231.890000001</v>
      </c>
      <c r="AD105" s="192">
        <v>18463730.350000001</v>
      </c>
      <c r="AE105" s="192">
        <v>13211558</v>
      </c>
      <c r="AF105" s="192">
        <v>13570171.300000001</v>
      </c>
      <c r="AG105" s="192">
        <v>9857806</v>
      </c>
      <c r="AH105" s="192">
        <v>9141833</v>
      </c>
      <c r="AI105" s="192">
        <v>12918632</v>
      </c>
      <c r="AJ105" s="92">
        <v>21316969</v>
      </c>
      <c r="AK105" s="282">
        <v>31295524</v>
      </c>
      <c r="AL105" s="282">
        <v>51087364</v>
      </c>
      <c r="AM105" s="282">
        <v>59929968</v>
      </c>
      <c r="AN105" s="282">
        <v>47018550</v>
      </c>
      <c r="AO105" s="282">
        <v>37389192</v>
      </c>
      <c r="AP105" s="282">
        <v>24993272</v>
      </c>
      <c r="AQ105" s="57">
        <v>16564937</v>
      </c>
      <c r="AR105" s="282">
        <v>16432536</v>
      </c>
      <c r="AS105" s="282">
        <v>11527989</v>
      </c>
      <c r="AT105" s="282">
        <v>16536215</v>
      </c>
      <c r="AU105" s="282">
        <v>18865698</v>
      </c>
      <c r="AV105" s="300">
        <v>30947114</v>
      </c>
      <c r="AW105" s="282">
        <v>47940798</v>
      </c>
      <c r="AX105" s="282">
        <v>56113234</v>
      </c>
      <c r="AY105" s="282">
        <v>60372540</v>
      </c>
      <c r="AZ105" s="57">
        <v>44468204</v>
      </c>
      <c r="BA105" s="282">
        <v>40701784</v>
      </c>
      <c r="BB105" s="282">
        <v>25228488</v>
      </c>
      <c r="BC105" s="57">
        <v>17621811</v>
      </c>
      <c r="BD105" s="282">
        <v>13592932</v>
      </c>
      <c r="BE105" s="282">
        <v>12053153</v>
      </c>
      <c r="BF105" s="282">
        <v>13043315</v>
      </c>
      <c r="BG105" s="282">
        <v>15998964</v>
      </c>
      <c r="BH105" s="300"/>
      <c r="BI105" s="28">
        <f t="shared" si="424"/>
        <v>3320471.8699999973</v>
      </c>
      <c r="BJ105" s="93">
        <f t="shared" si="424"/>
        <v>-13218997.399999999</v>
      </c>
      <c r="BK105" s="93">
        <f t="shared" si="424"/>
        <v>-13652473.629999999</v>
      </c>
      <c r="BL105" s="93">
        <f t="shared" si="424"/>
        <v>4021149.2699999996</v>
      </c>
      <c r="BM105" s="93">
        <f t="shared" si="424"/>
        <v>-2279511.9299999997</v>
      </c>
      <c r="BN105" s="93">
        <f t="shared" si="424"/>
        <v>-1685774.4700000007</v>
      </c>
      <c r="BO105" s="93">
        <f t="shared" si="424"/>
        <v>-4426290.08</v>
      </c>
      <c r="BP105" s="93">
        <f t="shared" si="424"/>
        <v>-3577260.0199999996</v>
      </c>
      <c r="BQ105" s="93">
        <f t="shared" si="424"/>
        <v>1576046.2799999993</v>
      </c>
      <c r="BR105" s="394">
        <f t="shared" si="424"/>
        <v>-1612286.5500000007</v>
      </c>
      <c r="BS105" s="417">
        <f t="shared" si="425"/>
        <v>-13640705.75</v>
      </c>
      <c r="BT105" s="93">
        <f t="shared" si="425"/>
        <v>5236280.25</v>
      </c>
      <c r="BU105" s="93">
        <f t="shared" si="425"/>
        <v>8462595.0700000003</v>
      </c>
      <c r="BV105" s="93">
        <f t="shared" si="425"/>
        <v>6750625.0799999982</v>
      </c>
      <c r="BW105" s="93">
        <f t="shared" si="425"/>
        <v>4175289.1999999993</v>
      </c>
      <c r="BX105" s="234">
        <f t="shared" si="425"/>
        <v>-5028349.8099999987</v>
      </c>
      <c r="BY105" s="234">
        <f t="shared" si="425"/>
        <v>136075.84999999963</v>
      </c>
      <c r="BZ105" s="234">
        <f t="shared" si="425"/>
        <v>3489805.2100000009</v>
      </c>
      <c r="CA105" s="234">
        <f t="shared" si="425"/>
        <v>504073.91000000015</v>
      </c>
      <c r="CB105" s="234">
        <f t="shared" si="425"/>
        <v>-637256</v>
      </c>
      <c r="CC105" s="234">
        <f t="shared" si="426"/>
        <v>-124022.33000000007</v>
      </c>
      <c r="CD105" s="374">
        <f t="shared" si="426"/>
        <v>804276.03000000119</v>
      </c>
      <c r="CE105" s="343">
        <f t="shared" si="426"/>
        <v>1562960</v>
      </c>
      <c r="CF105" s="247">
        <f t="shared" si="426"/>
        <v>14594404</v>
      </c>
      <c r="CG105" s="247">
        <f t="shared" si="426"/>
        <v>8625388.0600000024</v>
      </c>
      <c r="CH105" s="247">
        <f t="shared" si="426"/>
        <v>10938163.82</v>
      </c>
      <c r="CI105" s="247">
        <f t="shared" si="426"/>
        <v>6038960.1099999994</v>
      </c>
      <c r="CJ105" s="247">
        <f t="shared" si="426"/>
        <v>6529541.6499999985</v>
      </c>
      <c r="CK105" s="247">
        <f t="shared" si="426"/>
        <v>3353379</v>
      </c>
      <c r="CL105" s="247">
        <f t="shared" si="426"/>
        <v>2862364.6999999993</v>
      </c>
      <c r="CM105" s="247">
        <f t="shared" si="427"/>
        <v>1670183</v>
      </c>
      <c r="CN105" s="247">
        <f t="shared" si="427"/>
        <v>7394382</v>
      </c>
      <c r="CO105" s="247">
        <f t="shared" si="427"/>
        <v>5947066</v>
      </c>
      <c r="CP105" s="374">
        <f t="shared" si="427"/>
        <v>9630145</v>
      </c>
      <c r="CQ105" s="374">
        <f t="shared" si="427"/>
        <v>16645274</v>
      </c>
      <c r="CR105" s="374">
        <f t="shared" si="427"/>
        <v>5025870</v>
      </c>
      <c r="CS105" s="374">
        <f t="shared" si="427"/>
        <v>442572</v>
      </c>
      <c r="CT105" s="374">
        <f t="shared" si="427"/>
        <v>-2550346</v>
      </c>
      <c r="CU105" s="374">
        <f t="shared" si="427"/>
        <v>3312592</v>
      </c>
      <c r="CV105" s="374">
        <f t="shared" si="427"/>
        <v>235216</v>
      </c>
      <c r="CW105" s="374">
        <f t="shared" si="427"/>
        <v>1056874</v>
      </c>
      <c r="CX105" s="374">
        <f t="shared" si="427"/>
        <v>-2839604</v>
      </c>
      <c r="CY105" s="374">
        <f t="shared" si="427"/>
        <v>525164</v>
      </c>
      <c r="CZ105" s="374">
        <f t="shared" si="427"/>
        <v>-3492900</v>
      </c>
      <c r="DA105" s="374">
        <f t="shared" si="427"/>
        <v>-2866734</v>
      </c>
      <c r="DB105" s="330"/>
      <c r="DC105" s="57">
        <f>IF(ISERROR(GETPIVOTDATA("VALUE",'CRS WK pvt'!$I$2,"DT_FILE",DC$8,"CD_CO",DC$6,"TRIM_CAT",TRIM(B105),"TRIM_LINE",A100))=TRUE,0,GETPIVOTDATA("VALUE",'CRS WK pvt'!$I$2,"DT_FILE",DC$8,"CD_CO",DC$6,"TRIM_CAT",TRIM(B105),"TRIM_LINE",A100))</f>
        <v>15998964</v>
      </c>
    </row>
    <row r="106" spans="1:107" s="123" customFormat="1" x14ac:dyDescent="0.35">
      <c r="A106" s="140"/>
      <c r="B106" s="32" t="s">
        <v>144</v>
      </c>
      <c r="C106" s="124">
        <f>SUM(C101:C105)</f>
        <v>174183513.78</v>
      </c>
      <c r="D106" s="125">
        <f t="shared" ref="D106:DC120" si="428">SUM(D101:D105)</f>
        <v>159039386.01999998</v>
      </c>
      <c r="E106" s="125">
        <f t="shared" si="428"/>
        <v>130565127.69999999</v>
      </c>
      <c r="F106" s="126">
        <f t="shared" si="428"/>
        <v>76846294.310000002</v>
      </c>
      <c r="G106" s="125">
        <f t="shared" si="428"/>
        <v>61608735.079999998</v>
      </c>
      <c r="H106" s="125">
        <f t="shared" si="428"/>
        <v>50922890.300000004</v>
      </c>
      <c r="I106" s="125">
        <f t="shared" si="428"/>
        <v>49972372.520000003</v>
      </c>
      <c r="J106" s="125">
        <f t="shared" si="428"/>
        <v>53039413.189999998</v>
      </c>
      <c r="K106" s="125">
        <f t="shared" si="428"/>
        <v>53997515.090000004</v>
      </c>
      <c r="L106" s="127">
        <f t="shared" si="428"/>
        <v>110838126.36999999</v>
      </c>
      <c r="M106" s="125">
        <f t="shared" si="428"/>
        <v>166653369.01999998</v>
      </c>
      <c r="N106" s="125">
        <f t="shared" si="428"/>
        <v>147100148.53</v>
      </c>
      <c r="O106" s="125">
        <f t="shared" si="428"/>
        <v>167031350.06999999</v>
      </c>
      <c r="P106" s="125">
        <f t="shared" si="428"/>
        <v>123272014.70000002</v>
      </c>
      <c r="Q106" s="125">
        <f t="shared" si="428"/>
        <v>113780177.83999999</v>
      </c>
      <c r="R106" s="125">
        <f t="shared" si="428"/>
        <v>80479925.100000009</v>
      </c>
      <c r="S106" s="125">
        <f t="shared" si="428"/>
        <v>54711975.32</v>
      </c>
      <c r="T106" s="125">
        <f t="shared" si="428"/>
        <v>45762776.400000006</v>
      </c>
      <c r="U106" s="125">
        <f t="shared" si="428"/>
        <v>43489213.689999998</v>
      </c>
      <c r="V106" s="125">
        <f t="shared" si="428"/>
        <v>44357349</v>
      </c>
      <c r="W106" s="125">
        <f t="shared" si="428"/>
        <v>55924095.760000005</v>
      </c>
      <c r="X106" s="127">
        <f t="shared" si="428"/>
        <v>103273232.75000001</v>
      </c>
      <c r="Y106" s="125">
        <f t="shared" si="428"/>
        <v>137030268</v>
      </c>
      <c r="Z106" s="125">
        <f t="shared" si="428"/>
        <v>164067891</v>
      </c>
      <c r="AA106" s="125">
        <f t="shared" si="428"/>
        <v>210368311.31999999</v>
      </c>
      <c r="AB106" s="125">
        <f t="shared" si="428"/>
        <v>144563079.37</v>
      </c>
      <c r="AC106" s="125">
        <f t="shared" si="428"/>
        <v>112512679.11999999</v>
      </c>
      <c r="AD106" s="125">
        <f t="shared" si="428"/>
        <v>76431221.710000008</v>
      </c>
      <c r="AE106" s="125">
        <f t="shared" si="428"/>
        <v>58057233</v>
      </c>
      <c r="AF106" s="125">
        <f t="shared" si="428"/>
        <v>55044352.659999996</v>
      </c>
      <c r="AG106" s="266">
        <v>46274764</v>
      </c>
      <c r="AH106" s="266">
        <v>45071724</v>
      </c>
      <c r="AI106" s="266">
        <v>61595307</v>
      </c>
      <c r="AJ106" s="127">
        <v>116751592</v>
      </c>
      <c r="AK106" s="283">
        <v>161107078</v>
      </c>
      <c r="AL106" s="283">
        <v>226634751</v>
      </c>
      <c r="AM106" s="283">
        <v>243498682</v>
      </c>
      <c r="AN106" s="283">
        <v>180267865</v>
      </c>
      <c r="AO106" s="283">
        <v>145793093</v>
      </c>
      <c r="AP106" s="283">
        <v>100585145</v>
      </c>
      <c r="AQ106" s="38">
        <v>71108067</v>
      </c>
      <c r="AR106" s="283">
        <v>70480262</v>
      </c>
      <c r="AS106" s="283">
        <v>56572338</v>
      </c>
      <c r="AT106" s="283">
        <v>67273578</v>
      </c>
      <c r="AU106" s="283">
        <v>82425874</v>
      </c>
      <c r="AV106" s="301">
        <v>138673314</v>
      </c>
      <c r="AW106" s="283">
        <v>212878292</v>
      </c>
      <c r="AX106" s="283">
        <v>227752145</v>
      </c>
      <c r="AY106" s="283">
        <v>246959714</v>
      </c>
      <c r="AZ106" s="38">
        <v>175508544</v>
      </c>
      <c r="BA106" s="283">
        <v>154356955</v>
      </c>
      <c r="BB106" s="283">
        <v>93104819</v>
      </c>
      <c r="BC106" s="38">
        <v>65325716</v>
      </c>
      <c r="BD106" s="283">
        <v>60372163</v>
      </c>
      <c r="BE106" s="283">
        <v>52743494</v>
      </c>
      <c r="BF106" s="283">
        <v>56342282</v>
      </c>
      <c r="BG106" s="283">
        <v>71301400</v>
      </c>
      <c r="BH106" s="301"/>
      <c r="BI106" s="126">
        <f t="shared" si="338"/>
        <v>-7152163.7100000009</v>
      </c>
      <c r="BJ106" s="128">
        <f t="shared" ref="BJ106:BK106" si="429">SUM(BJ101:BJ105)</f>
        <v>-35767371.32</v>
      </c>
      <c r="BK106" s="128">
        <f t="shared" si="429"/>
        <v>-16784949.859999999</v>
      </c>
      <c r="BL106" s="128">
        <f t="shared" ref="BL106:BM106" si="430">SUM(BL101:BL105)</f>
        <v>3633630.79</v>
      </c>
      <c r="BM106" s="128">
        <f t="shared" si="430"/>
        <v>-6896759.7599999961</v>
      </c>
      <c r="BN106" s="128">
        <f t="shared" ref="BN106:BV106" si="431">SUM(BN101:BN105)</f>
        <v>-5160113.8999999994</v>
      </c>
      <c r="BO106" s="128">
        <f t="shared" si="431"/>
        <v>-6483158.8299999991</v>
      </c>
      <c r="BP106" s="128">
        <f t="shared" si="431"/>
        <v>-8682064.1899999976</v>
      </c>
      <c r="BQ106" s="128">
        <f t="shared" si="431"/>
        <v>1926580.6700000013</v>
      </c>
      <c r="BR106" s="395">
        <f t="shared" si="431"/>
        <v>-7564893.6199999917</v>
      </c>
      <c r="BS106" s="418">
        <f t="shared" si="431"/>
        <v>-29623101.019999996</v>
      </c>
      <c r="BT106" s="128">
        <f t="shared" si="431"/>
        <v>16967742.469999995</v>
      </c>
      <c r="BU106" s="128">
        <f t="shared" si="431"/>
        <v>43336961.250000007</v>
      </c>
      <c r="BV106" s="128">
        <f t="shared" si="431"/>
        <v>21291064.670000006</v>
      </c>
      <c r="BW106" s="128">
        <f t="shared" ref="BW106:BX106" si="432">SUM(BW101:BW105)</f>
        <v>-1267498.7199999988</v>
      </c>
      <c r="BX106" s="235">
        <f t="shared" si="432"/>
        <v>-4048703.3900000006</v>
      </c>
      <c r="BY106" s="235">
        <f t="shared" ref="BY106:BZ106" si="433">SUM(BY101:BY105)</f>
        <v>3345257.6799999988</v>
      </c>
      <c r="BZ106" s="235">
        <f t="shared" si="433"/>
        <v>9281576.2599999998</v>
      </c>
      <c r="CA106" s="235">
        <f t="shared" ref="CA106:CB106" si="434">SUM(CA101:CA105)</f>
        <v>2785550.3100000005</v>
      </c>
      <c r="CB106" s="235">
        <f t="shared" si="434"/>
        <v>714375</v>
      </c>
      <c r="CC106" s="235">
        <f t="shared" ref="CC106:CE106" si="435">SUM(CC101:CC105)</f>
        <v>5671211.2400000021</v>
      </c>
      <c r="CD106" s="375">
        <f t="shared" si="435"/>
        <v>13478359.249999994</v>
      </c>
      <c r="CE106" s="344">
        <f t="shared" si="435"/>
        <v>24076810</v>
      </c>
      <c r="CF106" s="260">
        <f t="shared" ref="CF106" si="436">SUM(CF101:CF105)</f>
        <v>62566860</v>
      </c>
      <c r="CG106" s="260">
        <f t="shared" ref="CG106" si="437">SUM(CG101:CG105)</f>
        <v>33130370.68</v>
      </c>
      <c r="CH106" s="260">
        <f t="shared" ref="CH106" si="438">SUM(CH101:CH105)</f>
        <v>35704785.629999995</v>
      </c>
      <c r="CI106" s="260">
        <f t="shared" ref="CI106" si="439">SUM(CI101:CI105)</f>
        <v>33280413.880000003</v>
      </c>
      <c r="CJ106" s="260">
        <f t="shared" ref="CJ106" si="440">SUM(CJ101:CJ105)</f>
        <v>24153923.289999999</v>
      </c>
      <c r="CK106" s="260">
        <f t="shared" ref="CK106" si="441">SUM(CK101:CK105)</f>
        <v>13050834</v>
      </c>
      <c r="CL106" s="260">
        <f t="shared" ref="CL106" si="442">SUM(CL101:CL105)</f>
        <v>15435909.34</v>
      </c>
      <c r="CM106" s="260">
        <f t="shared" ref="CM106" si="443">SUM(CM101:CM105)</f>
        <v>10297574</v>
      </c>
      <c r="CN106" s="260">
        <f t="shared" ref="CN106" si="444">SUM(CN101:CN105)</f>
        <v>22201854</v>
      </c>
      <c r="CO106" s="260">
        <f t="shared" ref="CO106" si="445">SUM(CO101:CO105)</f>
        <v>20830567</v>
      </c>
      <c r="CP106" s="375">
        <f t="shared" ref="CP106" si="446">SUM(CP101:CP105)</f>
        <v>21921722</v>
      </c>
      <c r="CQ106" s="375">
        <f t="shared" ref="CQ106" si="447">SUM(CQ101:CQ105)</f>
        <v>51771214</v>
      </c>
      <c r="CR106" s="375">
        <f t="shared" ref="CR106" si="448">SUM(CR101:CR105)</f>
        <v>1117394</v>
      </c>
      <c r="CS106" s="375">
        <f t="shared" ref="CS106" si="449">SUM(CS101:CS105)</f>
        <v>3461032</v>
      </c>
      <c r="CT106" s="375">
        <f t="shared" ref="CT106:CU106" si="450">SUM(CT101:CT105)</f>
        <v>-4759321</v>
      </c>
      <c r="CU106" s="375">
        <f t="shared" si="450"/>
        <v>8563862</v>
      </c>
      <c r="CV106" s="375">
        <f t="shared" ref="CV106" si="451">SUM(CV101:CV105)</f>
        <v>-7480326</v>
      </c>
      <c r="CW106" s="375">
        <f t="shared" ref="CW106" si="452">SUM(CW101:CW105)</f>
        <v>-5782351</v>
      </c>
      <c r="CX106" s="375">
        <f t="shared" ref="CX106:CY106" si="453">SUM(CX101:CX105)</f>
        <v>-10108099</v>
      </c>
      <c r="CY106" s="375">
        <f t="shared" si="453"/>
        <v>-3828844</v>
      </c>
      <c r="CZ106" s="375">
        <f t="shared" ref="CZ106:DA106" si="454">SUM(CZ101:CZ105)</f>
        <v>-10931296</v>
      </c>
      <c r="DA106" s="375">
        <f t="shared" si="454"/>
        <v>-11124474</v>
      </c>
      <c r="DB106" s="331"/>
      <c r="DC106" s="38">
        <f t="shared" si="428"/>
        <v>71301400</v>
      </c>
    </row>
    <row r="107" spans="1:107" s="52" customFormat="1" x14ac:dyDescent="0.3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28"/>
      <c r="CC107" s="228"/>
      <c r="CD107" s="368"/>
      <c r="CE107" s="337"/>
      <c r="CF107" s="254"/>
      <c r="CG107" s="254"/>
      <c r="CH107" s="254"/>
      <c r="CI107" s="254"/>
      <c r="CJ107" s="254"/>
      <c r="CK107" s="254"/>
      <c r="CL107" s="254"/>
      <c r="CM107" s="254"/>
      <c r="CN107" s="254"/>
      <c r="CO107" s="254"/>
      <c r="CP107" s="368"/>
      <c r="CQ107" s="368"/>
      <c r="CR107" s="368"/>
      <c r="CS107" s="368"/>
      <c r="CT107" s="368"/>
      <c r="CU107" s="368"/>
      <c r="CV107" s="368"/>
      <c r="CW107" s="368"/>
      <c r="CX107" s="368"/>
      <c r="CY107" s="368"/>
      <c r="CZ107" s="368"/>
      <c r="DA107" s="368"/>
      <c r="DB107" s="264"/>
      <c r="DC107" s="83"/>
    </row>
    <row r="108" spans="1:107" s="52" customFormat="1" x14ac:dyDescent="0.35">
      <c r="A108" s="139"/>
      <c r="B108" s="53" t="s">
        <v>139</v>
      </c>
      <c r="C108" s="95">
        <v>466171</v>
      </c>
      <c r="D108" s="96">
        <v>470358</v>
      </c>
      <c r="E108" s="96">
        <v>479130</v>
      </c>
      <c r="F108" s="27">
        <v>432720</v>
      </c>
      <c r="G108" s="96">
        <v>477543</v>
      </c>
      <c r="H108" s="96">
        <v>457620</v>
      </c>
      <c r="I108" s="96">
        <v>450435</v>
      </c>
      <c r="J108" s="96">
        <v>513550</v>
      </c>
      <c r="K108" s="96">
        <v>453570</v>
      </c>
      <c r="L108" s="97">
        <v>515781</v>
      </c>
      <c r="M108" s="96">
        <v>523756</v>
      </c>
      <c r="N108" s="96">
        <v>490289</v>
      </c>
      <c r="O108" s="96">
        <v>549757</v>
      </c>
      <c r="P108" s="96">
        <v>502822</v>
      </c>
      <c r="Q108" s="96">
        <v>526601</v>
      </c>
      <c r="R108" s="96">
        <v>516246</v>
      </c>
      <c r="S108" s="96">
        <v>504786</v>
      </c>
      <c r="T108" s="96">
        <v>495632</v>
      </c>
      <c r="U108" s="193">
        <v>497113</v>
      </c>
      <c r="V108" s="193">
        <v>490111</v>
      </c>
      <c r="W108" s="193">
        <v>483403</v>
      </c>
      <c r="X108" s="97">
        <v>531979</v>
      </c>
      <c r="Y108" s="193">
        <v>472742</v>
      </c>
      <c r="Z108" s="193">
        <v>493324</v>
      </c>
      <c r="AA108" s="193">
        <v>572258</v>
      </c>
      <c r="AB108" s="193">
        <v>501592</v>
      </c>
      <c r="AC108" s="193">
        <v>511022</v>
      </c>
      <c r="AD108" s="193">
        <v>523507</v>
      </c>
      <c r="AE108" s="193">
        <v>497670</v>
      </c>
      <c r="AF108" s="193">
        <v>505824</v>
      </c>
      <c r="AG108" s="193">
        <v>474856</v>
      </c>
      <c r="AH108" s="193">
        <v>488662</v>
      </c>
      <c r="AI108" s="193">
        <v>501240</v>
      </c>
      <c r="AJ108" s="97">
        <v>513834</v>
      </c>
      <c r="AK108" s="284">
        <v>513366</v>
      </c>
      <c r="AL108" s="284">
        <v>529320</v>
      </c>
      <c r="AM108" s="284">
        <v>573240</v>
      </c>
      <c r="AN108" s="284">
        <v>487068</v>
      </c>
      <c r="AO108" s="284">
        <v>504613</v>
      </c>
      <c r="AP108" s="284">
        <v>532034</v>
      </c>
      <c r="AQ108" s="57">
        <v>488972</v>
      </c>
      <c r="AR108" s="284">
        <v>522115</v>
      </c>
      <c r="AS108" s="284">
        <v>491652</v>
      </c>
      <c r="AT108" s="284">
        <v>495734</v>
      </c>
      <c r="AU108" s="284">
        <v>498607</v>
      </c>
      <c r="AV108" s="302">
        <v>497805</v>
      </c>
      <c r="AW108" s="284">
        <v>521868</v>
      </c>
      <c r="AX108" s="284">
        <v>499904</v>
      </c>
      <c r="AY108" s="284">
        <v>562350</v>
      </c>
      <c r="AZ108" s="57">
        <v>463507</v>
      </c>
      <c r="BA108" s="284">
        <v>569315</v>
      </c>
      <c r="BB108" s="284">
        <v>513519</v>
      </c>
      <c r="BC108" s="57">
        <v>459798</v>
      </c>
      <c r="BD108" s="284">
        <v>517632</v>
      </c>
      <c r="BE108" s="284">
        <v>463810</v>
      </c>
      <c r="BF108" s="284">
        <v>502420</v>
      </c>
      <c r="BG108" s="284">
        <v>502651</v>
      </c>
      <c r="BH108" s="302"/>
      <c r="BI108" s="27">
        <f t="shared" ref="BI108:BR112" si="455">O108-C108</f>
        <v>83586</v>
      </c>
      <c r="BJ108" s="98">
        <f t="shared" si="455"/>
        <v>32464</v>
      </c>
      <c r="BK108" s="98">
        <f t="shared" si="455"/>
        <v>47471</v>
      </c>
      <c r="BL108" s="98">
        <f t="shared" si="455"/>
        <v>83526</v>
      </c>
      <c r="BM108" s="98">
        <f t="shared" si="455"/>
        <v>27243</v>
      </c>
      <c r="BN108" s="98">
        <f t="shared" si="455"/>
        <v>38012</v>
      </c>
      <c r="BO108" s="98">
        <f t="shared" si="455"/>
        <v>46678</v>
      </c>
      <c r="BP108" s="98">
        <f t="shared" si="455"/>
        <v>-23439</v>
      </c>
      <c r="BQ108" s="98">
        <f t="shared" si="455"/>
        <v>29833</v>
      </c>
      <c r="BR108" s="396">
        <f t="shared" si="455"/>
        <v>16198</v>
      </c>
      <c r="BS108" s="419">
        <f t="shared" ref="BS108:CB112" si="456">Y108-M108</f>
        <v>-51014</v>
      </c>
      <c r="BT108" s="98">
        <f t="shared" si="456"/>
        <v>3035</v>
      </c>
      <c r="BU108" s="98">
        <f t="shared" si="456"/>
        <v>22501</v>
      </c>
      <c r="BV108" s="98">
        <f t="shared" si="456"/>
        <v>-1230</v>
      </c>
      <c r="BW108" s="98">
        <f t="shared" si="456"/>
        <v>-15579</v>
      </c>
      <c r="BX108" s="236">
        <f t="shared" si="456"/>
        <v>7261</v>
      </c>
      <c r="BY108" s="236">
        <f t="shared" si="456"/>
        <v>-7116</v>
      </c>
      <c r="BZ108" s="236">
        <f t="shared" si="456"/>
        <v>10192</v>
      </c>
      <c r="CA108" s="236">
        <f t="shared" si="456"/>
        <v>-22257</v>
      </c>
      <c r="CB108" s="236">
        <f t="shared" si="456"/>
        <v>-1449</v>
      </c>
      <c r="CC108" s="236">
        <f t="shared" ref="CC108:CL112" si="457">AI108-W108</f>
        <v>17837</v>
      </c>
      <c r="CD108" s="376">
        <f t="shared" si="457"/>
        <v>-18145</v>
      </c>
      <c r="CE108" s="345">
        <f t="shared" si="457"/>
        <v>40624</v>
      </c>
      <c r="CF108" s="261">
        <f t="shared" si="457"/>
        <v>35996</v>
      </c>
      <c r="CG108" s="261">
        <f t="shared" si="457"/>
        <v>982</v>
      </c>
      <c r="CH108" s="261">
        <f t="shared" si="457"/>
        <v>-14524</v>
      </c>
      <c r="CI108" s="261">
        <f t="shared" si="457"/>
        <v>-6409</v>
      </c>
      <c r="CJ108" s="261">
        <f t="shared" si="457"/>
        <v>8527</v>
      </c>
      <c r="CK108" s="261">
        <f t="shared" si="457"/>
        <v>-8698</v>
      </c>
      <c r="CL108" s="261">
        <f t="shared" si="457"/>
        <v>16291</v>
      </c>
      <c r="CM108" s="261">
        <f t="shared" ref="CM108:DA112" si="458">AS108-AG108</f>
        <v>16796</v>
      </c>
      <c r="CN108" s="261">
        <f t="shared" si="458"/>
        <v>7072</v>
      </c>
      <c r="CO108" s="261">
        <f t="shared" si="458"/>
        <v>-2633</v>
      </c>
      <c r="CP108" s="376">
        <f t="shared" si="458"/>
        <v>-16029</v>
      </c>
      <c r="CQ108" s="376">
        <f t="shared" si="458"/>
        <v>8502</v>
      </c>
      <c r="CR108" s="376">
        <f t="shared" si="458"/>
        <v>-29416</v>
      </c>
      <c r="CS108" s="376">
        <f t="shared" si="458"/>
        <v>-10890</v>
      </c>
      <c r="CT108" s="376">
        <f t="shared" si="458"/>
        <v>-23561</v>
      </c>
      <c r="CU108" s="376">
        <f t="shared" si="458"/>
        <v>64702</v>
      </c>
      <c r="CV108" s="376">
        <f t="shared" si="458"/>
        <v>-18515</v>
      </c>
      <c r="CW108" s="376">
        <f t="shared" si="458"/>
        <v>-29174</v>
      </c>
      <c r="CX108" s="376">
        <f t="shared" si="458"/>
        <v>-4483</v>
      </c>
      <c r="CY108" s="376">
        <f t="shared" si="458"/>
        <v>-27842</v>
      </c>
      <c r="CZ108" s="376">
        <f t="shared" si="458"/>
        <v>6686</v>
      </c>
      <c r="DA108" s="376">
        <f t="shared" si="458"/>
        <v>4044</v>
      </c>
      <c r="DB108" s="264"/>
      <c r="DC108" s="57">
        <f>IF(ISERROR(GETPIVOTDATA("VALUE",'CRS WK pvt'!$I$2,"DT_FILE",DC$8,"CD_CO",DC$6,"TRIM_CAT",TRIM(B108),"TRIM_LINE",A107))=TRUE,0,GETPIVOTDATA("VALUE",'CRS WK pvt'!$I$2,"DT_FILE",DC$8,"CD_CO",DC$6,"TRIM_CAT",TRIM(B108),"TRIM_LINE",A107))</f>
        <v>502651</v>
      </c>
    </row>
    <row r="109" spans="1:107" s="52" customFormat="1" x14ac:dyDescent="0.35">
      <c r="A109" s="139"/>
      <c r="B109" s="53" t="s">
        <v>140</v>
      </c>
      <c r="C109" s="95">
        <v>33622</v>
      </c>
      <c r="D109" s="96">
        <v>35526</v>
      </c>
      <c r="E109" s="96">
        <v>32964</v>
      </c>
      <c r="F109" s="27">
        <v>36021</v>
      </c>
      <c r="G109" s="96">
        <v>27878</v>
      </c>
      <c r="H109" s="96">
        <v>26346</v>
      </c>
      <c r="I109" s="96">
        <v>26531</v>
      </c>
      <c r="J109" s="96">
        <v>29137</v>
      </c>
      <c r="K109" s="96">
        <v>25638</v>
      </c>
      <c r="L109" s="97">
        <v>27170</v>
      </c>
      <c r="M109" s="96">
        <v>34548</v>
      </c>
      <c r="N109" s="96">
        <v>36311</v>
      </c>
      <c r="O109" s="96">
        <v>34509</v>
      </c>
      <c r="P109" s="96">
        <v>32233</v>
      </c>
      <c r="Q109" s="96">
        <v>38779</v>
      </c>
      <c r="R109" s="96">
        <v>28750</v>
      </c>
      <c r="S109" s="96">
        <v>28584</v>
      </c>
      <c r="T109" s="96">
        <v>27750</v>
      </c>
      <c r="U109" s="193">
        <v>28631</v>
      </c>
      <c r="V109" s="193">
        <v>27908</v>
      </c>
      <c r="W109" s="193">
        <v>27950</v>
      </c>
      <c r="X109" s="97">
        <v>30814</v>
      </c>
      <c r="Y109" s="193">
        <v>34212</v>
      </c>
      <c r="Z109" s="193">
        <v>37490</v>
      </c>
      <c r="AA109" s="193">
        <v>47434</v>
      </c>
      <c r="AB109" s="193">
        <v>34947</v>
      </c>
      <c r="AC109" s="193">
        <v>43611</v>
      </c>
      <c r="AD109" s="193">
        <v>38184</v>
      </c>
      <c r="AE109" s="193">
        <v>32833</v>
      </c>
      <c r="AF109" s="193">
        <v>34237</v>
      </c>
      <c r="AG109" s="193">
        <v>32067</v>
      </c>
      <c r="AH109" s="193">
        <v>32189</v>
      </c>
      <c r="AI109" s="193">
        <v>37725</v>
      </c>
      <c r="AJ109" s="97">
        <v>40869</v>
      </c>
      <c r="AK109" s="284">
        <v>38819</v>
      </c>
      <c r="AL109" s="284">
        <v>40774</v>
      </c>
      <c r="AM109" s="284">
        <v>48838</v>
      </c>
      <c r="AN109" s="284">
        <v>39236</v>
      </c>
      <c r="AO109" s="284">
        <v>47609</v>
      </c>
      <c r="AP109" s="284">
        <v>39848</v>
      </c>
      <c r="AQ109" s="57">
        <v>32912</v>
      </c>
      <c r="AR109" s="284">
        <v>36804</v>
      </c>
      <c r="AS109" s="284">
        <v>33514</v>
      </c>
      <c r="AT109" s="284">
        <v>34616</v>
      </c>
      <c r="AU109" s="284">
        <v>37184</v>
      </c>
      <c r="AV109" s="302">
        <v>35540</v>
      </c>
      <c r="AW109" s="284">
        <v>44033</v>
      </c>
      <c r="AX109" s="284">
        <v>43814</v>
      </c>
      <c r="AY109" s="284">
        <v>49785</v>
      </c>
      <c r="AZ109" s="57">
        <v>43448</v>
      </c>
      <c r="BA109" s="284">
        <v>58609</v>
      </c>
      <c r="BB109" s="284">
        <v>41173</v>
      </c>
      <c r="BC109" s="57">
        <v>36684</v>
      </c>
      <c r="BD109" s="284">
        <v>41210</v>
      </c>
      <c r="BE109" s="284">
        <v>36266</v>
      </c>
      <c r="BF109" s="284">
        <v>39935</v>
      </c>
      <c r="BG109" s="284">
        <v>38296</v>
      </c>
      <c r="BH109" s="302"/>
      <c r="BI109" s="27">
        <f t="shared" si="455"/>
        <v>887</v>
      </c>
      <c r="BJ109" s="98">
        <f t="shared" si="455"/>
        <v>-3293</v>
      </c>
      <c r="BK109" s="98">
        <f t="shared" si="455"/>
        <v>5815</v>
      </c>
      <c r="BL109" s="98">
        <f t="shared" si="455"/>
        <v>-7271</v>
      </c>
      <c r="BM109" s="98">
        <f t="shared" si="455"/>
        <v>706</v>
      </c>
      <c r="BN109" s="98">
        <f t="shared" si="455"/>
        <v>1404</v>
      </c>
      <c r="BO109" s="98">
        <f t="shared" si="455"/>
        <v>2100</v>
      </c>
      <c r="BP109" s="98">
        <f t="shared" si="455"/>
        <v>-1229</v>
      </c>
      <c r="BQ109" s="98">
        <f t="shared" si="455"/>
        <v>2312</v>
      </c>
      <c r="BR109" s="396">
        <f t="shared" si="455"/>
        <v>3644</v>
      </c>
      <c r="BS109" s="419">
        <f t="shared" si="456"/>
        <v>-336</v>
      </c>
      <c r="BT109" s="98">
        <f t="shared" si="456"/>
        <v>1179</v>
      </c>
      <c r="BU109" s="98">
        <f t="shared" si="456"/>
        <v>12925</v>
      </c>
      <c r="BV109" s="98">
        <f t="shared" si="456"/>
        <v>2714</v>
      </c>
      <c r="BW109" s="98">
        <f t="shared" si="456"/>
        <v>4832</v>
      </c>
      <c r="BX109" s="236">
        <f t="shared" si="456"/>
        <v>9434</v>
      </c>
      <c r="BY109" s="236">
        <f t="shared" si="456"/>
        <v>4249</v>
      </c>
      <c r="BZ109" s="236">
        <f t="shared" si="456"/>
        <v>6487</v>
      </c>
      <c r="CA109" s="236">
        <f t="shared" si="456"/>
        <v>3436</v>
      </c>
      <c r="CB109" s="236">
        <f t="shared" si="456"/>
        <v>4281</v>
      </c>
      <c r="CC109" s="236">
        <f t="shared" si="457"/>
        <v>9775</v>
      </c>
      <c r="CD109" s="376">
        <f t="shared" si="457"/>
        <v>10055</v>
      </c>
      <c r="CE109" s="345">
        <f t="shared" si="457"/>
        <v>4607</v>
      </c>
      <c r="CF109" s="261">
        <f t="shared" si="457"/>
        <v>3284</v>
      </c>
      <c r="CG109" s="261">
        <f t="shared" si="457"/>
        <v>1404</v>
      </c>
      <c r="CH109" s="261">
        <f t="shared" si="457"/>
        <v>4289</v>
      </c>
      <c r="CI109" s="261">
        <f t="shared" si="457"/>
        <v>3998</v>
      </c>
      <c r="CJ109" s="261">
        <f t="shared" si="457"/>
        <v>1664</v>
      </c>
      <c r="CK109" s="261">
        <f t="shared" si="457"/>
        <v>79</v>
      </c>
      <c r="CL109" s="261">
        <f t="shared" si="457"/>
        <v>2567</v>
      </c>
      <c r="CM109" s="261">
        <f t="shared" si="458"/>
        <v>1447</v>
      </c>
      <c r="CN109" s="261">
        <f t="shared" si="458"/>
        <v>2427</v>
      </c>
      <c r="CO109" s="261">
        <f t="shared" si="458"/>
        <v>-541</v>
      </c>
      <c r="CP109" s="376">
        <f t="shared" si="458"/>
        <v>-5329</v>
      </c>
      <c r="CQ109" s="376">
        <f t="shared" si="458"/>
        <v>5214</v>
      </c>
      <c r="CR109" s="376">
        <f t="shared" si="458"/>
        <v>3040</v>
      </c>
      <c r="CS109" s="376">
        <f t="shared" si="458"/>
        <v>947</v>
      </c>
      <c r="CT109" s="376">
        <f t="shared" si="458"/>
        <v>4212</v>
      </c>
      <c r="CU109" s="376">
        <f t="shared" si="458"/>
        <v>11000</v>
      </c>
      <c r="CV109" s="376">
        <f t="shared" si="458"/>
        <v>1325</v>
      </c>
      <c r="CW109" s="376">
        <f t="shared" si="458"/>
        <v>3772</v>
      </c>
      <c r="CX109" s="376">
        <f t="shared" si="458"/>
        <v>4406</v>
      </c>
      <c r="CY109" s="376">
        <f t="shared" si="458"/>
        <v>2752</v>
      </c>
      <c r="CZ109" s="376">
        <f t="shared" si="458"/>
        <v>5319</v>
      </c>
      <c r="DA109" s="376">
        <f t="shared" si="458"/>
        <v>1112</v>
      </c>
      <c r="DB109" s="264"/>
      <c r="DC109" s="57">
        <f>IF(ISERROR(GETPIVOTDATA("VALUE",'CRS WK pvt'!$I$2,"DT_FILE",DC$8,"CD_CO",DC$6,"TRIM_CAT",TRIM(B109),"TRIM_LINE",A107))=TRUE,0,GETPIVOTDATA("VALUE",'CRS WK pvt'!$I$2,"DT_FILE",DC$8,"CD_CO",DC$6,"TRIM_CAT",TRIM(B109),"TRIM_LINE",A107))</f>
        <v>38296</v>
      </c>
    </row>
    <row r="110" spans="1:107" s="52" customFormat="1" x14ac:dyDescent="0.35">
      <c r="A110" s="139"/>
      <c r="B110" s="53" t="s">
        <v>141</v>
      </c>
      <c r="C110" s="95">
        <v>30580</v>
      </c>
      <c r="D110" s="96">
        <v>30985</v>
      </c>
      <c r="E110" s="96">
        <v>33683</v>
      </c>
      <c r="F110" s="27">
        <v>28089</v>
      </c>
      <c r="G110" s="96">
        <v>30805</v>
      </c>
      <c r="H110" s="96">
        <v>29960</v>
      </c>
      <c r="I110" s="96">
        <v>28147</v>
      </c>
      <c r="J110" s="96">
        <v>32079</v>
      </c>
      <c r="K110" s="96">
        <v>27615</v>
      </c>
      <c r="L110" s="97">
        <v>30835</v>
      </c>
      <c r="M110" s="96">
        <v>35511</v>
      </c>
      <c r="N110" s="96">
        <v>29054</v>
      </c>
      <c r="O110" s="96">
        <v>34029</v>
      </c>
      <c r="P110" s="96">
        <v>27191</v>
      </c>
      <c r="Q110" s="96">
        <v>30862</v>
      </c>
      <c r="R110" s="96">
        <v>32031</v>
      </c>
      <c r="S110" s="96">
        <v>32763</v>
      </c>
      <c r="T110" s="96">
        <v>30043</v>
      </c>
      <c r="U110" s="193">
        <v>31359</v>
      </c>
      <c r="V110" s="193">
        <v>29516</v>
      </c>
      <c r="W110" s="193">
        <v>29558</v>
      </c>
      <c r="X110" s="97">
        <v>32223</v>
      </c>
      <c r="Y110" s="193">
        <v>28555</v>
      </c>
      <c r="Z110" s="193">
        <v>30451</v>
      </c>
      <c r="AA110" s="193">
        <v>38870</v>
      </c>
      <c r="AB110" s="193">
        <v>31296</v>
      </c>
      <c r="AC110" s="193">
        <v>31949</v>
      </c>
      <c r="AD110" s="193">
        <v>31165</v>
      </c>
      <c r="AE110" s="193">
        <v>31106</v>
      </c>
      <c r="AF110" s="193">
        <v>32223</v>
      </c>
      <c r="AG110" s="193">
        <v>29724</v>
      </c>
      <c r="AH110" s="193">
        <v>26814</v>
      </c>
      <c r="AI110" s="193">
        <v>31851</v>
      </c>
      <c r="AJ110" s="97">
        <v>30488</v>
      </c>
      <c r="AK110" s="284">
        <v>30013</v>
      </c>
      <c r="AL110" s="284">
        <v>35188</v>
      </c>
      <c r="AM110" s="284">
        <v>35941</v>
      </c>
      <c r="AN110" s="284">
        <v>31491</v>
      </c>
      <c r="AO110" s="284">
        <v>30764</v>
      </c>
      <c r="AP110" s="284">
        <v>31189</v>
      </c>
      <c r="AQ110" s="57">
        <v>30638</v>
      </c>
      <c r="AR110" s="284">
        <v>31528</v>
      </c>
      <c r="AS110" s="284">
        <v>28607</v>
      </c>
      <c r="AT110" s="284">
        <v>31079</v>
      </c>
      <c r="AU110" s="284">
        <v>30129</v>
      </c>
      <c r="AV110" s="302">
        <v>29497</v>
      </c>
      <c r="AW110" s="284">
        <v>33749</v>
      </c>
      <c r="AX110" s="284">
        <v>31597</v>
      </c>
      <c r="AY110" s="284">
        <v>35876</v>
      </c>
      <c r="AZ110" s="57">
        <v>29100</v>
      </c>
      <c r="BA110" s="284">
        <v>33298</v>
      </c>
      <c r="BB110" s="284">
        <v>32476</v>
      </c>
      <c r="BC110" s="57">
        <v>29528</v>
      </c>
      <c r="BD110" s="284">
        <v>31607</v>
      </c>
      <c r="BE110" s="284">
        <v>29166</v>
      </c>
      <c r="BF110" s="284">
        <v>30632</v>
      </c>
      <c r="BG110" s="284">
        <v>31179</v>
      </c>
      <c r="BH110" s="302"/>
      <c r="BI110" s="27">
        <f t="shared" si="455"/>
        <v>3449</v>
      </c>
      <c r="BJ110" s="98">
        <f t="shared" si="455"/>
        <v>-3794</v>
      </c>
      <c r="BK110" s="98">
        <f t="shared" si="455"/>
        <v>-2821</v>
      </c>
      <c r="BL110" s="98">
        <f t="shared" si="455"/>
        <v>3942</v>
      </c>
      <c r="BM110" s="98">
        <f t="shared" si="455"/>
        <v>1958</v>
      </c>
      <c r="BN110" s="98">
        <f t="shared" si="455"/>
        <v>83</v>
      </c>
      <c r="BO110" s="98">
        <f t="shared" si="455"/>
        <v>3212</v>
      </c>
      <c r="BP110" s="98">
        <f t="shared" si="455"/>
        <v>-2563</v>
      </c>
      <c r="BQ110" s="98">
        <f t="shared" si="455"/>
        <v>1943</v>
      </c>
      <c r="BR110" s="396">
        <f t="shared" si="455"/>
        <v>1388</v>
      </c>
      <c r="BS110" s="419">
        <f t="shared" si="456"/>
        <v>-6956</v>
      </c>
      <c r="BT110" s="98">
        <f t="shared" si="456"/>
        <v>1397</v>
      </c>
      <c r="BU110" s="98">
        <f t="shared" si="456"/>
        <v>4841</v>
      </c>
      <c r="BV110" s="98">
        <f t="shared" si="456"/>
        <v>4105</v>
      </c>
      <c r="BW110" s="98">
        <f t="shared" si="456"/>
        <v>1087</v>
      </c>
      <c r="BX110" s="236">
        <f t="shared" si="456"/>
        <v>-866</v>
      </c>
      <c r="BY110" s="236">
        <f t="shared" si="456"/>
        <v>-1657</v>
      </c>
      <c r="BZ110" s="236">
        <f t="shared" si="456"/>
        <v>2180</v>
      </c>
      <c r="CA110" s="236">
        <f t="shared" si="456"/>
        <v>-1635</v>
      </c>
      <c r="CB110" s="236">
        <f t="shared" si="456"/>
        <v>-2702</v>
      </c>
      <c r="CC110" s="236">
        <f t="shared" si="457"/>
        <v>2293</v>
      </c>
      <c r="CD110" s="376">
        <f t="shared" si="457"/>
        <v>-1735</v>
      </c>
      <c r="CE110" s="345">
        <f t="shared" si="457"/>
        <v>1458</v>
      </c>
      <c r="CF110" s="261">
        <f t="shared" si="457"/>
        <v>4737</v>
      </c>
      <c r="CG110" s="261">
        <f t="shared" si="457"/>
        <v>-2929</v>
      </c>
      <c r="CH110" s="261">
        <f t="shared" si="457"/>
        <v>195</v>
      </c>
      <c r="CI110" s="261">
        <f t="shared" si="457"/>
        <v>-1185</v>
      </c>
      <c r="CJ110" s="261">
        <f t="shared" si="457"/>
        <v>24</v>
      </c>
      <c r="CK110" s="261">
        <f t="shared" si="457"/>
        <v>-468</v>
      </c>
      <c r="CL110" s="261">
        <f t="shared" si="457"/>
        <v>-695</v>
      </c>
      <c r="CM110" s="261">
        <f t="shared" si="458"/>
        <v>-1117</v>
      </c>
      <c r="CN110" s="261">
        <f t="shared" si="458"/>
        <v>4265</v>
      </c>
      <c r="CO110" s="261">
        <f t="shared" si="458"/>
        <v>-1722</v>
      </c>
      <c r="CP110" s="376">
        <f t="shared" si="458"/>
        <v>-991</v>
      </c>
      <c r="CQ110" s="376">
        <f t="shared" si="458"/>
        <v>3736</v>
      </c>
      <c r="CR110" s="376">
        <f t="shared" si="458"/>
        <v>-3591</v>
      </c>
      <c r="CS110" s="376">
        <f t="shared" si="458"/>
        <v>-65</v>
      </c>
      <c r="CT110" s="376">
        <f t="shared" si="458"/>
        <v>-2391</v>
      </c>
      <c r="CU110" s="376">
        <f t="shared" si="458"/>
        <v>2534</v>
      </c>
      <c r="CV110" s="376">
        <f t="shared" si="458"/>
        <v>1287</v>
      </c>
      <c r="CW110" s="376">
        <f t="shared" si="458"/>
        <v>-1110</v>
      </c>
      <c r="CX110" s="376">
        <f t="shared" si="458"/>
        <v>79</v>
      </c>
      <c r="CY110" s="376">
        <f t="shared" si="458"/>
        <v>559</v>
      </c>
      <c r="CZ110" s="376">
        <f t="shared" si="458"/>
        <v>-447</v>
      </c>
      <c r="DA110" s="376">
        <f t="shared" si="458"/>
        <v>1050</v>
      </c>
      <c r="DB110" s="264"/>
      <c r="DC110" s="57">
        <f>IF(ISERROR(GETPIVOTDATA("VALUE",'CRS WK pvt'!$I$2,"DT_FILE",DC$8,"CD_CO",DC$6,"TRIM_CAT",TRIM(B110),"TRIM_LINE",A107))=TRUE,0,GETPIVOTDATA("VALUE",'CRS WK pvt'!$I$2,"DT_FILE",DC$8,"CD_CO",DC$6,"TRIM_CAT",TRIM(B110),"TRIM_LINE",A107))</f>
        <v>31179</v>
      </c>
    </row>
    <row r="111" spans="1:107" s="52" customFormat="1" x14ac:dyDescent="0.35">
      <c r="A111" s="139"/>
      <c r="B111" s="53" t="s">
        <v>142</v>
      </c>
      <c r="C111" s="95">
        <v>11629</v>
      </c>
      <c r="D111" s="96">
        <v>11999</v>
      </c>
      <c r="E111" s="96">
        <v>13184</v>
      </c>
      <c r="F111" s="27">
        <v>10599</v>
      </c>
      <c r="G111" s="96">
        <v>11858</v>
      </c>
      <c r="H111" s="96">
        <v>11553</v>
      </c>
      <c r="I111" s="96">
        <v>10801</v>
      </c>
      <c r="J111" s="96">
        <v>12467</v>
      </c>
      <c r="K111" s="96">
        <v>10081</v>
      </c>
      <c r="L111" s="97">
        <v>11257</v>
      </c>
      <c r="M111" s="96">
        <v>13795</v>
      </c>
      <c r="N111" s="96">
        <v>10690</v>
      </c>
      <c r="O111" s="96">
        <v>12948</v>
      </c>
      <c r="P111" s="96">
        <v>9698</v>
      </c>
      <c r="Q111" s="96">
        <v>11465</v>
      </c>
      <c r="R111" s="96">
        <v>11907</v>
      </c>
      <c r="S111" s="96">
        <v>12407</v>
      </c>
      <c r="T111" s="96">
        <v>11054</v>
      </c>
      <c r="U111" s="193">
        <v>11773</v>
      </c>
      <c r="V111" s="193">
        <v>10849</v>
      </c>
      <c r="W111" s="193">
        <v>10954</v>
      </c>
      <c r="X111" s="97">
        <v>11606</v>
      </c>
      <c r="Y111" s="193">
        <v>10436</v>
      </c>
      <c r="Z111" s="193">
        <v>10960</v>
      </c>
      <c r="AA111" s="193">
        <v>14774</v>
      </c>
      <c r="AB111" s="193">
        <v>11649</v>
      </c>
      <c r="AC111" s="193">
        <v>11851</v>
      </c>
      <c r="AD111" s="193">
        <v>11718</v>
      </c>
      <c r="AE111" s="193">
        <v>11525</v>
      </c>
      <c r="AF111" s="193">
        <v>12174</v>
      </c>
      <c r="AG111" s="193">
        <v>11258</v>
      </c>
      <c r="AH111" s="193">
        <v>9493</v>
      </c>
      <c r="AI111" s="193">
        <v>11903</v>
      </c>
      <c r="AJ111" s="97">
        <v>11071</v>
      </c>
      <c r="AK111" s="284">
        <v>11031</v>
      </c>
      <c r="AL111" s="284">
        <v>13497</v>
      </c>
      <c r="AM111" s="284">
        <v>13564</v>
      </c>
      <c r="AN111" s="284">
        <v>11981</v>
      </c>
      <c r="AO111" s="284">
        <v>11163</v>
      </c>
      <c r="AP111" s="284">
        <v>11839</v>
      </c>
      <c r="AQ111" s="57">
        <v>11605</v>
      </c>
      <c r="AR111" s="284">
        <v>11986</v>
      </c>
      <c r="AS111" s="284">
        <v>10744</v>
      </c>
      <c r="AT111" s="284">
        <v>11746</v>
      </c>
      <c r="AU111" s="284">
        <v>11580</v>
      </c>
      <c r="AV111" s="302">
        <v>10957</v>
      </c>
      <c r="AW111" s="284">
        <v>12955</v>
      </c>
      <c r="AX111" s="284">
        <v>11856</v>
      </c>
      <c r="AY111" s="284">
        <v>13642</v>
      </c>
      <c r="AZ111" s="57">
        <v>10665</v>
      </c>
      <c r="BA111" s="284">
        <v>12602</v>
      </c>
      <c r="BB111" s="284">
        <v>12233</v>
      </c>
      <c r="BC111" s="57">
        <v>11442</v>
      </c>
      <c r="BD111" s="284">
        <v>11850</v>
      </c>
      <c r="BE111" s="284">
        <v>11144</v>
      </c>
      <c r="BF111" s="284">
        <v>11615</v>
      </c>
      <c r="BG111" s="284">
        <v>11627</v>
      </c>
      <c r="BH111" s="302"/>
      <c r="BI111" s="27">
        <f t="shared" si="455"/>
        <v>1319</v>
      </c>
      <c r="BJ111" s="98">
        <f t="shared" si="455"/>
        <v>-2301</v>
      </c>
      <c r="BK111" s="98">
        <f t="shared" si="455"/>
        <v>-1719</v>
      </c>
      <c r="BL111" s="98">
        <f t="shared" si="455"/>
        <v>1308</v>
      </c>
      <c r="BM111" s="98">
        <f t="shared" si="455"/>
        <v>549</v>
      </c>
      <c r="BN111" s="98">
        <f t="shared" si="455"/>
        <v>-499</v>
      </c>
      <c r="BO111" s="98">
        <f t="shared" si="455"/>
        <v>972</v>
      </c>
      <c r="BP111" s="98">
        <f t="shared" si="455"/>
        <v>-1618</v>
      </c>
      <c r="BQ111" s="98">
        <f t="shared" si="455"/>
        <v>873</v>
      </c>
      <c r="BR111" s="396">
        <f t="shared" si="455"/>
        <v>349</v>
      </c>
      <c r="BS111" s="419">
        <f t="shared" si="456"/>
        <v>-3359</v>
      </c>
      <c r="BT111" s="98">
        <f t="shared" si="456"/>
        <v>270</v>
      </c>
      <c r="BU111" s="98">
        <f t="shared" si="456"/>
        <v>1826</v>
      </c>
      <c r="BV111" s="98">
        <f t="shared" si="456"/>
        <v>1951</v>
      </c>
      <c r="BW111" s="98">
        <f t="shared" si="456"/>
        <v>386</v>
      </c>
      <c r="BX111" s="236">
        <f t="shared" si="456"/>
        <v>-189</v>
      </c>
      <c r="BY111" s="236">
        <f t="shared" si="456"/>
        <v>-882</v>
      </c>
      <c r="BZ111" s="236">
        <f t="shared" si="456"/>
        <v>1120</v>
      </c>
      <c r="CA111" s="236">
        <f t="shared" si="456"/>
        <v>-515</v>
      </c>
      <c r="CB111" s="236">
        <f t="shared" si="456"/>
        <v>-1356</v>
      </c>
      <c r="CC111" s="236">
        <f t="shared" si="457"/>
        <v>949</v>
      </c>
      <c r="CD111" s="376">
        <f t="shared" si="457"/>
        <v>-535</v>
      </c>
      <c r="CE111" s="345">
        <f t="shared" si="457"/>
        <v>595</v>
      </c>
      <c r="CF111" s="261">
        <f t="shared" si="457"/>
        <v>2537</v>
      </c>
      <c r="CG111" s="261">
        <f t="shared" si="457"/>
        <v>-1210</v>
      </c>
      <c r="CH111" s="261">
        <f t="shared" si="457"/>
        <v>332</v>
      </c>
      <c r="CI111" s="261">
        <f t="shared" si="457"/>
        <v>-688</v>
      </c>
      <c r="CJ111" s="261">
        <f t="shared" si="457"/>
        <v>121</v>
      </c>
      <c r="CK111" s="261">
        <f t="shared" si="457"/>
        <v>80</v>
      </c>
      <c r="CL111" s="261">
        <f t="shared" si="457"/>
        <v>-188</v>
      </c>
      <c r="CM111" s="261">
        <f t="shared" si="458"/>
        <v>-514</v>
      </c>
      <c r="CN111" s="261">
        <f t="shared" si="458"/>
        <v>2253</v>
      </c>
      <c r="CO111" s="261">
        <f t="shared" si="458"/>
        <v>-323</v>
      </c>
      <c r="CP111" s="376">
        <f t="shared" si="458"/>
        <v>-114</v>
      </c>
      <c r="CQ111" s="376">
        <f t="shared" si="458"/>
        <v>1924</v>
      </c>
      <c r="CR111" s="376">
        <f t="shared" si="458"/>
        <v>-1641</v>
      </c>
      <c r="CS111" s="376">
        <f t="shared" si="458"/>
        <v>78</v>
      </c>
      <c r="CT111" s="376">
        <f t="shared" si="458"/>
        <v>-1316</v>
      </c>
      <c r="CU111" s="376">
        <f t="shared" si="458"/>
        <v>1439</v>
      </c>
      <c r="CV111" s="376">
        <f t="shared" si="458"/>
        <v>394</v>
      </c>
      <c r="CW111" s="376">
        <f t="shared" si="458"/>
        <v>-163</v>
      </c>
      <c r="CX111" s="376">
        <f t="shared" si="458"/>
        <v>-136</v>
      </c>
      <c r="CY111" s="376">
        <f t="shared" si="458"/>
        <v>400</v>
      </c>
      <c r="CZ111" s="376">
        <f t="shared" si="458"/>
        <v>-131</v>
      </c>
      <c r="DA111" s="376">
        <f t="shared" si="458"/>
        <v>47</v>
      </c>
      <c r="DB111" s="264"/>
      <c r="DC111" s="57">
        <f>IF(ISERROR(GETPIVOTDATA("VALUE",'CRS WK pvt'!$I$2,"DT_FILE",DC$8,"CD_CO",DC$6,"TRIM_CAT",TRIM(B111),"TRIM_LINE",A107))=TRUE,0,GETPIVOTDATA("VALUE",'CRS WK pvt'!$I$2,"DT_FILE",DC$8,"CD_CO",DC$6,"TRIM_CAT",TRIM(B111),"TRIM_LINE",A107))</f>
        <v>11627</v>
      </c>
    </row>
    <row r="112" spans="1:107" s="52" customFormat="1" x14ac:dyDescent="0.35">
      <c r="A112" s="139"/>
      <c r="B112" s="53" t="s">
        <v>143</v>
      </c>
      <c r="C112" s="95">
        <v>8474</v>
      </c>
      <c r="D112" s="96">
        <v>9539</v>
      </c>
      <c r="E112" s="96">
        <v>10163</v>
      </c>
      <c r="F112" s="27">
        <v>8031</v>
      </c>
      <c r="G112" s="96">
        <v>8986</v>
      </c>
      <c r="H112" s="96">
        <v>8713</v>
      </c>
      <c r="I112" s="96">
        <v>8791</v>
      </c>
      <c r="J112" s="96">
        <v>9659</v>
      </c>
      <c r="K112" s="96">
        <v>7600</v>
      </c>
      <c r="L112" s="97">
        <v>8401</v>
      </c>
      <c r="M112" s="96">
        <v>10688</v>
      </c>
      <c r="N112" s="96">
        <v>7844</v>
      </c>
      <c r="O112" s="96">
        <v>10044</v>
      </c>
      <c r="P112" s="96">
        <v>7118</v>
      </c>
      <c r="Q112" s="96">
        <v>8254</v>
      </c>
      <c r="R112" s="96">
        <v>9314</v>
      </c>
      <c r="S112" s="96">
        <v>9641</v>
      </c>
      <c r="T112" s="96">
        <v>8125</v>
      </c>
      <c r="U112" s="193">
        <v>9024</v>
      </c>
      <c r="V112" s="193">
        <v>8316</v>
      </c>
      <c r="W112" s="193">
        <v>8482</v>
      </c>
      <c r="X112" s="97">
        <v>8684</v>
      </c>
      <c r="Y112" s="193">
        <v>8101</v>
      </c>
      <c r="Z112" s="193">
        <v>8539</v>
      </c>
      <c r="AA112" s="193">
        <v>11568</v>
      </c>
      <c r="AB112" s="193">
        <v>9058</v>
      </c>
      <c r="AC112" s="193">
        <v>9128</v>
      </c>
      <c r="AD112" s="193">
        <v>9003</v>
      </c>
      <c r="AE112" s="193">
        <v>8814</v>
      </c>
      <c r="AF112" s="193">
        <v>9539</v>
      </c>
      <c r="AG112" s="193">
        <v>8815</v>
      </c>
      <c r="AH112" s="193">
        <v>6791</v>
      </c>
      <c r="AI112" s="193">
        <v>9054</v>
      </c>
      <c r="AJ112" s="97">
        <v>8394</v>
      </c>
      <c r="AK112" s="284">
        <v>8274</v>
      </c>
      <c r="AL112" s="284">
        <v>10468</v>
      </c>
      <c r="AM112" s="284">
        <v>10923</v>
      </c>
      <c r="AN112" s="284">
        <v>9684</v>
      </c>
      <c r="AO112" s="284">
        <v>8497</v>
      </c>
      <c r="AP112" s="284">
        <v>9030</v>
      </c>
      <c r="AQ112" s="57">
        <v>8938</v>
      </c>
      <c r="AR112" s="284">
        <v>9149</v>
      </c>
      <c r="AS112" s="284">
        <v>8212</v>
      </c>
      <c r="AT112" s="284">
        <v>9162</v>
      </c>
      <c r="AU112" s="284">
        <v>9092</v>
      </c>
      <c r="AV112" s="302">
        <v>8344</v>
      </c>
      <c r="AW112" s="284">
        <v>9946</v>
      </c>
      <c r="AX112" s="284">
        <v>9923</v>
      </c>
      <c r="AY112" s="284">
        <v>10639</v>
      </c>
      <c r="AZ112" s="57">
        <v>8294</v>
      </c>
      <c r="BA112" s="284">
        <v>9919</v>
      </c>
      <c r="BB112" s="284">
        <v>9968</v>
      </c>
      <c r="BC112" s="57">
        <v>9181</v>
      </c>
      <c r="BD112" s="284">
        <v>9033</v>
      </c>
      <c r="BE112" s="284">
        <v>8745</v>
      </c>
      <c r="BF112" s="284">
        <v>9145</v>
      </c>
      <c r="BG112" s="284">
        <v>9265</v>
      </c>
      <c r="BH112" s="302"/>
      <c r="BI112" s="27">
        <f t="shared" si="455"/>
        <v>1570</v>
      </c>
      <c r="BJ112" s="98">
        <f t="shared" si="455"/>
        <v>-2421</v>
      </c>
      <c r="BK112" s="98">
        <f t="shared" si="455"/>
        <v>-1909</v>
      </c>
      <c r="BL112" s="98">
        <f t="shared" si="455"/>
        <v>1283</v>
      </c>
      <c r="BM112" s="98">
        <f t="shared" si="455"/>
        <v>655</v>
      </c>
      <c r="BN112" s="98">
        <f t="shared" si="455"/>
        <v>-588</v>
      </c>
      <c r="BO112" s="98">
        <f t="shared" si="455"/>
        <v>233</v>
      </c>
      <c r="BP112" s="98">
        <f t="shared" si="455"/>
        <v>-1343</v>
      </c>
      <c r="BQ112" s="98">
        <f t="shared" si="455"/>
        <v>882</v>
      </c>
      <c r="BR112" s="396">
        <f t="shared" si="455"/>
        <v>283</v>
      </c>
      <c r="BS112" s="419">
        <f t="shared" si="456"/>
        <v>-2587</v>
      </c>
      <c r="BT112" s="98">
        <f t="shared" si="456"/>
        <v>695</v>
      </c>
      <c r="BU112" s="98">
        <f t="shared" si="456"/>
        <v>1524</v>
      </c>
      <c r="BV112" s="98">
        <f t="shared" si="456"/>
        <v>1940</v>
      </c>
      <c r="BW112" s="98">
        <f t="shared" si="456"/>
        <v>874</v>
      </c>
      <c r="BX112" s="236">
        <f t="shared" si="456"/>
        <v>-311</v>
      </c>
      <c r="BY112" s="236">
        <f t="shared" si="456"/>
        <v>-827</v>
      </c>
      <c r="BZ112" s="236">
        <f t="shared" si="456"/>
        <v>1414</v>
      </c>
      <c r="CA112" s="236">
        <f t="shared" si="456"/>
        <v>-209</v>
      </c>
      <c r="CB112" s="236">
        <f t="shared" si="456"/>
        <v>-1525</v>
      </c>
      <c r="CC112" s="236">
        <f t="shared" si="457"/>
        <v>572</v>
      </c>
      <c r="CD112" s="376">
        <f t="shared" si="457"/>
        <v>-290</v>
      </c>
      <c r="CE112" s="345">
        <f t="shared" si="457"/>
        <v>173</v>
      </c>
      <c r="CF112" s="261">
        <f t="shared" si="457"/>
        <v>1929</v>
      </c>
      <c r="CG112" s="261">
        <f t="shared" si="457"/>
        <v>-645</v>
      </c>
      <c r="CH112" s="261">
        <f t="shared" si="457"/>
        <v>626</v>
      </c>
      <c r="CI112" s="261">
        <f t="shared" si="457"/>
        <v>-631</v>
      </c>
      <c r="CJ112" s="261">
        <f t="shared" si="457"/>
        <v>27</v>
      </c>
      <c r="CK112" s="261">
        <f t="shared" si="457"/>
        <v>124</v>
      </c>
      <c r="CL112" s="261">
        <f t="shared" si="457"/>
        <v>-390</v>
      </c>
      <c r="CM112" s="261">
        <f t="shared" si="458"/>
        <v>-603</v>
      </c>
      <c r="CN112" s="261">
        <f t="shared" si="458"/>
        <v>2371</v>
      </c>
      <c r="CO112" s="261">
        <f t="shared" si="458"/>
        <v>38</v>
      </c>
      <c r="CP112" s="376">
        <f t="shared" si="458"/>
        <v>-50</v>
      </c>
      <c r="CQ112" s="376">
        <f t="shared" si="458"/>
        <v>1672</v>
      </c>
      <c r="CR112" s="376">
        <f t="shared" si="458"/>
        <v>-545</v>
      </c>
      <c r="CS112" s="376">
        <f t="shared" si="458"/>
        <v>-284</v>
      </c>
      <c r="CT112" s="376">
        <f t="shared" si="458"/>
        <v>-1390</v>
      </c>
      <c r="CU112" s="376">
        <f t="shared" si="458"/>
        <v>1422</v>
      </c>
      <c r="CV112" s="376">
        <f t="shared" si="458"/>
        <v>938</v>
      </c>
      <c r="CW112" s="376">
        <f t="shared" si="458"/>
        <v>243</v>
      </c>
      <c r="CX112" s="376">
        <f t="shared" si="458"/>
        <v>-116</v>
      </c>
      <c r="CY112" s="376">
        <f t="shared" si="458"/>
        <v>533</v>
      </c>
      <c r="CZ112" s="376">
        <f t="shared" si="458"/>
        <v>-17</v>
      </c>
      <c r="DA112" s="376">
        <f t="shared" si="458"/>
        <v>173</v>
      </c>
      <c r="DB112" s="264"/>
      <c r="DC112" s="57">
        <f>IF(ISERROR(GETPIVOTDATA("VALUE",'CRS WK pvt'!$I$2,"DT_FILE",DC$8,"CD_CO",DC$6,"TRIM_CAT",TRIM(B112),"TRIM_LINE",A107))=TRUE,0,GETPIVOTDATA("VALUE",'CRS WK pvt'!$I$2,"DT_FILE",DC$8,"CD_CO",DC$6,"TRIM_CAT",TRIM(B112),"TRIM_LINE",A107))</f>
        <v>9265</v>
      </c>
    </row>
    <row r="113" spans="1:107" s="66" customFormat="1" ht="15" thickBot="1" x14ac:dyDescent="0.4">
      <c r="A113" s="140"/>
      <c r="B113" s="60" t="s">
        <v>144</v>
      </c>
      <c r="C113" s="61">
        <f>SUM(C108:C112)</f>
        <v>550476</v>
      </c>
      <c r="D113" s="62">
        <f t="shared" ref="D113:BI120" si="459">SUM(D108:D112)</f>
        <v>558407</v>
      </c>
      <c r="E113" s="62">
        <f t="shared" si="459"/>
        <v>569124</v>
      </c>
      <c r="F113" s="64">
        <f t="shared" si="459"/>
        <v>515460</v>
      </c>
      <c r="G113" s="62">
        <f t="shared" si="459"/>
        <v>557070</v>
      </c>
      <c r="H113" s="62">
        <f t="shared" si="459"/>
        <v>534192</v>
      </c>
      <c r="I113" s="62">
        <f t="shared" si="459"/>
        <v>524705</v>
      </c>
      <c r="J113" s="62">
        <f t="shared" si="459"/>
        <v>596892</v>
      </c>
      <c r="K113" s="62">
        <f t="shared" si="459"/>
        <v>524504</v>
      </c>
      <c r="L113" s="63">
        <f t="shared" si="459"/>
        <v>593444</v>
      </c>
      <c r="M113" s="62">
        <f t="shared" si="459"/>
        <v>618298</v>
      </c>
      <c r="N113" s="62">
        <f t="shared" si="459"/>
        <v>574188</v>
      </c>
      <c r="O113" s="62">
        <f t="shared" si="459"/>
        <v>641287</v>
      </c>
      <c r="P113" s="62">
        <f t="shared" si="459"/>
        <v>579062</v>
      </c>
      <c r="Q113" s="62">
        <f t="shared" si="459"/>
        <v>615961</v>
      </c>
      <c r="R113" s="62">
        <f t="shared" si="459"/>
        <v>598248</v>
      </c>
      <c r="S113" s="62">
        <f t="shared" si="459"/>
        <v>588181</v>
      </c>
      <c r="T113" s="62">
        <f t="shared" si="459"/>
        <v>572604</v>
      </c>
      <c r="U113" s="62">
        <f t="shared" si="459"/>
        <v>577900</v>
      </c>
      <c r="V113" s="62">
        <f t="shared" si="459"/>
        <v>566700</v>
      </c>
      <c r="W113" s="62">
        <f t="shared" si="459"/>
        <v>560347</v>
      </c>
      <c r="X113" s="63">
        <f t="shared" si="459"/>
        <v>615306</v>
      </c>
      <c r="Y113" s="62">
        <f t="shared" si="459"/>
        <v>554046</v>
      </c>
      <c r="Z113" s="62">
        <f t="shared" si="459"/>
        <v>580764</v>
      </c>
      <c r="AA113" s="62">
        <f t="shared" si="459"/>
        <v>684904</v>
      </c>
      <c r="AB113" s="62">
        <f t="shared" si="459"/>
        <v>588542</v>
      </c>
      <c r="AC113" s="62">
        <f t="shared" si="459"/>
        <v>607561</v>
      </c>
      <c r="AD113" s="62">
        <f t="shared" si="459"/>
        <v>613577</v>
      </c>
      <c r="AE113" s="62">
        <f t="shared" si="459"/>
        <v>581948</v>
      </c>
      <c r="AF113" s="62">
        <f t="shared" si="459"/>
        <v>593997</v>
      </c>
      <c r="AG113" s="182">
        <v>556720</v>
      </c>
      <c r="AH113" s="182">
        <v>563949</v>
      </c>
      <c r="AI113" s="182">
        <v>591773</v>
      </c>
      <c r="AJ113" s="63">
        <v>604656</v>
      </c>
      <c r="AK113" s="273">
        <v>601503</v>
      </c>
      <c r="AL113" s="273">
        <v>629247</v>
      </c>
      <c r="AM113" s="273">
        <v>682506</v>
      </c>
      <c r="AN113" s="273">
        <v>579460</v>
      </c>
      <c r="AO113" s="273">
        <v>602646</v>
      </c>
      <c r="AP113" s="273">
        <v>623940</v>
      </c>
      <c r="AQ113" s="64">
        <v>573065</v>
      </c>
      <c r="AR113" s="273">
        <v>611582</v>
      </c>
      <c r="AS113" s="273">
        <v>572729</v>
      </c>
      <c r="AT113" s="273">
        <v>582337</v>
      </c>
      <c r="AU113" s="273">
        <v>586592</v>
      </c>
      <c r="AV113" s="290">
        <v>582143</v>
      </c>
      <c r="AW113" s="273">
        <v>622551</v>
      </c>
      <c r="AX113" s="273">
        <v>597094</v>
      </c>
      <c r="AY113" s="273">
        <v>672292</v>
      </c>
      <c r="AZ113" s="64">
        <v>555014</v>
      </c>
      <c r="BA113" s="273">
        <v>683743</v>
      </c>
      <c r="BB113" s="273">
        <v>609369</v>
      </c>
      <c r="BC113" s="64">
        <v>546633</v>
      </c>
      <c r="BD113" s="273">
        <v>611332</v>
      </c>
      <c r="BE113" s="273">
        <v>549131</v>
      </c>
      <c r="BF113" s="273">
        <v>593747</v>
      </c>
      <c r="BG113" s="273">
        <v>593018</v>
      </c>
      <c r="BH113" s="290"/>
      <c r="BI113" s="64">
        <f t="shared" si="459"/>
        <v>90811</v>
      </c>
      <c r="BJ113" s="65">
        <f t="shared" ref="BJ113:BK113" si="460">SUM(BJ108:BJ112)</f>
        <v>20655</v>
      </c>
      <c r="BK113" s="65">
        <f t="shared" si="460"/>
        <v>46837</v>
      </c>
      <c r="BL113" s="65">
        <f t="shared" ref="BL113:BM113" si="461">SUM(BL108:BL112)</f>
        <v>82788</v>
      </c>
      <c r="BM113" s="65">
        <f t="shared" si="461"/>
        <v>31111</v>
      </c>
      <c r="BN113" s="65">
        <f t="shared" ref="BN113:BV113" si="462">SUM(BN108:BN112)</f>
        <v>38412</v>
      </c>
      <c r="BO113" s="65">
        <f t="shared" si="462"/>
        <v>53195</v>
      </c>
      <c r="BP113" s="65">
        <f t="shared" si="462"/>
        <v>-30192</v>
      </c>
      <c r="BQ113" s="65">
        <f t="shared" si="462"/>
        <v>35843</v>
      </c>
      <c r="BR113" s="384">
        <f t="shared" si="462"/>
        <v>21862</v>
      </c>
      <c r="BS113" s="407">
        <f t="shared" si="462"/>
        <v>-64252</v>
      </c>
      <c r="BT113" s="65">
        <f t="shared" si="462"/>
        <v>6576</v>
      </c>
      <c r="BU113" s="65">
        <f t="shared" si="462"/>
        <v>43617</v>
      </c>
      <c r="BV113" s="65">
        <f t="shared" si="462"/>
        <v>9480</v>
      </c>
      <c r="BW113" s="65">
        <f t="shared" ref="BW113:BX113" si="463">SUM(BW108:BW112)</f>
        <v>-8400</v>
      </c>
      <c r="BX113" s="224">
        <f t="shared" si="463"/>
        <v>15329</v>
      </c>
      <c r="BY113" s="224">
        <f t="shared" ref="BY113:BZ113" si="464">SUM(BY108:BY112)</f>
        <v>-6233</v>
      </c>
      <c r="BZ113" s="224">
        <f t="shared" si="464"/>
        <v>21393</v>
      </c>
      <c r="CA113" s="224">
        <f t="shared" ref="CA113:CB113" si="465">SUM(CA108:CA112)</f>
        <v>-21180</v>
      </c>
      <c r="CB113" s="224">
        <f t="shared" si="465"/>
        <v>-2751</v>
      </c>
      <c r="CC113" s="224">
        <f t="shared" ref="CC113:CE113" si="466">SUM(CC108:CC112)</f>
        <v>31426</v>
      </c>
      <c r="CD113" s="364">
        <f t="shared" si="466"/>
        <v>-10650</v>
      </c>
      <c r="CE113" s="333">
        <f t="shared" si="466"/>
        <v>47457</v>
      </c>
      <c r="CF113" s="250">
        <f t="shared" ref="CF113" si="467">SUM(CF108:CF112)</f>
        <v>48483</v>
      </c>
      <c r="CG113" s="250">
        <f t="shared" ref="CG113" si="468">SUM(CG108:CG112)</f>
        <v>-2398</v>
      </c>
      <c r="CH113" s="250">
        <f t="shared" ref="CH113" si="469">SUM(CH108:CH112)</f>
        <v>-9082</v>
      </c>
      <c r="CI113" s="250">
        <f t="shared" ref="CI113" si="470">SUM(CI108:CI112)</f>
        <v>-4915</v>
      </c>
      <c r="CJ113" s="250">
        <f t="shared" ref="CJ113" si="471">SUM(CJ108:CJ112)</f>
        <v>10363</v>
      </c>
      <c r="CK113" s="250">
        <f t="shared" ref="CK113" si="472">SUM(CK108:CK112)</f>
        <v>-8883</v>
      </c>
      <c r="CL113" s="250">
        <f t="shared" ref="CL113" si="473">SUM(CL108:CL112)</f>
        <v>17585</v>
      </c>
      <c r="CM113" s="250">
        <f t="shared" ref="CM113" si="474">SUM(CM108:CM112)</f>
        <v>16009</v>
      </c>
      <c r="CN113" s="250">
        <f t="shared" ref="CN113" si="475">SUM(CN108:CN112)</f>
        <v>18388</v>
      </c>
      <c r="CO113" s="250">
        <f t="shared" ref="CO113" si="476">SUM(CO108:CO112)</f>
        <v>-5181</v>
      </c>
      <c r="CP113" s="364">
        <f t="shared" ref="CP113" si="477">SUM(CP108:CP112)</f>
        <v>-22513</v>
      </c>
      <c r="CQ113" s="364">
        <f t="shared" ref="CQ113" si="478">SUM(CQ108:CQ112)</f>
        <v>21048</v>
      </c>
      <c r="CR113" s="364">
        <f t="shared" ref="CR113" si="479">SUM(CR108:CR112)</f>
        <v>-32153</v>
      </c>
      <c r="CS113" s="364">
        <f t="shared" ref="CS113" si="480">SUM(CS108:CS112)</f>
        <v>-10214</v>
      </c>
      <c r="CT113" s="364">
        <f t="shared" ref="CT113:CU113" si="481">SUM(CT108:CT112)</f>
        <v>-24446</v>
      </c>
      <c r="CU113" s="364">
        <f t="shared" si="481"/>
        <v>81097</v>
      </c>
      <c r="CV113" s="364">
        <f t="shared" ref="CV113" si="482">SUM(CV108:CV112)</f>
        <v>-14571</v>
      </c>
      <c r="CW113" s="364">
        <f t="shared" ref="CW113" si="483">SUM(CW108:CW112)</f>
        <v>-26432</v>
      </c>
      <c r="CX113" s="364">
        <f t="shared" ref="CX113:CY113" si="484">SUM(CX108:CX112)</f>
        <v>-250</v>
      </c>
      <c r="CY113" s="364">
        <f t="shared" si="484"/>
        <v>-23598</v>
      </c>
      <c r="CZ113" s="364">
        <f t="shared" ref="CZ113:DA113" si="485">SUM(CZ108:CZ112)</f>
        <v>11410</v>
      </c>
      <c r="DA113" s="364">
        <f t="shared" si="485"/>
        <v>6426</v>
      </c>
      <c r="DB113" s="265"/>
      <c r="DC113" s="64">
        <f t="shared" si="428"/>
        <v>593018</v>
      </c>
    </row>
    <row r="114" spans="1:107" s="31" customFormat="1" x14ac:dyDescent="0.3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29"/>
      <c r="CC114" s="229"/>
      <c r="CD114" s="369"/>
      <c r="CE114" s="338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369"/>
      <c r="CQ114" s="369"/>
      <c r="CR114" s="369"/>
      <c r="CS114" s="369"/>
      <c r="CT114" s="369"/>
      <c r="CU114" s="369"/>
      <c r="CV114" s="369"/>
      <c r="CW114" s="369"/>
      <c r="CX114" s="369"/>
      <c r="CY114" s="369"/>
      <c r="CZ114" s="369"/>
      <c r="DA114" s="369"/>
      <c r="DB114" s="330"/>
      <c r="DC114" s="88"/>
    </row>
    <row r="115" spans="1:107" s="31" customFormat="1" x14ac:dyDescent="0.35">
      <c r="A115" s="139"/>
      <c r="B115" s="32" t="s">
        <v>139</v>
      </c>
      <c r="C115" s="90">
        <f t="shared" ref="C115:W115" si="486">C94-C101</f>
        <v>14898675.980000004</v>
      </c>
      <c r="D115" s="91">
        <f t="shared" si="486"/>
        <v>-12355534.849999994</v>
      </c>
      <c r="E115" s="91">
        <f t="shared" si="486"/>
        <v>-23590938.219999991</v>
      </c>
      <c r="F115" s="28">
        <f t="shared" si="486"/>
        <v>-21125924.050000004</v>
      </c>
      <c r="G115" s="91">
        <f t="shared" si="486"/>
        <v>-19656138.399999999</v>
      </c>
      <c r="H115" s="91">
        <f t="shared" si="486"/>
        <v>-15315991.040000001</v>
      </c>
      <c r="I115" s="91">
        <f t="shared" si="486"/>
        <v>-13462514.279999999</v>
      </c>
      <c r="J115" s="91">
        <f t="shared" si="486"/>
        <v>-7483940.629999999</v>
      </c>
      <c r="K115" s="91">
        <f t="shared" si="486"/>
        <v>11584632.439999998</v>
      </c>
      <c r="L115" s="92">
        <f t="shared" si="486"/>
        <v>40740124.959999993</v>
      </c>
      <c r="M115" s="91">
        <f t="shared" si="486"/>
        <v>27421604.760000005</v>
      </c>
      <c r="N115" s="91">
        <f t="shared" si="486"/>
        <v>17323055.939999998</v>
      </c>
      <c r="O115" s="91">
        <f t="shared" si="486"/>
        <v>2990359.1799999923</v>
      </c>
      <c r="P115" s="91">
        <f t="shared" si="486"/>
        <v>3581349.5100000054</v>
      </c>
      <c r="Q115" s="91">
        <f t="shared" si="486"/>
        <v>-13055882.209999993</v>
      </c>
      <c r="R115" s="91">
        <f t="shared" si="486"/>
        <v>-21250578.330000002</v>
      </c>
      <c r="S115" s="91">
        <f t="shared" si="486"/>
        <v>-13927014.860000003</v>
      </c>
      <c r="T115" s="91">
        <f t="shared" si="486"/>
        <v>-13941680.300000001</v>
      </c>
      <c r="U115" s="91">
        <f t="shared" si="486"/>
        <v>-11027760.720000001</v>
      </c>
      <c r="V115" s="91">
        <f t="shared" si="486"/>
        <v>-7522285</v>
      </c>
      <c r="W115" s="91">
        <f t="shared" si="486"/>
        <v>9987441.1099999994</v>
      </c>
      <c r="X115" s="92">
        <f t="shared" ref="X115:AB115" si="487">X94-X101</f>
        <v>34725989.789999992</v>
      </c>
      <c r="Y115" s="91">
        <f t="shared" si="487"/>
        <v>39255703</v>
      </c>
      <c r="Z115" s="91">
        <f t="shared" si="487"/>
        <v>34017566</v>
      </c>
      <c r="AA115" s="91">
        <f t="shared" si="487"/>
        <v>7041055.7399999946</v>
      </c>
      <c r="AB115" s="91">
        <f t="shared" si="487"/>
        <v>-4021774.4900000095</v>
      </c>
      <c r="AC115" s="91">
        <f t="shared" ref="AC115:AD115" si="488">AC94-AC101</f>
        <v>-20872104.909999996</v>
      </c>
      <c r="AD115" s="91">
        <f t="shared" si="488"/>
        <v>-20002007.309999999</v>
      </c>
      <c r="AE115" s="91">
        <f t="shared" ref="AE115:AF115" si="489">AE94-AE101</f>
        <v>-16132005</v>
      </c>
      <c r="AF115" s="91">
        <f t="shared" si="489"/>
        <v>-14513201.18</v>
      </c>
      <c r="AG115" s="192">
        <v>-10280593</v>
      </c>
      <c r="AH115" s="192">
        <v>-7926849</v>
      </c>
      <c r="AI115" s="192">
        <v>14363437</v>
      </c>
      <c r="AJ115" s="92">
        <v>47873758</v>
      </c>
      <c r="AK115" s="282">
        <v>53282063</v>
      </c>
      <c r="AL115" s="282">
        <v>20484720</v>
      </c>
      <c r="AM115" s="282">
        <v>17108412</v>
      </c>
      <c r="AN115" s="282">
        <v>-1691953</v>
      </c>
      <c r="AO115" s="282">
        <v>-24909894</v>
      </c>
      <c r="AP115" s="282">
        <v>-25725666</v>
      </c>
      <c r="AQ115" s="28">
        <v>-16503664</v>
      </c>
      <c r="AR115" s="282">
        <v>-19433800</v>
      </c>
      <c r="AS115" s="282">
        <v>-12406409</v>
      </c>
      <c r="AT115" s="282">
        <v>-6126008</v>
      </c>
      <c r="AU115" s="282">
        <v>7880639</v>
      </c>
      <c r="AV115" s="300">
        <v>60570967</v>
      </c>
      <c r="AW115" s="282">
        <v>35955627</v>
      </c>
      <c r="AX115" s="282">
        <v>25814185</v>
      </c>
      <c r="AY115" s="282">
        <v>13304317</v>
      </c>
      <c r="AZ115" s="28">
        <v>-14059348</v>
      </c>
      <c r="BA115" s="282">
        <v>-29756900</v>
      </c>
      <c r="BB115" s="282">
        <v>-21772361</v>
      </c>
      <c r="BC115" s="28">
        <v>-17364724</v>
      </c>
      <c r="BD115" s="282">
        <v>-16073103</v>
      </c>
      <c r="BE115" s="282">
        <v>-12628838</v>
      </c>
      <c r="BF115" s="282">
        <v>-10481388</v>
      </c>
      <c r="BG115" s="282">
        <v>22051790</v>
      </c>
      <c r="BH115" s="300"/>
      <c r="BI115" s="28">
        <f t="shared" ref="BI115:BR119" si="490">O115-C115</f>
        <v>-11908316.800000012</v>
      </c>
      <c r="BJ115" s="93">
        <f t="shared" si="490"/>
        <v>15936884.359999999</v>
      </c>
      <c r="BK115" s="93">
        <f t="shared" si="490"/>
        <v>10535056.009999998</v>
      </c>
      <c r="BL115" s="93">
        <f t="shared" si="490"/>
        <v>-124654.27999999747</v>
      </c>
      <c r="BM115" s="93">
        <f t="shared" si="490"/>
        <v>5729123.5399999954</v>
      </c>
      <c r="BN115" s="93">
        <f t="shared" si="490"/>
        <v>1374310.7400000002</v>
      </c>
      <c r="BO115" s="93">
        <f t="shared" si="490"/>
        <v>2434753.5599999987</v>
      </c>
      <c r="BP115" s="93">
        <f t="shared" si="490"/>
        <v>-38344.370000001043</v>
      </c>
      <c r="BQ115" s="93">
        <f t="shared" si="490"/>
        <v>-1597191.3299999982</v>
      </c>
      <c r="BR115" s="394">
        <f t="shared" si="490"/>
        <v>-6014135.1700000018</v>
      </c>
      <c r="BS115" s="417">
        <f t="shared" ref="BS115:CB119" si="491">Y115-M115</f>
        <v>11834098.239999995</v>
      </c>
      <c r="BT115" s="93">
        <f t="shared" si="491"/>
        <v>16694510.060000002</v>
      </c>
      <c r="BU115" s="93">
        <f t="shared" si="491"/>
        <v>4050696.5600000024</v>
      </c>
      <c r="BV115" s="93">
        <f t="shared" si="491"/>
        <v>-7603124.0000000149</v>
      </c>
      <c r="BW115" s="93">
        <f t="shared" si="491"/>
        <v>-7816222.700000003</v>
      </c>
      <c r="BX115" s="234">
        <f t="shared" si="491"/>
        <v>1248571.0200000033</v>
      </c>
      <c r="BY115" s="234">
        <f t="shared" si="491"/>
        <v>-2204990.1399999969</v>
      </c>
      <c r="BZ115" s="234">
        <f t="shared" si="491"/>
        <v>-571520.87999999896</v>
      </c>
      <c r="CA115" s="234">
        <f t="shared" si="491"/>
        <v>747167.72000000067</v>
      </c>
      <c r="CB115" s="234">
        <f t="shared" si="491"/>
        <v>-404564</v>
      </c>
      <c r="CC115" s="234">
        <f t="shared" ref="CC115:CL119" si="492">AI115-W115</f>
        <v>4375995.8900000006</v>
      </c>
      <c r="CD115" s="374">
        <f t="shared" si="492"/>
        <v>13147768.210000008</v>
      </c>
      <c r="CE115" s="343">
        <f t="shared" si="492"/>
        <v>14026360</v>
      </c>
      <c r="CF115" s="247">
        <f t="shared" si="492"/>
        <v>-13532846</v>
      </c>
      <c r="CG115" s="247">
        <f t="shared" si="492"/>
        <v>10067356.260000005</v>
      </c>
      <c r="CH115" s="247">
        <f t="shared" si="492"/>
        <v>2329821.4900000095</v>
      </c>
      <c r="CI115" s="247">
        <f t="shared" si="492"/>
        <v>-4037789.0900000036</v>
      </c>
      <c r="CJ115" s="247">
        <f t="shared" si="492"/>
        <v>-5723658.6900000013</v>
      </c>
      <c r="CK115" s="247">
        <f t="shared" si="492"/>
        <v>-371659</v>
      </c>
      <c r="CL115" s="247">
        <f t="shared" si="492"/>
        <v>-4920598.82</v>
      </c>
      <c r="CM115" s="247">
        <f t="shared" ref="CM115:DA119" si="493">AS115-AG115</f>
        <v>-2125816</v>
      </c>
      <c r="CN115" s="247">
        <f t="shared" si="493"/>
        <v>1800841</v>
      </c>
      <c r="CO115" s="247">
        <f t="shared" si="493"/>
        <v>-6482798</v>
      </c>
      <c r="CP115" s="374">
        <f t="shared" si="493"/>
        <v>12697209</v>
      </c>
      <c r="CQ115" s="374">
        <f t="shared" si="493"/>
        <v>-17326436</v>
      </c>
      <c r="CR115" s="374">
        <f t="shared" si="493"/>
        <v>5329465</v>
      </c>
      <c r="CS115" s="374">
        <f t="shared" si="493"/>
        <v>-3804095</v>
      </c>
      <c r="CT115" s="374">
        <f t="shared" si="493"/>
        <v>-12367395</v>
      </c>
      <c r="CU115" s="374">
        <f t="shared" si="493"/>
        <v>-4847006</v>
      </c>
      <c r="CV115" s="374">
        <f t="shared" si="493"/>
        <v>3953305</v>
      </c>
      <c r="CW115" s="374">
        <f t="shared" si="493"/>
        <v>-861060</v>
      </c>
      <c r="CX115" s="374">
        <f t="shared" si="493"/>
        <v>3360697</v>
      </c>
      <c r="CY115" s="374">
        <f t="shared" si="493"/>
        <v>-222429</v>
      </c>
      <c r="CZ115" s="374">
        <f t="shared" si="493"/>
        <v>-4355380</v>
      </c>
      <c r="DA115" s="374">
        <f t="shared" si="493"/>
        <v>14171151</v>
      </c>
      <c r="DB115" s="330"/>
      <c r="DC115" s="28">
        <f>DC94-DC101</f>
        <v>22051790</v>
      </c>
    </row>
    <row r="116" spans="1:107" s="31" customFormat="1" x14ac:dyDescent="0.35">
      <c r="A116" s="139"/>
      <c r="B116" s="32" t="s">
        <v>140</v>
      </c>
      <c r="C116" s="90">
        <f t="shared" ref="C116:W116" si="494">C95-C102</f>
        <v>5696309.1600000011</v>
      </c>
      <c r="D116" s="91">
        <f t="shared" si="494"/>
        <v>2509870.29</v>
      </c>
      <c r="E116" s="91">
        <f t="shared" si="494"/>
        <v>950065.77999999933</v>
      </c>
      <c r="F116" s="28">
        <f t="shared" si="494"/>
        <v>-1580889.1799999997</v>
      </c>
      <c r="G116" s="91">
        <f t="shared" si="494"/>
        <v>-726024.62999999989</v>
      </c>
      <c r="H116" s="91">
        <f t="shared" si="494"/>
        <v>-495264.77</v>
      </c>
      <c r="I116" s="91">
        <f t="shared" si="494"/>
        <v>-526557.39999999991</v>
      </c>
      <c r="J116" s="91">
        <f t="shared" si="494"/>
        <v>129900.61999999988</v>
      </c>
      <c r="K116" s="91">
        <f t="shared" si="494"/>
        <v>1985551.67</v>
      </c>
      <c r="L116" s="92">
        <f t="shared" si="494"/>
        <v>6853913.540000001</v>
      </c>
      <c r="M116" s="91">
        <f t="shared" si="494"/>
        <v>5378503.6100000003</v>
      </c>
      <c r="N116" s="91">
        <f t="shared" si="494"/>
        <v>3785006.3099999996</v>
      </c>
      <c r="O116" s="91">
        <f t="shared" si="494"/>
        <v>4044844.9099999983</v>
      </c>
      <c r="P116" s="91">
        <f t="shared" si="494"/>
        <v>3617660.5100000002</v>
      </c>
      <c r="Q116" s="91">
        <f t="shared" si="494"/>
        <v>745064.76999999955</v>
      </c>
      <c r="R116" s="91">
        <f t="shared" si="494"/>
        <v>-433522.79000000004</v>
      </c>
      <c r="S116" s="91">
        <f t="shared" si="494"/>
        <v>-258160.94000000018</v>
      </c>
      <c r="T116" s="91">
        <f t="shared" si="494"/>
        <v>-519416.82999999984</v>
      </c>
      <c r="U116" s="91">
        <f t="shared" si="494"/>
        <v>-231495.1399999999</v>
      </c>
      <c r="V116" s="91">
        <f t="shared" si="494"/>
        <v>284488</v>
      </c>
      <c r="W116" s="91">
        <f t="shared" si="494"/>
        <v>2506415.54</v>
      </c>
      <c r="X116" s="92">
        <f t="shared" ref="X116:AB116" si="495">X95-X102</f>
        <v>6593330.7699999996</v>
      </c>
      <c r="Y116" s="91">
        <f t="shared" si="495"/>
        <v>8488352</v>
      </c>
      <c r="Z116" s="91">
        <f t="shared" si="495"/>
        <v>7082387</v>
      </c>
      <c r="AA116" s="91">
        <f t="shared" si="495"/>
        <v>5395291.1000000006</v>
      </c>
      <c r="AB116" s="91">
        <f t="shared" si="495"/>
        <v>4855077.4799999995</v>
      </c>
      <c r="AC116" s="91">
        <f t="shared" ref="AC116:AD116" si="496">AC95-AC102</f>
        <v>-641306.8900000006</v>
      </c>
      <c r="AD116" s="91">
        <f t="shared" si="496"/>
        <v>-599870.82999999961</v>
      </c>
      <c r="AE116" s="91">
        <f t="shared" ref="AE116:AF116" si="497">AE95-AE102</f>
        <v>-147604</v>
      </c>
      <c r="AF116" s="91">
        <f t="shared" si="497"/>
        <v>-1070622.1500000001</v>
      </c>
      <c r="AG116" s="192">
        <v>-630655</v>
      </c>
      <c r="AH116" s="192">
        <v>62521</v>
      </c>
      <c r="AI116" s="192">
        <v>1102421</v>
      </c>
      <c r="AJ116" s="92">
        <v>6734982</v>
      </c>
      <c r="AK116" s="282">
        <v>10187776</v>
      </c>
      <c r="AL116" s="282">
        <v>9288179</v>
      </c>
      <c r="AM116" s="282">
        <v>8514935</v>
      </c>
      <c r="AN116" s="282">
        <v>5527807</v>
      </c>
      <c r="AO116" s="282">
        <v>1096388</v>
      </c>
      <c r="AP116" s="282">
        <v>-404342</v>
      </c>
      <c r="AQ116" s="28">
        <v>221165</v>
      </c>
      <c r="AR116" s="282">
        <v>-1129453</v>
      </c>
      <c r="AS116" s="282">
        <v>-286596</v>
      </c>
      <c r="AT116" s="282">
        <v>855751</v>
      </c>
      <c r="AU116" s="282">
        <v>3905109</v>
      </c>
      <c r="AV116" s="300">
        <v>13494471</v>
      </c>
      <c r="AW116" s="282">
        <v>11590500</v>
      </c>
      <c r="AX116" s="282">
        <v>10678476</v>
      </c>
      <c r="AY116" s="282">
        <v>9673983</v>
      </c>
      <c r="AZ116" s="28">
        <v>4985318</v>
      </c>
      <c r="BA116" s="282">
        <v>463605</v>
      </c>
      <c r="BB116" s="282">
        <v>367388</v>
      </c>
      <c r="BC116" s="28">
        <v>-1577837</v>
      </c>
      <c r="BD116" s="282">
        <v>-1352579</v>
      </c>
      <c r="BE116" s="282">
        <v>-921647</v>
      </c>
      <c r="BF116" s="282">
        <v>-390554</v>
      </c>
      <c r="BG116" s="282">
        <v>4536423</v>
      </c>
      <c r="BH116" s="300"/>
      <c r="BI116" s="28">
        <f t="shared" si="490"/>
        <v>-1651464.2500000028</v>
      </c>
      <c r="BJ116" s="93">
        <f t="shared" si="490"/>
        <v>1107790.2200000002</v>
      </c>
      <c r="BK116" s="93">
        <f t="shared" si="490"/>
        <v>-205001.00999999978</v>
      </c>
      <c r="BL116" s="93">
        <f t="shared" si="490"/>
        <v>1147366.3899999997</v>
      </c>
      <c r="BM116" s="93">
        <f t="shared" si="490"/>
        <v>467863.68999999971</v>
      </c>
      <c r="BN116" s="93">
        <f t="shared" si="490"/>
        <v>-24152.059999999823</v>
      </c>
      <c r="BO116" s="93">
        <f t="shared" si="490"/>
        <v>295062.26</v>
      </c>
      <c r="BP116" s="93">
        <f t="shared" si="490"/>
        <v>154587.38000000012</v>
      </c>
      <c r="BQ116" s="93">
        <f t="shared" si="490"/>
        <v>520863.87000000011</v>
      </c>
      <c r="BR116" s="394">
        <f t="shared" si="490"/>
        <v>-260582.77000000142</v>
      </c>
      <c r="BS116" s="417">
        <f t="shared" si="491"/>
        <v>3109848.3899999997</v>
      </c>
      <c r="BT116" s="93">
        <f t="shared" si="491"/>
        <v>3297380.6900000004</v>
      </c>
      <c r="BU116" s="93">
        <f t="shared" si="491"/>
        <v>1350446.1900000023</v>
      </c>
      <c r="BV116" s="93">
        <f t="shared" si="491"/>
        <v>1237416.9699999993</v>
      </c>
      <c r="BW116" s="93">
        <f t="shared" si="491"/>
        <v>-1386371.6600000001</v>
      </c>
      <c r="BX116" s="234">
        <f t="shared" si="491"/>
        <v>-166348.03999999957</v>
      </c>
      <c r="BY116" s="234">
        <f t="shared" si="491"/>
        <v>110556.94000000018</v>
      </c>
      <c r="BZ116" s="234">
        <f t="shared" si="491"/>
        <v>-551205.3200000003</v>
      </c>
      <c r="CA116" s="234">
        <f t="shared" si="491"/>
        <v>-399159.8600000001</v>
      </c>
      <c r="CB116" s="234">
        <f t="shared" si="491"/>
        <v>-221967</v>
      </c>
      <c r="CC116" s="234">
        <f t="shared" si="492"/>
        <v>-1403994.54</v>
      </c>
      <c r="CD116" s="374">
        <f t="shared" si="492"/>
        <v>141651.23000000045</v>
      </c>
      <c r="CE116" s="343">
        <f t="shared" si="492"/>
        <v>1699424</v>
      </c>
      <c r="CF116" s="247">
        <f t="shared" si="492"/>
        <v>2205792</v>
      </c>
      <c r="CG116" s="247">
        <f t="shared" si="492"/>
        <v>3119643.8999999994</v>
      </c>
      <c r="CH116" s="247">
        <f t="shared" si="492"/>
        <v>672729.52000000048</v>
      </c>
      <c r="CI116" s="247">
        <f t="shared" si="492"/>
        <v>1737694.8900000006</v>
      </c>
      <c r="CJ116" s="247">
        <f t="shared" si="492"/>
        <v>195528.82999999961</v>
      </c>
      <c r="CK116" s="247">
        <f t="shared" si="492"/>
        <v>368769</v>
      </c>
      <c r="CL116" s="247">
        <f t="shared" si="492"/>
        <v>-58830.84999999986</v>
      </c>
      <c r="CM116" s="247">
        <f t="shared" si="493"/>
        <v>344059</v>
      </c>
      <c r="CN116" s="247">
        <f t="shared" si="493"/>
        <v>793230</v>
      </c>
      <c r="CO116" s="247">
        <f t="shared" si="493"/>
        <v>2802688</v>
      </c>
      <c r="CP116" s="374">
        <f t="shared" si="493"/>
        <v>6759489</v>
      </c>
      <c r="CQ116" s="374">
        <f t="shared" si="493"/>
        <v>1402724</v>
      </c>
      <c r="CR116" s="374">
        <f t="shared" si="493"/>
        <v>1390297</v>
      </c>
      <c r="CS116" s="374">
        <f t="shared" si="493"/>
        <v>1159048</v>
      </c>
      <c r="CT116" s="374">
        <f t="shared" si="493"/>
        <v>-542489</v>
      </c>
      <c r="CU116" s="374">
        <f t="shared" si="493"/>
        <v>-632783</v>
      </c>
      <c r="CV116" s="374">
        <f t="shared" si="493"/>
        <v>771730</v>
      </c>
      <c r="CW116" s="374">
        <f t="shared" si="493"/>
        <v>-1799002</v>
      </c>
      <c r="CX116" s="374">
        <f t="shared" si="493"/>
        <v>-223126</v>
      </c>
      <c r="CY116" s="374">
        <f t="shared" si="493"/>
        <v>-635051</v>
      </c>
      <c r="CZ116" s="374">
        <f t="shared" si="493"/>
        <v>-1246305</v>
      </c>
      <c r="DA116" s="374">
        <f t="shared" si="493"/>
        <v>631314</v>
      </c>
      <c r="DB116" s="330"/>
      <c r="DC116" s="28">
        <f>DC95-DC102</f>
        <v>4536423</v>
      </c>
    </row>
    <row r="117" spans="1:107" s="31" customFormat="1" x14ac:dyDescent="0.35">
      <c r="A117" s="139"/>
      <c r="B117" s="32" t="s">
        <v>141</v>
      </c>
      <c r="C117" s="90">
        <f t="shared" ref="C117:O119" si="498">C96-C103</f>
        <v>-172518.72000000067</v>
      </c>
      <c r="D117" s="91">
        <f t="shared" si="498"/>
        <v>-2755852.1100000013</v>
      </c>
      <c r="E117" s="91">
        <f t="shared" si="498"/>
        <v>-3571982.8099999996</v>
      </c>
      <c r="F117" s="28">
        <f t="shared" si="498"/>
        <v>-1448112.0900000003</v>
      </c>
      <c r="G117" s="91">
        <f t="shared" si="498"/>
        <v>-1181415.77</v>
      </c>
      <c r="H117" s="91">
        <f t="shared" si="498"/>
        <v>-524812.02</v>
      </c>
      <c r="I117" s="91">
        <f t="shared" si="498"/>
        <v>-449813.12000000011</v>
      </c>
      <c r="J117" s="91">
        <f t="shared" si="498"/>
        <v>228747.56999999983</v>
      </c>
      <c r="K117" s="91">
        <f t="shared" si="498"/>
        <v>1676812.35</v>
      </c>
      <c r="L117" s="92">
        <f t="shared" si="498"/>
        <v>4859090.09</v>
      </c>
      <c r="M117" s="91">
        <f t="shared" si="498"/>
        <v>926176.95999999903</v>
      </c>
      <c r="N117" s="91">
        <f t="shared" si="498"/>
        <v>921339.11999999918</v>
      </c>
      <c r="O117" s="91">
        <f t="shared" si="498"/>
        <v>-965536.40000000037</v>
      </c>
      <c r="P117" s="91">
        <f t="shared" ref="P117:R117" si="499">P96-P103</f>
        <v>148175.5700000003</v>
      </c>
      <c r="Q117" s="91">
        <f t="shared" si="499"/>
        <v>-1996198.9400000004</v>
      </c>
      <c r="R117" s="91">
        <f t="shared" si="499"/>
        <v>-2305071</v>
      </c>
      <c r="S117" s="91">
        <f t="shared" ref="S117:T117" si="500">S96-S103</f>
        <v>-1081193.6499999999</v>
      </c>
      <c r="T117" s="91">
        <f t="shared" si="500"/>
        <v>-454827.09999999963</v>
      </c>
      <c r="U117" s="91">
        <f t="shared" ref="U117:V117" si="501">U96-U103</f>
        <v>-151890.40000000037</v>
      </c>
      <c r="V117" s="91">
        <f t="shared" si="501"/>
        <v>437532</v>
      </c>
      <c r="W117" s="91">
        <f t="shared" ref="W117:AB117" si="502">W96-W103</f>
        <v>1749085.3300000005</v>
      </c>
      <c r="X117" s="92">
        <f t="shared" si="502"/>
        <v>4372313.5500000007</v>
      </c>
      <c r="Y117" s="91">
        <f t="shared" si="502"/>
        <v>4109135</v>
      </c>
      <c r="Z117" s="91">
        <f t="shared" si="502"/>
        <v>2094042</v>
      </c>
      <c r="AA117" s="91">
        <f t="shared" si="502"/>
        <v>-1804053.75</v>
      </c>
      <c r="AB117" s="91">
        <f t="shared" si="502"/>
        <v>-1793106.2299999995</v>
      </c>
      <c r="AC117" s="91">
        <f t="shared" ref="AC117:AD117" si="503">AC96-AC103</f>
        <v>-2244838.3100000005</v>
      </c>
      <c r="AD117" s="91">
        <f t="shared" si="503"/>
        <v>-1060404.0699999998</v>
      </c>
      <c r="AE117" s="91">
        <f t="shared" ref="AE117:AF117" si="504">AE96-AE103</f>
        <v>-874459</v>
      </c>
      <c r="AF117" s="91">
        <f t="shared" si="504"/>
        <v>-691249.23</v>
      </c>
      <c r="AG117" s="192">
        <v>-176722</v>
      </c>
      <c r="AH117" s="192">
        <v>274830</v>
      </c>
      <c r="AI117" s="192">
        <v>2143151</v>
      </c>
      <c r="AJ117" s="92">
        <v>5782133</v>
      </c>
      <c r="AK117" s="282">
        <v>6184983</v>
      </c>
      <c r="AL117" s="282">
        <v>216892</v>
      </c>
      <c r="AM117" s="282">
        <v>-1013602</v>
      </c>
      <c r="AN117" s="282">
        <v>-2816740</v>
      </c>
      <c r="AO117" s="282">
        <v>-3775737</v>
      </c>
      <c r="AP117" s="282">
        <v>-1932418</v>
      </c>
      <c r="AQ117" s="28">
        <v>-1001324</v>
      </c>
      <c r="AR117" s="282">
        <v>-862666</v>
      </c>
      <c r="AS117" s="282">
        <v>78129</v>
      </c>
      <c r="AT117" s="282">
        <v>331186</v>
      </c>
      <c r="AU117" s="282">
        <v>1500526</v>
      </c>
      <c r="AV117" s="300">
        <v>6707276</v>
      </c>
      <c r="AW117" s="282">
        <v>2346031</v>
      </c>
      <c r="AX117" s="282">
        <v>1204478</v>
      </c>
      <c r="AY117" s="282">
        <v>-1311446</v>
      </c>
      <c r="AZ117" s="28">
        <v>-2875828</v>
      </c>
      <c r="BA117" s="282">
        <v>-2598856</v>
      </c>
      <c r="BB117" s="282">
        <v>-1801912</v>
      </c>
      <c r="BC117" s="28">
        <v>-1217048</v>
      </c>
      <c r="BD117" s="282">
        <v>-392849</v>
      </c>
      <c r="BE117" s="282">
        <v>-236278</v>
      </c>
      <c r="BF117" s="282">
        <v>335073</v>
      </c>
      <c r="BG117" s="282">
        <v>3092691</v>
      </c>
      <c r="BH117" s="300"/>
      <c r="BI117" s="28">
        <f t="shared" si="490"/>
        <v>-793017.6799999997</v>
      </c>
      <c r="BJ117" s="93">
        <f t="shared" si="490"/>
        <v>2904027.6800000016</v>
      </c>
      <c r="BK117" s="93">
        <f t="shared" si="490"/>
        <v>1575783.8699999992</v>
      </c>
      <c r="BL117" s="93">
        <f t="shared" si="490"/>
        <v>-856958.90999999968</v>
      </c>
      <c r="BM117" s="93">
        <f t="shared" si="490"/>
        <v>100222.12000000011</v>
      </c>
      <c r="BN117" s="93">
        <f t="shared" si="490"/>
        <v>69984.920000000391</v>
      </c>
      <c r="BO117" s="93">
        <f t="shared" si="490"/>
        <v>297922.71999999974</v>
      </c>
      <c r="BP117" s="93">
        <f t="shared" si="490"/>
        <v>208784.43000000017</v>
      </c>
      <c r="BQ117" s="93">
        <f t="shared" si="490"/>
        <v>72272.980000000447</v>
      </c>
      <c r="BR117" s="394">
        <f t="shared" si="490"/>
        <v>-486776.53999999911</v>
      </c>
      <c r="BS117" s="417">
        <f t="shared" si="491"/>
        <v>3182958.040000001</v>
      </c>
      <c r="BT117" s="93">
        <f t="shared" si="491"/>
        <v>1172702.8800000008</v>
      </c>
      <c r="BU117" s="93">
        <f t="shared" si="491"/>
        <v>-838517.34999999963</v>
      </c>
      <c r="BV117" s="93">
        <f t="shared" si="491"/>
        <v>-1941281.7999999998</v>
      </c>
      <c r="BW117" s="93">
        <f t="shared" si="491"/>
        <v>-248639.37000000011</v>
      </c>
      <c r="BX117" s="234">
        <f t="shared" si="491"/>
        <v>1244666.9300000002</v>
      </c>
      <c r="BY117" s="234">
        <f t="shared" si="491"/>
        <v>206734.64999999991</v>
      </c>
      <c r="BZ117" s="234">
        <f t="shared" si="491"/>
        <v>-236422.13000000035</v>
      </c>
      <c r="CA117" s="234">
        <f t="shared" si="491"/>
        <v>-24831.599999999627</v>
      </c>
      <c r="CB117" s="234">
        <f t="shared" si="491"/>
        <v>-162702</v>
      </c>
      <c r="CC117" s="234">
        <f t="shared" si="492"/>
        <v>394065.66999999946</v>
      </c>
      <c r="CD117" s="374">
        <f t="shared" si="492"/>
        <v>1409819.4499999993</v>
      </c>
      <c r="CE117" s="343">
        <f t="shared" si="492"/>
        <v>2075848</v>
      </c>
      <c r="CF117" s="247">
        <f t="shared" si="492"/>
        <v>-1877150</v>
      </c>
      <c r="CG117" s="247">
        <f t="shared" si="492"/>
        <v>790451.75</v>
      </c>
      <c r="CH117" s="247">
        <f t="shared" si="492"/>
        <v>-1023633.7700000005</v>
      </c>
      <c r="CI117" s="247">
        <f t="shared" si="492"/>
        <v>-1530898.6899999995</v>
      </c>
      <c r="CJ117" s="247">
        <f t="shared" si="492"/>
        <v>-872013.93000000017</v>
      </c>
      <c r="CK117" s="247">
        <f t="shared" si="492"/>
        <v>-126865</v>
      </c>
      <c r="CL117" s="247">
        <f t="shared" si="492"/>
        <v>-171416.77000000002</v>
      </c>
      <c r="CM117" s="247">
        <f t="shared" si="493"/>
        <v>254851</v>
      </c>
      <c r="CN117" s="247">
        <f t="shared" si="493"/>
        <v>56356</v>
      </c>
      <c r="CO117" s="247">
        <f t="shared" si="493"/>
        <v>-642625</v>
      </c>
      <c r="CP117" s="374">
        <f t="shared" si="493"/>
        <v>925143</v>
      </c>
      <c r="CQ117" s="374">
        <f t="shared" si="493"/>
        <v>-3838952</v>
      </c>
      <c r="CR117" s="374">
        <f t="shared" si="493"/>
        <v>987586</v>
      </c>
      <c r="CS117" s="374">
        <f t="shared" si="493"/>
        <v>-297844</v>
      </c>
      <c r="CT117" s="374">
        <f t="shared" si="493"/>
        <v>-59088</v>
      </c>
      <c r="CU117" s="374">
        <f t="shared" si="493"/>
        <v>1176881</v>
      </c>
      <c r="CV117" s="374">
        <f t="shared" si="493"/>
        <v>130506</v>
      </c>
      <c r="CW117" s="374">
        <f t="shared" si="493"/>
        <v>-215724</v>
      </c>
      <c r="CX117" s="374">
        <f t="shared" si="493"/>
        <v>469817</v>
      </c>
      <c r="CY117" s="374">
        <f t="shared" si="493"/>
        <v>-314407</v>
      </c>
      <c r="CZ117" s="374">
        <f t="shared" si="493"/>
        <v>3887</v>
      </c>
      <c r="DA117" s="374">
        <f t="shared" si="493"/>
        <v>1592165</v>
      </c>
      <c r="DB117" s="330"/>
      <c r="DC117" s="28">
        <f t="shared" ref="DC117:DC119" si="505">DC96-DC103</f>
        <v>3092691</v>
      </c>
    </row>
    <row r="118" spans="1:107" s="31" customFormat="1" x14ac:dyDescent="0.35">
      <c r="A118" s="139"/>
      <c r="B118" s="32" t="s">
        <v>142</v>
      </c>
      <c r="C118" s="90">
        <f t="shared" si="498"/>
        <v>-330715.47000000067</v>
      </c>
      <c r="D118" s="91">
        <f t="shared" si="498"/>
        <v>-2818924.1499999985</v>
      </c>
      <c r="E118" s="91">
        <f t="shared" si="498"/>
        <v>-3365257.5199999996</v>
      </c>
      <c r="F118" s="28">
        <f t="shared" si="498"/>
        <v>-1488081.3199999998</v>
      </c>
      <c r="G118" s="91">
        <f t="shared" si="498"/>
        <v>-1028064.5899999999</v>
      </c>
      <c r="H118" s="91">
        <f t="shared" si="498"/>
        <v>-412137.98</v>
      </c>
      <c r="I118" s="91">
        <f t="shared" si="498"/>
        <v>-569804.29</v>
      </c>
      <c r="J118" s="91">
        <f t="shared" si="498"/>
        <v>327268.41000000015</v>
      </c>
      <c r="K118" s="91">
        <f t="shared" si="498"/>
        <v>2420890.5299999998</v>
      </c>
      <c r="L118" s="92">
        <f t="shared" si="498"/>
        <v>4654058.4600000009</v>
      </c>
      <c r="M118" s="91">
        <f t="shared" si="498"/>
        <v>5271.5600000005215</v>
      </c>
      <c r="N118" s="91">
        <f t="shared" si="498"/>
        <v>924147.8900000006</v>
      </c>
      <c r="O118" s="91">
        <f t="shared" si="498"/>
        <v>-1512766.3899999987</v>
      </c>
      <c r="P118" s="91">
        <f t="shared" ref="P118:R118" si="506">P97-P104</f>
        <v>515987.5</v>
      </c>
      <c r="Q118" s="91">
        <f t="shared" si="506"/>
        <v>-1757220.0599999996</v>
      </c>
      <c r="R118" s="91">
        <f t="shared" si="506"/>
        <v>-2247690.5699999998</v>
      </c>
      <c r="S118" s="91">
        <f t="shared" ref="S118:T118" si="507">S97-S104</f>
        <v>-1082317.7799999998</v>
      </c>
      <c r="T118" s="91">
        <f t="shared" si="507"/>
        <v>-211179.89000000013</v>
      </c>
      <c r="U118" s="91">
        <f t="shared" ref="U118:V118" si="508">U97-U104</f>
        <v>13608.090000000317</v>
      </c>
      <c r="V118" s="91">
        <f t="shared" si="508"/>
        <v>794884</v>
      </c>
      <c r="W118" s="91">
        <f t="shared" ref="W118:AB118" si="509">W97-W104</f>
        <v>1694689.9400000004</v>
      </c>
      <c r="X118" s="92">
        <f t="shared" si="509"/>
        <v>4365137.0299999993</v>
      </c>
      <c r="Y118" s="91">
        <f t="shared" si="509"/>
        <v>4253461</v>
      </c>
      <c r="Z118" s="91">
        <f t="shared" si="509"/>
        <v>2531592</v>
      </c>
      <c r="AA118" s="91">
        <f t="shared" si="509"/>
        <v>-2614394.0500000007</v>
      </c>
      <c r="AB118" s="91">
        <f t="shared" si="509"/>
        <v>-1446841.379999999</v>
      </c>
      <c r="AC118" s="91">
        <f t="shared" ref="AC118:AD118" si="510">AC97-AC104</f>
        <v>-2194570.8499999996</v>
      </c>
      <c r="AD118" s="91">
        <f t="shared" si="510"/>
        <v>-1329015.1399999997</v>
      </c>
      <c r="AE118" s="91">
        <f t="shared" ref="AE118:AF118" si="511">AE97-AE104</f>
        <v>-944383</v>
      </c>
      <c r="AF118" s="91">
        <f t="shared" si="511"/>
        <v>-372660.20000000019</v>
      </c>
      <c r="AG118" s="192">
        <v>-123367</v>
      </c>
      <c r="AH118" s="192">
        <v>715898</v>
      </c>
      <c r="AI118" s="192">
        <v>2355668</v>
      </c>
      <c r="AJ118" s="92">
        <v>5864107</v>
      </c>
      <c r="AK118" s="282">
        <v>5626595</v>
      </c>
      <c r="AL118" s="282">
        <v>-405874</v>
      </c>
      <c r="AM118" s="282">
        <v>-1497559</v>
      </c>
      <c r="AN118" s="282">
        <v>-2490520</v>
      </c>
      <c r="AO118" s="282">
        <v>-2600657</v>
      </c>
      <c r="AP118" s="282">
        <v>-2023271</v>
      </c>
      <c r="AQ118" s="28">
        <v>-668347</v>
      </c>
      <c r="AR118" s="282">
        <v>-810894</v>
      </c>
      <c r="AS118" s="282">
        <v>265218</v>
      </c>
      <c r="AT118" s="282">
        <v>700293</v>
      </c>
      <c r="AU118" s="282">
        <v>1246087</v>
      </c>
      <c r="AV118" s="300">
        <v>6340554</v>
      </c>
      <c r="AW118" s="282">
        <v>1864727</v>
      </c>
      <c r="AX118" s="282">
        <v>362317</v>
      </c>
      <c r="AY118" s="282">
        <v>-1600321</v>
      </c>
      <c r="AZ118" s="28">
        <v>-1533463</v>
      </c>
      <c r="BA118" s="282">
        <v>-2888272</v>
      </c>
      <c r="BB118" s="282">
        <v>-1968043</v>
      </c>
      <c r="BC118" s="28">
        <v>-1315567</v>
      </c>
      <c r="BD118" s="282">
        <v>-305172</v>
      </c>
      <c r="BE118" s="282">
        <v>-66628</v>
      </c>
      <c r="BF118" s="282">
        <v>605124</v>
      </c>
      <c r="BG118" s="282">
        <v>3047394</v>
      </c>
      <c r="BH118" s="300"/>
      <c r="BI118" s="28">
        <f t="shared" si="490"/>
        <v>-1182050.9199999981</v>
      </c>
      <c r="BJ118" s="93">
        <f t="shared" si="490"/>
        <v>3334911.6499999985</v>
      </c>
      <c r="BK118" s="93">
        <f t="shared" si="490"/>
        <v>1608037.46</v>
      </c>
      <c r="BL118" s="93">
        <f t="shared" si="490"/>
        <v>-759609.25</v>
      </c>
      <c r="BM118" s="93">
        <f t="shared" si="490"/>
        <v>-54253.189999999944</v>
      </c>
      <c r="BN118" s="93">
        <f t="shared" si="490"/>
        <v>200958.08999999985</v>
      </c>
      <c r="BO118" s="93">
        <f t="shared" si="490"/>
        <v>583412.38000000035</v>
      </c>
      <c r="BP118" s="93">
        <f t="shared" si="490"/>
        <v>467615.58999999985</v>
      </c>
      <c r="BQ118" s="93">
        <f t="shared" si="490"/>
        <v>-726200.58999999939</v>
      </c>
      <c r="BR118" s="394">
        <f t="shared" si="490"/>
        <v>-288921.43000000156</v>
      </c>
      <c r="BS118" s="417">
        <f t="shared" si="491"/>
        <v>4248189.4399999995</v>
      </c>
      <c r="BT118" s="93">
        <f t="shared" si="491"/>
        <v>1607444.1099999994</v>
      </c>
      <c r="BU118" s="93">
        <f t="shared" si="491"/>
        <v>-1101627.660000002</v>
      </c>
      <c r="BV118" s="93">
        <f t="shared" si="491"/>
        <v>-1962828.879999999</v>
      </c>
      <c r="BW118" s="93">
        <f t="shared" si="491"/>
        <v>-437350.79000000004</v>
      </c>
      <c r="BX118" s="234">
        <f t="shared" si="491"/>
        <v>918675.43000000017</v>
      </c>
      <c r="BY118" s="234">
        <f t="shared" si="491"/>
        <v>137934.7799999998</v>
      </c>
      <c r="BZ118" s="234">
        <f t="shared" si="491"/>
        <v>-161480.31000000006</v>
      </c>
      <c r="CA118" s="234">
        <f t="shared" si="491"/>
        <v>-136975.09000000032</v>
      </c>
      <c r="CB118" s="234">
        <f t="shared" si="491"/>
        <v>-78986</v>
      </c>
      <c r="CC118" s="234">
        <f t="shared" si="492"/>
        <v>660978.05999999959</v>
      </c>
      <c r="CD118" s="374">
        <f t="shared" si="492"/>
        <v>1498969.9700000007</v>
      </c>
      <c r="CE118" s="343">
        <f t="shared" si="492"/>
        <v>1373134</v>
      </c>
      <c r="CF118" s="247">
        <f t="shared" si="492"/>
        <v>-2937466</v>
      </c>
      <c r="CG118" s="247">
        <f t="shared" si="492"/>
        <v>1116835.0500000007</v>
      </c>
      <c r="CH118" s="247">
        <f t="shared" si="492"/>
        <v>-1043678.620000001</v>
      </c>
      <c r="CI118" s="247">
        <f t="shared" si="492"/>
        <v>-406086.15000000037</v>
      </c>
      <c r="CJ118" s="247">
        <f t="shared" si="492"/>
        <v>-694255.86000000034</v>
      </c>
      <c r="CK118" s="247">
        <f t="shared" si="492"/>
        <v>276036</v>
      </c>
      <c r="CL118" s="247">
        <f t="shared" si="492"/>
        <v>-438233.79999999981</v>
      </c>
      <c r="CM118" s="247">
        <f t="shared" si="493"/>
        <v>388585</v>
      </c>
      <c r="CN118" s="247">
        <f t="shared" si="493"/>
        <v>-15605</v>
      </c>
      <c r="CO118" s="247">
        <f t="shared" si="493"/>
        <v>-1109581</v>
      </c>
      <c r="CP118" s="374">
        <f t="shared" si="493"/>
        <v>476447</v>
      </c>
      <c r="CQ118" s="374">
        <f t="shared" si="493"/>
        <v>-3761868</v>
      </c>
      <c r="CR118" s="374">
        <f t="shared" si="493"/>
        <v>768191</v>
      </c>
      <c r="CS118" s="374">
        <f t="shared" si="493"/>
        <v>-102762</v>
      </c>
      <c r="CT118" s="374">
        <f t="shared" si="493"/>
        <v>957057</v>
      </c>
      <c r="CU118" s="374">
        <f t="shared" si="493"/>
        <v>-287615</v>
      </c>
      <c r="CV118" s="374">
        <f t="shared" si="493"/>
        <v>55228</v>
      </c>
      <c r="CW118" s="374">
        <f t="shared" si="493"/>
        <v>-647220</v>
      </c>
      <c r="CX118" s="374">
        <f t="shared" si="493"/>
        <v>505722</v>
      </c>
      <c r="CY118" s="374">
        <f t="shared" si="493"/>
        <v>-331846</v>
      </c>
      <c r="CZ118" s="374">
        <f t="shared" si="493"/>
        <v>-95169</v>
      </c>
      <c r="DA118" s="374">
        <f t="shared" si="493"/>
        <v>1801307</v>
      </c>
      <c r="DB118" s="330"/>
      <c r="DC118" s="28">
        <f t="shared" si="505"/>
        <v>3047394</v>
      </c>
    </row>
    <row r="119" spans="1:107" s="31" customFormat="1" x14ac:dyDescent="0.35">
      <c r="A119" s="139"/>
      <c r="B119" s="32" t="s">
        <v>143</v>
      </c>
      <c r="C119" s="90">
        <f t="shared" si="498"/>
        <v>2841019.7099999934</v>
      </c>
      <c r="D119" s="91">
        <f t="shared" si="498"/>
        <v>2355538.9099999964</v>
      </c>
      <c r="E119" s="91">
        <f t="shared" si="498"/>
        <v>-14603152.75</v>
      </c>
      <c r="F119" s="28">
        <f t="shared" si="498"/>
        <v>-4794332.1000000015</v>
      </c>
      <c r="G119" s="91">
        <f t="shared" si="498"/>
        <v>-5249768.3100000005</v>
      </c>
      <c r="H119" s="91">
        <f t="shared" si="498"/>
        <v>412709.02999999933</v>
      </c>
      <c r="I119" s="91">
        <f t="shared" si="498"/>
        <v>-1775454.0899999999</v>
      </c>
      <c r="J119" s="91">
        <f t="shared" si="498"/>
        <v>1198481.4700000007</v>
      </c>
      <c r="K119" s="91">
        <f t="shared" si="498"/>
        <v>5357634.4499999993</v>
      </c>
      <c r="L119" s="92">
        <f t="shared" si="498"/>
        <v>14218981.310000006</v>
      </c>
      <c r="M119" s="91">
        <f t="shared" si="498"/>
        <v>-4276286.8599999994</v>
      </c>
      <c r="N119" s="91">
        <f t="shared" si="498"/>
        <v>4596423.6000000015</v>
      </c>
      <c r="O119" s="91">
        <f t="shared" si="498"/>
        <v>-6459360.6599999964</v>
      </c>
      <c r="P119" s="91">
        <f t="shared" ref="P119:R119" si="512">P98-P105</f>
        <v>1527331.0399999991</v>
      </c>
      <c r="Q119" s="91">
        <f t="shared" si="512"/>
        <v>-3134720.3999999985</v>
      </c>
      <c r="R119" s="91">
        <f t="shared" si="512"/>
        <v>-10933992.67</v>
      </c>
      <c r="S119" s="91">
        <f t="shared" ref="S119:T119" si="513">S98-S105</f>
        <v>-2973247.76</v>
      </c>
      <c r="T119" s="91">
        <f t="shared" si="513"/>
        <v>1074607.8600000013</v>
      </c>
      <c r="U119" s="91">
        <f t="shared" ref="U119:V119" si="514">U98-U105</f>
        <v>-362402.08000000007</v>
      </c>
      <c r="V119" s="91">
        <f t="shared" si="514"/>
        <v>1201984</v>
      </c>
      <c r="W119" s="91">
        <f t="shared" ref="W119:AB119" si="515">W98-W105</f>
        <v>3344934.3699999992</v>
      </c>
      <c r="X119" s="92">
        <f t="shared" si="515"/>
        <v>11533881.440000001</v>
      </c>
      <c r="Y119" s="91">
        <f t="shared" si="515"/>
        <v>9994132</v>
      </c>
      <c r="Z119" s="91">
        <f t="shared" si="515"/>
        <v>5738745</v>
      </c>
      <c r="AA119" s="91">
        <f t="shared" si="515"/>
        <v>-11804952.140000001</v>
      </c>
      <c r="AB119" s="91">
        <f t="shared" si="515"/>
        <v>-5060611.32</v>
      </c>
      <c r="AC119" s="91">
        <f t="shared" ref="AC119:AD119" si="516">AC98-AC105</f>
        <v>-10316835.890000001</v>
      </c>
      <c r="AD119" s="91">
        <f t="shared" si="516"/>
        <v>10084741.599999998</v>
      </c>
      <c r="AE119" s="91">
        <f t="shared" ref="AE119:AF119" si="517">AE98-AE105</f>
        <v>-3467014</v>
      </c>
      <c r="AF119" s="91">
        <f t="shared" si="517"/>
        <v>-34424.019999999553</v>
      </c>
      <c r="AG119" s="192">
        <v>1455184</v>
      </c>
      <c r="AH119" s="192">
        <v>8668857</v>
      </c>
      <c r="AI119" s="192">
        <v>5492690</v>
      </c>
      <c r="AJ119" s="92">
        <v>18402420</v>
      </c>
      <c r="AK119" s="282">
        <v>17131973</v>
      </c>
      <c r="AL119" s="282">
        <v>-4283781</v>
      </c>
      <c r="AM119" s="282">
        <v>-10954144</v>
      </c>
      <c r="AN119" s="282">
        <v>-8930427</v>
      </c>
      <c r="AO119" s="282">
        <v>-10255120</v>
      </c>
      <c r="AP119" s="282">
        <v>-8383184</v>
      </c>
      <c r="AQ119" s="28">
        <v>-2735389</v>
      </c>
      <c r="AR119" s="282">
        <v>-4061290</v>
      </c>
      <c r="AS119" s="282">
        <v>1260168</v>
      </c>
      <c r="AT119" s="282">
        <v>-684544</v>
      </c>
      <c r="AU119" s="282">
        <v>4937114</v>
      </c>
      <c r="AV119" s="300">
        <v>16368689</v>
      </c>
      <c r="AW119" s="282">
        <v>3941469</v>
      </c>
      <c r="AX119" s="282">
        <v>-3085948</v>
      </c>
      <c r="AY119" s="282">
        <v>-8145465</v>
      </c>
      <c r="AZ119" s="28">
        <v>-7653899</v>
      </c>
      <c r="BA119" s="282">
        <v>-12776378</v>
      </c>
      <c r="BB119" s="282">
        <v>-7399068</v>
      </c>
      <c r="BC119" s="28">
        <v>-6590488</v>
      </c>
      <c r="BD119" s="282">
        <v>-297362</v>
      </c>
      <c r="BE119" s="282">
        <v>-617184</v>
      </c>
      <c r="BF119" s="282">
        <v>-386363</v>
      </c>
      <c r="BG119" s="282">
        <v>6806380</v>
      </c>
      <c r="BH119" s="300"/>
      <c r="BI119" s="28">
        <f t="shared" si="490"/>
        <v>-9300380.3699999899</v>
      </c>
      <c r="BJ119" s="93">
        <f t="shared" si="490"/>
        <v>-828207.86999999732</v>
      </c>
      <c r="BK119" s="93">
        <f t="shared" si="490"/>
        <v>11468432.350000001</v>
      </c>
      <c r="BL119" s="93">
        <f t="shared" si="490"/>
        <v>-6139660.5699999984</v>
      </c>
      <c r="BM119" s="93">
        <f t="shared" si="490"/>
        <v>2276520.5500000007</v>
      </c>
      <c r="BN119" s="93">
        <f t="shared" si="490"/>
        <v>661898.83000000194</v>
      </c>
      <c r="BO119" s="93">
        <f t="shared" si="490"/>
        <v>1413052.0099999998</v>
      </c>
      <c r="BP119" s="93">
        <f t="shared" si="490"/>
        <v>3502.5299999993294</v>
      </c>
      <c r="BQ119" s="93">
        <f t="shared" si="490"/>
        <v>-2012700.08</v>
      </c>
      <c r="BR119" s="394">
        <f t="shared" si="490"/>
        <v>-2685099.8700000048</v>
      </c>
      <c r="BS119" s="417">
        <f t="shared" si="491"/>
        <v>14270418.859999999</v>
      </c>
      <c r="BT119" s="93">
        <f t="shared" si="491"/>
        <v>1142321.3999999985</v>
      </c>
      <c r="BU119" s="93">
        <f t="shared" si="491"/>
        <v>-5345591.4800000042</v>
      </c>
      <c r="BV119" s="93">
        <f t="shared" si="491"/>
        <v>-6587942.3599999994</v>
      </c>
      <c r="BW119" s="93">
        <f t="shared" si="491"/>
        <v>-7182115.4900000021</v>
      </c>
      <c r="BX119" s="234">
        <f t="shared" si="491"/>
        <v>21018734.269999996</v>
      </c>
      <c r="BY119" s="234">
        <f t="shared" si="491"/>
        <v>-493766.24000000022</v>
      </c>
      <c r="BZ119" s="234">
        <f t="shared" si="491"/>
        <v>-1109031.8800000008</v>
      </c>
      <c r="CA119" s="234">
        <f t="shared" si="491"/>
        <v>1817586.08</v>
      </c>
      <c r="CB119" s="234">
        <f t="shared" si="491"/>
        <v>7466873</v>
      </c>
      <c r="CC119" s="234">
        <f t="shared" si="492"/>
        <v>2147755.6300000008</v>
      </c>
      <c r="CD119" s="374">
        <f t="shared" si="492"/>
        <v>6868538.5599999987</v>
      </c>
      <c r="CE119" s="343">
        <f t="shared" si="492"/>
        <v>7137841</v>
      </c>
      <c r="CF119" s="247">
        <f t="shared" si="492"/>
        <v>-10022526</v>
      </c>
      <c r="CG119" s="247">
        <f t="shared" si="492"/>
        <v>850808.1400000006</v>
      </c>
      <c r="CH119" s="247">
        <f t="shared" si="492"/>
        <v>-3869815.6799999997</v>
      </c>
      <c r="CI119" s="247">
        <f t="shared" si="492"/>
        <v>61715.890000000596</v>
      </c>
      <c r="CJ119" s="247">
        <f t="shared" si="492"/>
        <v>-18467925.599999998</v>
      </c>
      <c r="CK119" s="247">
        <f t="shared" si="492"/>
        <v>731625</v>
      </c>
      <c r="CL119" s="247">
        <f t="shared" si="492"/>
        <v>-4026865.9800000004</v>
      </c>
      <c r="CM119" s="247">
        <f t="shared" si="493"/>
        <v>-195016</v>
      </c>
      <c r="CN119" s="247">
        <f t="shared" si="493"/>
        <v>-9353401</v>
      </c>
      <c r="CO119" s="247">
        <f t="shared" si="493"/>
        <v>-555576</v>
      </c>
      <c r="CP119" s="374">
        <f t="shared" si="493"/>
        <v>-2033731</v>
      </c>
      <c r="CQ119" s="374">
        <f t="shared" si="493"/>
        <v>-13190504</v>
      </c>
      <c r="CR119" s="374">
        <f t="shared" si="493"/>
        <v>1197833</v>
      </c>
      <c r="CS119" s="374">
        <f t="shared" si="493"/>
        <v>2808679</v>
      </c>
      <c r="CT119" s="374">
        <f t="shared" si="493"/>
        <v>1276528</v>
      </c>
      <c r="CU119" s="374">
        <f t="shared" si="493"/>
        <v>-2521258</v>
      </c>
      <c r="CV119" s="374">
        <f t="shared" si="493"/>
        <v>984116</v>
      </c>
      <c r="CW119" s="374">
        <f t="shared" si="493"/>
        <v>-3855099</v>
      </c>
      <c r="CX119" s="374">
        <f t="shared" si="493"/>
        <v>3763928</v>
      </c>
      <c r="CY119" s="374">
        <f t="shared" si="493"/>
        <v>-1877352</v>
      </c>
      <c r="CZ119" s="374">
        <f t="shared" si="493"/>
        <v>298181</v>
      </c>
      <c r="DA119" s="374">
        <f t="shared" si="493"/>
        <v>1869266</v>
      </c>
      <c r="DB119" s="330"/>
      <c r="DC119" s="28">
        <f t="shared" si="505"/>
        <v>6806380</v>
      </c>
    </row>
    <row r="120" spans="1:107" s="123" customFormat="1" ht="15" thickBot="1" x14ac:dyDescent="0.4">
      <c r="A120" s="140"/>
      <c r="B120" s="45" t="s">
        <v>144</v>
      </c>
      <c r="C120" s="119">
        <f>SUM(C115:C119)</f>
        <v>22932770.659999996</v>
      </c>
      <c r="D120" s="120">
        <f t="shared" ref="D120:U120" si="518">SUM(D115:D119)</f>
        <v>-13064901.909999998</v>
      </c>
      <c r="E120" s="120">
        <f t="shared" si="518"/>
        <v>-44181265.519999988</v>
      </c>
      <c r="F120" s="29">
        <f t="shared" si="518"/>
        <v>-30437338.740000006</v>
      </c>
      <c r="G120" s="120">
        <f t="shared" si="518"/>
        <v>-27841411.699999996</v>
      </c>
      <c r="H120" s="120">
        <f t="shared" si="518"/>
        <v>-16335496.780000001</v>
      </c>
      <c r="I120" s="120">
        <f t="shared" si="518"/>
        <v>-16784143.18</v>
      </c>
      <c r="J120" s="120">
        <f t="shared" si="518"/>
        <v>-5599542.5599999987</v>
      </c>
      <c r="K120" s="120">
        <f t="shared" si="518"/>
        <v>23025521.439999998</v>
      </c>
      <c r="L120" s="121">
        <f t="shared" si="518"/>
        <v>71326168.359999999</v>
      </c>
      <c r="M120" s="120">
        <f t="shared" si="518"/>
        <v>29455270.030000009</v>
      </c>
      <c r="N120" s="120">
        <f t="shared" si="518"/>
        <v>27549972.859999999</v>
      </c>
      <c r="O120" s="120">
        <f t="shared" si="518"/>
        <v>-1902459.360000005</v>
      </c>
      <c r="P120" s="120">
        <f t="shared" si="518"/>
        <v>9390504.1300000045</v>
      </c>
      <c r="Q120" s="120">
        <f t="shared" si="518"/>
        <v>-19198956.839999992</v>
      </c>
      <c r="R120" s="120">
        <f t="shared" si="518"/>
        <v>-37170855.359999999</v>
      </c>
      <c r="S120" s="120">
        <f t="shared" si="518"/>
        <v>-19321934.990000002</v>
      </c>
      <c r="T120" s="120">
        <f t="shared" si="518"/>
        <v>-14052496.26</v>
      </c>
      <c r="U120" s="120">
        <f t="shared" si="518"/>
        <v>-11759940.250000002</v>
      </c>
      <c r="V120" s="120">
        <f t="shared" ref="V120:W120" si="519">SUM(V115:V119)</f>
        <v>-4803397</v>
      </c>
      <c r="W120" s="120">
        <f t="shared" si="519"/>
        <v>19282566.289999999</v>
      </c>
      <c r="X120" s="121">
        <f t="shared" ref="X120:AB120" si="520">SUM(X115:X119)</f>
        <v>61590652.579999983</v>
      </c>
      <c r="Y120" s="120">
        <f t="shared" si="520"/>
        <v>66100783</v>
      </c>
      <c r="Z120" s="120">
        <f t="shared" si="520"/>
        <v>51464332</v>
      </c>
      <c r="AA120" s="120">
        <f t="shared" si="520"/>
        <v>-3787053.1000000052</v>
      </c>
      <c r="AB120" s="120">
        <f t="shared" si="520"/>
        <v>-7467255.9400000088</v>
      </c>
      <c r="AC120" s="120">
        <f t="shared" ref="AC120:AD120" si="521">SUM(AC115:AC119)</f>
        <v>-36269656.850000001</v>
      </c>
      <c r="AD120" s="120">
        <f t="shared" si="521"/>
        <v>-12906555.75</v>
      </c>
      <c r="AE120" s="120">
        <f t="shared" ref="AE120:AF120" si="522">SUM(AE115:AE119)</f>
        <v>-21565465</v>
      </c>
      <c r="AF120" s="120">
        <f t="shared" si="522"/>
        <v>-16682156.780000001</v>
      </c>
      <c r="AG120" s="191">
        <v>-9756153</v>
      </c>
      <c r="AH120" s="191">
        <v>1795257</v>
      </c>
      <c r="AI120" s="191">
        <v>25457367</v>
      </c>
      <c r="AJ120" s="121">
        <v>84657400</v>
      </c>
      <c r="AK120" s="202">
        <v>92413390</v>
      </c>
      <c r="AL120" s="202">
        <v>25300136</v>
      </c>
      <c r="AM120" s="202">
        <v>12158042</v>
      </c>
      <c r="AN120" s="202">
        <v>-10401833</v>
      </c>
      <c r="AO120" s="202">
        <v>-40445020</v>
      </c>
      <c r="AP120" s="202">
        <v>-38468881</v>
      </c>
      <c r="AQ120" s="29">
        <v>-20687559</v>
      </c>
      <c r="AR120" s="202">
        <v>-26298103</v>
      </c>
      <c r="AS120" s="202">
        <v>-11089490</v>
      </c>
      <c r="AT120" s="202">
        <v>-4923322</v>
      </c>
      <c r="AU120" s="202">
        <v>19469475</v>
      </c>
      <c r="AV120" s="299">
        <v>103481957</v>
      </c>
      <c r="AW120" s="202">
        <v>55698354</v>
      </c>
      <c r="AX120" s="202">
        <v>34973508</v>
      </c>
      <c r="AY120" s="202">
        <v>11921068</v>
      </c>
      <c r="AZ120" s="29">
        <v>-21137220</v>
      </c>
      <c r="BA120" s="202">
        <v>-47556801</v>
      </c>
      <c r="BB120" s="202">
        <v>-32573996</v>
      </c>
      <c r="BC120" s="29">
        <v>-28065664</v>
      </c>
      <c r="BD120" s="202">
        <v>-18421065</v>
      </c>
      <c r="BE120" s="202">
        <v>-14470575</v>
      </c>
      <c r="BF120" s="202">
        <v>-10318108</v>
      </c>
      <c r="BG120" s="202">
        <v>39534678</v>
      </c>
      <c r="BH120" s="299"/>
      <c r="BI120" s="29">
        <f t="shared" si="459"/>
        <v>-24835230.020000003</v>
      </c>
      <c r="BJ120" s="122">
        <f t="shared" ref="BJ120:BK120" si="523">SUM(BJ115:BJ119)</f>
        <v>22455406.039999999</v>
      </c>
      <c r="BK120" s="122">
        <f t="shared" si="523"/>
        <v>24982308.68</v>
      </c>
      <c r="BL120" s="122">
        <f t="shared" ref="BL120:BM120" si="524">SUM(BL115:BL119)</f>
        <v>-6733516.6199999955</v>
      </c>
      <c r="BM120" s="122">
        <f t="shared" si="524"/>
        <v>8519476.7099999953</v>
      </c>
      <c r="BN120" s="122">
        <f t="shared" ref="BN120:BV120" si="525">SUM(BN115:BN119)</f>
        <v>2283000.5200000023</v>
      </c>
      <c r="BO120" s="122">
        <f t="shared" si="525"/>
        <v>5024202.9299999978</v>
      </c>
      <c r="BP120" s="122">
        <f t="shared" si="525"/>
        <v>796145.55999999843</v>
      </c>
      <c r="BQ120" s="122">
        <f t="shared" si="525"/>
        <v>-3742955.1499999971</v>
      </c>
      <c r="BR120" s="393">
        <f t="shared" si="525"/>
        <v>-9735515.7800000086</v>
      </c>
      <c r="BS120" s="416">
        <f t="shared" si="525"/>
        <v>36645512.969999991</v>
      </c>
      <c r="BT120" s="122">
        <f t="shared" si="525"/>
        <v>23914359.140000001</v>
      </c>
      <c r="BU120" s="122">
        <f t="shared" si="525"/>
        <v>-1884593.7400000012</v>
      </c>
      <c r="BV120" s="122">
        <f t="shared" si="525"/>
        <v>-16857760.070000015</v>
      </c>
      <c r="BW120" s="122">
        <f t="shared" ref="BW120:BX120" si="526">SUM(BW115:BW119)</f>
        <v>-17070700.010000005</v>
      </c>
      <c r="BX120" s="233">
        <f t="shared" si="526"/>
        <v>24264299.609999999</v>
      </c>
      <c r="BY120" s="233">
        <f t="shared" ref="BY120:BZ120" si="527">SUM(BY115:BY119)</f>
        <v>-2243530.009999997</v>
      </c>
      <c r="BZ120" s="233">
        <f t="shared" si="527"/>
        <v>-2629660.5200000005</v>
      </c>
      <c r="CA120" s="233">
        <f t="shared" ref="CA120:CB120" si="528">SUM(CA115:CA119)</f>
        <v>2003787.2500000007</v>
      </c>
      <c r="CB120" s="233">
        <f t="shared" si="528"/>
        <v>6598654</v>
      </c>
      <c r="CC120" s="233">
        <f t="shared" ref="CC120:CE120" si="529">SUM(CC115:CC119)</f>
        <v>6174800.7100000009</v>
      </c>
      <c r="CD120" s="373">
        <f t="shared" si="529"/>
        <v>23066747.420000009</v>
      </c>
      <c r="CE120" s="342">
        <f t="shared" si="529"/>
        <v>26312607</v>
      </c>
      <c r="CF120" s="259">
        <f t="shared" ref="CF120" si="530">SUM(CF115:CF119)</f>
        <v>-26164196</v>
      </c>
      <c r="CG120" s="259">
        <f t="shared" ref="CG120" si="531">SUM(CG115:CG119)</f>
        <v>15945095.100000005</v>
      </c>
      <c r="CH120" s="259">
        <f t="shared" ref="CH120" si="532">SUM(CH115:CH119)</f>
        <v>-2934577.0599999912</v>
      </c>
      <c r="CI120" s="259">
        <f t="shared" ref="CI120" si="533">SUM(CI115:CI119)</f>
        <v>-4175363.1500000022</v>
      </c>
      <c r="CJ120" s="259">
        <f t="shared" ref="CJ120" si="534">SUM(CJ115:CJ119)</f>
        <v>-25562325.25</v>
      </c>
      <c r="CK120" s="259">
        <f t="shared" ref="CK120" si="535">SUM(CK115:CK119)</f>
        <v>877906</v>
      </c>
      <c r="CL120" s="259">
        <f t="shared" ref="CL120" si="536">SUM(CL115:CL119)</f>
        <v>-9615946.2199999988</v>
      </c>
      <c r="CM120" s="259">
        <f t="shared" ref="CM120" si="537">SUM(CM115:CM119)</f>
        <v>-1333337</v>
      </c>
      <c r="CN120" s="259">
        <f t="shared" ref="CN120" si="538">SUM(CN115:CN119)</f>
        <v>-6718579</v>
      </c>
      <c r="CO120" s="259">
        <f t="shared" ref="CO120" si="539">SUM(CO115:CO119)</f>
        <v>-5987892</v>
      </c>
      <c r="CP120" s="373">
        <f t="shared" ref="CP120" si="540">SUM(CP115:CP119)</f>
        <v>18824557</v>
      </c>
      <c r="CQ120" s="373">
        <f t="shared" ref="CQ120" si="541">SUM(CQ115:CQ119)</f>
        <v>-36715036</v>
      </c>
      <c r="CR120" s="373">
        <f t="shared" ref="CR120" si="542">SUM(CR115:CR119)</f>
        <v>9673372</v>
      </c>
      <c r="CS120" s="373">
        <f t="shared" ref="CS120" si="543">SUM(CS115:CS119)</f>
        <v>-236974</v>
      </c>
      <c r="CT120" s="373">
        <f t="shared" ref="CT120:CU120" si="544">SUM(CT115:CT119)</f>
        <v>-10735387</v>
      </c>
      <c r="CU120" s="373">
        <f t="shared" si="544"/>
        <v>-7111781</v>
      </c>
      <c r="CV120" s="373">
        <f t="shared" ref="CV120" si="545">SUM(CV115:CV119)</f>
        <v>5894885</v>
      </c>
      <c r="CW120" s="373">
        <f t="shared" ref="CW120" si="546">SUM(CW115:CW119)</f>
        <v>-7378105</v>
      </c>
      <c r="CX120" s="373">
        <f t="shared" ref="CX120:CY120" si="547">SUM(CX115:CX119)</f>
        <v>7877038</v>
      </c>
      <c r="CY120" s="373">
        <f t="shared" si="547"/>
        <v>-3381085</v>
      </c>
      <c r="CZ120" s="373">
        <f t="shared" ref="CZ120:DA120" si="548">SUM(CZ115:CZ119)</f>
        <v>-5394786</v>
      </c>
      <c r="DA120" s="373">
        <f t="shared" si="548"/>
        <v>20065203</v>
      </c>
      <c r="DB120" s="331"/>
      <c r="DC120" s="29">
        <f t="shared" si="428"/>
        <v>39534678</v>
      </c>
    </row>
    <row r="121" spans="1:107" s="52" customFormat="1" x14ac:dyDescent="0.3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25"/>
      <c r="CC121" s="225"/>
      <c r="CD121" s="365"/>
      <c r="CE121" s="334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264"/>
      <c r="DC121" s="71"/>
    </row>
    <row r="122" spans="1:107" s="52" customFormat="1" x14ac:dyDescent="0.35">
      <c r="A122" s="139"/>
      <c r="B122" s="53" t="s">
        <v>139</v>
      </c>
      <c r="C122" s="54">
        <v>82</v>
      </c>
      <c r="D122" s="55">
        <v>82</v>
      </c>
      <c r="E122" s="55">
        <v>98</v>
      </c>
      <c r="F122" s="57">
        <v>94</v>
      </c>
      <c r="G122" s="55">
        <v>96</v>
      </c>
      <c r="H122" s="57">
        <v>100</v>
      </c>
      <c r="I122" s="55">
        <v>93</v>
      </c>
      <c r="J122" s="57">
        <v>81</v>
      </c>
      <c r="K122" s="55">
        <v>63</v>
      </c>
      <c r="L122" s="100">
        <v>65</v>
      </c>
      <c r="M122" s="57">
        <v>53</v>
      </c>
      <c r="N122" s="57">
        <v>48</v>
      </c>
      <c r="O122" s="55">
        <v>40</v>
      </c>
      <c r="P122" s="57">
        <v>30</v>
      </c>
      <c r="Q122" s="55">
        <v>34</v>
      </c>
      <c r="R122" s="57">
        <v>28</v>
      </c>
      <c r="S122" s="55">
        <v>29</v>
      </c>
      <c r="T122" s="57">
        <v>28</v>
      </c>
      <c r="U122" s="194">
        <v>25</v>
      </c>
      <c r="V122" s="194">
        <v>17</v>
      </c>
      <c r="W122" s="194">
        <v>17</v>
      </c>
      <c r="X122" s="100">
        <v>19</v>
      </c>
      <c r="Y122" s="194">
        <v>14</v>
      </c>
      <c r="Z122" s="194">
        <v>13</v>
      </c>
      <c r="AA122" s="194">
        <v>12</v>
      </c>
      <c r="AB122" s="194">
        <v>14</v>
      </c>
      <c r="AC122" s="194">
        <v>15</v>
      </c>
      <c r="AD122" s="194">
        <v>15</v>
      </c>
      <c r="AE122" s="194">
        <v>28</v>
      </c>
      <c r="AF122" s="194">
        <v>39</v>
      </c>
      <c r="AG122" s="194">
        <v>44</v>
      </c>
      <c r="AH122" s="194">
        <v>48</v>
      </c>
      <c r="AI122" s="194">
        <v>39</v>
      </c>
      <c r="AJ122" s="100">
        <v>41</v>
      </c>
      <c r="AK122" s="194">
        <v>40</v>
      </c>
      <c r="AL122" s="194">
        <v>35</v>
      </c>
      <c r="AM122" s="194">
        <v>32</v>
      </c>
      <c r="AN122" s="194">
        <v>38</v>
      </c>
      <c r="AO122" s="194">
        <v>35</v>
      </c>
      <c r="AP122" s="194">
        <v>34</v>
      </c>
      <c r="AQ122" s="57">
        <v>29</v>
      </c>
      <c r="AR122" s="194">
        <v>28</v>
      </c>
      <c r="AS122" s="194">
        <v>29</v>
      </c>
      <c r="AT122" s="194">
        <v>24</v>
      </c>
      <c r="AU122" s="194">
        <v>80</v>
      </c>
      <c r="AV122" s="100">
        <v>57</v>
      </c>
      <c r="AW122" s="194">
        <v>35</v>
      </c>
      <c r="AX122" s="194">
        <v>19</v>
      </c>
      <c r="AY122" s="194">
        <v>13</v>
      </c>
      <c r="AZ122" s="57">
        <v>13</v>
      </c>
      <c r="BA122" s="194">
        <v>11</v>
      </c>
      <c r="BB122" s="194">
        <v>9</v>
      </c>
      <c r="BC122" s="57">
        <v>3</v>
      </c>
      <c r="BD122" s="194">
        <v>2</v>
      </c>
      <c r="BE122" s="194">
        <v>5</v>
      </c>
      <c r="BF122" s="194">
        <v>12</v>
      </c>
      <c r="BG122" s="194">
        <v>9</v>
      </c>
      <c r="BH122" s="100"/>
      <c r="BI122" s="57">
        <f t="shared" ref="BI122:BR126" si="549">O122-C122</f>
        <v>-42</v>
      </c>
      <c r="BJ122" s="101">
        <f t="shared" si="549"/>
        <v>-52</v>
      </c>
      <c r="BK122" s="101">
        <f t="shared" si="549"/>
        <v>-64</v>
      </c>
      <c r="BL122" s="101">
        <f t="shared" si="549"/>
        <v>-66</v>
      </c>
      <c r="BM122" s="101">
        <f t="shared" si="549"/>
        <v>-67</v>
      </c>
      <c r="BN122" s="101">
        <f t="shared" si="549"/>
        <v>-72</v>
      </c>
      <c r="BO122" s="101">
        <f t="shared" si="549"/>
        <v>-68</v>
      </c>
      <c r="BP122" s="101">
        <f t="shared" si="549"/>
        <v>-64</v>
      </c>
      <c r="BQ122" s="101">
        <f t="shared" si="549"/>
        <v>-46</v>
      </c>
      <c r="BR122" s="397">
        <f t="shared" si="549"/>
        <v>-46</v>
      </c>
      <c r="BS122" s="101">
        <f t="shared" ref="BS122:CB126" si="550">Y122-M122</f>
        <v>-39</v>
      </c>
      <c r="BT122" s="101">
        <f t="shared" si="550"/>
        <v>-35</v>
      </c>
      <c r="BU122" s="101">
        <f t="shared" si="550"/>
        <v>-28</v>
      </c>
      <c r="BV122" s="101">
        <f t="shared" si="550"/>
        <v>-16</v>
      </c>
      <c r="BW122" s="101">
        <f t="shared" si="550"/>
        <v>-19</v>
      </c>
      <c r="BX122" s="237">
        <f t="shared" si="550"/>
        <v>-13</v>
      </c>
      <c r="BY122" s="237">
        <f t="shared" si="550"/>
        <v>-1</v>
      </c>
      <c r="BZ122" s="237">
        <f t="shared" si="550"/>
        <v>11</v>
      </c>
      <c r="CA122" s="237">
        <f t="shared" si="550"/>
        <v>19</v>
      </c>
      <c r="CB122" s="237">
        <f t="shared" si="550"/>
        <v>31</v>
      </c>
      <c r="CC122" s="237">
        <f t="shared" ref="CC122:CL126" si="551">AI122-W122</f>
        <v>22</v>
      </c>
      <c r="CD122" s="377">
        <f t="shared" si="551"/>
        <v>22</v>
      </c>
      <c r="CE122" s="196">
        <f t="shared" si="551"/>
        <v>26</v>
      </c>
      <c r="CF122" s="196">
        <f t="shared" si="551"/>
        <v>22</v>
      </c>
      <c r="CG122" s="196">
        <f t="shared" si="551"/>
        <v>20</v>
      </c>
      <c r="CH122" s="196">
        <f t="shared" si="551"/>
        <v>24</v>
      </c>
      <c r="CI122" s="196">
        <f t="shared" si="551"/>
        <v>20</v>
      </c>
      <c r="CJ122" s="196">
        <f t="shared" si="551"/>
        <v>19</v>
      </c>
      <c r="CK122" s="196">
        <f t="shared" si="551"/>
        <v>1</v>
      </c>
      <c r="CL122" s="196">
        <f t="shared" si="551"/>
        <v>-11</v>
      </c>
      <c r="CM122" s="196">
        <f t="shared" ref="CM122:DA126" si="552">AS122-AG122</f>
        <v>-15</v>
      </c>
      <c r="CN122" s="196">
        <f t="shared" si="552"/>
        <v>-24</v>
      </c>
      <c r="CO122" s="196">
        <f t="shared" si="552"/>
        <v>41</v>
      </c>
      <c r="CP122" s="377">
        <f t="shared" si="552"/>
        <v>16</v>
      </c>
      <c r="CQ122" s="377">
        <f t="shared" si="552"/>
        <v>-5</v>
      </c>
      <c r="CR122" s="377">
        <f t="shared" si="552"/>
        <v>-16</v>
      </c>
      <c r="CS122" s="377">
        <f t="shared" si="552"/>
        <v>-19</v>
      </c>
      <c r="CT122" s="377">
        <f t="shared" si="552"/>
        <v>-25</v>
      </c>
      <c r="CU122" s="377">
        <f t="shared" si="552"/>
        <v>-24</v>
      </c>
      <c r="CV122" s="377">
        <f t="shared" si="552"/>
        <v>-25</v>
      </c>
      <c r="CW122" s="377">
        <f t="shared" si="552"/>
        <v>-26</v>
      </c>
      <c r="CX122" s="377">
        <f t="shared" si="552"/>
        <v>-26</v>
      </c>
      <c r="CY122" s="377">
        <f t="shared" si="552"/>
        <v>-24</v>
      </c>
      <c r="CZ122" s="377">
        <f t="shared" si="552"/>
        <v>-12</v>
      </c>
      <c r="DA122" s="377">
        <f t="shared" si="552"/>
        <v>-71</v>
      </c>
      <c r="DB122" s="264"/>
      <c r="DC122" s="57">
        <f>IF(ISERROR(GETPIVOTDATA("VALUE",'CRS WK pvt'!$I$2,"DT_FILE",DC$8,"CD_CO",DC$6,"TRIM_CAT",TRIM(B122),"TRIM_LINE",A121))=TRUE,0,GETPIVOTDATA("VALUE",'CRS WK pvt'!$I$2,"DT_FILE",DC$8,"CD_CO",DC$6,"TRIM_CAT",TRIM(B122),"TRIM_LINE",A121))</f>
        <v>9</v>
      </c>
    </row>
    <row r="123" spans="1:107" s="52" customFormat="1" x14ac:dyDescent="0.35">
      <c r="A123" s="139"/>
      <c r="B123" s="53" t="s">
        <v>140</v>
      </c>
      <c r="C123" s="54">
        <v>559</v>
      </c>
      <c r="D123" s="55">
        <v>590</v>
      </c>
      <c r="E123" s="55">
        <v>721</v>
      </c>
      <c r="F123" s="57">
        <v>773</v>
      </c>
      <c r="G123" s="55">
        <v>793</v>
      </c>
      <c r="H123" s="57">
        <v>833</v>
      </c>
      <c r="I123" s="55">
        <v>852</v>
      </c>
      <c r="J123" s="57">
        <v>883</v>
      </c>
      <c r="K123" s="55">
        <v>915</v>
      </c>
      <c r="L123" s="100">
        <v>852</v>
      </c>
      <c r="M123" s="57">
        <v>796</v>
      </c>
      <c r="N123" s="57">
        <v>759</v>
      </c>
      <c r="O123" s="55">
        <v>796</v>
      </c>
      <c r="P123" s="57">
        <v>789</v>
      </c>
      <c r="Q123" s="55">
        <v>833</v>
      </c>
      <c r="R123" s="57">
        <v>864</v>
      </c>
      <c r="S123" s="55">
        <v>873</v>
      </c>
      <c r="T123" s="57">
        <v>843</v>
      </c>
      <c r="U123" s="194">
        <v>778</v>
      </c>
      <c r="V123" s="194">
        <v>880</v>
      </c>
      <c r="W123" s="194">
        <v>1002</v>
      </c>
      <c r="X123" s="100">
        <v>1040</v>
      </c>
      <c r="Y123" s="194">
        <v>1199</v>
      </c>
      <c r="Z123" s="194">
        <v>1444</v>
      </c>
      <c r="AA123" s="194">
        <v>1588</v>
      </c>
      <c r="AB123" s="194">
        <v>1887</v>
      </c>
      <c r="AC123" s="194">
        <v>2003</v>
      </c>
      <c r="AD123" s="194">
        <v>2196</v>
      </c>
      <c r="AE123" s="194">
        <v>2592</v>
      </c>
      <c r="AF123" s="194">
        <v>2957</v>
      </c>
      <c r="AG123" s="194">
        <v>3169</v>
      </c>
      <c r="AH123" s="194">
        <v>3315</v>
      </c>
      <c r="AI123" s="194">
        <v>3174</v>
      </c>
      <c r="AJ123" s="100">
        <v>3084</v>
      </c>
      <c r="AK123" s="194">
        <v>2928</v>
      </c>
      <c r="AL123" s="194">
        <v>2684</v>
      </c>
      <c r="AM123" s="194">
        <v>2399</v>
      </c>
      <c r="AN123" s="194">
        <v>2132</v>
      </c>
      <c r="AO123" s="194">
        <v>1932</v>
      </c>
      <c r="AP123" s="194">
        <v>1863</v>
      </c>
      <c r="AQ123" s="57">
        <v>1894</v>
      </c>
      <c r="AR123" s="194">
        <v>1761</v>
      </c>
      <c r="AS123" s="194">
        <v>1829</v>
      </c>
      <c r="AT123" s="194">
        <v>1871</v>
      </c>
      <c r="AU123" s="194">
        <v>1738</v>
      </c>
      <c r="AV123" s="100">
        <v>1734</v>
      </c>
      <c r="AW123" s="194">
        <v>1586</v>
      </c>
      <c r="AX123" s="194">
        <v>1423</v>
      </c>
      <c r="AY123" s="194">
        <v>1275</v>
      </c>
      <c r="AZ123" s="57">
        <v>1397</v>
      </c>
      <c r="BA123" s="194">
        <v>1470</v>
      </c>
      <c r="BB123" s="194">
        <v>1526</v>
      </c>
      <c r="BC123" s="57">
        <v>1610</v>
      </c>
      <c r="BD123" s="194">
        <v>1734</v>
      </c>
      <c r="BE123" s="194">
        <v>1811</v>
      </c>
      <c r="BF123" s="194">
        <v>1936</v>
      </c>
      <c r="BG123" s="194">
        <v>1956</v>
      </c>
      <c r="BH123" s="100"/>
      <c r="BI123" s="57">
        <f t="shared" si="549"/>
        <v>237</v>
      </c>
      <c r="BJ123" s="101">
        <f t="shared" si="549"/>
        <v>199</v>
      </c>
      <c r="BK123" s="101">
        <f t="shared" si="549"/>
        <v>112</v>
      </c>
      <c r="BL123" s="101">
        <f t="shared" si="549"/>
        <v>91</v>
      </c>
      <c r="BM123" s="101">
        <f t="shared" si="549"/>
        <v>80</v>
      </c>
      <c r="BN123" s="101">
        <f t="shared" si="549"/>
        <v>10</v>
      </c>
      <c r="BO123" s="101">
        <f t="shared" si="549"/>
        <v>-74</v>
      </c>
      <c r="BP123" s="101">
        <f t="shared" si="549"/>
        <v>-3</v>
      </c>
      <c r="BQ123" s="101">
        <f t="shared" si="549"/>
        <v>87</v>
      </c>
      <c r="BR123" s="397">
        <f t="shared" si="549"/>
        <v>188</v>
      </c>
      <c r="BS123" s="101">
        <f t="shared" si="550"/>
        <v>403</v>
      </c>
      <c r="BT123" s="101">
        <f t="shared" si="550"/>
        <v>685</v>
      </c>
      <c r="BU123" s="101">
        <f t="shared" si="550"/>
        <v>792</v>
      </c>
      <c r="BV123" s="101">
        <f t="shared" si="550"/>
        <v>1098</v>
      </c>
      <c r="BW123" s="101">
        <f t="shared" si="550"/>
        <v>1170</v>
      </c>
      <c r="BX123" s="237">
        <f t="shared" si="550"/>
        <v>1332</v>
      </c>
      <c r="BY123" s="237">
        <f t="shared" si="550"/>
        <v>1719</v>
      </c>
      <c r="BZ123" s="237">
        <f t="shared" si="550"/>
        <v>2114</v>
      </c>
      <c r="CA123" s="237">
        <f t="shared" si="550"/>
        <v>2391</v>
      </c>
      <c r="CB123" s="237">
        <f t="shared" si="550"/>
        <v>2435</v>
      </c>
      <c r="CC123" s="237">
        <f t="shared" si="551"/>
        <v>2172</v>
      </c>
      <c r="CD123" s="377">
        <f t="shared" si="551"/>
        <v>2044</v>
      </c>
      <c r="CE123" s="196">
        <f t="shared" si="551"/>
        <v>1729</v>
      </c>
      <c r="CF123" s="196">
        <f t="shared" si="551"/>
        <v>1240</v>
      </c>
      <c r="CG123" s="196">
        <f t="shared" si="551"/>
        <v>811</v>
      </c>
      <c r="CH123" s="196">
        <f t="shared" si="551"/>
        <v>245</v>
      </c>
      <c r="CI123" s="196">
        <f t="shared" si="551"/>
        <v>-71</v>
      </c>
      <c r="CJ123" s="196">
        <f t="shared" si="551"/>
        <v>-333</v>
      </c>
      <c r="CK123" s="196">
        <f t="shared" si="551"/>
        <v>-698</v>
      </c>
      <c r="CL123" s="196">
        <f t="shared" si="551"/>
        <v>-1196</v>
      </c>
      <c r="CM123" s="196">
        <f t="shared" si="552"/>
        <v>-1340</v>
      </c>
      <c r="CN123" s="196">
        <f t="shared" si="552"/>
        <v>-1444</v>
      </c>
      <c r="CO123" s="196">
        <f t="shared" si="552"/>
        <v>-1436</v>
      </c>
      <c r="CP123" s="377">
        <f t="shared" si="552"/>
        <v>-1350</v>
      </c>
      <c r="CQ123" s="377">
        <f t="shared" si="552"/>
        <v>-1342</v>
      </c>
      <c r="CR123" s="377">
        <f t="shared" si="552"/>
        <v>-1261</v>
      </c>
      <c r="CS123" s="377">
        <f t="shared" si="552"/>
        <v>-1124</v>
      </c>
      <c r="CT123" s="377">
        <f t="shared" si="552"/>
        <v>-735</v>
      </c>
      <c r="CU123" s="377">
        <f t="shared" si="552"/>
        <v>-462</v>
      </c>
      <c r="CV123" s="377">
        <f t="shared" si="552"/>
        <v>-337</v>
      </c>
      <c r="CW123" s="377">
        <f t="shared" si="552"/>
        <v>-284</v>
      </c>
      <c r="CX123" s="377">
        <f t="shared" si="552"/>
        <v>-27</v>
      </c>
      <c r="CY123" s="377">
        <f t="shared" si="552"/>
        <v>-18</v>
      </c>
      <c r="CZ123" s="377">
        <f t="shared" si="552"/>
        <v>65</v>
      </c>
      <c r="DA123" s="377">
        <f t="shared" si="552"/>
        <v>218</v>
      </c>
      <c r="DB123" s="264"/>
      <c r="DC123" s="57">
        <f>IF(ISERROR(GETPIVOTDATA("VALUE",'CRS WK pvt'!$I$2,"DT_FILE",DC$8,"CD_CO",DC$6,"TRIM_CAT",TRIM(B123),"TRIM_LINE",A121))=TRUE,0,GETPIVOTDATA("VALUE",'CRS WK pvt'!$I$2,"DT_FILE",DC$8,"CD_CO",DC$6,"TRIM_CAT",TRIM(B123),"TRIM_LINE",A121))</f>
        <v>1956</v>
      </c>
    </row>
    <row r="124" spans="1:107" s="52" customFormat="1" x14ac:dyDescent="0.3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/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/>
      <c r="BI124" s="57">
        <f t="shared" si="549"/>
        <v>0</v>
      </c>
      <c r="BJ124" s="101">
        <f t="shared" si="549"/>
        <v>0</v>
      </c>
      <c r="BK124" s="101">
        <f t="shared" si="549"/>
        <v>0</v>
      </c>
      <c r="BL124" s="101">
        <f t="shared" si="549"/>
        <v>0</v>
      </c>
      <c r="BM124" s="101">
        <f t="shared" si="549"/>
        <v>0</v>
      </c>
      <c r="BN124" s="101">
        <f t="shared" si="549"/>
        <v>0</v>
      </c>
      <c r="BO124" s="101">
        <f t="shared" si="549"/>
        <v>0</v>
      </c>
      <c r="BP124" s="101">
        <f t="shared" si="549"/>
        <v>0</v>
      </c>
      <c r="BQ124" s="101">
        <f t="shared" si="549"/>
        <v>0</v>
      </c>
      <c r="BR124" s="397">
        <f t="shared" si="549"/>
        <v>0</v>
      </c>
      <c r="BS124" s="101">
        <f t="shared" si="550"/>
        <v>0</v>
      </c>
      <c r="BT124" s="101">
        <f t="shared" si="550"/>
        <v>0</v>
      </c>
      <c r="BU124" s="101">
        <f t="shared" si="550"/>
        <v>0</v>
      </c>
      <c r="BV124" s="101">
        <f t="shared" si="550"/>
        <v>0</v>
      </c>
      <c r="BW124" s="101">
        <f t="shared" si="550"/>
        <v>0</v>
      </c>
      <c r="BX124" s="237">
        <f t="shared" si="550"/>
        <v>0</v>
      </c>
      <c r="BY124" s="237">
        <f t="shared" si="550"/>
        <v>0</v>
      </c>
      <c r="BZ124" s="237">
        <f t="shared" si="550"/>
        <v>0</v>
      </c>
      <c r="CA124" s="237">
        <f t="shared" si="550"/>
        <v>0</v>
      </c>
      <c r="CB124" s="237">
        <f t="shared" si="550"/>
        <v>0</v>
      </c>
      <c r="CC124" s="237">
        <f t="shared" si="551"/>
        <v>0</v>
      </c>
      <c r="CD124" s="377">
        <f t="shared" si="551"/>
        <v>0</v>
      </c>
      <c r="CE124" s="196">
        <f t="shared" si="551"/>
        <v>0</v>
      </c>
      <c r="CF124" s="196">
        <f t="shared" si="551"/>
        <v>0</v>
      </c>
      <c r="CG124" s="196">
        <f t="shared" si="551"/>
        <v>0</v>
      </c>
      <c r="CH124" s="196">
        <f t="shared" si="551"/>
        <v>0</v>
      </c>
      <c r="CI124" s="196">
        <f t="shared" si="551"/>
        <v>0</v>
      </c>
      <c r="CJ124" s="196">
        <f t="shared" si="551"/>
        <v>0</v>
      </c>
      <c r="CK124" s="196">
        <f t="shared" si="551"/>
        <v>0</v>
      </c>
      <c r="CL124" s="196">
        <f t="shared" si="551"/>
        <v>0</v>
      </c>
      <c r="CM124" s="196">
        <f t="shared" si="552"/>
        <v>0</v>
      </c>
      <c r="CN124" s="196">
        <f t="shared" si="552"/>
        <v>0</v>
      </c>
      <c r="CO124" s="196">
        <f t="shared" si="552"/>
        <v>0</v>
      </c>
      <c r="CP124" s="377">
        <f t="shared" si="552"/>
        <v>0</v>
      </c>
      <c r="CQ124" s="377">
        <f t="shared" si="552"/>
        <v>0</v>
      </c>
      <c r="CR124" s="377">
        <f t="shared" si="552"/>
        <v>0</v>
      </c>
      <c r="CS124" s="377">
        <f t="shared" si="552"/>
        <v>0</v>
      </c>
      <c r="CT124" s="377">
        <f t="shared" si="552"/>
        <v>0</v>
      </c>
      <c r="CU124" s="377">
        <f t="shared" si="552"/>
        <v>0</v>
      </c>
      <c r="CV124" s="377">
        <f t="shared" si="552"/>
        <v>0</v>
      </c>
      <c r="CW124" s="377">
        <f t="shared" si="552"/>
        <v>0</v>
      </c>
      <c r="CX124" s="377">
        <f t="shared" si="552"/>
        <v>0</v>
      </c>
      <c r="CY124" s="377">
        <f t="shared" si="552"/>
        <v>0</v>
      </c>
      <c r="CZ124" s="377">
        <f t="shared" si="552"/>
        <v>0</v>
      </c>
      <c r="DA124" s="377">
        <f t="shared" si="552"/>
        <v>0</v>
      </c>
      <c r="DB124" s="264"/>
      <c r="DC124" s="57">
        <f>IF(ISERROR(GETPIVOTDATA("VALUE",'CRS WK pvt'!$I$2,"DT_FILE",DC$8,"CD_CO",DC$6,"TRIM_CAT",TRIM(B124),"TRIM_LINE",A121))=TRUE,0,GETPIVOTDATA("VALUE",'CRS WK pvt'!$I$2,"DT_FILE",DC$8,"CD_CO",DC$6,"TRIM_CAT",TRIM(B124),"TRIM_LINE",A121))</f>
        <v>0</v>
      </c>
    </row>
    <row r="125" spans="1:107" s="52" customFormat="1" x14ac:dyDescent="0.3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/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/>
      <c r="BI125" s="57">
        <f t="shared" si="549"/>
        <v>0</v>
      </c>
      <c r="BJ125" s="101">
        <f t="shared" si="549"/>
        <v>0</v>
      </c>
      <c r="BK125" s="101">
        <f t="shared" si="549"/>
        <v>0</v>
      </c>
      <c r="BL125" s="101">
        <f t="shared" si="549"/>
        <v>0</v>
      </c>
      <c r="BM125" s="101">
        <f t="shared" si="549"/>
        <v>0</v>
      </c>
      <c r="BN125" s="101">
        <f t="shared" si="549"/>
        <v>0</v>
      </c>
      <c r="BO125" s="101">
        <f t="shared" si="549"/>
        <v>0</v>
      </c>
      <c r="BP125" s="101">
        <f t="shared" si="549"/>
        <v>0</v>
      </c>
      <c r="BQ125" s="101">
        <f t="shared" si="549"/>
        <v>0</v>
      </c>
      <c r="BR125" s="397">
        <f t="shared" si="549"/>
        <v>0</v>
      </c>
      <c r="BS125" s="101">
        <f t="shared" si="550"/>
        <v>0</v>
      </c>
      <c r="BT125" s="101">
        <f t="shared" si="550"/>
        <v>0</v>
      </c>
      <c r="BU125" s="101">
        <f t="shared" si="550"/>
        <v>0</v>
      </c>
      <c r="BV125" s="101">
        <f t="shared" si="550"/>
        <v>0</v>
      </c>
      <c r="BW125" s="101">
        <f t="shared" si="550"/>
        <v>0</v>
      </c>
      <c r="BX125" s="237">
        <f t="shared" si="550"/>
        <v>0</v>
      </c>
      <c r="BY125" s="237">
        <f t="shared" si="550"/>
        <v>0</v>
      </c>
      <c r="BZ125" s="237">
        <f t="shared" si="550"/>
        <v>0</v>
      </c>
      <c r="CA125" s="237">
        <f t="shared" si="550"/>
        <v>0</v>
      </c>
      <c r="CB125" s="237">
        <f t="shared" si="550"/>
        <v>0</v>
      </c>
      <c r="CC125" s="237">
        <f t="shared" si="551"/>
        <v>0</v>
      </c>
      <c r="CD125" s="377">
        <f t="shared" si="551"/>
        <v>0</v>
      </c>
      <c r="CE125" s="196">
        <f t="shared" si="551"/>
        <v>0</v>
      </c>
      <c r="CF125" s="196">
        <f t="shared" si="551"/>
        <v>0</v>
      </c>
      <c r="CG125" s="196">
        <f t="shared" si="551"/>
        <v>0</v>
      </c>
      <c r="CH125" s="196">
        <f t="shared" si="551"/>
        <v>0</v>
      </c>
      <c r="CI125" s="196">
        <f t="shared" si="551"/>
        <v>0</v>
      </c>
      <c r="CJ125" s="196">
        <f t="shared" si="551"/>
        <v>0</v>
      </c>
      <c r="CK125" s="196">
        <f t="shared" si="551"/>
        <v>0</v>
      </c>
      <c r="CL125" s="196">
        <f t="shared" si="551"/>
        <v>0</v>
      </c>
      <c r="CM125" s="196">
        <f t="shared" si="552"/>
        <v>0</v>
      </c>
      <c r="CN125" s="196">
        <f t="shared" si="552"/>
        <v>0</v>
      </c>
      <c r="CO125" s="196">
        <f t="shared" si="552"/>
        <v>0</v>
      </c>
      <c r="CP125" s="377">
        <f t="shared" si="552"/>
        <v>0</v>
      </c>
      <c r="CQ125" s="377">
        <f t="shared" si="552"/>
        <v>0</v>
      </c>
      <c r="CR125" s="377">
        <f t="shared" si="552"/>
        <v>0</v>
      </c>
      <c r="CS125" s="377">
        <f t="shared" si="552"/>
        <v>0</v>
      </c>
      <c r="CT125" s="377">
        <f t="shared" si="552"/>
        <v>0</v>
      </c>
      <c r="CU125" s="377">
        <f t="shared" si="552"/>
        <v>0</v>
      </c>
      <c r="CV125" s="377">
        <f t="shared" si="552"/>
        <v>0</v>
      </c>
      <c r="CW125" s="377">
        <f t="shared" si="552"/>
        <v>0</v>
      </c>
      <c r="CX125" s="377">
        <f t="shared" si="552"/>
        <v>0</v>
      </c>
      <c r="CY125" s="377">
        <f t="shared" si="552"/>
        <v>0</v>
      </c>
      <c r="CZ125" s="377">
        <f t="shared" si="552"/>
        <v>0</v>
      </c>
      <c r="DA125" s="377">
        <f t="shared" si="552"/>
        <v>0</v>
      </c>
      <c r="DB125" s="264"/>
      <c r="DC125" s="57">
        <f>IF(ISERROR(GETPIVOTDATA("VALUE",'CRS WK pvt'!$I$2,"DT_FILE",DC$8,"CD_CO",DC$6,"TRIM_CAT",TRIM(B125),"TRIM_LINE",A121))=TRUE,0,GETPIVOTDATA("VALUE",'CRS WK pvt'!$I$2,"DT_FILE",DC$8,"CD_CO",DC$6,"TRIM_CAT",TRIM(B125),"TRIM_LINE",A121))</f>
        <v>0</v>
      </c>
    </row>
    <row r="126" spans="1:107" s="52" customFormat="1" x14ac:dyDescent="0.3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/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/>
      <c r="BI126" s="57">
        <f t="shared" si="549"/>
        <v>0</v>
      </c>
      <c r="BJ126" s="101">
        <f t="shared" si="549"/>
        <v>0</v>
      </c>
      <c r="BK126" s="101">
        <f t="shared" si="549"/>
        <v>0</v>
      </c>
      <c r="BL126" s="101">
        <f t="shared" si="549"/>
        <v>0</v>
      </c>
      <c r="BM126" s="101">
        <f t="shared" si="549"/>
        <v>0</v>
      </c>
      <c r="BN126" s="101">
        <f t="shared" si="549"/>
        <v>0</v>
      </c>
      <c r="BO126" s="101">
        <f t="shared" si="549"/>
        <v>0</v>
      </c>
      <c r="BP126" s="101">
        <f t="shared" si="549"/>
        <v>0</v>
      </c>
      <c r="BQ126" s="101">
        <f t="shared" si="549"/>
        <v>0</v>
      </c>
      <c r="BR126" s="397">
        <f t="shared" si="549"/>
        <v>0</v>
      </c>
      <c r="BS126" s="101">
        <f t="shared" si="550"/>
        <v>0</v>
      </c>
      <c r="BT126" s="101">
        <f t="shared" si="550"/>
        <v>0</v>
      </c>
      <c r="BU126" s="101">
        <f t="shared" si="550"/>
        <v>0</v>
      </c>
      <c r="BV126" s="101">
        <f t="shared" si="550"/>
        <v>0</v>
      </c>
      <c r="BW126" s="101">
        <f t="shared" si="550"/>
        <v>0</v>
      </c>
      <c r="BX126" s="237">
        <f t="shared" si="550"/>
        <v>0</v>
      </c>
      <c r="BY126" s="237">
        <f t="shared" si="550"/>
        <v>0</v>
      </c>
      <c r="BZ126" s="237">
        <f t="shared" si="550"/>
        <v>0</v>
      </c>
      <c r="CA126" s="237">
        <f t="shared" si="550"/>
        <v>0</v>
      </c>
      <c r="CB126" s="237">
        <f t="shared" si="550"/>
        <v>0</v>
      </c>
      <c r="CC126" s="237">
        <f t="shared" si="551"/>
        <v>0</v>
      </c>
      <c r="CD126" s="377">
        <f t="shared" si="551"/>
        <v>0</v>
      </c>
      <c r="CE126" s="196">
        <f t="shared" si="551"/>
        <v>0</v>
      </c>
      <c r="CF126" s="196">
        <f t="shared" si="551"/>
        <v>0</v>
      </c>
      <c r="CG126" s="196">
        <f t="shared" si="551"/>
        <v>0</v>
      </c>
      <c r="CH126" s="196">
        <f t="shared" si="551"/>
        <v>0</v>
      </c>
      <c r="CI126" s="196">
        <f t="shared" si="551"/>
        <v>0</v>
      </c>
      <c r="CJ126" s="196">
        <f t="shared" si="551"/>
        <v>0</v>
      </c>
      <c r="CK126" s="196">
        <f t="shared" si="551"/>
        <v>0</v>
      </c>
      <c r="CL126" s="196">
        <f t="shared" si="551"/>
        <v>0</v>
      </c>
      <c r="CM126" s="196">
        <f t="shared" si="552"/>
        <v>0</v>
      </c>
      <c r="CN126" s="196">
        <f t="shared" si="552"/>
        <v>0</v>
      </c>
      <c r="CO126" s="196">
        <f t="shared" si="552"/>
        <v>0</v>
      </c>
      <c r="CP126" s="377">
        <f t="shared" si="552"/>
        <v>0</v>
      </c>
      <c r="CQ126" s="377">
        <f t="shared" si="552"/>
        <v>0</v>
      </c>
      <c r="CR126" s="377">
        <f t="shared" si="552"/>
        <v>0</v>
      </c>
      <c r="CS126" s="377">
        <f t="shared" si="552"/>
        <v>0</v>
      </c>
      <c r="CT126" s="377">
        <f t="shared" si="552"/>
        <v>0</v>
      </c>
      <c r="CU126" s="377">
        <f t="shared" si="552"/>
        <v>0</v>
      </c>
      <c r="CV126" s="377">
        <f t="shared" si="552"/>
        <v>0</v>
      </c>
      <c r="CW126" s="377">
        <f t="shared" si="552"/>
        <v>0</v>
      </c>
      <c r="CX126" s="377">
        <f t="shared" si="552"/>
        <v>0</v>
      </c>
      <c r="CY126" s="377">
        <f t="shared" si="552"/>
        <v>0</v>
      </c>
      <c r="CZ126" s="377">
        <f t="shared" si="552"/>
        <v>0</v>
      </c>
      <c r="DA126" s="377">
        <f t="shared" si="552"/>
        <v>0</v>
      </c>
      <c r="DB126" s="264"/>
      <c r="DC126" s="57">
        <f>IF(ISERROR(GETPIVOTDATA("VALUE",'CRS WK pvt'!$I$2,"DT_FILE",DC$8,"CD_CO",DC$6,"TRIM_CAT",TRIM(B126),"TRIM_LINE",A121))=TRUE,0,GETPIVOTDATA("VALUE",'CRS WK pvt'!$I$2,"DT_FILE",DC$8,"CD_CO",DC$6,"TRIM_CAT",TRIM(B126),"TRIM_LINE",A121))</f>
        <v>0</v>
      </c>
    </row>
    <row r="127" spans="1:107" s="66" customFormat="1" x14ac:dyDescent="0.35">
      <c r="A127" s="140"/>
      <c r="B127" s="53" t="s">
        <v>144</v>
      </c>
      <c r="C127" s="114">
        <f t="shared" ref="C127:V127" si="553">SUM(C122:C126)</f>
        <v>641</v>
      </c>
      <c r="D127" s="115">
        <f t="shared" si="553"/>
        <v>672</v>
      </c>
      <c r="E127" s="115">
        <f t="shared" si="553"/>
        <v>819</v>
      </c>
      <c r="F127" s="116">
        <f t="shared" si="553"/>
        <v>867</v>
      </c>
      <c r="G127" s="115">
        <f t="shared" si="553"/>
        <v>889</v>
      </c>
      <c r="H127" s="116">
        <f t="shared" si="553"/>
        <v>933</v>
      </c>
      <c r="I127" s="115">
        <f t="shared" si="553"/>
        <v>945</v>
      </c>
      <c r="J127" s="116">
        <f t="shared" si="553"/>
        <v>964</v>
      </c>
      <c r="K127" s="115">
        <f t="shared" si="553"/>
        <v>978</v>
      </c>
      <c r="L127" s="117">
        <f t="shared" si="553"/>
        <v>917</v>
      </c>
      <c r="M127" s="116">
        <f t="shared" si="553"/>
        <v>849</v>
      </c>
      <c r="N127" s="116">
        <f t="shared" si="553"/>
        <v>807</v>
      </c>
      <c r="O127" s="116">
        <f t="shared" si="553"/>
        <v>836</v>
      </c>
      <c r="P127" s="116">
        <f t="shared" si="553"/>
        <v>819</v>
      </c>
      <c r="Q127" s="116">
        <f t="shared" si="553"/>
        <v>867</v>
      </c>
      <c r="R127" s="116">
        <f t="shared" si="553"/>
        <v>892</v>
      </c>
      <c r="S127" s="116">
        <f t="shared" si="553"/>
        <v>902</v>
      </c>
      <c r="T127" s="116">
        <f t="shared" si="553"/>
        <v>871</v>
      </c>
      <c r="U127" s="116">
        <f t="shared" si="553"/>
        <v>803</v>
      </c>
      <c r="V127" s="116">
        <f t="shared" si="553"/>
        <v>897</v>
      </c>
      <c r="W127" s="195">
        <f>SUM(W122+W123+W124+W125+W126)</f>
        <v>1019</v>
      </c>
      <c r="X127" s="117">
        <f>SUM(X122+X123+X124+X125+X126)</f>
        <v>1059</v>
      </c>
      <c r="Y127" s="195">
        <v>1213</v>
      </c>
      <c r="Z127" s="195">
        <v>1457</v>
      </c>
      <c r="AA127" s="195">
        <v>1600</v>
      </c>
      <c r="AB127" s="195">
        <v>1901</v>
      </c>
      <c r="AC127" s="195">
        <v>2018</v>
      </c>
      <c r="AD127" s="195">
        <v>2211</v>
      </c>
      <c r="AE127" s="195">
        <v>2620</v>
      </c>
      <c r="AF127" s="195">
        <v>2996</v>
      </c>
      <c r="AG127" s="195">
        <v>3213</v>
      </c>
      <c r="AH127" s="195">
        <v>3363</v>
      </c>
      <c r="AI127" s="195">
        <v>3213</v>
      </c>
      <c r="AJ127" s="117">
        <v>3125</v>
      </c>
      <c r="AK127" s="195">
        <v>2968</v>
      </c>
      <c r="AL127" s="195">
        <v>2719</v>
      </c>
      <c r="AM127" s="195">
        <v>2431</v>
      </c>
      <c r="AN127" s="195">
        <v>2170</v>
      </c>
      <c r="AO127" s="195">
        <v>1967</v>
      </c>
      <c r="AP127" s="195">
        <v>1897</v>
      </c>
      <c r="AQ127" s="78">
        <v>1923</v>
      </c>
      <c r="AR127" s="195">
        <v>1789</v>
      </c>
      <c r="AS127" s="195">
        <v>1858</v>
      </c>
      <c r="AT127" s="195">
        <v>1895</v>
      </c>
      <c r="AU127" s="195">
        <v>1818</v>
      </c>
      <c r="AV127" s="117">
        <v>1791</v>
      </c>
      <c r="AW127" s="195">
        <v>1621</v>
      </c>
      <c r="AX127" s="195">
        <v>1442</v>
      </c>
      <c r="AY127" s="195">
        <v>1288</v>
      </c>
      <c r="AZ127" s="78">
        <v>1410</v>
      </c>
      <c r="BA127" s="195">
        <v>1481</v>
      </c>
      <c r="BB127" s="195">
        <v>1535</v>
      </c>
      <c r="BC127" s="78">
        <v>1613</v>
      </c>
      <c r="BD127" s="195">
        <v>1736</v>
      </c>
      <c r="BE127" s="195">
        <v>1816</v>
      </c>
      <c r="BF127" s="195">
        <v>1948</v>
      </c>
      <c r="BG127" s="195">
        <v>1965</v>
      </c>
      <c r="BH127" s="117"/>
      <c r="BI127" s="116">
        <f t="shared" ref="BI127:BM127" si="554">SUM(BI122:BI126)</f>
        <v>195</v>
      </c>
      <c r="BJ127" s="118">
        <f t="shared" si="554"/>
        <v>147</v>
      </c>
      <c r="BK127" s="118">
        <f t="shared" si="554"/>
        <v>48</v>
      </c>
      <c r="BL127" s="118">
        <f t="shared" si="554"/>
        <v>25</v>
      </c>
      <c r="BM127" s="118">
        <f t="shared" si="554"/>
        <v>13</v>
      </c>
      <c r="BN127" s="118">
        <f t="shared" ref="BN127:BV127" si="555">SUM(BN122:BN126)</f>
        <v>-62</v>
      </c>
      <c r="BO127" s="118">
        <f t="shared" si="555"/>
        <v>-142</v>
      </c>
      <c r="BP127" s="118">
        <f t="shared" si="555"/>
        <v>-67</v>
      </c>
      <c r="BQ127" s="118">
        <f t="shared" si="555"/>
        <v>41</v>
      </c>
      <c r="BR127" s="398">
        <f t="shared" si="555"/>
        <v>142</v>
      </c>
      <c r="BS127" s="118">
        <f t="shared" si="555"/>
        <v>364</v>
      </c>
      <c r="BT127" s="118">
        <f t="shared" si="555"/>
        <v>650</v>
      </c>
      <c r="BU127" s="118">
        <f t="shared" si="555"/>
        <v>764</v>
      </c>
      <c r="BV127" s="118">
        <f t="shared" si="555"/>
        <v>1082</v>
      </c>
      <c r="BW127" s="118">
        <f t="shared" ref="BW127:BX127" si="556">SUM(BW122:BW126)</f>
        <v>1151</v>
      </c>
      <c r="BX127" s="238">
        <f t="shared" si="556"/>
        <v>1319</v>
      </c>
      <c r="BY127" s="238">
        <f t="shared" ref="BY127:BZ127" si="557">SUM(BY122:BY126)</f>
        <v>1718</v>
      </c>
      <c r="BZ127" s="238">
        <f t="shared" si="557"/>
        <v>2125</v>
      </c>
      <c r="CA127" s="238">
        <f t="shared" ref="CA127:CB127" si="558">SUM(CA122:CA126)</f>
        <v>2410</v>
      </c>
      <c r="CB127" s="238">
        <f t="shared" si="558"/>
        <v>2466</v>
      </c>
      <c r="CC127" s="238">
        <f t="shared" ref="CC127:CE127" si="559">SUM(CC122:CC126)</f>
        <v>2194</v>
      </c>
      <c r="CD127" s="378">
        <f t="shared" si="559"/>
        <v>2066</v>
      </c>
      <c r="CE127" s="197">
        <f t="shared" si="559"/>
        <v>1755</v>
      </c>
      <c r="CF127" s="197">
        <f t="shared" ref="CF127" si="560">SUM(CF122:CF126)</f>
        <v>1262</v>
      </c>
      <c r="CG127" s="197">
        <f t="shared" ref="CG127" si="561">SUM(CG122:CG126)</f>
        <v>831</v>
      </c>
      <c r="CH127" s="197">
        <f t="shared" ref="CH127" si="562">SUM(CH122:CH126)</f>
        <v>269</v>
      </c>
      <c r="CI127" s="197">
        <f t="shared" ref="CI127" si="563">SUM(CI122:CI126)</f>
        <v>-51</v>
      </c>
      <c r="CJ127" s="197">
        <f t="shared" ref="CJ127" si="564">SUM(CJ122:CJ126)</f>
        <v>-314</v>
      </c>
      <c r="CK127" s="197">
        <f t="shared" ref="CK127" si="565">SUM(CK122:CK126)</f>
        <v>-697</v>
      </c>
      <c r="CL127" s="197">
        <f t="shared" ref="CL127" si="566">SUM(CL122:CL126)</f>
        <v>-1207</v>
      </c>
      <c r="CM127" s="197">
        <f t="shared" ref="CM127" si="567">SUM(CM122:CM126)</f>
        <v>-1355</v>
      </c>
      <c r="CN127" s="197">
        <f t="shared" ref="CN127" si="568">SUM(CN122:CN126)</f>
        <v>-1468</v>
      </c>
      <c r="CO127" s="197">
        <f t="shared" ref="CO127" si="569">SUM(CO122:CO126)</f>
        <v>-1395</v>
      </c>
      <c r="CP127" s="378">
        <f t="shared" ref="CP127" si="570">SUM(CP122:CP126)</f>
        <v>-1334</v>
      </c>
      <c r="CQ127" s="378">
        <f t="shared" ref="CQ127" si="571">SUM(CQ122:CQ126)</f>
        <v>-1347</v>
      </c>
      <c r="CR127" s="378">
        <f t="shared" ref="CR127" si="572">SUM(CR122:CR126)</f>
        <v>-1277</v>
      </c>
      <c r="CS127" s="378">
        <f t="shared" ref="CS127" si="573">SUM(CS122:CS126)</f>
        <v>-1143</v>
      </c>
      <c r="CT127" s="378">
        <f t="shared" ref="CT127:CU127" si="574">SUM(CT122:CT126)</f>
        <v>-760</v>
      </c>
      <c r="CU127" s="378">
        <f t="shared" si="574"/>
        <v>-486</v>
      </c>
      <c r="CV127" s="378">
        <f t="shared" ref="CV127" si="575">SUM(CV122:CV126)</f>
        <v>-362</v>
      </c>
      <c r="CW127" s="378">
        <f t="shared" ref="CW127" si="576">SUM(CW122:CW126)</f>
        <v>-310</v>
      </c>
      <c r="CX127" s="378">
        <f t="shared" ref="CX127:CY127" si="577">SUM(CX122:CX126)</f>
        <v>-53</v>
      </c>
      <c r="CY127" s="378">
        <f t="shared" si="577"/>
        <v>-42</v>
      </c>
      <c r="CZ127" s="378">
        <f t="shared" ref="CZ127:DA127" si="578">SUM(CZ122:CZ126)</f>
        <v>53</v>
      </c>
      <c r="DA127" s="378">
        <f t="shared" si="578"/>
        <v>147</v>
      </c>
      <c r="DB127" s="265"/>
      <c r="DC127" s="78">
        <f>SUM(DC122:DC126)</f>
        <v>1965</v>
      </c>
    </row>
    <row r="128" spans="1:107" s="52" customFormat="1" x14ac:dyDescent="0.3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28"/>
      <c r="CC128" s="228"/>
      <c r="CD128" s="368"/>
      <c r="CE128" s="337"/>
      <c r="CF128" s="254"/>
      <c r="CG128" s="254"/>
      <c r="CH128" s="254"/>
      <c r="CI128" s="254"/>
      <c r="CJ128" s="254"/>
      <c r="CK128" s="254"/>
      <c r="CL128" s="254"/>
      <c r="CM128" s="254"/>
      <c r="CN128" s="254"/>
      <c r="CO128" s="254"/>
      <c r="CP128" s="368"/>
      <c r="CQ128" s="368"/>
      <c r="CR128" s="368"/>
      <c r="CS128" s="368"/>
      <c r="CT128" s="368"/>
      <c r="CU128" s="368"/>
      <c r="CV128" s="368"/>
      <c r="CW128" s="368"/>
      <c r="CX128" s="368"/>
      <c r="CY128" s="368"/>
      <c r="CZ128" s="368"/>
      <c r="DA128" s="368"/>
      <c r="DB128" s="264"/>
      <c r="DC128" s="83"/>
    </row>
    <row r="129" spans="1:107" s="52" customFormat="1" x14ac:dyDescent="0.35">
      <c r="A129" s="139"/>
      <c r="B129" s="53" t="s">
        <v>139</v>
      </c>
      <c r="C129" s="104">
        <v>165</v>
      </c>
      <c r="D129" s="59">
        <v>173</v>
      </c>
      <c r="E129" s="59">
        <v>502</v>
      </c>
      <c r="F129" s="59">
        <v>468</v>
      </c>
      <c r="G129" s="59">
        <v>487</v>
      </c>
      <c r="H129" s="102">
        <v>575</v>
      </c>
      <c r="I129" s="59">
        <v>690</v>
      </c>
      <c r="J129" s="102">
        <v>806</v>
      </c>
      <c r="K129" s="59">
        <v>118</v>
      </c>
      <c r="L129" s="103">
        <v>19</v>
      </c>
      <c r="M129" s="102">
        <v>179</v>
      </c>
      <c r="N129" s="102">
        <v>186</v>
      </c>
      <c r="O129" s="102">
        <v>118</v>
      </c>
      <c r="P129" s="102"/>
      <c r="Q129" s="102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488</v>
      </c>
      <c r="AF129" s="196">
        <v>652</v>
      </c>
      <c r="AG129" s="196">
        <v>649</v>
      </c>
      <c r="AH129" s="196">
        <v>478</v>
      </c>
      <c r="AI129" s="196">
        <v>246</v>
      </c>
      <c r="AJ129" s="103">
        <v>10</v>
      </c>
      <c r="AK129" s="196">
        <v>0</v>
      </c>
      <c r="AL129" s="196">
        <v>1</v>
      </c>
      <c r="AM129" s="196">
        <v>9</v>
      </c>
      <c r="AN129" s="196">
        <v>115</v>
      </c>
      <c r="AO129" s="196">
        <v>856</v>
      </c>
      <c r="AP129" s="196">
        <v>793</v>
      </c>
      <c r="AQ129" s="57">
        <v>701</v>
      </c>
      <c r="AR129" s="196">
        <v>605</v>
      </c>
      <c r="AS129" s="196">
        <v>579</v>
      </c>
      <c r="AT129" s="196">
        <v>531</v>
      </c>
      <c r="AU129" s="196">
        <v>167</v>
      </c>
      <c r="AV129" s="103">
        <v>42</v>
      </c>
      <c r="AW129" s="196">
        <v>29</v>
      </c>
      <c r="AX129" s="196">
        <v>42</v>
      </c>
      <c r="AY129" s="196">
        <v>111</v>
      </c>
      <c r="AZ129" s="57">
        <v>84</v>
      </c>
      <c r="BA129" s="196">
        <v>412</v>
      </c>
      <c r="BB129" s="196">
        <v>457</v>
      </c>
      <c r="BC129" s="57">
        <v>568</v>
      </c>
      <c r="BD129" s="196">
        <v>651</v>
      </c>
      <c r="BE129" s="196">
        <v>451</v>
      </c>
      <c r="BF129" s="196">
        <v>546</v>
      </c>
      <c r="BG129" s="196">
        <v>242</v>
      </c>
      <c r="BH129" s="103"/>
      <c r="BI129" s="104">
        <f t="shared" ref="BI129:BR133" si="579">O129-C129</f>
        <v>-47</v>
      </c>
      <c r="BJ129" s="102">
        <f t="shared" si="579"/>
        <v>-173</v>
      </c>
      <c r="BK129" s="102">
        <f t="shared" si="579"/>
        <v>-502</v>
      </c>
      <c r="BL129" s="102">
        <f t="shared" si="579"/>
        <v>-468</v>
      </c>
      <c r="BM129" s="102">
        <f t="shared" si="579"/>
        <v>-487</v>
      </c>
      <c r="BN129" s="102">
        <f t="shared" si="579"/>
        <v>-575</v>
      </c>
      <c r="BO129" s="102">
        <f t="shared" si="579"/>
        <v>-690</v>
      </c>
      <c r="BP129" s="102">
        <f t="shared" si="579"/>
        <v>-806</v>
      </c>
      <c r="BQ129" s="102">
        <f t="shared" si="579"/>
        <v>-118</v>
      </c>
      <c r="BR129" s="377">
        <f t="shared" si="579"/>
        <v>-19</v>
      </c>
      <c r="BS129" s="102">
        <f t="shared" ref="BS129:CB133" si="580">Y129-M129</f>
        <v>-179</v>
      </c>
      <c r="BT129" s="102">
        <f t="shared" si="580"/>
        <v>-186</v>
      </c>
      <c r="BU129" s="102">
        <f t="shared" si="580"/>
        <v>-118</v>
      </c>
      <c r="BV129" s="102">
        <f t="shared" si="580"/>
        <v>0</v>
      </c>
      <c r="BW129" s="102">
        <f t="shared" si="580"/>
        <v>0</v>
      </c>
      <c r="BX129" s="196">
        <f t="shared" si="580"/>
        <v>0</v>
      </c>
      <c r="BY129" s="196">
        <f t="shared" si="580"/>
        <v>488</v>
      </c>
      <c r="BZ129" s="196">
        <f t="shared" si="580"/>
        <v>652</v>
      </c>
      <c r="CA129" s="196">
        <f t="shared" si="580"/>
        <v>649</v>
      </c>
      <c r="CB129" s="196">
        <f t="shared" si="580"/>
        <v>478</v>
      </c>
      <c r="CC129" s="196">
        <f t="shared" ref="CC129:CL133" si="581">AI129-W129</f>
        <v>246</v>
      </c>
      <c r="CD129" s="377">
        <f t="shared" si="581"/>
        <v>10</v>
      </c>
      <c r="CE129" s="196">
        <f t="shared" si="581"/>
        <v>0</v>
      </c>
      <c r="CF129" s="196">
        <f t="shared" si="581"/>
        <v>1</v>
      </c>
      <c r="CG129" s="196">
        <f t="shared" si="581"/>
        <v>9</v>
      </c>
      <c r="CH129" s="196">
        <f t="shared" si="581"/>
        <v>115</v>
      </c>
      <c r="CI129" s="196">
        <f t="shared" si="581"/>
        <v>856</v>
      </c>
      <c r="CJ129" s="196">
        <f t="shared" si="581"/>
        <v>793</v>
      </c>
      <c r="CK129" s="196">
        <f t="shared" si="581"/>
        <v>213</v>
      </c>
      <c r="CL129" s="196">
        <f t="shared" si="581"/>
        <v>-47</v>
      </c>
      <c r="CM129" s="196">
        <f t="shared" ref="CM129:DA133" si="582">AS129-AG129</f>
        <v>-70</v>
      </c>
      <c r="CN129" s="196">
        <f t="shared" si="582"/>
        <v>53</v>
      </c>
      <c r="CO129" s="196">
        <f t="shared" si="582"/>
        <v>-79</v>
      </c>
      <c r="CP129" s="377">
        <f t="shared" si="582"/>
        <v>32</v>
      </c>
      <c r="CQ129" s="377">
        <f t="shared" si="582"/>
        <v>29</v>
      </c>
      <c r="CR129" s="377">
        <f t="shared" si="582"/>
        <v>41</v>
      </c>
      <c r="CS129" s="377">
        <f t="shared" si="582"/>
        <v>102</v>
      </c>
      <c r="CT129" s="377">
        <f t="shared" si="582"/>
        <v>-31</v>
      </c>
      <c r="CU129" s="377">
        <f t="shared" si="582"/>
        <v>-444</v>
      </c>
      <c r="CV129" s="377">
        <f t="shared" si="582"/>
        <v>-336</v>
      </c>
      <c r="CW129" s="377">
        <f t="shared" si="582"/>
        <v>-133</v>
      </c>
      <c r="CX129" s="377">
        <f t="shared" si="582"/>
        <v>46</v>
      </c>
      <c r="CY129" s="377">
        <f t="shared" si="582"/>
        <v>-128</v>
      </c>
      <c r="CZ129" s="377">
        <f t="shared" si="582"/>
        <v>15</v>
      </c>
      <c r="DA129" s="377">
        <f t="shared" si="582"/>
        <v>75</v>
      </c>
      <c r="DB129" s="264"/>
      <c r="DC129" s="57">
        <f>IF(ISERROR(GETPIVOTDATA("VALUE",'CRS WK pvt'!$I$2,"DT_FILE",DC$8,"CD_CO",DC$6,"TRIM_CAT",TRIM(B129),"TRIM_LINE",A128))=TRUE,0,GETPIVOTDATA("VALUE",'CRS WK pvt'!$I$2,"DT_FILE",DC$8,"CD_CO",DC$6,"TRIM_CAT",TRIM(B129),"TRIM_LINE",A128))</f>
        <v>242</v>
      </c>
    </row>
    <row r="130" spans="1:107" s="52" customFormat="1" x14ac:dyDescent="0.35">
      <c r="A130" s="139"/>
      <c r="B130" s="53" t="s">
        <v>140</v>
      </c>
      <c r="C130" s="104"/>
      <c r="D130" s="59">
        <v>45</v>
      </c>
      <c r="E130" s="59">
        <v>182</v>
      </c>
      <c r="F130" s="59">
        <v>164</v>
      </c>
      <c r="G130" s="59">
        <v>216</v>
      </c>
      <c r="H130" s="102">
        <v>260</v>
      </c>
      <c r="I130" s="59">
        <v>292</v>
      </c>
      <c r="J130" s="102">
        <v>307</v>
      </c>
      <c r="K130" s="59">
        <v>13</v>
      </c>
      <c r="L130" s="103"/>
      <c r="M130" s="102"/>
      <c r="N130" s="102"/>
      <c r="O130" s="102">
        <v>1</v>
      </c>
      <c r="P130" s="102"/>
      <c r="Q130" s="102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312</v>
      </c>
      <c r="AG130" s="196">
        <v>402</v>
      </c>
      <c r="AH130" s="196">
        <v>239</v>
      </c>
      <c r="AI130" s="196">
        <v>93</v>
      </c>
      <c r="AJ130" s="103">
        <v>0</v>
      </c>
      <c r="AK130" s="196">
        <v>0</v>
      </c>
      <c r="AL130" s="196">
        <v>0</v>
      </c>
      <c r="AM130" s="196">
        <v>0</v>
      </c>
      <c r="AN130" s="196">
        <v>21</v>
      </c>
      <c r="AO130" s="196">
        <v>360</v>
      </c>
      <c r="AP130" s="196">
        <v>290</v>
      </c>
      <c r="AQ130" s="57">
        <v>257</v>
      </c>
      <c r="AR130" s="196">
        <v>246</v>
      </c>
      <c r="AS130" s="196">
        <v>295</v>
      </c>
      <c r="AT130" s="196">
        <v>340</v>
      </c>
      <c r="AU130" s="196">
        <v>145</v>
      </c>
      <c r="AV130" s="103">
        <v>1</v>
      </c>
      <c r="AW130" s="196">
        <v>0</v>
      </c>
      <c r="AX130" s="196">
        <v>1</v>
      </c>
      <c r="AY130" s="196">
        <v>2</v>
      </c>
      <c r="AZ130" s="57">
        <v>3</v>
      </c>
      <c r="BA130" s="196">
        <v>186</v>
      </c>
      <c r="BB130" s="196">
        <v>260</v>
      </c>
      <c r="BC130" s="57">
        <v>295</v>
      </c>
      <c r="BD130" s="196">
        <v>385</v>
      </c>
      <c r="BE130" s="196">
        <v>296</v>
      </c>
      <c r="BF130" s="196">
        <v>441</v>
      </c>
      <c r="BG130" s="196">
        <v>137</v>
      </c>
      <c r="BH130" s="103"/>
      <c r="BI130" s="104">
        <f t="shared" si="579"/>
        <v>1</v>
      </c>
      <c r="BJ130" s="102">
        <f t="shared" si="579"/>
        <v>-45</v>
      </c>
      <c r="BK130" s="102">
        <f t="shared" si="579"/>
        <v>-182</v>
      </c>
      <c r="BL130" s="102">
        <f t="shared" si="579"/>
        <v>-164</v>
      </c>
      <c r="BM130" s="102">
        <f t="shared" si="579"/>
        <v>-216</v>
      </c>
      <c r="BN130" s="102">
        <f t="shared" si="579"/>
        <v>-260</v>
      </c>
      <c r="BO130" s="102">
        <f t="shared" si="579"/>
        <v>-292</v>
      </c>
      <c r="BP130" s="102">
        <f t="shared" si="579"/>
        <v>-307</v>
      </c>
      <c r="BQ130" s="102">
        <f t="shared" si="579"/>
        <v>-13</v>
      </c>
      <c r="BR130" s="377">
        <f t="shared" si="579"/>
        <v>0</v>
      </c>
      <c r="BS130" s="102">
        <f t="shared" si="580"/>
        <v>0</v>
      </c>
      <c r="BT130" s="102">
        <f t="shared" si="580"/>
        <v>0</v>
      </c>
      <c r="BU130" s="102">
        <f t="shared" si="580"/>
        <v>-1</v>
      </c>
      <c r="BV130" s="102">
        <f t="shared" si="580"/>
        <v>0</v>
      </c>
      <c r="BW130" s="102">
        <f t="shared" si="580"/>
        <v>0</v>
      </c>
      <c r="BX130" s="196">
        <f t="shared" si="580"/>
        <v>0</v>
      </c>
      <c r="BY130" s="196">
        <f t="shared" si="580"/>
        <v>0</v>
      </c>
      <c r="BZ130" s="196">
        <f t="shared" si="580"/>
        <v>312</v>
      </c>
      <c r="CA130" s="196">
        <f t="shared" si="580"/>
        <v>402</v>
      </c>
      <c r="CB130" s="196">
        <f t="shared" si="580"/>
        <v>239</v>
      </c>
      <c r="CC130" s="196">
        <f t="shared" si="581"/>
        <v>93</v>
      </c>
      <c r="CD130" s="377">
        <f t="shared" si="581"/>
        <v>0</v>
      </c>
      <c r="CE130" s="196">
        <f t="shared" si="581"/>
        <v>0</v>
      </c>
      <c r="CF130" s="196">
        <f t="shared" si="581"/>
        <v>0</v>
      </c>
      <c r="CG130" s="196">
        <f t="shared" si="581"/>
        <v>0</v>
      </c>
      <c r="CH130" s="196">
        <f t="shared" si="581"/>
        <v>21</v>
      </c>
      <c r="CI130" s="196">
        <f t="shared" si="581"/>
        <v>360</v>
      </c>
      <c r="CJ130" s="196">
        <f t="shared" si="581"/>
        <v>290</v>
      </c>
      <c r="CK130" s="196">
        <f t="shared" si="581"/>
        <v>257</v>
      </c>
      <c r="CL130" s="196">
        <f t="shared" si="581"/>
        <v>-66</v>
      </c>
      <c r="CM130" s="196">
        <f t="shared" si="582"/>
        <v>-107</v>
      </c>
      <c r="CN130" s="196">
        <f t="shared" si="582"/>
        <v>101</v>
      </c>
      <c r="CO130" s="196">
        <f t="shared" si="582"/>
        <v>52</v>
      </c>
      <c r="CP130" s="377">
        <f t="shared" si="582"/>
        <v>1</v>
      </c>
      <c r="CQ130" s="377">
        <f t="shared" si="582"/>
        <v>0</v>
      </c>
      <c r="CR130" s="377">
        <f t="shared" si="582"/>
        <v>1</v>
      </c>
      <c r="CS130" s="377">
        <f t="shared" si="582"/>
        <v>2</v>
      </c>
      <c r="CT130" s="377">
        <f t="shared" si="582"/>
        <v>-18</v>
      </c>
      <c r="CU130" s="377">
        <f t="shared" si="582"/>
        <v>-174</v>
      </c>
      <c r="CV130" s="377">
        <f t="shared" si="582"/>
        <v>-30</v>
      </c>
      <c r="CW130" s="377">
        <f t="shared" si="582"/>
        <v>38</v>
      </c>
      <c r="CX130" s="377">
        <f t="shared" si="582"/>
        <v>139</v>
      </c>
      <c r="CY130" s="377">
        <f t="shared" si="582"/>
        <v>1</v>
      </c>
      <c r="CZ130" s="377">
        <f t="shared" si="582"/>
        <v>101</v>
      </c>
      <c r="DA130" s="377">
        <f t="shared" si="582"/>
        <v>-8</v>
      </c>
      <c r="DB130" s="264"/>
      <c r="DC130" s="57">
        <f>IF(ISERROR(GETPIVOTDATA("VALUE",'CRS WK pvt'!$I$2,"DT_FILE",DC$8,"CD_CO",DC$6,"TRIM_CAT",TRIM(B130),"TRIM_LINE",A128))=TRUE,0,GETPIVOTDATA("VALUE",'CRS WK pvt'!$I$2,"DT_FILE",DC$8,"CD_CO",DC$6,"TRIM_CAT",TRIM(B130),"TRIM_LINE",A128))</f>
        <v>137</v>
      </c>
    </row>
    <row r="131" spans="1:107" s="52" customFormat="1" x14ac:dyDescent="0.35">
      <c r="A131" s="139"/>
      <c r="B131" s="53" t="s">
        <v>141</v>
      </c>
      <c r="C131" s="104">
        <v>94</v>
      </c>
      <c r="D131" s="59">
        <v>94</v>
      </c>
      <c r="E131" s="59">
        <v>82</v>
      </c>
      <c r="F131" s="59">
        <v>68</v>
      </c>
      <c r="G131" s="59">
        <v>90</v>
      </c>
      <c r="H131" s="102">
        <v>63</v>
      </c>
      <c r="I131" s="59">
        <v>59</v>
      </c>
      <c r="J131" s="102">
        <v>44</v>
      </c>
      <c r="K131" s="59">
        <v>44</v>
      </c>
      <c r="L131" s="103">
        <v>4</v>
      </c>
      <c r="M131" s="102">
        <v>42</v>
      </c>
      <c r="N131" s="102">
        <v>44</v>
      </c>
      <c r="O131" s="102">
        <v>22</v>
      </c>
      <c r="P131" s="102"/>
      <c r="Q131" s="102"/>
      <c r="R131" s="102"/>
      <c r="S131" s="59"/>
      <c r="T131" s="102"/>
      <c r="U131" s="196"/>
      <c r="V131" s="196"/>
      <c r="W131" s="196">
        <v>4</v>
      </c>
      <c r="X131" s="103">
        <v>17</v>
      </c>
      <c r="Y131" s="196">
        <v>9</v>
      </c>
      <c r="Z131" s="196">
        <v>4</v>
      </c>
      <c r="AA131" s="196">
        <v>19</v>
      </c>
      <c r="AB131" s="196">
        <v>30</v>
      </c>
      <c r="AC131" s="196">
        <v>24</v>
      </c>
      <c r="AD131" s="196">
        <v>27</v>
      </c>
      <c r="AE131" s="196">
        <v>16</v>
      </c>
      <c r="AF131" s="196">
        <v>13</v>
      </c>
      <c r="AG131" s="196">
        <v>36</v>
      </c>
      <c r="AH131" s="196">
        <v>55</v>
      </c>
      <c r="AI131" s="196">
        <v>29</v>
      </c>
      <c r="AJ131" s="103">
        <v>19</v>
      </c>
      <c r="AK131" s="196">
        <v>0</v>
      </c>
      <c r="AL131" s="196">
        <v>0</v>
      </c>
      <c r="AM131" s="196">
        <v>79</v>
      </c>
      <c r="AN131" s="196">
        <v>147</v>
      </c>
      <c r="AO131" s="196">
        <v>123</v>
      </c>
      <c r="AP131" s="196">
        <v>85</v>
      </c>
      <c r="AQ131" s="57">
        <v>111</v>
      </c>
      <c r="AR131" s="196">
        <v>74</v>
      </c>
      <c r="AS131" s="196">
        <v>59</v>
      </c>
      <c r="AT131" s="196">
        <v>49</v>
      </c>
      <c r="AU131" s="196">
        <v>28</v>
      </c>
      <c r="AV131" s="103">
        <v>21</v>
      </c>
      <c r="AW131" s="196">
        <v>21</v>
      </c>
      <c r="AX131" s="196">
        <v>27</v>
      </c>
      <c r="AY131" s="196">
        <v>69</v>
      </c>
      <c r="AZ131" s="57">
        <v>57</v>
      </c>
      <c r="BA131" s="196">
        <v>38</v>
      </c>
      <c r="BB131" s="196">
        <v>90</v>
      </c>
      <c r="BC131" s="57">
        <v>99</v>
      </c>
      <c r="BD131" s="196">
        <v>41</v>
      </c>
      <c r="BE131" s="196">
        <v>60</v>
      </c>
      <c r="BF131" s="196">
        <v>45</v>
      </c>
      <c r="BG131" s="196">
        <v>38</v>
      </c>
      <c r="BH131" s="103"/>
      <c r="BI131" s="104">
        <f t="shared" si="579"/>
        <v>-72</v>
      </c>
      <c r="BJ131" s="102">
        <f t="shared" si="579"/>
        <v>-94</v>
      </c>
      <c r="BK131" s="102">
        <f t="shared" si="579"/>
        <v>-82</v>
      </c>
      <c r="BL131" s="102">
        <f t="shared" si="579"/>
        <v>-68</v>
      </c>
      <c r="BM131" s="102">
        <f t="shared" si="579"/>
        <v>-90</v>
      </c>
      <c r="BN131" s="102">
        <f t="shared" si="579"/>
        <v>-63</v>
      </c>
      <c r="BO131" s="102">
        <f t="shared" si="579"/>
        <v>-59</v>
      </c>
      <c r="BP131" s="102">
        <f t="shared" si="579"/>
        <v>-44</v>
      </c>
      <c r="BQ131" s="102">
        <f t="shared" si="579"/>
        <v>-40</v>
      </c>
      <c r="BR131" s="377">
        <f t="shared" si="579"/>
        <v>13</v>
      </c>
      <c r="BS131" s="102">
        <f t="shared" si="580"/>
        <v>-33</v>
      </c>
      <c r="BT131" s="102">
        <f t="shared" si="580"/>
        <v>-40</v>
      </c>
      <c r="BU131" s="102">
        <f t="shared" si="580"/>
        <v>-3</v>
      </c>
      <c r="BV131" s="102">
        <f t="shared" si="580"/>
        <v>30</v>
      </c>
      <c r="BW131" s="102">
        <f t="shared" si="580"/>
        <v>24</v>
      </c>
      <c r="BX131" s="196">
        <f t="shared" si="580"/>
        <v>27</v>
      </c>
      <c r="BY131" s="196">
        <f t="shared" si="580"/>
        <v>16</v>
      </c>
      <c r="BZ131" s="196">
        <f t="shared" si="580"/>
        <v>13</v>
      </c>
      <c r="CA131" s="196">
        <f t="shared" si="580"/>
        <v>36</v>
      </c>
      <c r="CB131" s="196">
        <f t="shared" si="580"/>
        <v>55</v>
      </c>
      <c r="CC131" s="196">
        <f t="shared" si="581"/>
        <v>25</v>
      </c>
      <c r="CD131" s="377">
        <f t="shared" si="581"/>
        <v>2</v>
      </c>
      <c r="CE131" s="196">
        <f t="shared" si="581"/>
        <v>-9</v>
      </c>
      <c r="CF131" s="196">
        <f t="shared" si="581"/>
        <v>-4</v>
      </c>
      <c r="CG131" s="196">
        <f t="shared" si="581"/>
        <v>60</v>
      </c>
      <c r="CH131" s="196">
        <f t="shared" si="581"/>
        <v>117</v>
      </c>
      <c r="CI131" s="196">
        <f t="shared" si="581"/>
        <v>99</v>
      </c>
      <c r="CJ131" s="196">
        <f t="shared" si="581"/>
        <v>58</v>
      </c>
      <c r="CK131" s="196">
        <f t="shared" si="581"/>
        <v>95</v>
      </c>
      <c r="CL131" s="196">
        <f t="shared" si="581"/>
        <v>61</v>
      </c>
      <c r="CM131" s="196">
        <f t="shared" si="582"/>
        <v>23</v>
      </c>
      <c r="CN131" s="196">
        <f t="shared" si="582"/>
        <v>-6</v>
      </c>
      <c r="CO131" s="196">
        <f t="shared" si="582"/>
        <v>-1</v>
      </c>
      <c r="CP131" s="377">
        <f t="shared" si="582"/>
        <v>2</v>
      </c>
      <c r="CQ131" s="377">
        <f t="shared" si="582"/>
        <v>21</v>
      </c>
      <c r="CR131" s="377">
        <f t="shared" si="582"/>
        <v>27</v>
      </c>
      <c r="CS131" s="377">
        <f t="shared" si="582"/>
        <v>-10</v>
      </c>
      <c r="CT131" s="377">
        <f t="shared" si="582"/>
        <v>-90</v>
      </c>
      <c r="CU131" s="377">
        <f t="shared" si="582"/>
        <v>-85</v>
      </c>
      <c r="CV131" s="377">
        <f t="shared" si="582"/>
        <v>5</v>
      </c>
      <c r="CW131" s="377">
        <f t="shared" si="582"/>
        <v>-12</v>
      </c>
      <c r="CX131" s="377">
        <f t="shared" si="582"/>
        <v>-33</v>
      </c>
      <c r="CY131" s="377">
        <f t="shared" si="582"/>
        <v>1</v>
      </c>
      <c r="CZ131" s="377">
        <f t="shared" si="582"/>
        <v>-4</v>
      </c>
      <c r="DA131" s="377">
        <f t="shared" si="582"/>
        <v>10</v>
      </c>
      <c r="DB131" s="264"/>
      <c r="DC131" s="57">
        <f>IF(ISERROR(GETPIVOTDATA("VALUE",'CRS WK pvt'!$I$2,"DT_FILE",DC$8,"CD_CO",DC$6,"TRIM_CAT",TRIM(B131),"TRIM_LINE",A128))=TRUE,0,GETPIVOTDATA("VALUE",'CRS WK pvt'!$I$2,"DT_FILE",DC$8,"CD_CO",DC$6,"TRIM_CAT",TRIM(B131),"TRIM_LINE",A128))</f>
        <v>38</v>
      </c>
    </row>
    <row r="132" spans="1:107" s="52" customFormat="1" x14ac:dyDescent="0.35">
      <c r="A132" s="139"/>
      <c r="B132" s="53" t="s">
        <v>142</v>
      </c>
      <c r="C132" s="104">
        <v>30</v>
      </c>
      <c r="D132" s="59">
        <v>21</v>
      </c>
      <c r="E132" s="59">
        <v>18</v>
      </c>
      <c r="F132" s="59">
        <v>14</v>
      </c>
      <c r="G132" s="59">
        <v>12</v>
      </c>
      <c r="H132" s="102">
        <v>16</v>
      </c>
      <c r="I132" s="59">
        <v>15</v>
      </c>
      <c r="J132" s="102">
        <v>10</v>
      </c>
      <c r="K132" s="59">
        <v>6</v>
      </c>
      <c r="L132" s="103">
        <v>1</v>
      </c>
      <c r="M132" s="102">
        <v>12</v>
      </c>
      <c r="N132" s="102">
        <v>7</v>
      </c>
      <c r="O132" s="102">
        <v>5</v>
      </c>
      <c r="P132" s="102"/>
      <c r="Q132" s="102"/>
      <c r="R132" s="102"/>
      <c r="S132" s="59"/>
      <c r="T132" s="102"/>
      <c r="U132" s="196"/>
      <c r="V132" s="196"/>
      <c r="W132" s="196">
        <v>0</v>
      </c>
      <c r="X132" s="103">
        <v>5</v>
      </c>
      <c r="Y132" s="196">
        <v>4</v>
      </c>
      <c r="Z132" s="196">
        <v>2</v>
      </c>
      <c r="AA132" s="196">
        <v>4</v>
      </c>
      <c r="AB132" s="196">
        <v>8</v>
      </c>
      <c r="AC132" s="196">
        <v>4</v>
      </c>
      <c r="AD132" s="196">
        <v>10</v>
      </c>
      <c r="AE132" s="196">
        <v>6</v>
      </c>
      <c r="AF132" s="196">
        <v>3</v>
      </c>
      <c r="AG132" s="196">
        <v>11</v>
      </c>
      <c r="AH132" s="196">
        <v>15</v>
      </c>
      <c r="AI132" s="196">
        <v>8</v>
      </c>
      <c r="AJ132" s="103">
        <v>5</v>
      </c>
      <c r="AK132" s="196">
        <v>0</v>
      </c>
      <c r="AL132" s="196">
        <v>0</v>
      </c>
      <c r="AM132" s="196">
        <v>25</v>
      </c>
      <c r="AN132" s="196">
        <v>24</v>
      </c>
      <c r="AO132" s="196">
        <v>21</v>
      </c>
      <c r="AP132" s="196">
        <v>19</v>
      </c>
      <c r="AQ132" s="57">
        <v>13</v>
      </c>
      <c r="AR132" s="196">
        <v>16</v>
      </c>
      <c r="AS132" s="196">
        <v>6</v>
      </c>
      <c r="AT132" s="196">
        <v>12</v>
      </c>
      <c r="AU132" s="196">
        <v>10</v>
      </c>
      <c r="AV132" s="103">
        <v>2</v>
      </c>
      <c r="AW132" s="196">
        <v>6</v>
      </c>
      <c r="AX132" s="196">
        <v>6</v>
      </c>
      <c r="AY132" s="196">
        <v>21</v>
      </c>
      <c r="AZ132" s="57">
        <v>12</v>
      </c>
      <c r="BA132" s="196">
        <v>10</v>
      </c>
      <c r="BB132" s="196">
        <v>14</v>
      </c>
      <c r="BC132" s="57">
        <v>20</v>
      </c>
      <c r="BD132" s="196">
        <v>21</v>
      </c>
      <c r="BE132" s="196">
        <v>18</v>
      </c>
      <c r="BF132" s="196">
        <v>7</v>
      </c>
      <c r="BG132" s="196">
        <v>6</v>
      </c>
      <c r="BH132" s="103"/>
      <c r="BI132" s="104">
        <f t="shared" si="579"/>
        <v>-25</v>
      </c>
      <c r="BJ132" s="102">
        <f t="shared" si="579"/>
        <v>-21</v>
      </c>
      <c r="BK132" s="102">
        <f t="shared" si="579"/>
        <v>-18</v>
      </c>
      <c r="BL132" s="102">
        <f t="shared" si="579"/>
        <v>-14</v>
      </c>
      <c r="BM132" s="102">
        <f t="shared" si="579"/>
        <v>-12</v>
      </c>
      <c r="BN132" s="102">
        <f t="shared" si="579"/>
        <v>-16</v>
      </c>
      <c r="BO132" s="102">
        <f t="shared" si="579"/>
        <v>-15</v>
      </c>
      <c r="BP132" s="102">
        <f t="shared" si="579"/>
        <v>-10</v>
      </c>
      <c r="BQ132" s="102">
        <f t="shared" si="579"/>
        <v>-6</v>
      </c>
      <c r="BR132" s="377">
        <f t="shared" si="579"/>
        <v>4</v>
      </c>
      <c r="BS132" s="102">
        <f t="shared" si="580"/>
        <v>-8</v>
      </c>
      <c r="BT132" s="102">
        <f t="shared" si="580"/>
        <v>-5</v>
      </c>
      <c r="BU132" s="102">
        <f t="shared" si="580"/>
        <v>-1</v>
      </c>
      <c r="BV132" s="102">
        <f t="shared" si="580"/>
        <v>8</v>
      </c>
      <c r="BW132" s="102">
        <f t="shared" si="580"/>
        <v>4</v>
      </c>
      <c r="BX132" s="196">
        <f t="shared" si="580"/>
        <v>10</v>
      </c>
      <c r="BY132" s="196">
        <f t="shared" si="580"/>
        <v>6</v>
      </c>
      <c r="BZ132" s="196">
        <f t="shared" si="580"/>
        <v>3</v>
      </c>
      <c r="CA132" s="196">
        <f t="shared" si="580"/>
        <v>11</v>
      </c>
      <c r="CB132" s="196">
        <f t="shared" si="580"/>
        <v>15</v>
      </c>
      <c r="CC132" s="196">
        <f t="shared" si="581"/>
        <v>8</v>
      </c>
      <c r="CD132" s="377">
        <f t="shared" si="581"/>
        <v>0</v>
      </c>
      <c r="CE132" s="196">
        <f t="shared" si="581"/>
        <v>-4</v>
      </c>
      <c r="CF132" s="196">
        <f t="shared" si="581"/>
        <v>-2</v>
      </c>
      <c r="CG132" s="196">
        <f t="shared" si="581"/>
        <v>21</v>
      </c>
      <c r="CH132" s="196">
        <f t="shared" si="581"/>
        <v>16</v>
      </c>
      <c r="CI132" s="196">
        <f t="shared" si="581"/>
        <v>17</v>
      </c>
      <c r="CJ132" s="196">
        <f t="shared" si="581"/>
        <v>9</v>
      </c>
      <c r="CK132" s="196">
        <f t="shared" si="581"/>
        <v>7</v>
      </c>
      <c r="CL132" s="196">
        <f t="shared" si="581"/>
        <v>13</v>
      </c>
      <c r="CM132" s="196">
        <f t="shared" si="582"/>
        <v>-5</v>
      </c>
      <c r="CN132" s="196">
        <f t="shared" si="582"/>
        <v>-3</v>
      </c>
      <c r="CO132" s="196">
        <f t="shared" si="582"/>
        <v>2</v>
      </c>
      <c r="CP132" s="377">
        <f t="shared" si="582"/>
        <v>-3</v>
      </c>
      <c r="CQ132" s="377">
        <f t="shared" si="582"/>
        <v>6</v>
      </c>
      <c r="CR132" s="377">
        <f t="shared" si="582"/>
        <v>6</v>
      </c>
      <c r="CS132" s="377">
        <f t="shared" si="582"/>
        <v>-4</v>
      </c>
      <c r="CT132" s="377">
        <f t="shared" si="582"/>
        <v>-12</v>
      </c>
      <c r="CU132" s="377">
        <f t="shared" si="582"/>
        <v>-11</v>
      </c>
      <c r="CV132" s="377">
        <f t="shared" si="582"/>
        <v>-5</v>
      </c>
      <c r="CW132" s="377">
        <f t="shared" si="582"/>
        <v>7</v>
      </c>
      <c r="CX132" s="377">
        <f t="shared" si="582"/>
        <v>5</v>
      </c>
      <c r="CY132" s="377">
        <f t="shared" si="582"/>
        <v>12</v>
      </c>
      <c r="CZ132" s="377">
        <f t="shared" si="582"/>
        <v>-5</v>
      </c>
      <c r="DA132" s="377">
        <f t="shared" si="582"/>
        <v>-4</v>
      </c>
      <c r="DB132" s="264"/>
      <c r="DC132" s="57">
        <f>IF(ISERROR(GETPIVOTDATA("VALUE",'CRS WK pvt'!$I$2,"DT_FILE",DC$8,"CD_CO",DC$6,"TRIM_CAT",TRIM(B132),"TRIM_LINE",A128))=TRUE,0,GETPIVOTDATA("VALUE",'CRS WK pvt'!$I$2,"DT_FILE",DC$8,"CD_CO",DC$6,"TRIM_CAT",TRIM(B132),"TRIM_LINE",A128))</f>
        <v>6</v>
      </c>
    </row>
    <row r="133" spans="1:107" s="52" customFormat="1" x14ac:dyDescent="0.3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102"/>
      <c r="P133" s="102"/>
      <c r="Q133" s="102"/>
      <c r="R133" s="102"/>
      <c r="S133" s="59"/>
      <c r="T133" s="102"/>
      <c r="U133" s="196"/>
      <c r="V133" s="196"/>
      <c r="W133" s="196">
        <v>0</v>
      </c>
      <c r="X133" s="103">
        <v>2</v>
      </c>
      <c r="Y133" s="196">
        <v>5</v>
      </c>
      <c r="Z133" s="196">
        <v>2</v>
      </c>
      <c r="AA133" s="196">
        <v>2</v>
      </c>
      <c r="AB133" s="196">
        <v>5</v>
      </c>
      <c r="AC133" s="196">
        <v>2</v>
      </c>
      <c r="AD133" s="196">
        <v>3</v>
      </c>
      <c r="AE133" s="196">
        <v>5</v>
      </c>
      <c r="AF133" s="196">
        <v>3</v>
      </c>
      <c r="AG133" s="196">
        <v>2</v>
      </c>
      <c r="AH133" s="196">
        <v>5</v>
      </c>
      <c r="AI133" s="196">
        <v>3</v>
      </c>
      <c r="AJ133" s="103">
        <v>5</v>
      </c>
      <c r="AK133" s="196">
        <v>0</v>
      </c>
      <c r="AL133" s="196">
        <v>0</v>
      </c>
      <c r="AM133" s="196">
        <v>8</v>
      </c>
      <c r="AN133" s="196">
        <v>13</v>
      </c>
      <c r="AO133" s="196">
        <v>11</v>
      </c>
      <c r="AP133" s="196">
        <v>7</v>
      </c>
      <c r="AQ133" s="57">
        <v>4</v>
      </c>
      <c r="AR133" s="196">
        <v>2</v>
      </c>
      <c r="AS133" s="196">
        <v>4</v>
      </c>
      <c r="AT133" s="196">
        <v>4</v>
      </c>
      <c r="AU133" s="196">
        <v>2</v>
      </c>
      <c r="AV133" s="103">
        <v>2</v>
      </c>
      <c r="AW133" s="196">
        <v>0</v>
      </c>
      <c r="AX133" s="196">
        <v>1</v>
      </c>
      <c r="AY133" s="196">
        <v>11</v>
      </c>
      <c r="AZ133" s="57">
        <v>6</v>
      </c>
      <c r="BA133" s="196">
        <v>4</v>
      </c>
      <c r="BB133" s="196">
        <v>4</v>
      </c>
      <c r="BC133" s="57">
        <v>8</v>
      </c>
      <c r="BD133" s="196">
        <v>9</v>
      </c>
      <c r="BE133" s="196">
        <v>5</v>
      </c>
      <c r="BF133" s="196">
        <v>6</v>
      </c>
      <c r="BG133" s="196">
        <v>3</v>
      </c>
      <c r="BH133" s="103"/>
      <c r="BI133" s="104">
        <f t="shared" si="579"/>
        <v>0</v>
      </c>
      <c r="BJ133" s="102">
        <f t="shared" si="579"/>
        <v>0</v>
      </c>
      <c r="BK133" s="102">
        <f t="shared" si="579"/>
        <v>0</v>
      </c>
      <c r="BL133" s="102">
        <f t="shared" si="579"/>
        <v>0</v>
      </c>
      <c r="BM133" s="102">
        <f t="shared" si="579"/>
        <v>0</v>
      </c>
      <c r="BN133" s="102">
        <f t="shared" si="579"/>
        <v>0</v>
      </c>
      <c r="BO133" s="102">
        <f t="shared" si="579"/>
        <v>0</v>
      </c>
      <c r="BP133" s="102">
        <f t="shared" si="579"/>
        <v>0</v>
      </c>
      <c r="BQ133" s="102">
        <f t="shared" si="579"/>
        <v>0</v>
      </c>
      <c r="BR133" s="377">
        <f t="shared" si="579"/>
        <v>2</v>
      </c>
      <c r="BS133" s="102">
        <f t="shared" si="580"/>
        <v>5</v>
      </c>
      <c r="BT133" s="102">
        <f t="shared" si="580"/>
        <v>2</v>
      </c>
      <c r="BU133" s="102">
        <f t="shared" si="580"/>
        <v>2</v>
      </c>
      <c r="BV133" s="102">
        <f t="shared" si="580"/>
        <v>5</v>
      </c>
      <c r="BW133" s="102">
        <f t="shared" si="580"/>
        <v>2</v>
      </c>
      <c r="BX133" s="196">
        <f t="shared" si="580"/>
        <v>3</v>
      </c>
      <c r="BY133" s="196">
        <f t="shared" si="580"/>
        <v>5</v>
      </c>
      <c r="BZ133" s="196">
        <f t="shared" si="580"/>
        <v>3</v>
      </c>
      <c r="CA133" s="196">
        <f t="shared" si="580"/>
        <v>2</v>
      </c>
      <c r="CB133" s="196">
        <f t="shared" si="580"/>
        <v>5</v>
      </c>
      <c r="CC133" s="196">
        <f t="shared" si="581"/>
        <v>3</v>
      </c>
      <c r="CD133" s="377">
        <f t="shared" si="581"/>
        <v>3</v>
      </c>
      <c r="CE133" s="196">
        <f t="shared" si="581"/>
        <v>-5</v>
      </c>
      <c r="CF133" s="196">
        <f t="shared" si="581"/>
        <v>-2</v>
      </c>
      <c r="CG133" s="196">
        <f t="shared" si="581"/>
        <v>6</v>
      </c>
      <c r="CH133" s="196">
        <f t="shared" si="581"/>
        <v>8</v>
      </c>
      <c r="CI133" s="196">
        <f t="shared" si="581"/>
        <v>9</v>
      </c>
      <c r="CJ133" s="196">
        <f t="shared" si="581"/>
        <v>4</v>
      </c>
      <c r="CK133" s="196">
        <f t="shared" si="581"/>
        <v>-1</v>
      </c>
      <c r="CL133" s="196">
        <f t="shared" si="581"/>
        <v>-1</v>
      </c>
      <c r="CM133" s="196">
        <f t="shared" si="582"/>
        <v>2</v>
      </c>
      <c r="CN133" s="196">
        <f t="shared" si="582"/>
        <v>-1</v>
      </c>
      <c r="CO133" s="196">
        <f t="shared" si="582"/>
        <v>-1</v>
      </c>
      <c r="CP133" s="377">
        <f t="shared" si="582"/>
        <v>-3</v>
      </c>
      <c r="CQ133" s="377">
        <f t="shared" si="582"/>
        <v>0</v>
      </c>
      <c r="CR133" s="377">
        <f t="shared" si="582"/>
        <v>1</v>
      </c>
      <c r="CS133" s="377">
        <f t="shared" si="582"/>
        <v>3</v>
      </c>
      <c r="CT133" s="377">
        <f t="shared" si="582"/>
        <v>-7</v>
      </c>
      <c r="CU133" s="377">
        <f t="shared" si="582"/>
        <v>-7</v>
      </c>
      <c r="CV133" s="377">
        <f t="shared" si="582"/>
        <v>-3</v>
      </c>
      <c r="CW133" s="377">
        <f t="shared" si="582"/>
        <v>4</v>
      </c>
      <c r="CX133" s="377">
        <f t="shared" si="582"/>
        <v>7</v>
      </c>
      <c r="CY133" s="377">
        <f t="shared" si="582"/>
        <v>1</v>
      </c>
      <c r="CZ133" s="377">
        <f t="shared" si="582"/>
        <v>2</v>
      </c>
      <c r="DA133" s="377">
        <f t="shared" si="582"/>
        <v>1</v>
      </c>
      <c r="DB133" s="264"/>
      <c r="DC133" s="57">
        <f>IF(ISERROR(GETPIVOTDATA("VALUE",'CRS WK pvt'!$I$2,"DT_FILE",DC$8,"CD_CO",DC$6,"TRIM_CAT",TRIM(B133),"TRIM_LINE",A128))=TRUE,0,GETPIVOTDATA("VALUE",'CRS WK pvt'!$I$2,"DT_FILE",DC$8,"CD_CO",DC$6,"TRIM_CAT",TRIM(B133),"TRIM_LINE",A128))</f>
        <v>3</v>
      </c>
    </row>
    <row r="134" spans="1:107" s="66" customFormat="1" x14ac:dyDescent="0.35">
      <c r="A134" s="140"/>
      <c r="B134" s="53" t="s">
        <v>144</v>
      </c>
      <c r="C134" s="110">
        <f t="shared" ref="C134:V134" si="583">SUM(C129:C133)</f>
        <v>289</v>
      </c>
      <c r="D134" s="111">
        <f t="shared" si="583"/>
        <v>333</v>
      </c>
      <c r="E134" s="111">
        <f t="shared" si="583"/>
        <v>784</v>
      </c>
      <c r="F134" s="111">
        <f t="shared" si="583"/>
        <v>714</v>
      </c>
      <c r="G134" s="111">
        <f t="shared" si="583"/>
        <v>805</v>
      </c>
      <c r="H134" s="112">
        <f t="shared" si="583"/>
        <v>914</v>
      </c>
      <c r="I134" s="111">
        <f t="shared" si="583"/>
        <v>1056</v>
      </c>
      <c r="J134" s="112">
        <f t="shared" si="583"/>
        <v>1167</v>
      </c>
      <c r="K134" s="111">
        <f t="shared" si="583"/>
        <v>181</v>
      </c>
      <c r="L134" s="113">
        <f t="shared" si="583"/>
        <v>24</v>
      </c>
      <c r="M134" s="112">
        <f t="shared" si="583"/>
        <v>233</v>
      </c>
      <c r="N134" s="116">
        <f t="shared" si="583"/>
        <v>237</v>
      </c>
      <c r="O134" s="116">
        <f t="shared" si="583"/>
        <v>146</v>
      </c>
      <c r="P134" s="116">
        <f t="shared" si="583"/>
        <v>0</v>
      </c>
      <c r="Q134" s="116">
        <f t="shared" si="583"/>
        <v>0</v>
      </c>
      <c r="R134" s="116">
        <f t="shared" si="583"/>
        <v>0</v>
      </c>
      <c r="S134" s="116">
        <f t="shared" si="583"/>
        <v>0</v>
      </c>
      <c r="T134" s="116">
        <f t="shared" si="583"/>
        <v>0</v>
      </c>
      <c r="U134" s="116">
        <f t="shared" si="583"/>
        <v>0</v>
      </c>
      <c r="V134" s="116">
        <f t="shared" si="583"/>
        <v>0</v>
      </c>
      <c r="W134" s="197">
        <f>SUM(W129+W130+W131+W132+W133)</f>
        <v>4</v>
      </c>
      <c r="X134" s="113">
        <f>SUM(X129+X130+X131+X132+X133)</f>
        <v>24</v>
      </c>
      <c r="Y134" s="197">
        <f t="shared" ref="Y134:AF134" si="584">SUM(Y129+Y130+Y131+Y132+Y133)</f>
        <v>18</v>
      </c>
      <c r="Z134" s="197">
        <f t="shared" si="584"/>
        <v>8</v>
      </c>
      <c r="AA134" s="197">
        <f t="shared" si="584"/>
        <v>25</v>
      </c>
      <c r="AB134" s="197">
        <f t="shared" si="584"/>
        <v>43</v>
      </c>
      <c r="AC134" s="197">
        <f t="shared" si="584"/>
        <v>30</v>
      </c>
      <c r="AD134" s="197">
        <f t="shared" si="584"/>
        <v>40</v>
      </c>
      <c r="AE134" s="197">
        <f t="shared" si="584"/>
        <v>515</v>
      </c>
      <c r="AF134" s="197">
        <f t="shared" si="584"/>
        <v>983</v>
      </c>
      <c r="AG134" s="197">
        <v>1100</v>
      </c>
      <c r="AH134" s="197">
        <v>792</v>
      </c>
      <c r="AI134" s="197">
        <v>379</v>
      </c>
      <c r="AJ134" s="113">
        <v>39</v>
      </c>
      <c r="AK134" s="197">
        <v>0</v>
      </c>
      <c r="AL134" s="197">
        <v>1</v>
      </c>
      <c r="AM134" s="197">
        <v>121</v>
      </c>
      <c r="AN134" s="197">
        <v>320</v>
      </c>
      <c r="AO134" s="197">
        <v>1371</v>
      </c>
      <c r="AP134" s="197">
        <v>1194</v>
      </c>
      <c r="AQ134" s="78">
        <v>1086</v>
      </c>
      <c r="AR134" s="197">
        <v>943</v>
      </c>
      <c r="AS134" s="197">
        <v>943</v>
      </c>
      <c r="AT134" s="197">
        <v>936</v>
      </c>
      <c r="AU134" s="197">
        <v>352</v>
      </c>
      <c r="AV134" s="113">
        <v>68</v>
      </c>
      <c r="AW134" s="197">
        <v>56</v>
      </c>
      <c r="AX134" s="197">
        <v>77</v>
      </c>
      <c r="AY134" s="197">
        <v>214</v>
      </c>
      <c r="AZ134" s="78">
        <v>162</v>
      </c>
      <c r="BA134" s="197">
        <v>650</v>
      </c>
      <c r="BB134" s="197">
        <v>825</v>
      </c>
      <c r="BC134" s="78">
        <v>990</v>
      </c>
      <c r="BD134" s="197">
        <v>1107</v>
      </c>
      <c r="BE134" s="197">
        <v>830</v>
      </c>
      <c r="BF134" s="197">
        <v>1045</v>
      </c>
      <c r="BG134" s="197">
        <v>426</v>
      </c>
      <c r="BH134" s="113"/>
      <c r="BI134" s="110">
        <f t="shared" ref="BI134:BM134" si="585">SUM(BI129:BI133)</f>
        <v>-143</v>
      </c>
      <c r="BJ134" s="112">
        <f t="shared" si="585"/>
        <v>-333</v>
      </c>
      <c r="BK134" s="112">
        <f t="shared" si="585"/>
        <v>-784</v>
      </c>
      <c r="BL134" s="112">
        <f t="shared" si="585"/>
        <v>-714</v>
      </c>
      <c r="BM134" s="112">
        <f t="shared" si="585"/>
        <v>-805</v>
      </c>
      <c r="BN134" s="112">
        <f t="shared" ref="BN134:BV134" si="586">SUM(BN129:BN133)</f>
        <v>-914</v>
      </c>
      <c r="BO134" s="112">
        <f t="shared" si="586"/>
        <v>-1056</v>
      </c>
      <c r="BP134" s="112">
        <f t="shared" si="586"/>
        <v>-1167</v>
      </c>
      <c r="BQ134" s="112">
        <f t="shared" si="586"/>
        <v>-177</v>
      </c>
      <c r="BR134" s="378">
        <f t="shared" si="586"/>
        <v>0</v>
      </c>
      <c r="BS134" s="112">
        <f t="shared" si="586"/>
        <v>-215</v>
      </c>
      <c r="BT134" s="112">
        <f t="shared" si="586"/>
        <v>-229</v>
      </c>
      <c r="BU134" s="112">
        <f t="shared" si="586"/>
        <v>-121</v>
      </c>
      <c r="BV134" s="112">
        <f t="shared" si="586"/>
        <v>43</v>
      </c>
      <c r="BW134" s="112">
        <f t="shared" ref="BW134:BX134" si="587">SUM(BW129:BW133)</f>
        <v>30</v>
      </c>
      <c r="BX134" s="197">
        <f t="shared" si="587"/>
        <v>40</v>
      </c>
      <c r="BY134" s="197">
        <f t="shared" ref="BY134:BZ134" si="588">SUM(BY129:BY133)</f>
        <v>515</v>
      </c>
      <c r="BZ134" s="197">
        <f t="shared" si="588"/>
        <v>983</v>
      </c>
      <c r="CA134" s="197">
        <f t="shared" ref="CA134:CB134" si="589">SUM(CA129:CA133)</f>
        <v>1100</v>
      </c>
      <c r="CB134" s="197">
        <f t="shared" si="589"/>
        <v>792</v>
      </c>
      <c r="CC134" s="197">
        <f t="shared" ref="CC134:CE134" si="590">SUM(CC129:CC133)</f>
        <v>375</v>
      </c>
      <c r="CD134" s="378">
        <f t="shared" si="590"/>
        <v>15</v>
      </c>
      <c r="CE134" s="197">
        <f t="shared" si="590"/>
        <v>-18</v>
      </c>
      <c r="CF134" s="197">
        <f t="shared" ref="CF134" si="591">SUM(CF129:CF133)</f>
        <v>-7</v>
      </c>
      <c r="CG134" s="197">
        <f t="shared" ref="CG134" si="592">SUM(CG129:CG133)</f>
        <v>96</v>
      </c>
      <c r="CH134" s="197">
        <f t="shared" ref="CH134" si="593">SUM(CH129:CH133)</f>
        <v>277</v>
      </c>
      <c r="CI134" s="197">
        <f t="shared" ref="CI134" si="594">SUM(CI129:CI133)</f>
        <v>1341</v>
      </c>
      <c r="CJ134" s="197">
        <f t="shared" ref="CJ134" si="595">SUM(CJ129:CJ133)</f>
        <v>1154</v>
      </c>
      <c r="CK134" s="197">
        <f t="shared" ref="CK134" si="596">SUM(CK129:CK133)</f>
        <v>571</v>
      </c>
      <c r="CL134" s="197">
        <f t="shared" ref="CL134" si="597">SUM(CL129:CL133)</f>
        <v>-40</v>
      </c>
      <c r="CM134" s="197">
        <f t="shared" ref="CM134" si="598">SUM(CM129:CM133)</f>
        <v>-157</v>
      </c>
      <c r="CN134" s="197">
        <f t="shared" ref="CN134" si="599">SUM(CN129:CN133)</f>
        <v>144</v>
      </c>
      <c r="CO134" s="197">
        <f t="shared" ref="CO134" si="600">SUM(CO129:CO133)</f>
        <v>-27</v>
      </c>
      <c r="CP134" s="378">
        <f t="shared" ref="CP134" si="601">SUM(CP129:CP133)</f>
        <v>29</v>
      </c>
      <c r="CQ134" s="378">
        <f t="shared" ref="CQ134" si="602">SUM(CQ129:CQ133)</f>
        <v>56</v>
      </c>
      <c r="CR134" s="378">
        <f t="shared" ref="CR134" si="603">SUM(CR129:CR133)</f>
        <v>76</v>
      </c>
      <c r="CS134" s="378">
        <f t="shared" ref="CS134" si="604">SUM(CS129:CS133)</f>
        <v>93</v>
      </c>
      <c r="CT134" s="378">
        <f t="shared" ref="CT134:CU134" si="605">SUM(CT129:CT133)</f>
        <v>-158</v>
      </c>
      <c r="CU134" s="378">
        <f t="shared" si="605"/>
        <v>-721</v>
      </c>
      <c r="CV134" s="378">
        <f t="shared" ref="CV134" si="606">SUM(CV129:CV133)</f>
        <v>-369</v>
      </c>
      <c r="CW134" s="378">
        <f t="shared" ref="CW134" si="607">SUM(CW129:CW133)</f>
        <v>-96</v>
      </c>
      <c r="CX134" s="378">
        <f t="shared" ref="CX134:CY134" si="608">SUM(CX129:CX133)</f>
        <v>164</v>
      </c>
      <c r="CY134" s="378">
        <f t="shared" si="608"/>
        <v>-113</v>
      </c>
      <c r="CZ134" s="378">
        <f t="shared" ref="CZ134:DA134" si="609">SUM(CZ129:CZ133)</f>
        <v>109</v>
      </c>
      <c r="DA134" s="378">
        <f t="shared" si="609"/>
        <v>74</v>
      </c>
      <c r="DB134" s="265"/>
      <c r="DC134" s="78">
        <f>SUM(DC129:DC133)</f>
        <v>426</v>
      </c>
    </row>
    <row r="135" spans="1:107" s="52" customFormat="1" x14ac:dyDescent="0.3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28"/>
      <c r="CC135" s="228"/>
      <c r="CD135" s="368"/>
      <c r="CE135" s="337"/>
      <c r="CF135" s="254"/>
      <c r="CG135" s="254"/>
      <c r="CH135" s="254"/>
      <c r="CI135" s="254"/>
      <c r="CJ135" s="254"/>
      <c r="CK135" s="254"/>
      <c r="CL135" s="254"/>
      <c r="CM135" s="254"/>
      <c r="CN135" s="254"/>
      <c r="CO135" s="254"/>
      <c r="CP135" s="368"/>
      <c r="CQ135" s="368"/>
      <c r="CR135" s="368"/>
      <c r="CS135" s="368"/>
      <c r="CT135" s="368"/>
      <c r="CU135" s="368"/>
      <c r="CV135" s="368"/>
      <c r="CW135" s="368"/>
      <c r="CX135" s="368"/>
      <c r="CY135" s="368"/>
      <c r="CZ135" s="368"/>
      <c r="DA135" s="368"/>
      <c r="DB135" s="264"/>
      <c r="DC135" s="83"/>
    </row>
    <row r="136" spans="1:107" s="66" customFormat="1" x14ac:dyDescent="0.3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393</v>
      </c>
      <c r="AG136" s="196">
        <v>391</v>
      </c>
      <c r="AH136" s="196">
        <v>424</v>
      </c>
      <c r="AI136" s="196">
        <v>264</v>
      </c>
      <c r="AJ136" s="103">
        <v>43</v>
      </c>
      <c r="AK136" s="197">
        <v>18</v>
      </c>
      <c r="AL136" s="197">
        <v>11</v>
      </c>
      <c r="AM136" s="197">
        <v>13</v>
      </c>
      <c r="AN136" s="197">
        <v>60</v>
      </c>
      <c r="AO136" s="197">
        <v>448</v>
      </c>
      <c r="AP136" s="197">
        <v>397</v>
      </c>
      <c r="AQ136" s="57">
        <v>381</v>
      </c>
      <c r="AR136" s="197">
        <v>335</v>
      </c>
      <c r="AS136" s="197">
        <v>395</v>
      </c>
      <c r="AT136" s="197">
        <v>390</v>
      </c>
      <c r="AU136" s="197">
        <v>14</v>
      </c>
      <c r="AV136" s="113">
        <v>5</v>
      </c>
      <c r="AW136" s="197">
        <v>8</v>
      </c>
      <c r="AX136" s="197">
        <v>2</v>
      </c>
      <c r="AY136" s="197">
        <v>29</v>
      </c>
      <c r="AZ136" s="57">
        <v>25</v>
      </c>
      <c r="BA136" s="197">
        <v>150</v>
      </c>
      <c r="BB136" s="197">
        <v>231</v>
      </c>
      <c r="BC136" s="57">
        <v>324</v>
      </c>
      <c r="BD136" s="197">
        <v>363</v>
      </c>
      <c r="BE136" s="197">
        <v>335</v>
      </c>
      <c r="BF136" s="197">
        <v>464</v>
      </c>
      <c r="BG136" s="197">
        <v>318</v>
      </c>
      <c r="BH136" s="113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378"/>
      <c r="DB136" s="265"/>
      <c r="DC136" s="57">
        <f>IF(ISERROR(GETPIVOTDATA("VALUE",'CRS WK pvt'!$I$2,"DT_FILE",DC$8,"CD_CO",DC$6,"TRIM_CAT",TRIM(B136),"TRIM_LINE","99"))=TRUE,0,GETPIVOTDATA("VALUE",'CRS WK pvt'!$I$2,"DT_FILE",DC$8,"CD_CO",DC$6,"TRIM_CAT",TRIM(B136),"TRIM_LINE","99"))</f>
        <v>318</v>
      </c>
    </row>
    <row r="137" spans="1:107" s="66" customFormat="1" x14ac:dyDescent="0.3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163</v>
      </c>
      <c r="AG137" s="196">
        <v>319</v>
      </c>
      <c r="AH137" s="196">
        <v>252</v>
      </c>
      <c r="AI137" s="196">
        <v>111</v>
      </c>
      <c r="AJ137" s="103">
        <v>9</v>
      </c>
      <c r="AK137" s="197">
        <v>5</v>
      </c>
      <c r="AL137" s="197">
        <v>1</v>
      </c>
      <c r="AM137" s="197">
        <v>1</v>
      </c>
      <c r="AN137" s="197">
        <v>13</v>
      </c>
      <c r="AO137" s="197">
        <v>202</v>
      </c>
      <c r="AP137" s="197">
        <v>190</v>
      </c>
      <c r="AQ137" s="57">
        <v>167</v>
      </c>
      <c r="AR137" s="197">
        <v>190</v>
      </c>
      <c r="AS137" s="197">
        <v>206</v>
      </c>
      <c r="AT137" s="197">
        <v>298</v>
      </c>
      <c r="AU137" s="197">
        <v>8</v>
      </c>
      <c r="AV137" s="113">
        <v>1</v>
      </c>
      <c r="AW137" s="197">
        <v>4</v>
      </c>
      <c r="AX137" s="197">
        <v>0</v>
      </c>
      <c r="AY137" s="197">
        <v>2</v>
      </c>
      <c r="AZ137" s="57">
        <v>4</v>
      </c>
      <c r="BA137" s="197">
        <v>93</v>
      </c>
      <c r="BB137" s="197">
        <v>158</v>
      </c>
      <c r="BC137" s="57">
        <v>196</v>
      </c>
      <c r="BD137" s="197">
        <v>261</v>
      </c>
      <c r="BE137" s="197">
        <v>243</v>
      </c>
      <c r="BF137" s="197">
        <v>402</v>
      </c>
      <c r="BG137" s="197">
        <v>229</v>
      </c>
      <c r="BH137" s="113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378"/>
      <c r="DB137" s="265"/>
      <c r="DC137" s="57">
        <f>IF(ISERROR(GETPIVOTDATA("VALUE",'CRS WK pvt'!$I$2,"DT_FILE",DC$8,"CD_CO",DC$6,"TRIM_CAT",TRIM(B137),"TRIM_LINE","99"))=TRUE,0,GETPIVOTDATA("VALUE",'CRS WK pvt'!$I$2,"DT_FILE",DC$8,"CD_CO",DC$6,"TRIM_CAT",TRIM(B137),"TRIM_LINE","99"))</f>
        <v>229</v>
      </c>
    </row>
    <row r="138" spans="1:107" s="66" customFormat="1" x14ac:dyDescent="0.3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</v>
      </c>
      <c r="AG138" s="196">
        <v>8</v>
      </c>
      <c r="AH138" s="196">
        <v>22</v>
      </c>
      <c r="AI138" s="196">
        <v>46</v>
      </c>
      <c r="AJ138" s="103">
        <v>23</v>
      </c>
      <c r="AK138" s="197">
        <v>6</v>
      </c>
      <c r="AL138" s="197">
        <v>1</v>
      </c>
      <c r="AM138" s="197">
        <v>33</v>
      </c>
      <c r="AN138" s="197">
        <v>33</v>
      </c>
      <c r="AO138" s="197">
        <v>26</v>
      </c>
      <c r="AP138" s="197">
        <v>7</v>
      </c>
      <c r="AQ138" s="57">
        <v>9</v>
      </c>
      <c r="AR138" s="197">
        <v>9</v>
      </c>
      <c r="AS138" s="197">
        <v>29</v>
      </c>
      <c r="AT138" s="197">
        <v>50</v>
      </c>
      <c r="AU138" s="197">
        <v>4</v>
      </c>
      <c r="AV138" s="113">
        <v>2</v>
      </c>
      <c r="AW138" s="197">
        <v>4</v>
      </c>
      <c r="AX138" s="197">
        <v>1</v>
      </c>
      <c r="AY138" s="197">
        <v>21</v>
      </c>
      <c r="AZ138" s="57">
        <v>20</v>
      </c>
      <c r="BA138" s="197">
        <v>6</v>
      </c>
      <c r="BB138" s="197">
        <v>8</v>
      </c>
      <c r="BC138" s="57">
        <v>15</v>
      </c>
      <c r="BD138" s="197">
        <v>7</v>
      </c>
      <c r="BE138" s="197">
        <v>20</v>
      </c>
      <c r="BF138" s="197">
        <v>43</v>
      </c>
      <c r="BG138" s="197">
        <v>70</v>
      </c>
      <c r="BH138" s="113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265"/>
      <c r="DC138" s="57">
        <f>IF(ISERROR(GETPIVOTDATA("VALUE",'CRS WK pvt'!$I$2,"DT_FILE",DC$8,"CD_CO",DC$6,"TRIM_CAT",TRIM(B138),"TRIM_LINE","99"))=TRUE,0,GETPIVOTDATA("VALUE",'CRS WK pvt'!$I$2,"DT_FILE",DC$8,"CD_CO",DC$6,"TRIM_CAT",TRIM(B138),"TRIM_LINE","99"))</f>
        <v>70</v>
      </c>
    </row>
    <row r="139" spans="1:107" s="66" customFormat="1" x14ac:dyDescent="0.3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2</v>
      </c>
      <c r="AG139" s="196">
        <v>6</v>
      </c>
      <c r="AH139" s="196">
        <v>4</v>
      </c>
      <c r="AI139" s="196">
        <v>11</v>
      </c>
      <c r="AJ139" s="103">
        <v>4</v>
      </c>
      <c r="AK139" s="197">
        <v>0</v>
      </c>
      <c r="AL139" s="197">
        <v>0</v>
      </c>
      <c r="AM139" s="197">
        <v>11</v>
      </c>
      <c r="AN139" s="197">
        <v>6</v>
      </c>
      <c r="AO139" s="197">
        <v>7</v>
      </c>
      <c r="AP139" s="197">
        <v>7</v>
      </c>
      <c r="AQ139" s="57">
        <v>1</v>
      </c>
      <c r="AR139" s="197">
        <v>2</v>
      </c>
      <c r="AS139" s="197">
        <v>1</v>
      </c>
      <c r="AT139" s="197">
        <v>7</v>
      </c>
      <c r="AU139" s="197">
        <v>1</v>
      </c>
      <c r="AV139" s="113">
        <v>1</v>
      </c>
      <c r="AW139" s="197">
        <v>0</v>
      </c>
      <c r="AX139" s="197">
        <v>0</v>
      </c>
      <c r="AY139" s="197">
        <v>4</v>
      </c>
      <c r="AZ139" s="57">
        <v>4</v>
      </c>
      <c r="BA139" s="197">
        <v>3</v>
      </c>
      <c r="BB139" s="197">
        <v>4</v>
      </c>
      <c r="BC139" s="57">
        <v>3</v>
      </c>
      <c r="BD139" s="197">
        <v>1</v>
      </c>
      <c r="BE139" s="197">
        <v>7</v>
      </c>
      <c r="BF139" s="197">
        <v>5</v>
      </c>
      <c r="BG139" s="197">
        <v>13</v>
      </c>
      <c r="BH139" s="113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265"/>
      <c r="DC139" s="57">
        <f>IF(ISERROR(GETPIVOTDATA("VALUE",'CRS WK pvt'!$I$2,"DT_FILE",DC$8,"CD_CO",DC$6,"TRIM_CAT",TRIM(B139),"TRIM_LINE","99"))=TRUE,0,GETPIVOTDATA("VALUE",'CRS WK pvt'!$I$2,"DT_FILE",DC$8,"CD_CO",DC$6,"TRIM_CAT",TRIM(B139),"TRIM_LINE","99"))</f>
        <v>13</v>
      </c>
    </row>
    <row r="140" spans="1:107" s="66" customFormat="1" x14ac:dyDescent="0.3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2</v>
      </c>
      <c r="AG140" s="196">
        <v>0</v>
      </c>
      <c r="AH140" s="196">
        <v>4</v>
      </c>
      <c r="AI140" s="196">
        <v>4</v>
      </c>
      <c r="AJ140" s="103">
        <v>0</v>
      </c>
      <c r="AK140" s="197">
        <v>1</v>
      </c>
      <c r="AL140" s="197">
        <v>0</v>
      </c>
      <c r="AM140" s="197">
        <v>4</v>
      </c>
      <c r="AN140" s="197">
        <v>3</v>
      </c>
      <c r="AO140" s="197">
        <v>3</v>
      </c>
      <c r="AP140" s="197">
        <v>3</v>
      </c>
      <c r="AQ140" s="57">
        <v>0</v>
      </c>
      <c r="AR140" s="197">
        <v>1</v>
      </c>
      <c r="AS140" s="197">
        <v>2</v>
      </c>
      <c r="AT140" s="197">
        <v>5</v>
      </c>
      <c r="AU140" s="197">
        <v>0</v>
      </c>
      <c r="AV140" s="113">
        <v>0</v>
      </c>
      <c r="AW140" s="197">
        <v>1</v>
      </c>
      <c r="AX140" s="197">
        <v>0</v>
      </c>
      <c r="AY140" s="197">
        <v>4</v>
      </c>
      <c r="AZ140" s="57">
        <v>2</v>
      </c>
      <c r="BA140" s="197">
        <v>0</v>
      </c>
      <c r="BB140" s="197">
        <v>1</v>
      </c>
      <c r="BC140" s="57">
        <v>5</v>
      </c>
      <c r="BD140" s="197">
        <v>3</v>
      </c>
      <c r="BE140" s="197">
        <v>3</v>
      </c>
      <c r="BF140" s="197">
        <v>8</v>
      </c>
      <c r="BG140" s="197">
        <v>4</v>
      </c>
      <c r="BH140" s="113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265"/>
      <c r="DC140" s="57">
        <f>IF(ISERROR(GETPIVOTDATA("VALUE",'CRS WK pvt'!$I$2,"DT_FILE",DC$8,"CD_CO",DC$6,"TRIM_CAT",TRIM(B140),"TRIM_LINE","99"))=TRUE,0,GETPIVOTDATA("VALUE",'CRS WK pvt'!$I$2,"DT_FILE",DC$8,"CD_CO",DC$6,"TRIM_CAT",TRIM(B140),"TRIM_LINE","99"))</f>
        <v>4</v>
      </c>
    </row>
    <row r="141" spans="1:107" s="66" customFormat="1" x14ac:dyDescent="0.3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ref="AF141" si="610">SUM(AF136+AF137+AF138+AF139+AF140)</f>
        <v>562</v>
      </c>
      <c r="AG141" s="197">
        <v>724</v>
      </c>
      <c r="AH141" s="197">
        <v>706</v>
      </c>
      <c r="AI141" s="197">
        <v>436</v>
      </c>
      <c r="AJ141" s="113">
        <v>79</v>
      </c>
      <c r="AK141" s="197">
        <v>30</v>
      </c>
      <c r="AL141" s="197">
        <v>13</v>
      </c>
      <c r="AM141" s="197">
        <v>62</v>
      </c>
      <c r="AN141" s="197">
        <v>115</v>
      </c>
      <c r="AO141" s="197">
        <v>686</v>
      </c>
      <c r="AP141" s="197">
        <v>604</v>
      </c>
      <c r="AQ141" s="78">
        <v>558</v>
      </c>
      <c r="AR141" s="197">
        <v>537</v>
      </c>
      <c r="AS141" s="197">
        <v>633</v>
      </c>
      <c r="AT141" s="197">
        <v>750</v>
      </c>
      <c r="AU141" s="197">
        <v>27</v>
      </c>
      <c r="AV141" s="113">
        <v>9</v>
      </c>
      <c r="AW141" s="197">
        <v>17</v>
      </c>
      <c r="AX141" s="197">
        <v>3</v>
      </c>
      <c r="AY141" s="197">
        <v>60</v>
      </c>
      <c r="AZ141" s="78">
        <v>55</v>
      </c>
      <c r="BA141" s="197">
        <v>252</v>
      </c>
      <c r="BB141" s="197">
        <v>402</v>
      </c>
      <c r="BC141" s="78">
        <v>543</v>
      </c>
      <c r="BD141" s="197">
        <v>635</v>
      </c>
      <c r="BE141" s="197">
        <v>608</v>
      </c>
      <c r="BF141" s="197">
        <v>922</v>
      </c>
      <c r="BG141" s="197">
        <v>634</v>
      </c>
      <c r="BH141" s="113"/>
      <c r="BI141" s="110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265"/>
      <c r="DC141" s="78">
        <f>SUM(DC136:DC140)</f>
        <v>634</v>
      </c>
    </row>
    <row r="142" spans="1:107" s="52" customFormat="1" x14ac:dyDescent="0.3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28"/>
      <c r="CC142" s="228"/>
      <c r="CD142" s="368"/>
      <c r="CE142" s="337"/>
      <c r="CF142" s="254"/>
      <c r="CG142" s="254"/>
      <c r="CH142" s="254"/>
      <c r="CI142" s="254"/>
      <c r="CJ142" s="254"/>
      <c r="CK142" s="254"/>
      <c r="CL142" s="254"/>
      <c r="CM142" s="254"/>
      <c r="CN142" s="254"/>
      <c r="CO142" s="254"/>
      <c r="CP142" s="368"/>
      <c r="CQ142" s="368"/>
      <c r="CR142" s="368"/>
      <c r="CS142" s="368"/>
      <c r="CT142" s="368"/>
      <c r="CU142" s="368"/>
      <c r="CV142" s="368"/>
      <c r="CW142" s="368"/>
      <c r="CX142" s="368"/>
      <c r="CY142" s="368"/>
      <c r="CZ142" s="368"/>
      <c r="DA142" s="368"/>
      <c r="DB142" s="264"/>
      <c r="DC142" s="83"/>
    </row>
    <row r="143" spans="1:107" s="52" customFormat="1" x14ac:dyDescent="0.35">
      <c r="A143" s="139"/>
      <c r="B143" s="53" t="s">
        <v>139</v>
      </c>
      <c r="C143" s="104">
        <v>5797</v>
      </c>
      <c r="D143" s="59">
        <v>7481</v>
      </c>
      <c r="E143" s="59">
        <v>11192</v>
      </c>
      <c r="F143" s="59">
        <v>11887</v>
      </c>
      <c r="G143" s="59">
        <v>11367</v>
      </c>
      <c r="H143" s="102">
        <v>10602</v>
      </c>
      <c r="I143" s="59">
        <v>9945</v>
      </c>
      <c r="J143" s="102">
        <v>9349</v>
      </c>
      <c r="K143" s="59">
        <v>7586</v>
      </c>
      <c r="L143" s="103">
        <v>5738</v>
      </c>
      <c r="M143" s="102">
        <v>4082</v>
      </c>
      <c r="N143" s="102">
        <v>3710</v>
      </c>
      <c r="O143" s="59">
        <v>3459</v>
      </c>
      <c r="P143" s="102">
        <v>2802</v>
      </c>
      <c r="Q143" s="59">
        <v>2455</v>
      </c>
      <c r="R143" s="102">
        <v>2527</v>
      </c>
      <c r="S143" s="59">
        <v>2266</v>
      </c>
      <c r="T143" s="102">
        <v>2158</v>
      </c>
      <c r="U143" s="196">
        <v>2135</v>
      </c>
      <c r="V143" s="196">
        <v>2090</v>
      </c>
      <c r="W143" s="196">
        <v>2005</v>
      </c>
      <c r="X143" s="103">
        <v>2028</v>
      </c>
      <c r="Y143" s="196">
        <v>2157</v>
      </c>
      <c r="Z143" s="196">
        <v>2412</v>
      </c>
      <c r="AA143" s="196">
        <v>2857</v>
      </c>
      <c r="AB143" s="196">
        <v>3415</v>
      </c>
      <c r="AC143" s="196">
        <v>4587</v>
      </c>
      <c r="AD143" s="196">
        <v>6753</v>
      </c>
      <c r="AE143" s="196">
        <v>10613</v>
      </c>
      <c r="AF143" s="196">
        <v>11928</v>
      </c>
      <c r="AG143" s="196">
        <v>12115</v>
      </c>
      <c r="AH143" s="196">
        <v>11844</v>
      </c>
      <c r="AI143" s="196">
        <v>10857</v>
      </c>
      <c r="AJ143" s="103">
        <v>9467</v>
      </c>
      <c r="AK143" s="196">
        <v>8348</v>
      </c>
      <c r="AL143" s="196">
        <v>7809</v>
      </c>
      <c r="AM143" s="196">
        <v>8085</v>
      </c>
      <c r="AN143" s="196">
        <v>8881</v>
      </c>
      <c r="AO143" s="196">
        <v>10190</v>
      </c>
      <c r="AP143" s="196">
        <v>10333</v>
      </c>
      <c r="AQ143" s="57">
        <v>9809</v>
      </c>
      <c r="AR143" s="196">
        <v>9695</v>
      </c>
      <c r="AS143" s="196">
        <v>9538</v>
      </c>
      <c r="AT143" s="196">
        <v>9064</v>
      </c>
      <c r="AU143" s="196">
        <v>7885</v>
      </c>
      <c r="AV143" s="103">
        <v>6447</v>
      </c>
      <c r="AW143" s="196">
        <v>5465</v>
      </c>
      <c r="AX143" s="196">
        <v>5307</v>
      </c>
      <c r="AY143" s="196">
        <v>5734</v>
      </c>
      <c r="AZ143" s="57">
        <v>6270</v>
      </c>
      <c r="BA143" s="196">
        <v>7745</v>
      </c>
      <c r="BB143" s="196">
        <v>8246</v>
      </c>
      <c r="BC143" s="57">
        <v>8091</v>
      </c>
      <c r="BD143" s="196">
        <v>8130</v>
      </c>
      <c r="BE143" s="196">
        <v>7768</v>
      </c>
      <c r="BF143" s="196">
        <v>7585</v>
      </c>
      <c r="BG143" s="196">
        <v>6885</v>
      </c>
      <c r="BH143" s="103"/>
      <c r="BI143" s="104">
        <f t="shared" ref="BI143:BR147" si="611">O143-C143</f>
        <v>-2338</v>
      </c>
      <c r="BJ143" s="102">
        <f t="shared" si="611"/>
        <v>-4679</v>
      </c>
      <c r="BK143" s="102">
        <f t="shared" si="611"/>
        <v>-8737</v>
      </c>
      <c r="BL143" s="102">
        <f t="shared" si="611"/>
        <v>-9360</v>
      </c>
      <c r="BM143" s="102">
        <f t="shared" si="611"/>
        <v>-9101</v>
      </c>
      <c r="BN143" s="102">
        <f t="shared" si="611"/>
        <v>-8444</v>
      </c>
      <c r="BO143" s="102">
        <f t="shared" si="611"/>
        <v>-7810</v>
      </c>
      <c r="BP143" s="102">
        <f t="shared" si="611"/>
        <v>-7259</v>
      </c>
      <c r="BQ143" s="102">
        <f t="shared" si="611"/>
        <v>-5581</v>
      </c>
      <c r="BR143" s="377">
        <f t="shared" si="611"/>
        <v>-3710</v>
      </c>
      <c r="BS143" s="102">
        <f t="shared" ref="BS143:CB147" si="612">Y143-M143</f>
        <v>-1925</v>
      </c>
      <c r="BT143" s="102">
        <f t="shared" si="612"/>
        <v>-1298</v>
      </c>
      <c r="BU143" s="102">
        <f t="shared" si="612"/>
        <v>-602</v>
      </c>
      <c r="BV143" s="102">
        <f t="shared" si="612"/>
        <v>613</v>
      </c>
      <c r="BW143" s="102">
        <f t="shared" si="612"/>
        <v>2132</v>
      </c>
      <c r="BX143" s="196">
        <f t="shared" si="612"/>
        <v>4226</v>
      </c>
      <c r="BY143" s="196">
        <f t="shared" si="612"/>
        <v>8347</v>
      </c>
      <c r="BZ143" s="196">
        <f t="shared" si="612"/>
        <v>9770</v>
      </c>
      <c r="CA143" s="196">
        <f t="shared" si="612"/>
        <v>9980</v>
      </c>
      <c r="CB143" s="196">
        <f t="shared" si="612"/>
        <v>9754</v>
      </c>
      <c r="CC143" s="196">
        <f t="shared" ref="CC143:CL147" si="613">AI143-W143</f>
        <v>8852</v>
      </c>
      <c r="CD143" s="377">
        <f t="shared" si="613"/>
        <v>7439</v>
      </c>
      <c r="CE143" s="196">
        <f t="shared" si="613"/>
        <v>6191</v>
      </c>
      <c r="CF143" s="196">
        <f t="shared" si="613"/>
        <v>5397</v>
      </c>
      <c r="CG143" s="196">
        <f t="shared" si="613"/>
        <v>5228</v>
      </c>
      <c r="CH143" s="196">
        <f t="shared" si="613"/>
        <v>5466</v>
      </c>
      <c r="CI143" s="196">
        <f t="shared" si="613"/>
        <v>5603</v>
      </c>
      <c r="CJ143" s="196">
        <f t="shared" si="613"/>
        <v>3580</v>
      </c>
      <c r="CK143" s="196">
        <f t="shared" si="613"/>
        <v>-804</v>
      </c>
      <c r="CL143" s="196">
        <f t="shared" si="613"/>
        <v>-2233</v>
      </c>
      <c r="CM143" s="196">
        <f t="shared" ref="CM143:DA147" si="614">AS143-AG143</f>
        <v>-2577</v>
      </c>
      <c r="CN143" s="196">
        <f t="shared" si="614"/>
        <v>-2780</v>
      </c>
      <c r="CO143" s="196">
        <f t="shared" si="614"/>
        <v>-2972</v>
      </c>
      <c r="CP143" s="377">
        <f t="shared" si="614"/>
        <v>-3020</v>
      </c>
      <c r="CQ143" s="377">
        <f t="shared" si="614"/>
        <v>-2883</v>
      </c>
      <c r="CR143" s="377">
        <f t="shared" si="614"/>
        <v>-2502</v>
      </c>
      <c r="CS143" s="377">
        <f t="shared" si="614"/>
        <v>-2351</v>
      </c>
      <c r="CT143" s="377">
        <f t="shared" si="614"/>
        <v>-2611</v>
      </c>
      <c r="CU143" s="377">
        <f t="shared" si="614"/>
        <v>-2445</v>
      </c>
      <c r="CV143" s="377">
        <f t="shared" si="614"/>
        <v>-2087</v>
      </c>
      <c r="CW143" s="377">
        <f t="shared" si="614"/>
        <v>-1718</v>
      </c>
      <c r="CX143" s="377">
        <f t="shared" si="614"/>
        <v>-1565</v>
      </c>
      <c r="CY143" s="377">
        <f t="shared" si="614"/>
        <v>-1770</v>
      </c>
      <c r="CZ143" s="377">
        <f t="shared" si="614"/>
        <v>-1479</v>
      </c>
      <c r="DA143" s="377">
        <f t="shared" si="614"/>
        <v>-1000</v>
      </c>
      <c r="DB143" s="264"/>
      <c r="DC143" s="57">
        <f>IF(ISERROR(GETPIVOTDATA("VALUE",'CRS WK pvt'!$I$2,"DT_FILE",DC$8,"CD_CO",DC$6,"TRIM_CAT",TRIM(B143),"TRIM_LINE",A142))=TRUE,0,GETPIVOTDATA("VALUE",'CRS WK pvt'!$I$2,"DT_FILE",DC$8,"CD_CO",DC$6,"TRIM_CAT",TRIM(B143),"TRIM_LINE",A142))</f>
        <v>6885</v>
      </c>
    </row>
    <row r="144" spans="1:107" s="52" customFormat="1" x14ac:dyDescent="0.35">
      <c r="A144" s="139"/>
      <c r="B144" s="53" t="s">
        <v>140</v>
      </c>
      <c r="C144" s="104">
        <v>1503</v>
      </c>
      <c r="D144" s="59">
        <v>1920</v>
      </c>
      <c r="E144" s="59">
        <v>2941</v>
      </c>
      <c r="F144" s="59">
        <v>3243</v>
      </c>
      <c r="G144" s="59">
        <v>3299</v>
      </c>
      <c r="H144" s="102">
        <v>3299</v>
      </c>
      <c r="I144" s="59">
        <v>3329</v>
      </c>
      <c r="J144" s="102">
        <v>3348</v>
      </c>
      <c r="K144" s="59">
        <v>2873</v>
      </c>
      <c r="L144" s="103">
        <v>2210</v>
      </c>
      <c r="M144" s="102">
        <v>1518</v>
      </c>
      <c r="N144" s="102">
        <v>1275</v>
      </c>
      <c r="O144" s="59">
        <v>1215</v>
      </c>
      <c r="P144" s="102">
        <v>1010</v>
      </c>
      <c r="Q144" s="59">
        <v>947</v>
      </c>
      <c r="R144" s="102">
        <v>960</v>
      </c>
      <c r="S144" s="59">
        <v>983</v>
      </c>
      <c r="T144" s="102">
        <v>909</v>
      </c>
      <c r="U144" s="196">
        <v>891</v>
      </c>
      <c r="V144" s="196">
        <v>842</v>
      </c>
      <c r="W144" s="196">
        <v>801</v>
      </c>
      <c r="X144" s="103">
        <v>763</v>
      </c>
      <c r="Y144" s="196">
        <v>731</v>
      </c>
      <c r="Z144" s="196">
        <v>806</v>
      </c>
      <c r="AA144" s="196">
        <v>935</v>
      </c>
      <c r="AB144" s="196">
        <v>1050</v>
      </c>
      <c r="AC144" s="196">
        <v>1455</v>
      </c>
      <c r="AD144" s="196">
        <v>2117</v>
      </c>
      <c r="AE144" s="196">
        <v>3366</v>
      </c>
      <c r="AF144" s="196">
        <v>4030</v>
      </c>
      <c r="AG144" s="196">
        <v>4498</v>
      </c>
      <c r="AH144" s="196">
        <v>4653</v>
      </c>
      <c r="AI144" s="196">
        <v>4283</v>
      </c>
      <c r="AJ144" s="103">
        <v>3673</v>
      </c>
      <c r="AK144" s="196">
        <v>3170</v>
      </c>
      <c r="AL144" s="196">
        <v>2823</v>
      </c>
      <c r="AM144" s="196">
        <v>2812</v>
      </c>
      <c r="AN144" s="196">
        <v>3035</v>
      </c>
      <c r="AO144" s="196">
        <v>3580</v>
      </c>
      <c r="AP144" s="196">
        <v>3729</v>
      </c>
      <c r="AQ144" s="57">
        <v>3738</v>
      </c>
      <c r="AR144" s="196">
        <v>4002</v>
      </c>
      <c r="AS144" s="196">
        <v>4007</v>
      </c>
      <c r="AT144" s="196">
        <v>4079</v>
      </c>
      <c r="AU144" s="196">
        <v>3664</v>
      </c>
      <c r="AV144" s="103">
        <v>2998</v>
      </c>
      <c r="AW144" s="196">
        <v>2588</v>
      </c>
      <c r="AX144" s="196">
        <v>2261</v>
      </c>
      <c r="AY144" s="196">
        <v>2482</v>
      </c>
      <c r="AZ144" s="57">
        <v>2694</v>
      </c>
      <c r="BA144" s="196">
        <v>3493</v>
      </c>
      <c r="BB144" s="196">
        <v>3864</v>
      </c>
      <c r="BC144" s="57">
        <v>4045</v>
      </c>
      <c r="BD144" s="196">
        <v>4279</v>
      </c>
      <c r="BE144" s="196">
        <v>4224</v>
      </c>
      <c r="BF144" s="196">
        <v>4319</v>
      </c>
      <c r="BG144" s="196">
        <v>3937</v>
      </c>
      <c r="BH144" s="103"/>
      <c r="BI144" s="104">
        <f t="shared" si="611"/>
        <v>-288</v>
      </c>
      <c r="BJ144" s="102">
        <f t="shared" si="611"/>
        <v>-910</v>
      </c>
      <c r="BK144" s="102">
        <f t="shared" si="611"/>
        <v>-1994</v>
      </c>
      <c r="BL144" s="102">
        <f t="shared" si="611"/>
        <v>-2283</v>
      </c>
      <c r="BM144" s="102">
        <f t="shared" si="611"/>
        <v>-2316</v>
      </c>
      <c r="BN144" s="102">
        <f t="shared" si="611"/>
        <v>-2390</v>
      </c>
      <c r="BO144" s="102">
        <f t="shared" si="611"/>
        <v>-2438</v>
      </c>
      <c r="BP144" s="102">
        <f t="shared" si="611"/>
        <v>-2506</v>
      </c>
      <c r="BQ144" s="102">
        <f t="shared" si="611"/>
        <v>-2072</v>
      </c>
      <c r="BR144" s="377">
        <f t="shared" si="611"/>
        <v>-1447</v>
      </c>
      <c r="BS144" s="102">
        <f t="shared" si="612"/>
        <v>-787</v>
      </c>
      <c r="BT144" s="102">
        <f t="shared" si="612"/>
        <v>-469</v>
      </c>
      <c r="BU144" s="102">
        <f t="shared" si="612"/>
        <v>-280</v>
      </c>
      <c r="BV144" s="102">
        <f t="shared" si="612"/>
        <v>40</v>
      </c>
      <c r="BW144" s="102">
        <f t="shared" si="612"/>
        <v>508</v>
      </c>
      <c r="BX144" s="196">
        <f t="shared" si="612"/>
        <v>1157</v>
      </c>
      <c r="BY144" s="196">
        <f t="shared" si="612"/>
        <v>2383</v>
      </c>
      <c r="BZ144" s="196">
        <f t="shared" si="612"/>
        <v>3121</v>
      </c>
      <c r="CA144" s="196">
        <f t="shared" si="612"/>
        <v>3607</v>
      </c>
      <c r="CB144" s="196">
        <f t="shared" si="612"/>
        <v>3811</v>
      </c>
      <c r="CC144" s="196">
        <f t="shared" si="613"/>
        <v>3482</v>
      </c>
      <c r="CD144" s="377">
        <f t="shared" si="613"/>
        <v>2910</v>
      </c>
      <c r="CE144" s="196">
        <f t="shared" si="613"/>
        <v>2439</v>
      </c>
      <c r="CF144" s="196">
        <f t="shared" si="613"/>
        <v>2017</v>
      </c>
      <c r="CG144" s="196">
        <f t="shared" si="613"/>
        <v>1877</v>
      </c>
      <c r="CH144" s="196">
        <f t="shared" si="613"/>
        <v>1985</v>
      </c>
      <c r="CI144" s="196">
        <f t="shared" si="613"/>
        <v>2125</v>
      </c>
      <c r="CJ144" s="196">
        <f t="shared" si="613"/>
        <v>1612</v>
      </c>
      <c r="CK144" s="196">
        <f t="shared" si="613"/>
        <v>372</v>
      </c>
      <c r="CL144" s="196">
        <f t="shared" si="613"/>
        <v>-28</v>
      </c>
      <c r="CM144" s="196">
        <f t="shared" si="614"/>
        <v>-491</v>
      </c>
      <c r="CN144" s="196">
        <f t="shared" si="614"/>
        <v>-574</v>
      </c>
      <c r="CO144" s="196">
        <f t="shared" si="614"/>
        <v>-619</v>
      </c>
      <c r="CP144" s="377">
        <f t="shared" si="614"/>
        <v>-675</v>
      </c>
      <c r="CQ144" s="377">
        <f t="shared" si="614"/>
        <v>-582</v>
      </c>
      <c r="CR144" s="377">
        <f t="shared" si="614"/>
        <v>-562</v>
      </c>
      <c r="CS144" s="377">
        <f t="shared" si="614"/>
        <v>-330</v>
      </c>
      <c r="CT144" s="377">
        <f t="shared" si="614"/>
        <v>-341</v>
      </c>
      <c r="CU144" s="377">
        <f t="shared" si="614"/>
        <v>-87</v>
      </c>
      <c r="CV144" s="377">
        <f t="shared" si="614"/>
        <v>135</v>
      </c>
      <c r="CW144" s="377">
        <f t="shared" si="614"/>
        <v>307</v>
      </c>
      <c r="CX144" s="377">
        <f t="shared" si="614"/>
        <v>277</v>
      </c>
      <c r="CY144" s="377">
        <f t="shared" si="614"/>
        <v>217</v>
      </c>
      <c r="CZ144" s="377">
        <f t="shared" si="614"/>
        <v>240</v>
      </c>
      <c r="DA144" s="377">
        <f t="shared" si="614"/>
        <v>273</v>
      </c>
      <c r="DB144" s="264"/>
      <c r="DC144" s="57">
        <f>IF(ISERROR(GETPIVOTDATA("VALUE",'CRS WK pvt'!$I$2,"DT_FILE",DC$8,"CD_CO",DC$6,"TRIM_CAT",TRIM(B144),"TRIM_LINE",A142))=TRUE,0,GETPIVOTDATA("VALUE",'CRS WK pvt'!$I$2,"DT_FILE",DC$8,"CD_CO",DC$6,"TRIM_CAT",TRIM(B144),"TRIM_LINE",A142))</f>
        <v>3937</v>
      </c>
    </row>
    <row r="145" spans="1:107" s="52" customFormat="1" x14ac:dyDescent="0.35">
      <c r="A145" s="139"/>
      <c r="B145" s="53" t="s">
        <v>141</v>
      </c>
      <c r="C145" s="104">
        <v>165</v>
      </c>
      <c r="D145" s="59">
        <v>183</v>
      </c>
      <c r="E145" s="59">
        <v>211</v>
      </c>
      <c r="F145" s="59">
        <v>212</v>
      </c>
      <c r="G145" s="59">
        <v>190</v>
      </c>
      <c r="H145" s="102">
        <v>158</v>
      </c>
      <c r="I145" s="59">
        <v>152</v>
      </c>
      <c r="J145" s="102">
        <v>150</v>
      </c>
      <c r="K145" s="59">
        <v>132</v>
      </c>
      <c r="L145" s="103">
        <v>118</v>
      </c>
      <c r="M145" s="102">
        <v>92</v>
      </c>
      <c r="N145" s="102">
        <v>93</v>
      </c>
      <c r="O145" s="59">
        <v>91</v>
      </c>
      <c r="P145" s="102">
        <v>85</v>
      </c>
      <c r="Q145" s="59">
        <v>75</v>
      </c>
      <c r="R145" s="102">
        <v>80</v>
      </c>
      <c r="S145" s="59">
        <v>103</v>
      </c>
      <c r="T145" s="102">
        <v>161</v>
      </c>
      <c r="U145" s="196">
        <v>164</v>
      </c>
      <c r="V145" s="196">
        <v>194</v>
      </c>
      <c r="W145" s="196">
        <v>262</v>
      </c>
      <c r="X145" s="103">
        <v>285</v>
      </c>
      <c r="Y145" s="196">
        <v>273</v>
      </c>
      <c r="Z145" s="196">
        <v>262</v>
      </c>
      <c r="AA145" s="196">
        <v>257</v>
      </c>
      <c r="AB145" s="196">
        <v>246</v>
      </c>
      <c r="AC145" s="196">
        <v>236</v>
      </c>
      <c r="AD145" s="196">
        <v>237</v>
      </c>
      <c r="AE145" s="196">
        <v>245</v>
      </c>
      <c r="AF145" s="196">
        <v>268</v>
      </c>
      <c r="AG145" s="196">
        <v>295</v>
      </c>
      <c r="AH145" s="196">
        <v>319</v>
      </c>
      <c r="AI145" s="196">
        <v>311</v>
      </c>
      <c r="AJ145" s="103">
        <v>313</v>
      </c>
      <c r="AK145" s="196">
        <v>273</v>
      </c>
      <c r="AL145" s="196">
        <v>248</v>
      </c>
      <c r="AM145" s="196">
        <v>279</v>
      </c>
      <c r="AN145" s="196">
        <v>307</v>
      </c>
      <c r="AO145" s="196">
        <v>310</v>
      </c>
      <c r="AP145" s="196">
        <v>280</v>
      </c>
      <c r="AQ145" s="57">
        <v>227</v>
      </c>
      <c r="AR145" s="196">
        <v>213</v>
      </c>
      <c r="AS145" s="196">
        <v>207</v>
      </c>
      <c r="AT145" s="196">
        <v>180</v>
      </c>
      <c r="AU145" s="196">
        <v>181</v>
      </c>
      <c r="AV145" s="103">
        <v>153</v>
      </c>
      <c r="AW145" s="196">
        <v>155</v>
      </c>
      <c r="AX145" s="196">
        <v>177</v>
      </c>
      <c r="AY145" s="196">
        <v>193</v>
      </c>
      <c r="AZ145" s="57">
        <v>206</v>
      </c>
      <c r="BA145" s="196">
        <v>199</v>
      </c>
      <c r="BB145" s="196">
        <v>178</v>
      </c>
      <c r="BC145" s="57">
        <v>165</v>
      </c>
      <c r="BD145" s="196">
        <v>154</v>
      </c>
      <c r="BE145" s="196">
        <v>117</v>
      </c>
      <c r="BF145" s="196">
        <v>121</v>
      </c>
      <c r="BG145" s="196">
        <v>123</v>
      </c>
      <c r="BH145" s="103"/>
      <c r="BI145" s="104">
        <f t="shared" si="611"/>
        <v>-74</v>
      </c>
      <c r="BJ145" s="102">
        <f t="shared" si="611"/>
        <v>-98</v>
      </c>
      <c r="BK145" s="102">
        <f t="shared" si="611"/>
        <v>-136</v>
      </c>
      <c r="BL145" s="102">
        <f t="shared" si="611"/>
        <v>-132</v>
      </c>
      <c r="BM145" s="102">
        <f t="shared" si="611"/>
        <v>-87</v>
      </c>
      <c r="BN145" s="102">
        <f t="shared" si="611"/>
        <v>3</v>
      </c>
      <c r="BO145" s="102">
        <f t="shared" si="611"/>
        <v>12</v>
      </c>
      <c r="BP145" s="102">
        <f t="shared" si="611"/>
        <v>44</v>
      </c>
      <c r="BQ145" s="102">
        <f t="shared" si="611"/>
        <v>130</v>
      </c>
      <c r="BR145" s="377">
        <f t="shared" si="611"/>
        <v>167</v>
      </c>
      <c r="BS145" s="102">
        <f t="shared" si="612"/>
        <v>181</v>
      </c>
      <c r="BT145" s="102">
        <f t="shared" si="612"/>
        <v>169</v>
      </c>
      <c r="BU145" s="102">
        <f t="shared" si="612"/>
        <v>166</v>
      </c>
      <c r="BV145" s="102">
        <f t="shared" si="612"/>
        <v>161</v>
      </c>
      <c r="BW145" s="102">
        <f t="shared" si="612"/>
        <v>161</v>
      </c>
      <c r="BX145" s="196">
        <f t="shared" si="612"/>
        <v>157</v>
      </c>
      <c r="BY145" s="196">
        <f t="shared" si="612"/>
        <v>142</v>
      </c>
      <c r="BZ145" s="196">
        <f t="shared" si="612"/>
        <v>107</v>
      </c>
      <c r="CA145" s="196">
        <f t="shared" si="612"/>
        <v>131</v>
      </c>
      <c r="CB145" s="196">
        <f t="shared" si="612"/>
        <v>125</v>
      </c>
      <c r="CC145" s="196">
        <f t="shared" si="613"/>
        <v>49</v>
      </c>
      <c r="CD145" s="377">
        <f t="shared" si="613"/>
        <v>28</v>
      </c>
      <c r="CE145" s="196">
        <f t="shared" si="613"/>
        <v>0</v>
      </c>
      <c r="CF145" s="196">
        <f t="shared" si="613"/>
        <v>-14</v>
      </c>
      <c r="CG145" s="196">
        <f t="shared" si="613"/>
        <v>22</v>
      </c>
      <c r="CH145" s="196">
        <f t="shared" si="613"/>
        <v>61</v>
      </c>
      <c r="CI145" s="196">
        <f t="shared" si="613"/>
        <v>74</v>
      </c>
      <c r="CJ145" s="196">
        <f t="shared" si="613"/>
        <v>43</v>
      </c>
      <c r="CK145" s="196">
        <f t="shared" si="613"/>
        <v>-18</v>
      </c>
      <c r="CL145" s="196">
        <f t="shared" si="613"/>
        <v>-55</v>
      </c>
      <c r="CM145" s="196">
        <f t="shared" si="614"/>
        <v>-88</v>
      </c>
      <c r="CN145" s="196">
        <f t="shared" si="614"/>
        <v>-139</v>
      </c>
      <c r="CO145" s="196">
        <f t="shared" si="614"/>
        <v>-130</v>
      </c>
      <c r="CP145" s="377">
        <f t="shared" si="614"/>
        <v>-160</v>
      </c>
      <c r="CQ145" s="377">
        <f t="shared" si="614"/>
        <v>-118</v>
      </c>
      <c r="CR145" s="377">
        <f t="shared" si="614"/>
        <v>-71</v>
      </c>
      <c r="CS145" s="377">
        <f t="shared" si="614"/>
        <v>-86</v>
      </c>
      <c r="CT145" s="377">
        <f t="shared" si="614"/>
        <v>-101</v>
      </c>
      <c r="CU145" s="377">
        <f t="shared" si="614"/>
        <v>-111</v>
      </c>
      <c r="CV145" s="377">
        <f t="shared" si="614"/>
        <v>-102</v>
      </c>
      <c r="CW145" s="377">
        <f t="shared" si="614"/>
        <v>-62</v>
      </c>
      <c r="CX145" s="377">
        <f t="shared" si="614"/>
        <v>-59</v>
      </c>
      <c r="CY145" s="377">
        <f t="shared" si="614"/>
        <v>-90</v>
      </c>
      <c r="CZ145" s="377">
        <f t="shared" si="614"/>
        <v>-59</v>
      </c>
      <c r="DA145" s="377">
        <f t="shared" si="614"/>
        <v>-58</v>
      </c>
      <c r="DB145" s="264"/>
      <c r="DC145" s="57">
        <f>IF(ISERROR(GETPIVOTDATA("VALUE",'CRS WK pvt'!$I$2,"DT_FILE",DC$8,"CD_CO",DC$6,"TRIM_CAT",TRIM(B145),"TRIM_LINE",A142))=TRUE,0,GETPIVOTDATA("VALUE",'CRS WK pvt'!$I$2,"DT_FILE",DC$8,"CD_CO",DC$6,"TRIM_CAT",TRIM(B145),"TRIM_LINE",A142))</f>
        <v>123</v>
      </c>
    </row>
    <row r="146" spans="1:107" s="52" customFormat="1" ht="15" thickBot="1" x14ac:dyDescent="0.4">
      <c r="A146" s="139"/>
      <c r="B146" s="53" t="s">
        <v>142</v>
      </c>
      <c r="C146" s="104">
        <v>61</v>
      </c>
      <c r="D146" s="59">
        <v>68</v>
      </c>
      <c r="E146" s="59">
        <v>75</v>
      </c>
      <c r="F146" s="59">
        <v>68</v>
      </c>
      <c r="G146" s="59">
        <v>58</v>
      </c>
      <c r="H146" s="102">
        <v>56</v>
      </c>
      <c r="I146" s="59">
        <v>55</v>
      </c>
      <c r="J146" s="102">
        <v>55</v>
      </c>
      <c r="K146" s="59">
        <v>45</v>
      </c>
      <c r="L146" s="103">
        <v>36</v>
      </c>
      <c r="M146" s="102">
        <v>32</v>
      </c>
      <c r="N146" s="102">
        <v>45</v>
      </c>
      <c r="O146" s="59">
        <v>36</v>
      </c>
      <c r="P146" s="102">
        <v>29</v>
      </c>
      <c r="Q146" s="59">
        <v>31</v>
      </c>
      <c r="R146" s="102">
        <v>33</v>
      </c>
      <c r="S146" s="59">
        <v>42</v>
      </c>
      <c r="T146" s="102">
        <v>42</v>
      </c>
      <c r="U146" s="196">
        <v>60</v>
      </c>
      <c r="V146" s="196">
        <v>78</v>
      </c>
      <c r="W146" s="196">
        <v>90</v>
      </c>
      <c r="X146" s="103">
        <v>86</v>
      </c>
      <c r="Y146" s="196">
        <v>86</v>
      </c>
      <c r="Z146" s="196">
        <v>95</v>
      </c>
      <c r="AA146" s="196">
        <v>86</v>
      </c>
      <c r="AB146" s="196">
        <v>77</v>
      </c>
      <c r="AC146" s="196">
        <v>76</v>
      </c>
      <c r="AD146" s="196">
        <v>81</v>
      </c>
      <c r="AE146" s="196">
        <v>97</v>
      </c>
      <c r="AF146" s="196">
        <v>105</v>
      </c>
      <c r="AG146" s="196">
        <v>106</v>
      </c>
      <c r="AH146" s="196">
        <v>110</v>
      </c>
      <c r="AI146" s="196">
        <v>108</v>
      </c>
      <c r="AJ146" s="103">
        <v>96</v>
      </c>
      <c r="AK146" s="196">
        <v>84</v>
      </c>
      <c r="AL146" s="196">
        <v>83</v>
      </c>
      <c r="AM146" s="196">
        <v>83</v>
      </c>
      <c r="AN146" s="196">
        <v>92</v>
      </c>
      <c r="AO146" s="196">
        <v>90</v>
      </c>
      <c r="AP146" s="196">
        <v>89</v>
      </c>
      <c r="AQ146" s="57">
        <v>86</v>
      </c>
      <c r="AR146" s="196">
        <v>84</v>
      </c>
      <c r="AS146" s="196">
        <v>79</v>
      </c>
      <c r="AT146" s="196">
        <v>67</v>
      </c>
      <c r="AU146" s="196">
        <v>55</v>
      </c>
      <c r="AV146" s="303">
        <v>47</v>
      </c>
      <c r="AW146" s="196">
        <v>49</v>
      </c>
      <c r="AX146" s="196">
        <v>49</v>
      </c>
      <c r="AY146" s="196">
        <v>57</v>
      </c>
      <c r="AZ146" s="57">
        <v>57</v>
      </c>
      <c r="BA146" s="196">
        <v>61</v>
      </c>
      <c r="BB146" s="196">
        <v>55</v>
      </c>
      <c r="BC146" s="57">
        <v>52</v>
      </c>
      <c r="BD146" s="196">
        <v>40</v>
      </c>
      <c r="BE146" s="196">
        <v>48</v>
      </c>
      <c r="BF146" s="196">
        <v>38</v>
      </c>
      <c r="BG146" s="196">
        <v>29</v>
      </c>
      <c r="BH146" s="303"/>
      <c r="BI146" s="104">
        <f t="shared" si="611"/>
        <v>-25</v>
      </c>
      <c r="BJ146" s="102">
        <f t="shared" si="611"/>
        <v>-39</v>
      </c>
      <c r="BK146" s="102">
        <f t="shared" si="611"/>
        <v>-44</v>
      </c>
      <c r="BL146" s="102">
        <f t="shared" si="611"/>
        <v>-35</v>
      </c>
      <c r="BM146" s="102">
        <f t="shared" si="611"/>
        <v>-16</v>
      </c>
      <c r="BN146" s="102">
        <f t="shared" si="611"/>
        <v>-14</v>
      </c>
      <c r="BO146" s="102">
        <f t="shared" si="611"/>
        <v>5</v>
      </c>
      <c r="BP146" s="102">
        <f t="shared" si="611"/>
        <v>23</v>
      </c>
      <c r="BQ146" s="102">
        <f t="shared" si="611"/>
        <v>45</v>
      </c>
      <c r="BR146" s="377">
        <f t="shared" si="611"/>
        <v>50</v>
      </c>
      <c r="BS146" s="102">
        <f t="shared" si="612"/>
        <v>54</v>
      </c>
      <c r="BT146" s="102">
        <f t="shared" si="612"/>
        <v>50</v>
      </c>
      <c r="BU146" s="102">
        <f t="shared" si="612"/>
        <v>50</v>
      </c>
      <c r="BV146" s="102">
        <f t="shared" si="612"/>
        <v>48</v>
      </c>
      <c r="BW146" s="102">
        <f t="shared" si="612"/>
        <v>45</v>
      </c>
      <c r="BX146" s="196">
        <f t="shared" si="612"/>
        <v>48</v>
      </c>
      <c r="BY146" s="196">
        <f t="shared" si="612"/>
        <v>55</v>
      </c>
      <c r="BZ146" s="196">
        <f t="shared" si="612"/>
        <v>63</v>
      </c>
      <c r="CA146" s="196">
        <f t="shared" si="612"/>
        <v>46</v>
      </c>
      <c r="CB146" s="196">
        <f t="shared" si="612"/>
        <v>32</v>
      </c>
      <c r="CC146" s="196">
        <f t="shared" si="613"/>
        <v>18</v>
      </c>
      <c r="CD146" s="377">
        <f t="shared" si="613"/>
        <v>10</v>
      </c>
      <c r="CE146" s="196">
        <f t="shared" si="613"/>
        <v>-2</v>
      </c>
      <c r="CF146" s="196">
        <f t="shared" si="613"/>
        <v>-12</v>
      </c>
      <c r="CG146" s="196">
        <f t="shared" si="613"/>
        <v>-3</v>
      </c>
      <c r="CH146" s="196">
        <f t="shared" si="613"/>
        <v>15</v>
      </c>
      <c r="CI146" s="196">
        <f t="shared" si="613"/>
        <v>14</v>
      </c>
      <c r="CJ146" s="196">
        <f t="shared" si="613"/>
        <v>8</v>
      </c>
      <c r="CK146" s="196">
        <f t="shared" si="613"/>
        <v>-11</v>
      </c>
      <c r="CL146" s="196">
        <f t="shared" si="613"/>
        <v>-21</v>
      </c>
      <c r="CM146" s="196">
        <f t="shared" si="614"/>
        <v>-27</v>
      </c>
      <c r="CN146" s="196">
        <f t="shared" si="614"/>
        <v>-43</v>
      </c>
      <c r="CO146" s="196">
        <f t="shared" si="614"/>
        <v>-53</v>
      </c>
      <c r="CP146" s="377">
        <f t="shared" si="614"/>
        <v>-49</v>
      </c>
      <c r="CQ146" s="377">
        <f t="shared" si="614"/>
        <v>-35</v>
      </c>
      <c r="CR146" s="377">
        <f t="shared" si="614"/>
        <v>-34</v>
      </c>
      <c r="CS146" s="377">
        <f t="shared" si="614"/>
        <v>-26</v>
      </c>
      <c r="CT146" s="377">
        <f t="shared" si="614"/>
        <v>-35</v>
      </c>
      <c r="CU146" s="377">
        <f t="shared" si="614"/>
        <v>-29</v>
      </c>
      <c r="CV146" s="377">
        <f t="shared" si="614"/>
        <v>-34</v>
      </c>
      <c r="CW146" s="377">
        <f t="shared" si="614"/>
        <v>-34</v>
      </c>
      <c r="CX146" s="377">
        <f t="shared" si="614"/>
        <v>-44</v>
      </c>
      <c r="CY146" s="377">
        <f t="shared" si="614"/>
        <v>-31</v>
      </c>
      <c r="CZ146" s="377">
        <f t="shared" si="614"/>
        <v>-29</v>
      </c>
      <c r="DA146" s="377">
        <f t="shared" si="614"/>
        <v>-26</v>
      </c>
      <c r="DB146" s="264"/>
      <c r="DC146" s="57">
        <f>IF(ISERROR(GETPIVOTDATA("VALUE",'CRS WK pvt'!$I$2,"DT_FILE",DC$8,"CD_CO",DC$6,"TRIM_CAT",TRIM(B146),"TRIM_LINE",A142))=TRUE,0,GETPIVOTDATA("VALUE",'CRS WK pvt'!$I$2,"DT_FILE",DC$8,"CD_CO",DC$6,"TRIM_CAT",TRIM(B146),"TRIM_LINE",A142))</f>
        <v>29</v>
      </c>
    </row>
    <row r="147" spans="1:107" s="52" customFormat="1" x14ac:dyDescent="0.35">
      <c r="A147" s="139"/>
      <c r="B147" s="53" t="s">
        <v>143</v>
      </c>
      <c r="C147" s="104">
        <v>22</v>
      </c>
      <c r="D147" s="59">
        <v>21</v>
      </c>
      <c r="E147" s="59">
        <v>22</v>
      </c>
      <c r="F147" s="59">
        <v>22</v>
      </c>
      <c r="G147" s="59">
        <v>19</v>
      </c>
      <c r="H147" s="102">
        <v>23</v>
      </c>
      <c r="I147" s="59">
        <v>21</v>
      </c>
      <c r="J147" s="102">
        <v>21</v>
      </c>
      <c r="K147" s="59">
        <v>21</v>
      </c>
      <c r="L147" s="103">
        <v>19</v>
      </c>
      <c r="M147" s="102">
        <v>20</v>
      </c>
      <c r="N147" s="102">
        <v>23</v>
      </c>
      <c r="O147" s="59">
        <v>20</v>
      </c>
      <c r="P147" s="102">
        <v>17</v>
      </c>
      <c r="Q147" s="59">
        <v>14</v>
      </c>
      <c r="R147" s="102">
        <v>12</v>
      </c>
      <c r="S147" s="59">
        <v>15</v>
      </c>
      <c r="T147" s="102">
        <v>18</v>
      </c>
      <c r="U147" s="196">
        <v>33</v>
      </c>
      <c r="V147" s="196">
        <v>40</v>
      </c>
      <c r="W147" s="196">
        <v>42</v>
      </c>
      <c r="X147" s="103">
        <v>43</v>
      </c>
      <c r="Y147" s="196">
        <v>39</v>
      </c>
      <c r="Z147" s="196">
        <v>32</v>
      </c>
      <c r="AA147" s="196">
        <v>36</v>
      </c>
      <c r="AB147" s="196">
        <v>40</v>
      </c>
      <c r="AC147" s="196">
        <v>41</v>
      </c>
      <c r="AD147" s="196">
        <v>42</v>
      </c>
      <c r="AE147" s="196">
        <v>49</v>
      </c>
      <c r="AF147" s="196">
        <v>45</v>
      </c>
      <c r="AG147" s="196">
        <v>45</v>
      </c>
      <c r="AH147" s="196">
        <v>44</v>
      </c>
      <c r="AI147" s="196">
        <v>40</v>
      </c>
      <c r="AJ147" s="103">
        <v>45</v>
      </c>
      <c r="AK147" s="196">
        <v>44</v>
      </c>
      <c r="AL147" s="196">
        <v>39</v>
      </c>
      <c r="AM147" s="196">
        <v>43</v>
      </c>
      <c r="AN147" s="196">
        <v>32</v>
      </c>
      <c r="AO147" s="196">
        <v>35</v>
      </c>
      <c r="AP147" s="196">
        <v>25</v>
      </c>
      <c r="AQ147" s="57">
        <v>25</v>
      </c>
      <c r="AR147" s="196">
        <v>26</v>
      </c>
      <c r="AS147" s="196">
        <v>20</v>
      </c>
      <c r="AT147" s="196">
        <v>21</v>
      </c>
      <c r="AU147" s="196">
        <v>20</v>
      </c>
      <c r="AV147" s="304">
        <v>18</v>
      </c>
      <c r="AW147" s="196">
        <v>17</v>
      </c>
      <c r="AX147" s="196">
        <v>17</v>
      </c>
      <c r="AY147" s="196">
        <v>19</v>
      </c>
      <c r="AZ147" s="57">
        <v>19</v>
      </c>
      <c r="BA147" s="196">
        <v>22</v>
      </c>
      <c r="BB147" s="196">
        <v>19</v>
      </c>
      <c r="BC147" s="57">
        <v>18</v>
      </c>
      <c r="BD147" s="196">
        <v>15</v>
      </c>
      <c r="BE147" s="196">
        <v>11</v>
      </c>
      <c r="BF147" s="196">
        <v>14</v>
      </c>
      <c r="BG147" s="196">
        <v>16</v>
      </c>
      <c r="BH147" s="304"/>
      <c r="BI147" s="104">
        <f t="shared" si="611"/>
        <v>-2</v>
      </c>
      <c r="BJ147" s="102">
        <f t="shared" si="611"/>
        <v>-4</v>
      </c>
      <c r="BK147" s="102">
        <f t="shared" si="611"/>
        <v>-8</v>
      </c>
      <c r="BL147" s="102">
        <f t="shared" si="611"/>
        <v>-10</v>
      </c>
      <c r="BM147" s="102">
        <f t="shared" si="611"/>
        <v>-4</v>
      </c>
      <c r="BN147" s="102">
        <f t="shared" si="611"/>
        <v>-5</v>
      </c>
      <c r="BO147" s="102">
        <f t="shared" si="611"/>
        <v>12</v>
      </c>
      <c r="BP147" s="102">
        <f t="shared" si="611"/>
        <v>19</v>
      </c>
      <c r="BQ147" s="102">
        <f t="shared" si="611"/>
        <v>21</v>
      </c>
      <c r="BR147" s="377">
        <f t="shared" si="611"/>
        <v>24</v>
      </c>
      <c r="BS147" s="102">
        <f t="shared" si="612"/>
        <v>19</v>
      </c>
      <c r="BT147" s="102">
        <f t="shared" si="612"/>
        <v>9</v>
      </c>
      <c r="BU147" s="102">
        <f t="shared" si="612"/>
        <v>16</v>
      </c>
      <c r="BV147" s="102">
        <f t="shared" si="612"/>
        <v>23</v>
      </c>
      <c r="BW147" s="102">
        <f t="shared" si="612"/>
        <v>27</v>
      </c>
      <c r="BX147" s="196">
        <f t="shared" si="612"/>
        <v>30</v>
      </c>
      <c r="BY147" s="196">
        <f t="shared" si="612"/>
        <v>34</v>
      </c>
      <c r="BZ147" s="196">
        <f t="shared" si="612"/>
        <v>27</v>
      </c>
      <c r="CA147" s="196">
        <f t="shared" si="612"/>
        <v>12</v>
      </c>
      <c r="CB147" s="196">
        <f t="shared" si="612"/>
        <v>4</v>
      </c>
      <c r="CC147" s="196">
        <f t="shared" si="613"/>
        <v>-2</v>
      </c>
      <c r="CD147" s="377">
        <f t="shared" si="613"/>
        <v>2</v>
      </c>
      <c r="CE147" s="196">
        <f t="shared" si="613"/>
        <v>5</v>
      </c>
      <c r="CF147" s="196">
        <f t="shared" si="613"/>
        <v>7</v>
      </c>
      <c r="CG147" s="196">
        <f t="shared" si="613"/>
        <v>7</v>
      </c>
      <c r="CH147" s="196">
        <f t="shared" si="613"/>
        <v>-8</v>
      </c>
      <c r="CI147" s="196">
        <f t="shared" si="613"/>
        <v>-6</v>
      </c>
      <c r="CJ147" s="196">
        <f t="shared" si="613"/>
        <v>-17</v>
      </c>
      <c r="CK147" s="196">
        <f t="shared" si="613"/>
        <v>-24</v>
      </c>
      <c r="CL147" s="196">
        <f t="shared" si="613"/>
        <v>-19</v>
      </c>
      <c r="CM147" s="196">
        <f t="shared" si="614"/>
        <v>-25</v>
      </c>
      <c r="CN147" s="196">
        <f t="shared" si="614"/>
        <v>-23</v>
      </c>
      <c r="CO147" s="196">
        <f t="shared" si="614"/>
        <v>-20</v>
      </c>
      <c r="CP147" s="377">
        <f t="shared" si="614"/>
        <v>-27</v>
      </c>
      <c r="CQ147" s="377">
        <f t="shared" si="614"/>
        <v>-27</v>
      </c>
      <c r="CR147" s="377">
        <f t="shared" si="614"/>
        <v>-22</v>
      </c>
      <c r="CS147" s="377">
        <f t="shared" si="614"/>
        <v>-24</v>
      </c>
      <c r="CT147" s="377">
        <f t="shared" si="614"/>
        <v>-13</v>
      </c>
      <c r="CU147" s="377">
        <f t="shared" si="614"/>
        <v>-13</v>
      </c>
      <c r="CV147" s="377">
        <f t="shared" si="614"/>
        <v>-6</v>
      </c>
      <c r="CW147" s="377">
        <f t="shared" si="614"/>
        <v>-7</v>
      </c>
      <c r="CX147" s="377">
        <f t="shared" si="614"/>
        <v>-11</v>
      </c>
      <c r="CY147" s="377">
        <f t="shared" si="614"/>
        <v>-9</v>
      </c>
      <c r="CZ147" s="377">
        <f t="shared" si="614"/>
        <v>-7</v>
      </c>
      <c r="DA147" s="377">
        <f t="shared" si="614"/>
        <v>-4</v>
      </c>
      <c r="DB147" s="264"/>
      <c r="DC147" s="57">
        <f>IF(ISERROR(GETPIVOTDATA("VALUE",'CRS WK pvt'!$I$2,"DT_FILE",DC$8,"CD_CO",DC$6,"TRIM_CAT",TRIM(B147),"TRIM_LINE",A142))=TRUE,0,GETPIVOTDATA("VALUE",'CRS WK pvt'!$I$2,"DT_FILE",DC$8,"CD_CO",DC$6,"TRIM_CAT",TRIM(B147),"TRIM_LINE",A142))</f>
        <v>16</v>
      </c>
    </row>
    <row r="148" spans="1:107" s="66" customFormat="1" ht="15" thickBot="1" x14ac:dyDescent="0.4">
      <c r="A148" s="140"/>
      <c r="B148" s="105" t="s">
        <v>144</v>
      </c>
      <c r="C148" s="106">
        <f t="shared" ref="C148:V148" si="615">SUM(C143:C147)</f>
        <v>7548</v>
      </c>
      <c r="D148" s="107">
        <f t="shared" si="615"/>
        <v>9673</v>
      </c>
      <c r="E148" s="107">
        <f t="shared" si="615"/>
        <v>14441</v>
      </c>
      <c r="F148" s="107">
        <f t="shared" si="615"/>
        <v>15432</v>
      </c>
      <c r="G148" s="107">
        <f t="shared" si="615"/>
        <v>14933</v>
      </c>
      <c r="H148" s="108">
        <f t="shared" si="615"/>
        <v>14138</v>
      </c>
      <c r="I148" s="107">
        <f t="shared" si="615"/>
        <v>13502</v>
      </c>
      <c r="J148" s="108">
        <f t="shared" si="615"/>
        <v>12923</v>
      </c>
      <c r="K148" s="107">
        <f t="shared" si="615"/>
        <v>10657</v>
      </c>
      <c r="L148" s="109">
        <f t="shared" si="615"/>
        <v>8121</v>
      </c>
      <c r="M148" s="108">
        <f t="shared" si="615"/>
        <v>5744</v>
      </c>
      <c r="N148" s="108">
        <f t="shared" si="615"/>
        <v>5146</v>
      </c>
      <c r="O148" s="108">
        <f t="shared" si="615"/>
        <v>4821</v>
      </c>
      <c r="P148" s="108">
        <f t="shared" si="615"/>
        <v>3943</v>
      </c>
      <c r="Q148" s="108">
        <f t="shared" si="615"/>
        <v>3522</v>
      </c>
      <c r="R148" s="108">
        <f t="shared" si="615"/>
        <v>3612</v>
      </c>
      <c r="S148" s="108">
        <f t="shared" si="615"/>
        <v>3409</v>
      </c>
      <c r="T148" s="108">
        <f t="shared" si="615"/>
        <v>3288</v>
      </c>
      <c r="U148" s="108">
        <f t="shared" si="615"/>
        <v>3283</v>
      </c>
      <c r="V148" s="108">
        <f t="shared" si="615"/>
        <v>3244</v>
      </c>
      <c r="W148" s="198">
        <f>SUM(W143+W144+W145+W146+W147)</f>
        <v>3200</v>
      </c>
      <c r="X148" s="109">
        <f>SUM(X143+X144+X145+X146+X147)</f>
        <v>3205</v>
      </c>
      <c r="Y148" s="198">
        <v>3286</v>
      </c>
      <c r="Z148" s="198">
        <v>3607</v>
      </c>
      <c r="AA148" s="198">
        <v>4171</v>
      </c>
      <c r="AB148" s="198">
        <v>4828</v>
      </c>
      <c r="AC148" s="198">
        <v>6395</v>
      </c>
      <c r="AD148" s="198">
        <v>9230</v>
      </c>
      <c r="AE148" s="198">
        <v>14370</v>
      </c>
      <c r="AF148" s="198">
        <v>16376</v>
      </c>
      <c r="AG148" s="198">
        <v>17059</v>
      </c>
      <c r="AH148" s="198">
        <v>16970</v>
      </c>
      <c r="AI148" s="198">
        <v>15599</v>
      </c>
      <c r="AJ148" s="109">
        <v>13594</v>
      </c>
      <c r="AK148" s="198">
        <v>11919</v>
      </c>
      <c r="AL148" s="198">
        <v>11002</v>
      </c>
      <c r="AM148" s="198">
        <v>11302</v>
      </c>
      <c r="AN148" s="198">
        <v>12347</v>
      </c>
      <c r="AO148" s="198">
        <v>14205</v>
      </c>
      <c r="AP148" s="198">
        <v>14456</v>
      </c>
      <c r="AQ148" s="108">
        <v>13885</v>
      </c>
      <c r="AR148" s="198">
        <v>14020</v>
      </c>
      <c r="AS148" s="198">
        <v>13851</v>
      </c>
      <c r="AT148" s="198">
        <v>13411</v>
      </c>
      <c r="AU148" s="198">
        <v>11805</v>
      </c>
      <c r="AV148" s="109">
        <v>9663</v>
      </c>
      <c r="AW148" s="198">
        <v>8274</v>
      </c>
      <c r="AX148" s="198">
        <v>7811</v>
      </c>
      <c r="AY148" s="198">
        <v>8485</v>
      </c>
      <c r="AZ148" s="108">
        <v>9246</v>
      </c>
      <c r="BA148" s="198">
        <v>11520</v>
      </c>
      <c r="BB148" s="198">
        <v>12362</v>
      </c>
      <c r="BC148" s="108">
        <v>12371</v>
      </c>
      <c r="BD148" s="198">
        <v>12618</v>
      </c>
      <c r="BE148" s="198">
        <v>12168</v>
      </c>
      <c r="BF148" s="198">
        <v>12077</v>
      </c>
      <c r="BG148" s="198">
        <v>10990</v>
      </c>
      <c r="BH148" s="109"/>
      <c r="BI148" s="106">
        <f t="shared" ref="BI148:BM148" si="616">SUM(BI143:BI147)</f>
        <v>-2727</v>
      </c>
      <c r="BJ148" s="108">
        <f t="shared" si="616"/>
        <v>-5730</v>
      </c>
      <c r="BK148" s="108">
        <f t="shared" si="616"/>
        <v>-10919</v>
      </c>
      <c r="BL148" s="108">
        <f t="shared" si="616"/>
        <v>-11820</v>
      </c>
      <c r="BM148" s="108">
        <f t="shared" si="616"/>
        <v>-11524</v>
      </c>
      <c r="BN148" s="108">
        <f t="shared" ref="BN148:BV148" si="617">SUM(BN143:BN147)</f>
        <v>-10850</v>
      </c>
      <c r="BO148" s="108">
        <f t="shared" si="617"/>
        <v>-10219</v>
      </c>
      <c r="BP148" s="108">
        <f t="shared" si="617"/>
        <v>-9679</v>
      </c>
      <c r="BQ148" s="108">
        <f t="shared" si="617"/>
        <v>-7457</v>
      </c>
      <c r="BR148" s="379">
        <f t="shared" si="617"/>
        <v>-4916</v>
      </c>
      <c r="BS148" s="108">
        <f t="shared" si="617"/>
        <v>-2458</v>
      </c>
      <c r="BT148" s="108">
        <f t="shared" si="617"/>
        <v>-1539</v>
      </c>
      <c r="BU148" s="108">
        <f t="shared" si="617"/>
        <v>-650</v>
      </c>
      <c r="BV148" s="108">
        <f t="shared" si="617"/>
        <v>885</v>
      </c>
      <c r="BW148" s="108">
        <f t="shared" ref="BW148:BX148" si="618">SUM(BW143:BW147)</f>
        <v>2873</v>
      </c>
      <c r="BX148" s="198">
        <f t="shared" si="618"/>
        <v>5618</v>
      </c>
      <c r="BY148" s="198">
        <f t="shared" ref="BY148:BZ148" si="619">SUM(BY143:BY147)</f>
        <v>10961</v>
      </c>
      <c r="BZ148" s="198">
        <f t="shared" si="619"/>
        <v>13088</v>
      </c>
      <c r="CA148" s="198">
        <f t="shared" ref="CA148:CB148" si="620">SUM(CA143:CA147)</f>
        <v>13776</v>
      </c>
      <c r="CB148" s="198">
        <f t="shared" si="620"/>
        <v>13726</v>
      </c>
      <c r="CC148" s="198">
        <f t="shared" ref="CC148:CE148" si="621">SUM(CC143:CC147)</f>
        <v>12399</v>
      </c>
      <c r="CD148" s="379">
        <f t="shared" si="621"/>
        <v>10389</v>
      </c>
      <c r="CE148" s="198">
        <f t="shared" si="621"/>
        <v>8633</v>
      </c>
      <c r="CF148" s="198">
        <f t="shared" ref="CF148" si="622">SUM(CF143:CF147)</f>
        <v>7395</v>
      </c>
      <c r="CG148" s="198">
        <f t="shared" ref="CG148" si="623">SUM(CG143:CG147)</f>
        <v>7131</v>
      </c>
      <c r="CH148" s="198">
        <f t="shared" ref="CH148" si="624">SUM(CH143:CH147)</f>
        <v>7519</v>
      </c>
      <c r="CI148" s="198">
        <f t="shared" ref="CI148" si="625">SUM(CI143:CI147)</f>
        <v>7810</v>
      </c>
      <c r="CJ148" s="198">
        <f t="shared" ref="CJ148" si="626">SUM(CJ143:CJ147)</f>
        <v>5226</v>
      </c>
      <c r="CK148" s="198">
        <f t="shared" ref="CK148" si="627">SUM(CK143:CK147)</f>
        <v>-485</v>
      </c>
      <c r="CL148" s="198">
        <f t="shared" ref="CL148" si="628">SUM(CL143:CL147)</f>
        <v>-2356</v>
      </c>
      <c r="CM148" s="198">
        <f t="shared" ref="CM148" si="629">SUM(CM143:CM147)</f>
        <v>-3208</v>
      </c>
      <c r="CN148" s="198">
        <f t="shared" ref="CN148" si="630">SUM(CN143:CN147)</f>
        <v>-3559</v>
      </c>
      <c r="CO148" s="198">
        <f t="shared" ref="CO148" si="631">SUM(CO143:CO147)</f>
        <v>-3794</v>
      </c>
      <c r="CP148" s="379">
        <f t="shared" ref="CP148" si="632">SUM(CP143:CP147)</f>
        <v>-3931</v>
      </c>
      <c r="CQ148" s="379">
        <f t="shared" ref="CQ148" si="633">SUM(CQ143:CQ147)</f>
        <v>-3645</v>
      </c>
      <c r="CR148" s="379">
        <f t="shared" ref="CR148" si="634">SUM(CR143:CR147)</f>
        <v>-3191</v>
      </c>
      <c r="CS148" s="379">
        <f t="shared" ref="CS148" si="635">SUM(CS143:CS147)</f>
        <v>-2817</v>
      </c>
      <c r="CT148" s="379">
        <f t="shared" ref="CT148:CU148" si="636">SUM(CT143:CT147)</f>
        <v>-3101</v>
      </c>
      <c r="CU148" s="379">
        <f t="shared" si="636"/>
        <v>-2685</v>
      </c>
      <c r="CV148" s="379">
        <f t="shared" ref="CV148" si="637">SUM(CV143:CV147)</f>
        <v>-2094</v>
      </c>
      <c r="CW148" s="379">
        <f t="shared" ref="CW148" si="638">SUM(CW143:CW147)</f>
        <v>-1514</v>
      </c>
      <c r="CX148" s="379">
        <f t="shared" ref="CX148:CY148" si="639">SUM(CX143:CX147)</f>
        <v>-1402</v>
      </c>
      <c r="CY148" s="379">
        <f t="shared" si="639"/>
        <v>-1683</v>
      </c>
      <c r="CZ148" s="379">
        <f t="shared" ref="CZ148:DA148" si="640">SUM(CZ143:CZ147)</f>
        <v>-1334</v>
      </c>
      <c r="DA148" s="379">
        <f t="shared" si="640"/>
        <v>-815</v>
      </c>
      <c r="DB148" s="265"/>
      <c r="DC148" s="108">
        <f>SUM(DC143:DC147)</f>
        <v>10990</v>
      </c>
    </row>
    <row r="149" spans="1:107" s="52" customFormat="1" ht="15" thickTop="1" x14ac:dyDescent="0.35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25"/>
      <c r="CC149" s="225"/>
      <c r="CD149" s="365"/>
      <c r="CE149" s="334"/>
      <c r="CF149" s="251"/>
      <c r="CG149" s="251"/>
      <c r="CH149" s="251"/>
      <c r="CI149" s="251"/>
      <c r="CJ149" s="251"/>
      <c r="CK149" s="251"/>
      <c r="CL149" s="251"/>
      <c r="CM149" s="251"/>
      <c r="CN149" s="251"/>
      <c r="CO149" s="251"/>
      <c r="CP149" s="365"/>
      <c r="CQ149" s="365"/>
      <c r="CR149" s="365"/>
      <c r="CS149" s="365"/>
      <c r="CT149" s="365"/>
      <c r="CU149" s="365"/>
      <c r="CV149" s="365"/>
      <c r="CW149" s="365"/>
      <c r="CX149" s="365"/>
      <c r="CY149" s="365"/>
      <c r="CZ149" s="365"/>
      <c r="DA149" s="365"/>
      <c r="DB149" s="264"/>
      <c r="DC149" s="71"/>
    </row>
    <row r="150" spans="1:107" s="52" customFormat="1" x14ac:dyDescent="0.35">
      <c r="A150" s="139"/>
      <c r="B150" s="53" t="s">
        <v>139</v>
      </c>
      <c r="C150" s="203">
        <v>67626737.189999998</v>
      </c>
      <c r="D150" s="204">
        <v>44276156.82</v>
      </c>
      <c r="E150" s="204">
        <v>26377846.460000001</v>
      </c>
      <c r="F150" s="205">
        <v>20304712.469999999</v>
      </c>
      <c r="G150" s="204">
        <v>14096092.039999999</v>
      </c>
      <c r="H150" s="205">
        <v>15393147.32</v>
      </c>
      <c r="I150" s="204">
        <v>13055262.49</v>
      </c>
      <c r="J150" s="205">
        <v>16075800.75</v>
      </c>
      <c r="K150" s="204">
        <v>29225939.52</v>
      </c>
      <c r="L150" s="206">
        <v>54620252.119999997</v>
      </c>
      <c r="M150" s="205">
        <v>63483177.259999998</v>
      </c>
      <c r="N150" s="205">
        <v>63464789.579999998</v>
      </c>
      <c r="O150" s="204">
        <v>45531442.740000002</v>
      </c>
      <c r="P150" s="205">
        <v>39799038.060000002</v>
      </c>
      <c r="Q150" s="204">
        <v>27818398</v>
      </c>
      <c r="R150" s="205">
        <v>15113975</v>
      </c>
      <c r="S150" s="204">
        <v>13976990</v>
      </c>
      <c r="T150" s="205">
        <v>13746156</v>
      </c>
      <c r="U150" s="207">
        <v>13795783</v>
      </c>
      <c r="V150" s="207">
        <v>16877953</v>
      </c>
      <c r="W150" s="207">
        <v>25064556</v>
      </c>
      <c r="X150" s="206">
        <v>48614938</v>
      </c>
      <c r="Y150" s="207">
        <v>65397151</v>
      </c>
      <c r="Z150" s="207">
        <v>73006620</v>
      </c>
      <c r="AA150" s="207">
        <v>53049985</v>
      </c>
      <c r="AB150" s="207">
        <v>39372838</v>
      </c>
      <c r="AC150" s="207">
        <v>23187706</v>
      </c>
      <c r="AD150" s="207">
        <v>15438472</v>
      </c>
      <c r="AE150" s="207">
        <v>14298109</v>
      </c>
      <c r="AF150" s="207">
        <v>12665328</v>
      </c>
      <c r="AG150" s="207">
        <v>13368368</v>
      </c>
      <c r="AH150" s="207">
        <v>15733146</v>
      </c>
      <c r="AI150" s="207">
        <v>26752627</v>
      </c>
      <c r="AJ150" s="221">
        <v>59953239</v>
      </c>
      <c r="AK150" s="285">
        <v>87130143</v>
      </c>
      <c r="AL150" s="285">
        <v>82713911</v>
      </c>
      <c r="AM150" s="285">
        <v>64934992</v>
      </c>
      <c r="AN150" s="285">
        <v>53044196</v>
      </c>
      <c r="AO150" s="285">
        <v>33397101</v>
      </c>
      <c r="AP150" s="285">
        <v>20374770</v>
      </c>
      <c r="AQ150" s="57">
        <v>19761525</v>
      </c>
      <c r="AR150" s="285">
        <v>17050358</v>
      </c>
      <c r="AS150" s="285">
        <v>17176863</v>
      </c>
      <c r="AT150" s="285">
        <v>24512007</v>
      </c>
      <c r="AU150" s="285">
        <v>39365381</v>
      </c>
      <c r="AV150" s="221">
        <v>77922349</v>
      </c>
      <c r="AW150" s="285">
        <v>81785685</v>
      </c>
      <c r="AX150" s="285">
        <v>86297764</v>
      </c>
      <c r="AY150" s="285">
        <v>68542668</v>
      </c>
      <c r="AZ150" s="57">
        <v>48566942</v>
      </c>
      <c r="BA150" s="285">
        <v>27622655</v>
      </c>
      <c r="BB150" s="285">
        <v>19351110</v>
      </c>
      <c r="BC150" s="57">
        <v>15926100</v>
      </c>
      <c r="BD150" s="285">
        <v>15049379</v>
      </c>
      <c r="BE150" s="285">
        <v>17185993</v>
      </c>
      <c r="BF150" s="285">
        <v>18278534</v>
      </c>
      <c r="BG150" s="285">
        <v>26907409</v>
      </c>
      <c r="BH150" s="221"/>
      <c r="BI150" s="213">
        <f t="shared" ref="BI150:BR154" si="641">O150-C150</f>
        <v>-22095294.449999996</v>
      </c>
      <c r="BJ150" s="214">
        <f t="shared" si="641"/>
        <v>-4477118.7599999979</v>
      </c>
      <c r="BK150" s="214">
        <f t="shared" si="641"/>
        <v>1440551.5399999991</v>
      </c>
      <c r="BL150" s="214">
        <f t="shared" si="641"/>
        <v>-5190737.4699999988</v>
      </c>
      <c r="BM150" s="214">
        <f t="shared" si="641"/>
        <v>-119102.03999999911</v>
      </c>
      <c r="BN150" s="214">
        <f t="shared" si="641"/>
        <v>-1646991.3200000003</v>
      </c>
      <c r="BO150" s="214">
        <f t="shared" si="641"/>
        <v>740520.50999999978</v>
      </c>
      <c r="BP150" s="214">
        <f t="shared" si="641"/>
        <v>802152.25</v>
      </c>
      <c r="BQ150" s="214">
        <f t="shared" si="641"/>
        <v>-4161383.5199999996</v>
      </c>
      <c r="BR150" s="399">
        <f t="shared" si="641"/>
        <v>-6005314.1199999973</v>
      </c>
      <c r="BS150" s="214">
        <f t="shared" ref="BS150:CB154" si="642">Y150-M150</f>
        <v>1913973.7400000021</v>
      </c>
      <c r="BT150" s="214">
        <f t="shared" si="642"/>
        <v>9541830.4200000018</v>
      </c>
      <c r="BU150" s="214">
        <f t="shared" si="642"/>
        <v>7518542.2599999979</v>
      </c>
      <c r="BV150" s="214">
        <f t="shared" si="642"/>
        <v>-426200.06000000238</v>
      </c>
      <c r="BW150" s="214">
        <f t="shared" si="642"/>
        <v>-4630692</v>
      </c>
      <c r="BX150" s="239">
        <f t="shared" si="642"/>
        <v>324497</v>
      </c>
      <c r="BY150" s="239">
        <f t="shared" si="642"/>
        <v>321119</v>
      </c>
      <c r="BZ150" s="239">
        <f t="shared" si="642"/>
        <v>-1080828</v>
      </c>
      <c r="CA150" s="239">
        <f t="shared" si="642"/>
        <v>-427415</v>
      </c>
      <c r="CB150" s="239">
        <f t="shared" si="642"/>
        <v>-1144807</v>
      </c>
      <c r="CC150" s="239">
        <f t="shared" ref="CC150:CL154" si="643">AI150-W150</f>
        <v>1688071</v>
      </c>
      <c r="CD150" s="377">
        <f t="shared" si="643"/>
        <v>11338301</v>
      </c>
      <c r="CE150" s="196">
        <f t="shared" si="643"/>
        <v>21732992</v>
      </c>
      <c r="CF150" s="196">
        <f t="shared" si="643"/>
        <v>9707291</v>
      </c>
      <c r="CG150" s="196">
        <f t="shared" si="643"/>
        <v>11885007</v>
      </c>
      <c r="CH150" s="196">
        <f t="shared" si="643"/>
        <v>13671358</v>
      </c>
      <c r="CI150" s="196">
        <f t="shared" si="643"/>
        <v>10209395</v>
      </c>
      <c r="CJ150" s="196">
        <f t="shared" si="643"/>
        <v>4936298</v>
      </c>
      <c r="CK150" s="196">
        <f t="shared" si="643"/>
        <v>5463416</v>
      </c>
      <c r="CL150" s="196">
        <f t="shared" si="643"/>
        <v>4385030</v>
      </c>
      <c r="CM150" s="196">
        <f t="shared" ref="CM150:DA154" si="644">AS150-AG150</f>
        <v>3808495</v>
      </c>
      <c r="CN150" s="196">
        <f t="shared" si="644"/>
        <v>8778861</v>
      </c>
      <c r="CO150" s="196">
        <f t="shared" si="644"/>
        <v>12612754</v>
      </c>
      <c r="CP150" s="377">
        <f t="shared" si="644"/>
        <v>17969110</v>
      </c>
      <c r="CQ150" s="377">
        <f t="shared" si="644"/>
        <v>-5344458</v>
      </c>
      <c r="CR150" s="377">
        <f t="shared" si="644"/>
        <v>3583853</v>
      </c>
      <c r="CS150" s="377">
        <f t="shared" si="644"/>
        <v>3607676</v>
      </c>
      <c r="CT150" s="377">
        <f t="shared" si="644"/>
        <v>-4477254</v>
      </c>
      <c r="CU150" s="377">
        <f t="shared" si="644"/>
        <v>-5774446</v>
      </c>
      <c r="CV150" s="377">
        <f t="shared" si="644"/>
        <v>-1023660</v>
      </c>
      <c r="CW150" s="377">
        <f t="shared" si="644"/>
        <v>-3835425</v>
      </c>
      <c r="CX150" s="377">
        <f t="shared" si="644"/>
        <v>-2000979</v>
      </c>
      <c r="CY150" s="377">
        <f t="shared" si="644"/>
        <v>9130</v>
      </c>
      <c r="CZ150" s="377">
        <f t="shared" si="644"/>
        <v>-6233473</v>
      </c>
      <c r="DA150" s="377">
        <f t="shared" si="644"/>
        <v>-12457972</v>
      </c>
      <c r="DB150" s="264"/>
      <c r="DC150" s="57">
        <f>IF(ISERROR(GETPIVOTDATA("VALUE",'CRS WK pvt'!$I$2,"DT_FILE",DC$8,"CD_CO",DC$6,"TRIM_CAT",TRIM(B150),"TRIM_LINE",A149))=TRUE,0,GETPIVOTDATA("VALUE",'CRS WK pvt'!$I$2,"DT_FILE",DC$8,"CD_CO",DC$6,"TRIM_CAT",TRIM(B150),"TRIM_LINE",A149))</f>
        <v>26907409</v>
      </c>
    </row>
    <row r="151" spans="1:107" s="52" customFormat="1" x14ac:dyDescent="0.35">
      <c r="A151" s="139"/>
      <c r="B151" s="53" t="s">
        <v>140</v>
      </c>
      <c r="C151" s="203">
        <v>6884970.2000000002</v>
      </c>
      <c r="D151" s="204">
        <v>4830673.3499999996</v>
      </c>
      <c r="E151" s="204">
        <v>3129044.4</v>
      </c>
      <c r="F151" s="205">
        <v>2065642.96</v>
      </c>
      <c r="G151" s="204">
        <v>1299498.6599999999</v>
      </c>
      <c r="H151" s="205">
        <v>1441082.6</v>
      </c>
      <c r="I151" s="204">
        <v>1300569.8999999999</v>
      </c>
      <c r="J151" s="205">
        <v>1532604.81</v>
      </c>
      <c r="K151" s="204">
        <v>2411227.2999999998</v>
      </c>
      <c r="L151" s="206">
        <v>5102770.9000000004</v>
      </c>
      <c r="M151" s="205">
        <v>5801836.0700000003</v>
      </c>
      <c r="N151" s="205">
        <v>5390886.4100000001</v>
      </c>
      <c r="O151" s="204">
        <v>4525288.1100000003</v>
      </c>
      <c r="P151" s="205">
        <v>3895539.88</v>
      </c>
      <c r="Q151" s="204">
        <v>2579760</v>
      </c>
      <c r="R151" s="205">
        <v>1514436</v>
      </c>
      <c r="S151" s="204">
        <v>1300571</v>
      </c>
      <c r="T151" s="205">
        <v>1230523</v>
      </c>
      <c r="U151" s="207">
        <v>1279268</v>
      </c>
      <c r="V151" s="207">
        <v>1484340</v>
      </c>
      <c r="W151" s="207">
        <v>2280774</v>
      </c>
      <c r="X151" s="206">
        <v>4327455</v>
      </c>
      <c r="Y151" s="207">
        <v>6907790</v>
      </c>
      <c r="Z151" s="207">
        <v>7489088</v>
      </c>
      <c r="AA151" s="207">
        <v>6106714</v>
      </c>
      <c r="AB151" s="207">
        <v>4976675</v>
      </c>
      <c r="AC151" s="207">
        <v>3253146</v>
      </c>
      <c r="AD151" s="207">
        <v>2343084</v>
      </c>
      <c r="AE151" s="207">
        <v>1965891</v>
      </c>
      <c r="AF151" s="207">
        <v>1511488</v>
      </c>
      <c r="AG151" s="207">
        <v>1504344</v>
      </c>
      <c r="AH151" s="207">
        <v>1875741</v>
      </c>
      <c r="AI151" s="207">
        <v>2878501</v>
      </c>
      <c r="AJ151" s="221">
        <v>5393993</v>
      </c>
      <c r="AK151" s="285">
        <v>7959259</v>
      </c>
      <c r="AL151" s="285">
        <v>8696265</v>
      </c>
      <c r="AM151" s="285">
        <v>7635853</v>
      </c>
      <c r="AN151" s="285">
        <v>6294163</v>
      </c>
      <c r="AO151" s="285">
        <v>4672457</v>
      </c>
      <c r="AP151" s="285">
        <v>3094805</v>
      </c>
      <c r="AQ151" s="57">
        <v>2634638</v>
      </c>
      <c r="AR151" s="285">
        <v>2181514</v>
      </c>
      <c r="AS151" s="285">
        <v>1964848</v>
      </c>
      <c r="AT151" s="285">
        <v>2951613</v>
      </c>
      <c r="AU151" s="285">
        <v>4328225</v>
      </c>
      <c r="AV151" s="221">
        <v>9017035</v>
      </c>
      <c r="AW151" s="285">
        <v>10363896</v>
      </c>
      <c r="AX151" s="285">
        <v>10894124</v>
      </c>
      <c r="AY151" s="285">
        <v>0</v>
      </c>
      <c r="AZ151" s="57">
        <v>7185895</v>
      </c>
      <c r="BA151" s="285">
        <v>5017773</v>
      </c>
      <c r="BB151" s="285">
        <v>3509908</v>
      </c>
      <c r="BC151" s="57">
        <v>2345295</v>
      </c>
      <c r="BD151" s="285">
        <v>2276798</v>
      </c>
      <c r="BE151" s="285">
        <v>2196721</v>
      </c>
      <c r="BF151" s="285">
        <v>2342126</v>
      </c>
      <c r="BG151" s="285">
        <v>3605612</v>
      </c>
      <c r="BH151" s="221"/>
      <c r="BI151" s="213">
        <f t="shared" si="641"/>
        <v>-2359682.09</v>
      </c>
      <c r="BJ151" s="214">
        <f t="shared" si="641"/>
        <v>-935133.46999999974</v>
      </c>
      <c r="BK151" s="214">
        <f t="shared" si="641"/>
        <v>-549284.39999999991</v>
      </c>
      <c r="BL151" s="214">
        <f t="shared" si="641"/>
        <v>-551206.96</v>
      </c>
      <c r="BM151" s="214">
        <f t="shared" si="641"/>
        <v>1072.3400000000838</v>
      </c>
      <c r="BN151" s="214">
        <f t="shared" si="641"/>
        <v>-210559.60000000009</v>
      </c>
      <c r="BO151" s="214">
        <f t="shared" si="641"/>
        <v>-21301.899999999907</v>
      </c>
      <c r="BP151" s="214">
        <f t="shared" si="641"/>
        <v>-48264.810000000056</v>
      </c>
      <c r="BQ151" s="214">
        <f t="shared" si="641"/>
        <v>-130453.29999999981</v>
      </c>
      <c r="BR151" s="399">
        <f t="shared" si="641"/>
        <v>-775315.90000000037</v>
      </c>
      <c r="BS151" s="214">
        <f t="shared" si="642"/>
        <v>1105953.9299999997</v>
      </c>
      <c r="BT151" s="214">
        <f t="shared" si="642"/>
        <v>2098201.59</v>
      </c>
      <c r="BU151" s="214">
        <f t="shared" si="642"/>
        <v>1581425.8899999997</v>
      </c>
      <c r="BV151" s="214">
        <f t="shared" si="642"/>
        <v>1081135.1200000001</v>
      </c>
      <c r="BW151" s="214">
        <f t="shared" si="642"/>
        <v>673386</v>
      </c>
      <c r="BX151" s="239">
        <f t="shared" si="642"/>
        <v>828648</v>
      </c>
      <c r="BY151" s="239">
        <f t="shared" si="642"/>
        <v>665320</v>
      </c>
      <c r="BZ151" s="239">
        <f t="shared" si="642"/>
        <v>280965</v>
      </c>
      <c r="CA151" s="239">
        <f t="shared" si="642"/>
        <v>225076</v>
      </c>
      <c r="CB151" s="239">
        <f t="shared" si="642"/>
        <v>391401</v>
      </c>
      <c r="CC151" s="239">
        <f t="shared" si="643"/>
        <v>597727</v>
      </c>
      <c r="CD151" s="377">
        <f t="shared" si="643"/>
        <v>1066538</v>
      </c>
      <c r="CE151" s="196">
        <f t="shared" si="643"/>
        <v>1051469</v>
      </c>
      <c r="CF151" s="196">
        <f t="shared" si="643"/>
        <v>1207177</v>
      </c>
      <c r="CG151" s="196">
        <f t="shared" si="643"/>
        <v>1529139</v>
      </c>
      <c r="CH151" s="196">
        <f t="shared" si="643"/>
        <v>1317488</v>
      </c>
      <c r="CI151" s="196">
        <f t="shared" si="643"/>
        <v>1419311</v>
      </c>
      <c r="CJ151" s="196">
        <f t="shared" si="643"/>
        <v>751721</v>
      </c>
      <c r="CK151" s="196">
        <f t="shared" si="643"/>
        <v>668747</v>
      </c>
      <c r="CL151" s="196">
        <f t="shared" si="643"/>
        <v>670026</v>
      </c>
      <c r="CM151" s="196">
        <f t="shared" si="644"/>
        <v>460504</v>
      </c>
      <c r="CN151" s="196">
        <f t="shared" si="644"/>
        <v>1075872</v>
      </c>
      <c r="CO151" s="196">
        <f t="shared" si="644"/>
        <v>1449724</v>
      </c>
      <c r="CP151" s="377">
        <f t="shared" si="644"/>
        <v>3623042</v>
      </c>
      <c r="CQ151" s="377">
        <f t="shared" si="644"/>
        <v>2404637</v>
      </c>
      <c r="CR151" s="377">
        <f t="shared" si="644"/>
        <v>2197859</v>
      </c>
      <c r="CS151" s="377">
        <f t="shared" si="644"/>
        <v>-7635853</v>
      </c>
      <c r="CT151" s="377">
        <f t="shared" si="644"/>
        <v>891732</v>
      </c>
      <c r="CU151" s="377">
        <f t="shared" si="644"/>
        <v>345316</v>
      </c>
      <c r="CV151" s="377">
        <f t="shared" si="644"/>
        <v>415103</v>
      </c>
      <c r="CW151" s="377">
        <f t="shared" si="644"/>
        <v>-289343</v>
      </c>
      <c r="CX151" s="377">
        <f t="shared" si="644"/>
        <v>95284</v>
      </c>
      <c r="CY151" s="377">
        <f t="shared" si="644"/>
        <v>231873</v>
      </c>
      <c r="CZ151" s="377">
        <f t="shared" si="644"/>
        <v>-609487</v>
      </c>
      <c r="DA151" s="377">
        <f t="shared" si="644"/>
        <v>-722613</v>
      </c>
      <c r="DB151" s="264"/>
      <c r="DC151" s="57">
        <f>IF(ISERROR(GETPIVOTDATA("VALUE",'CRS WK pvt'!$I$2,"DT_FILE",DC$8,"CD_CO",DC$6,"TRIM_CAT",TRIM(B151),"TRIM_LINE",A149))=TRUE,0,GETPIVOTDATA("VALUE",'CRS WK pvt'!$I$2,"DT_FILE",DC$8,"CD_CO",DC$6,"TRIM_CAT",TRIM(B151),"TRIM_LINE",A149))</f>
        <v>3605612</v>
      </c>
    </row>
    <row r="152" spans="1:107" s="52" customFormat="1" x14ac:dyDescent="0.35">
      <c r="A152" s="139"/>
      <c r="B152" s="53" t="s">
        <v>141</v>
      </c>
      <c r="C152" s="203">
        <v>9189675.6899999995</v>
      </c>
      <c r="D152" s="204">
        <v>5897785.8700000001</v>
      </c>
      <c r="E152" s="204">
        <v>3222419.15</v>
      </c>
      <c r="F152" s="205">
        <v>2436455.75</v>
      </c>
      <c r="G152" s="204">
        <v>1589800.9</v>
      </c>
      <c r="H152" s="205">
        <v>1711349.53</v>
      </c>
      <c r="I152" s="204">
        <v>1572048.35</v>
      </c>
      <c r="J152" s="205">
        <v>1922745.67</v>
      </c>
      <c r="K152" s="204">
        <v>3907403.48</v>
      </c>
      <c r="L152" s="206">
        <v>7638239.1100000003</v>
      </c>
      <c r="M152" s="205">
        <v>8372207.5499999998</v>
      </c>
      <c r="N152" s="205">
        <v>8549356.0899999999</v>
      </c>
      <c r="O152" s="204">
        <v>6138108.0199999996</v>
      </c>
      <c r="P152" s="205">
        <v>5408004.46</v>
      </c>
      <c r="Q152" s="204">
        <v>3370336</v>
      </c>
      <c r="R152" s="205">
        <v>1734534</v>
      </c>
      <c r="S152" s="204">
        <v>1503053</v>
      </c>
      <c r="T152" s="205">
        <v>1427200</v>
      </c>
      <c r="U152" s="207">
        <v>1412378</v>
      </c>
      <c r="V152" s="207">
        <v>1896994</v>
      </c>
      <c r="W152" s="207">
        <v>2958140</v>
      </c>
      <c r="X152" s="206">
        <v>5885517</v>
      </c>
      <c r="Y152" s="207">
        <v>9104479</v>
      </c>
      <c r="Z152" s="207">
        <v>9942789</v>
      </c>
      <c r="AA152" s="207">
        <v>6923524</v>
      </c>
      <c r="AB152" s="207">
        <v>4740701</v>
      </c>
      <c r="AC152" s="207">
        <v>2770479</v>
      </c>
      <c r="AD152" s="207">
        <v>1833625</v>
      </c>
      <c r="AE152" s="207">
        <v>1678763</v>
      </c>
      <c r="AF152" s="207">
        <v>1392313</v>
      </c>
      <c r="AG152" s="207">
        <v>1579963</v>
      </c>
      <c r="AH152" s="207">
        <v>2016259</v>
      </c>
      <c r="AI152" s="207">
        <v>3331752</v>
      </c>
      <c r="AJ152" s="221">
        <v>7847280</v>
      </c>
      <c r="AK152" s="285">
        <v>12153366</v>
      </c>
      <c r="AL152" s="285">
        <v>11458595</v>
      </c>
      <c r="AM152" s="285">
        <v>9180482</v>
      </c>
      <c r="AN152" s="285">
        <v>6636159</v>
      </c>
      <c r="AO152" s="285">
        <v>3957917</v>
      </c>
      <c r="AP152" s="285">
        <v>2444254</v>
      </c>
      <c r="AQ152" s="57">
        <v>2329094</v>
      </c>
      <c r="AR152" s="285">
        <v>1819879</v>
      </c>
      <c r="AS152" s="285">
        <v>2054220</v>
      </c>
      <c r="AT152" s="285">
        <v>3088577</v>
      </c>
      <c r="AU152" s="285">
        <v>5001638</v>
      </c>
      <c r="AV152" s="221">
        <v>10752212</v>
      </c>
      <c r="AW152" s="285">
        <v>11761998</v>
      </c>
      <c r="AX152" s="285">
        <v>11637735</v>
      </c>
      <c r="AY152" s="285">
        <v>0</v>
      </c>
      <c r="AZ152" s="57">
        <v>5771810</v>
      </c>
      <c r="BA152" s="285">
        <v>3462173</v>
      </c>
      <c r="BB152" s="285">
        <v>2256847</v>
      </c>
      <c r="BC152" s="57">
        <v>1615682</v>
      </c>
      <c r="BD152" s="285">
        <v>1538110</v>
      </c>
      <c r="BE152" s="285">
        <v>1739572</v>
      </c>
      <c r="BF152" s="285">
        <v>1909217</v>
      </c>
      <c r="BG152" s="285">
        <v>3271093</v>
      </c>
      <c r="BH152" s="221"/>
      <c r="BI152" s="213">
        <f t="shared" si="641"/>
        <v>-3051567.67</v>
      </c>
      <c r="BJ152" s="214">
        <f t="shared" si="641"/>
        <v>-489781.41000000015</v>
      </c>
      <c r="BK152" s="214">
        <f t="shared" si="641"/>
        <v>147916.85000000009</v>
      </c>
      <c r="BL152" s="214">
        <f t="shared" si="641"/>
        <v>-701921.75</v>
      </c>
      <c r="BM152" s="214">
        <f t="shared" si="641"/>
        <v>-86747.899999999907</v>
      </c>
      <c r="BN152" s="214">
        <f t="shared" si="641"/>
        <v>-284149.53000000003</v>
      </c>
      <c r="BO152" s="214">
        <f t="shared" si="641"/>
        <v>-159670.35000000009</v>
      </c>
      <c r="BP152" s="214">
        <f t="shared" si="641"/>
        <v>-25751.669999999925</v>
      </c>
      <c r="BQ152" s="214">
        <f t="shared" si="641"/>
        <v>-949263.48</v>
      </c>
      <c r="BR152" s="399">
        <f t="shared" si="641"/>
        <v>-1752722.1100000003</v>
      </c>
      <c r="BS152" s="214">
        <f t="shared" si="642"/>
        <v>732271.45000000019</v>
      </c>
      <c r="BT152" s="214">
        <f t="shared" si="642"/>
        <v>1393432.9100000001</v>
      </c>
      <c r="BU152" s="214">
        <f t="shared" si="642"/>
        <v>785415.98000000045</v>
      </c>
      <c r="BV152" s="214">
        <f t="shared" si="642"/>
        <v>-667303.46</v>
      </c>
      <c r="BW152" s="214">
        <f t="shared" si="642"/>
        <v>-599857</v>
      </c>
      <c r="BX152" s="239">
        <f t="shared" si="642"/>
        <v>99091</v>
      </c>
      <c r="BY152" s="239">
        <f t="shared" si="642"/>
        <v>175710</v>
      </c>
      <c r="BZ152" s="239">
        <f t="shared" si="642"/>
        <v>-34887</v>
      </c>
      <c r="CA152" s="239">
        <f t="shared" si="642"/>
        <v>167585</v>
      </c>
      <c r="CB152" s="239">
        <f t="shared" si="642"/>
        <v>119265</v>
      </c>
      <c r="CC152" s="239">
        <f t="shared" si="643"/>
        <v>373612</v>
      </c>
      <c r="CD152" s="377">
        <f t="shared" si="643"/>
        <v>1961763</v>
      </c>
      <c r="CE152" s="196">
        <f t="shared" si="643"/>
        <v>3048887</v>
      </c>
      <c r="CF152" s="196">
        <f t="shared" si="643"/>
        <v>1515806</v>
      </c>
      <c r="CG152" s="196">
        <f t="shared" si="643"/>
        <v>2256958</v>
      </c>
      <c r="CH152" s="196">
        <f t="shared" si="643"/>
        <v>1895458</v>
      </c>
      <c r="CI152" s="196">
        <f t="shared" si="643"/>
        <v>1187438</v>
      </c>
      <c r="CJ152" s="196">
        <f t="shared" si="643"/>
        <v>610629</v>
      </c>
      <c r="CK152" s="196">
        <f t="shared" si="643"/>
        <v>650331</v>
      </c>
      <c r="CL152" s="196">
        <f t="shared" si="643"/>
        <v>427566</v>
      </c>
      <c r="CM152" s="196">
        <f t="shared" si="644"/>
        <v>474257</v>
      </c>
      <c r="CN152" s="196">
        <f t="shared" si="644"/>
        <v>1072318</v>
      </c>
      <c r="CO152" s="196">
        <f t="shared" si="644"/>
        <v>1669886</v>
      </c>
      <c r="CP152" s="377">
        <f t="shared" si="644"/>
        <v>2904932</v>
      </c>
      <c r="CQ152" s="377">
        <f t="shared" si="644"/>
        <v>-391368</v>
      </c>
      <c r="CR152" s="377">
        <f t="shared" si="644"/>
        <v>179140</v>
      </c>
      <c r="CS152" s="377">
        <f t="shared" si="644"/>
        <v>-9180482</v>
      </c>
      <c r="CT152" s="377">
        <f t="shared" si="644"/>
        <v>-864349</v>
      </c>
      <c r="CU152" s="377">
        <f t="shared" si="644"/>
        <v>-495744</v>
      </c>
      <c r="CV152" s="377">
        <f t="shared" si="644"/>
        <v>-187407</v>
      </c>
      <c r="CW152" s="377">
        <f t="shared" si="644"/>
        <v>-713412</v>
      </c>
      <c r="CX152" s="377">
        <f t="shared" si="644"/>
        <v>-281769</v>
      </c>
      <c r="CY152" s="377">
        <f t="shared" si="644"/>
        <v>-314648</v>
      </c>
      <c r="CZ152" s="377">
        <f t="shared" si="644"/>
        <v>-1179360</v>
      </c>
      <c r="DA152" s="377">
        <f t="shared" si="644"/>
        <v>-1730545</v>
      </c>
      <c r="DB152" s="264"/>
      <c r="DC152" s="57">
        <f>IF(ISERROR(GETPIVOTDATA("VALUE",'CRS WK pvt'!$I$2,"DT_FILE",DC$8,"CD_CO",DC$6,"TRIM_CAT",TRIM(B152),"TRIM_LINE",A149))=TRUE,0,GETPIVOTDATA("VALUE",'CRS WK pvt'!$I$2,"DT_FILE",DC$8,"CD_CO",DC$6,"TRIM_CAT",TRIM(B152),"TRIM_LINE",A149))</f>
        <v>3271093</v>
      </c>
    </row>
    <row r="153" spans="1:107" s="52" customFormat="1" x14ac:dyDescent="0.35">
      <c r="A153" s="139"/>
      <c r="B153" s="53" t="s">
        <v>142</v>
      </c>
      <c r="C153" s="203">
        <v>9669642.7300000004</v>
      </c>
      <c r="D153" s="204">
        <v>6757186.1200000001</v>
      </c>
      <c r="E153" s="204">
        <v>3661641.71</v>
      </c>
      <c r="F153" s="205">
        <v>2552006.17</v>
      </c>
      <c r="G153" s="204">
        <v>1908957.09</v>
      </c>
      <c r="H153" s="205">
        <v>1797117.4</v>
      </c>
      <c r="I153" s="204">
        <v>1733990.62</v>
      </c>
      <c r="J153" s="205">
        <v>2198222.1800000002</v>
      </c>
      <c r="K153" s="204">
        <v>3882643.66</v>
      </c>
      <c r="L153" s="206">
        <v>8323353.3300000001</v>
      </c>
      <c r="M153" s="205">
        <v>8154220.6100000003</v>
      </c>
      <c r="N153" s="205">
        <v>8424567.8300000001</v>
      </c>
      <c r="O153" s="204">
        <v>6734810.4900000002</v>
      </c>
      <c r="P153" s="205">
        <v>6184791.6399999997</v>
      </c>
      <c r="Q153" s="204">
        <v>3799663</v>
      </c>
      <c r="R153" s="205">
        <v>1955771</v>
      </c>
      <c r="S153" s="204">
        <v>1463711</v>
      </c>
      <c r="T153" s="205">
        <v>1345838</v>
      </c>
      <c r="U153" s="207">
        <v>1462652</v>
      </c>
      <c r="V153" s="207">
        <v>2030785</v>
      </c>
      <c r="W153" s="207">
        <v>3334543</v>
      </c>
      <c r="X153" s="206">
        <v>6480413</v>
      </c>
      <c r="Y153" s="207">
        <v>9347460</v>
      </c>
      <c r="Z153" s="207">
        <v>10398990</v>
      </c>
      <c r="AA153" s="207">
        <v>7692988</v>
      </c>
      <c r="AB153" s="207">
        <v>5273262</v>
      </c>
      <c r="AC153" s="207">
        <v>3183715</v>
      </c>
      <c r="AD153" s="207">
        <v>2054477</v>
      </c>
      <c r="AE153" s="207">
        <v>1776841</v>
      </c>
      <c r="AF153" s="207">
        <v>1460573</v>
      </c>
      <c r="AG153" s="207">
        <v>1707862</v>
      </c>
      <c r="AH153" s="207">
        <v>2228029</v>
      </c>
      <c r="AI153" s="207">
        <v>3778210</v>
      </c>
      <c r="AJ153" s="221">
        <v>8817702</v>
      </c>
      <c r="AK153" s="285">
        <v>11964850</v>
      </c>
      <c r="AL153" s="285">
        <v>11633500</v>
      </c>
      <c r="AM153" s="285">
        <v>9624532</v>
      </c>
      <c r="AN153" s="285">
        <v>7116987</v>
      </c>
      <c r="AO153" s="285">
        <v>4678196</v>
      </c>
      <c r="AP153" s="285">
        <v>2825063</v>
      </c>
      <c r="AQ153" s="57">
        <v>2431171</v>
      </c>
      <c r="AR153" s="285">
        <v>1987407</v>
      </c>
      <c r="AS153" s="285">
        <v>2371426</v>
      </c>
      <c r="AT153" s="285">
        <v>3535465</v>
      </c>
      <c r="AU153" s="285">
        <v>5234883</v>
      </c>
      <c r="AV153" s="221">
        <v>11126099</v>
      </c>
      <c r="AW153" s="285">
        <v>12166449</v>
      </c>
      <c r="AX153" s="285">
        <v>11613793</v>
      </c>
      <c r="AY153" s="285">
        <v>9194292</v>
      </c>
      <c r="AZ153" s="57">
        <v>6581547</v>
      </c>
      <c r="BA153" s="285">
        <v>4021108</v>
      </c>
      <c r="BB153" s="285">
        <v>2708891</v>
      </c>
      <c r="BC153" s="57">
        <v>1689534</v>
      </c>
      <c r="BD153" s="285">
        <v>1658232</v>
      </c>
      <c r="BE153" s="285">
        <v>1869113</v>
      </c>
      <c r="BF153" s="285">
        <v>2217989</v>
      </c>
      <c r="BG153" s="285">
        <v>3800559</v>
      </c>
      <c r="BH153" s="221"/>
      <c r="BI153" s="213">
        <f t="shared" si="641"/>
        <v>-2934832.24</v>
      </c>
      <c r="BJ153" s="214">
        <f t="shared" si="641"/>
        <v>-572394.48000000045</v>
      </c>
      <c r="BK153" s="214">
        <f t="shared" si="641"/>
        <v>138021.29000000004</v>
      </c>
      <c r="BL153" s="214">
        <f t="shared" si="641"/>
        <v>-596235.16999999993</v>
      </c>
      <c r="BM153" s="214">
        <f t="shared" si="641"/>
        <v>-445246.09000000008</v>
      </c>
      <c r="BN153" s="214">
        <f t="shared" si="641"/>
        <v>-451279.39999999991</v>
      </c>
      <c r="BO153" s="214">
        <f t="shared" si="641"/>
        <v>-271338.62000000011</v>
      </c>
      <c r="BP153" s="214">
        <f t="shared" si="641"/>
        <v>-167437.18000000017</v>
      </c>
      <c r="BQ153" s="214">
        <f t="shared" si="641"/>
        <v>-548100.66000000015</v>
      </c>
      <c r="BR153" s="399">
        <f t="shared" si="641"/>
        <v>-1842940.33</v>
      </c>
      <c r="BS153" s="214">
        <f t="shared" si="642"/>
        <v>1193239.3899999997</v>
      </c>
      <c r="BT153" s="214">
        <f t="shared" si="642"/>
        <v>1974422.17</v>
      </c>
      <c r="BU153" s="214">
        <f t="shared" si="642"/>
        <v>958177.50999999978</v>
      </c>
      <c r="BV153" s="214">
        <f t="shared" si="642"/>
        <v>-911529.63999999966</v>
      </c>
      <c r="BW153" s="214">
        <f t="shared" si="642"/>
        <v>-615948</v>
      </c>
      <c r="BX153" s="239">
        <f t="shared" si="642"/>
        <v>98706</v>
      </c>
      <c r="BY153" s="239">
        <f t="shared" si="642"/>
        <v>313130</v>
      </c>
      <c r="BZ153" s="239">
        <f t="shared" si="642"/>
        <v>114735</v>
      </c>
      <c r="CA153" s="239">
        <f t="shared" si="642"/>
        <v>245210</v>
      </c>
      <c r="CB153" s="239">
        <f t="shared" si="642"/>
        <v>197244</v>
      </c>
      <c r="CC153" s="239">
        <f t="shared" si="643"/>
        <v>443667</v>
      </c>
      <c r="CD153" s="377">
        <f t="shared" si="643"/>
        <v>2337289</v>
      </c>
      <c r="CE153" s="196">
        <f t="shared" si="643"/>
        <v>2617390</v>
      </c>
      <c r="CF153" s="196">
        <f t="shared" si="643"/>
        <v>1234510</v>
      </c>
      <c r="CG153" s="196">
        <f t="shared" si="643"/>
        <v>1931544</v>
      </c>
      <c r="CH153" s="196">
        <f t="shared" si="643"/>
        <v>1843725</v>
      </c>
      <c r="CI153" s="196">
        <f t="shared" si="643"/>
        <v>1494481</v>
      </c>
      <c r="CJ153" s="196">
        <f t="shared" si="643"/>
        <v>770586</v>
      </c>
      <c r="CK153" s="196">
        <f t="shared" si="643"/>
        <v>654330</v>
      </c>
      <c r="CL153" s="196">
        <f t="shared" si="643"/>
        <v>526834</v>
      </c>
      <c r="CM153" s="196">
        <f t="shared" si="644"/>
        <v>663564</v>
      </c>
      <c r="CN153" s="196">
        <f t="shared" si="644"/>
        <v>1307436</v>
      </c>
      <c r="CO153" s="196">
        <f t="shared" si="644"/>
        <v>1456673</v>
      </c>
      <c r="CP153" s="377">
        <f t="shared" si="644"/>
        <v>2308397</v>
      </c>
      <c r="CQ153" s="377">
        <f t="shared" si="644"/>
        <v>201599</v>
      </c>
      <c r="CR153" s="377">
        <f t="shared" si="644"/>
        <v>-19707</v>
      </c>
      <c r="CS153" s="377">
        <f t="shared" si="644"/>
        <v>-430240</v>
      </c>
      <c r="CT153" s="377">
        <f t="shared" si="644"/>
        <v>-535440</v>
      </c>
      <c r="CU153" s="377">
        <f t="shared" si="644"/>
        <v>-657088</v>
      </c>
      <c r="CV153" s="377">
        <f t="shared" si="644"/>
        <v>-116172</v>
      </c>
      <c r="CW153" s="377">
        <f t="shared" si="644"/>
        <v>-741637</v>
      </c>
      <c r="CX153" s="377">
        <f t="shared" si="644"/>
        <v>-329175</v>
      </c>
      <c r="CY153" s="377">
        <f t="shared" si="644"/>
        <v>-502313</v>
      </c>
      <c r="CZ153" s="377">
        <f t="shared" si="644"/>
        <v>-1317476</v>
      </c>
      <c r="DA153" s="377">
        <f t="shared" si="644"/>
        <v>-1434324</v>
      </c>
      <c r="DB153" s="264"/>
      <c r="DC153" s="57">
        <f>IF(ISERROR(GETPIVOTDATA("VALUE",'CRS WK pvt'!$I$2,"DT_FILE",DC$8,"CD_CO",DC$6,"TRIM_CAT",TRIM(B153),"TRIM_LINE",A149))=TRUE,0,GETPIVOTDATA("VALUE",'CRS WK pvt'!$I$2,"DT_FILE",DC$8,"CD_CO",DC$6,"TRIM_CAT",TRIM(B153),"TRIM_LINE",A149))</f>
        <v>3800559</v>
      </c>
    </row>
    <row r="154" spans="1:107" s="52" customFormat="1" x14ac:dyDescent="0.35">
      <c r="A154" s="139"/>
      <c r="B154" s="53" t="s">
        <v>143</v>
      </c>
      <c r="C154" s="203">
        <v>30505793.100000001</v>
      </c>
      <c r="D154" s="204">
        <v>30627385.350000001</v>
      </c>
      <c r="E154" s="204">
        <v>14007925.949999999</v>
      </c>
      <c r="F154" s="205">
        <v>10166327.779999999</v>
      </c>
      <c r="G154" s="204">
        <v>7148651.1399999997</v>
      </c>
      <c r="H154" s="205">
        <v>7509046.1600000001</v>
      </c>
      <c r="I154" s="204">
        <v>7158754.29</v>
      </c>
      <c r="J154" s="205">
        <v>9035442.3900000006</v>
      </c>
      <c r="K154" s="204">
        <v>14391457.119999999</v>
      </c>
      <c r="L154" s="206">
        <v>29309373.66</v>
      </c>
      <c r="M154" s="205">
        <v>26795118.879999999</v>
      </c>
      <c r="N154" s="205">
        <v>30241385.629999999</v>
      </c>
      <c r="O154" s="204">
        <v>25689217.530000001</v>
      </c>
      <c r="P154" s="205">
        <v>25785247.530000001</v>
      </c>
      <c r="Q154" s="204">
        <v>18093888</v>
      </c>
      <c r="R154" s="205">
        <v>7842278</v>
      </c>
      <c r="S154" s="204">
        <v>6246586</v>
      </c>
      <c r="T154" s="205">
        <v>5534783</v>
      </c>
      <c r="U154" s="207">
        <v>6545885</v>
      </c>
      <c r="V154" s="207">
        <v>7509411</v>
      </c>
      <c r="W154" s="207">
        <v>12726388</v>
      </c>
      <c r="X154" s="206">
        <v>24795673</v>
      </c>
      <c r="Y154" s="207">
        <v>28978690</v>
      </c>
      <c r="Z154" s="207">
        <v>32441253</v>
      </c>
      <c r="AA154" s="207">
        <v>26700467</v>
      </c>
      <c r="AB154" s="207">
        <v>20564351</v>
      </c>
      <c r="AC154" s="207">
        <v>12034481</v>
      </c>
      <c r="AD154" s="207">
        <v>8065097</v>
      </c>
      <c r="AE154" s="207">
        <v>7375544</v>
      </c>
      <c r="AF154" s="207">
        <v>5218247</v>
      </c>
      <c r="AG154" s="207">
        <v>7520076</v>
      </c>
      <c r="AH154" s="207">
        <v>7477941</v>
      </c>
      <c r="AI154" s="207">
        <v>13614759</v>
      </c>
      <c r="AJ154" s="221">
        <v>33093548</v>
      </c>
      <c r="AK154" s="285">
        <v>39622441</v>
      </c>
      <c r="AL154" s="285">
        <v>40029966</v>
      </c>
      <c r="AM154" s="285">
        <v>33667415</v>
      </c>
      <c r="AN154" s="285">
        <v>25210610</v>
      </c>
      <c r="AO154" s="285">
        <v>17965740</v>
      </c>
      <c r="AP154" s="285">
        <v>11257968</v>
      </c>
      <c r="AQ154" s="57">
        <v>9581802</v>
      </c>
      <c r="AR154" s="285">
        <v>7840077</v>
      </c>
      <c r="AS154" s="285">
        <v>8024184</v>
      </c>
      <c r="AT154" s="285">
        <v>10809929</v>
      </c>
      <c r="AU154" s="285">
        <v>20143625</v>
      </c>
      <c r="AV154" s="221">
        <v>33108176</v>
      </c>
      <c r="AW154" s="285">
        <v>40922072</v>
      </c>
      <c r="AX154" s="285">
        <v>38007815</v>
      </c>
      <c r="AY154" s="285">
        <v>0</v>
      </c>
      <c r="AZ154" s="57">
        <v>24831155</v>
      </c>
      <c r="BA154" s="285">
        <v>17620047</v>
      </c>
      <c r="BB154" s="285">
        <v>11407206</v>
      </c>
      <c r="BC154" s="57">
        <v>6275026</v>
      </c>
      <c r="BD154" s="285">
        <v>7643577</v>
      </c>
      <c r="BE154" s="285">
        <v>5756113</v>
      </c>
      <c r="BF154" s="285">
        <v>7353948</v>
      </c>
      <c r="BG154" s="285">
        <v>13791516</v>
      </c>
      <c r="BH154" s="221"/>
      <c r="BI154" s="213">
        <f t="shared" si="641"/>
        <v>-4816575.57</v>
      </c>
      <c r="BJ154" s="214">
        <f t="shared" si="641"/>
        <v>-4842137.82</v>
      </c>
      <c r="BK154" s="214">
        <f t="shared" si="641"/>
        <v>4085962.0500000007</v>
      </c>
      <c r="BL154" s="214">
        <f t="shared" si="641"/>
        <v>-2324049.7799999993</v>
      </c>
      <c r="BM154" s="214">
        <f t="shared" si="641"/>
        <v>-902065.13999999966</v>
      </c>
      <c r="BN154" s="214">
        <f t="shared" si="641"/>
        <v>-1974263.1600000001</v>
      </c>
      <c r="BO154" s="214">
        <f t="shared" si="641"/>
        <v>-612869.29</v>
      </c>
      <c r="BP154" s="214">
        <f t="shared" si="641"/>
        <v>-1526031.3900000006</v>
      </c>
      <c r="BQ154" s="214">
        <f t="shared" si="641"/>
        <v>-1665069.1199999992</v>
      </c>
      <c r="BR154" s="399">
        <f t="shared" si="641"/>
        <v>-4513700.66</v>
      </c>
      <c r="BS154" s="214">
        <f t="shared" si="642"/>
        <v>2183571.120000001</v>
      </c>
      <c r="BT154" s="214">
        <f t="shared" si="642"/>
        <v>2199867.370000001</v>
      </c>
      <c r="BU154" s="214">
        <f t="shared" si="642"/>
        <v>1011249.4699999988</v>
      </c>
      <c r="BV154" s="214">
        <f t="shared" si="642"/>
        <v>-5220896.5300000012</v>
      </c>
      <c r="BW154" s="214">
        <f t="shared" si="642"/>
        <v>-6059407</v>
      </c>
      <c r="BX154" s="239">
        <f t="shared" si="642"/>
        <v>222819</v>
      </c>
      <c r="BY154" s="239">
        <f t="shared" si="642"/>
        <v>1128958</v>
      </c>
      <c r="BZ154" s="239">
        <f t="shared" si="642"/>
        <v>-316536</v>
      </c>
      <c r="CA154" s="239">
        <f t="shared" si="642"/>
        <v>974191</v>
      </c>
      <c r="CB154" s="239">
        <f t="shared" si="642"/>
        <v>-31470</v>
      </c>
      <c r="CC154" s="239">
        <f t="shared" si="643"/>
        <v>888371</v>
      </c>
      <c r="CD154" s="377">
        <f t="shared" si="643"/>
        <v>8297875</v>
      </c>
      <c r="CE154" s="196">
        <f t="shared" si="643"/>
        <v>10643751</v>
      </c>
      <c r="CF154" s="196">
        <f t="shared" si="643"/>
        <v>7588713</v>
      </c>
      <c r="CG154" s="196">
        <f t="shared" si="643"/>
        <v>6966948</v>
      </c>
      <c r="CH154" s="196">
        <f t="shared" si="643"/>
        <v>4646259</v>
      </c>
      <c r="CI154" s="196">
        <f t="shared" si="643"/>
        <v>5931259</v>
      </c>
      <c r="CJ154" s="196">
        <f t="shared" si="643"/>
        <v>3192871</v>
      </c>
      <c r="CK154" s="196">
        <f t="shared" si="643"/>
        <v>2206258</v>
      </c>
      <c r="CL154" s="196">
        <f t="shared" si="643"/>
        <v>2621830</v>
      </c>
      <c r="CM154" s="196">
        <f t="shared" si="644"/>
        <v>504108</v>
      </c>
      <c r="CN154" s="196">
        <f t="shared" si="644"/>
        <v>3331988</v>
      </c>
      <c r="CO154" s="196">
        <f t="shared" si="644"/>
        <v>6528866</v>
      </c>
      <c r="CP154" s="377">
        <f t="shared" si="644"/>
        <v>14628</v>
      </c>
      <c r="CQ154" s="377">
        <f t="shared" si="644"/>
        <v>1299631</v>
      </c>
      <c r="CR154" s="377">
        <f t="shared" si="644"/>
        <v>-2022151</v>
      </c>
      <c r="CS154" s="377">
        <f t="shared" si="644"/>
        <v>-33667415</v>
      </c>
      <c r="CT154" s="377">
        <f t="shared" si="644"/>
        <v>-379455</v>
      </c>
      <c r="CU154" s="377">
        <f t="shared" si="644"/>
        <v>-345693</v>
      </c>
      <c r="CV154" s="377">
        <f t="shared" si="644"/>
        <v>149238</v>
      </c>
      <c r="CW154" s="377">
        <f t="shared" si="644"/>
        <v>-3306776</v>
      </c>
      <c r="CX154" s="377">
        <f t="shared" si="644"/>
        <v>-196500</v>
      </c>
      <c r="CY154" s="377">
        <f t="shared" si="644"/>
        <v>-2268071</v>
      </c>
      <c r="CZ154" s="377">
        <f t="shared" si="644"/>
        <v>-3455981</v>
      </c>
      <c r="DA154" s="377">
        <f t="shared" si="644"/>
        <v>-6352109</v>
      </c>
      <c r="DB154" s="264"/>
      <c r="DC154" s="57">
        <f>IF(ISERROR(GETPIVOTDATA("VALUE",'CRS WK pvt'!$I$2,"DT_FILE",DC$8,"CD_CO",DC$6,"TRIM_CAT",TRIM(B154),"TRIM_LINE",A149))=TRUE,0,GETPIVOTDATA("VALUE",'CRS WK pvt'!$I$2,"DT_FILE",DC$8,"CD_CO",DC$6,"TRIM_CAT",TRIM(B154),"TRIM_LINE",A149))</f>
        <v>13791516</v>
      </c>
    </row>
    <row r="155" spans="1:107" s="66" customFormat="1" x14ac:dyDescent="0.35">
      <c r="A155" s="140"/>
      <c r="B155" s="53" t="s">
        <v>144</v>
      </c>
      <c r="C155" s="208">
        <f t="shared" ref="C155:V155" si="645">SUM(C150:C154)</f>
        <v>123876818.91</v>
      </c>
      <c r="D155" s="209">
        <f t="shared" si="645"/>
        <v>92389187.50999999</v>
      </c>
      <c r="E155" s="209">
        <f t="shared" si="645"/>
        <v>50398877.670000002</v>
      </c>
      <c r="F155" s="210">
        <f t="shared" si="645"/>
        <v>37525145.130000003</v>
      </c>
      <c r="G155" s="209">
        <f t="shared" si="645"/>
        <v>26042999.829999998</v>
      </c>
      <c r="H155" s="210">
        <f t="shared" si="645"/>
        <v>27851743.010000002</v>
      </c>
      <c r="I155" s="209">
        <f t="shared" si="645"/>
        <v>24820625.649999999</v>
      </c>
      <c r="J155" s="210">
        <f t="shared" si="645"/>
        <v>30764815.799999997</v>
      </c>
      <c r="K155" s="209">
        <f t="shared" si="645"/>
        <v>53818671.079999991</v>
      </c>
      <c r="L155" s="211">
        <f t="shared" si="645"/>
        <v>104993989.11999999</v>
      </c>
      <c r="M155" s="210">
        <f t="shared" si="645"/>
        <v>112606560.36999999</v>
      </c>
      <c r="N155" s="210">
        <f t="shared" si="645"/>
        <v>116070985.53999999</v>
      </c>
      <c r="O155" s="210">
        <f t="shared" si="645"/>
        <v>88618866.890000015</v>
      </c>
      <c r="P155" s="210">
        <f t="shared" si="645"/>
        <v>81072621.570000008</v>
      </c>
      <c r="Q155" s="210">
        <f t="shared" si="645"/>
        <v>55662045</v>
      </c>
      <c r="R155" s="210">
        <f t="shared" si="645"/>
        <v>28160994</v>
      </c>
      <c r="S155" s="210">
        <f t="shared" si="645"/>
        <v>24490911</v>
      </c>
      <c r="T155" s="210">
        <f t="shared" si="645"/>
        <v>23284500</v>
      </c>
      <c r="U155" s="210">
        <f t="shared" si="645"/>
        <v>24495966</v>
      </c>
      <c r="V155" s="210">
        <f t="shared" si="645"/>
        <v>29799483</v>
      </c>
      <c r="W155" s="212">
        <f>SUM(W150+W151+W152+W153+W154)</f>
        <v>46364401</v>
      </c>
      <c r="X155" s="211">
        <f>SUM(X150+X151+X152+X153+X154)</f>
        <v>90103996</v>
      </c>
      <c r="Y155" s="212">
        <v>119735570</v>
      </c>
      <c r="Z155" s="212">
        <v>133278740</v>
      </c>
      <c r="AA155" s="212">
        <v>100473678</v>
      </c>
      <c r="AB155" s="212">
        <v>74927827</v>
      </c>
      <c r="AC155" s="212">
        <v>44429527</v>
      </c>
      <c r="AD155" s="212">
        <v>29734755</v>
      </c>
      <c r="AE155" s="212">
        <v>27095148</v>
      </c>
      <c r="AF155" s="212">
        <v>22247949</v>
      </c>
      <c r="AG155" s="212">
        <v>25680613</v>
      </c>
      <c r="AH155" s="212">
        <v>29331116</v>
      </c>
      <c r="AI155" s="212">
        <v>50355849</v>
      </c>
      <c r="AJ155" s="220">
        <v>115105762</v>
      </c>
      <c r="AK155" s="286">
        <v>158830059</v>
      </c>
      <c r="AL155" s="286">
        <v>154532237</v>
      </c>
      <c r="AM155" s="286">
        <v>125043274</v>
      </c>
      <c r="AN155" s="286">
        <v>98302115</v>
      </c>
      <c r="AO155" s="286">
        <v>64671411</v>
      </c>
      <c r="AP155" s="286">
        <v>39996860</v>
      </c>
      <c r="AQ155" s="78">
        <v>36738230</v>
      </c>
      <c r="AR155" s="286">
        <v>30879235</v>
      </c>
      <c r="AS155" s="286">
        <v>31591541</v>
      </c>
      <c r="AT155" s="286">
        <v>44897591</v>
      </c>
      <c r="AU155" s="286">
        <v>74073752</v>
      </c>
      <c r="AV155" s="220">
        <v>141925871</v>
      </c>
      <c r="AW155" s="286">
        <v>157000100</v>
      </c>
      <c r="AX155" s="286">
        <v>158451231</v>
      </c>
      <c r="AY155" s="286">
        <v>77736960</v>
      </c>
      <c r="AZ155" s="78">
        <v>92937349</v>
      </c>
      <c r="BA155" s="286">
        <v>57743756</v>
      </c>
      <c r="BB155" s="286">
        <v>39233962</v>
      </c>
      <c r="BC155" s="78">
        <v>27851637</v>
      </c>
      <c r="BD155" s="286">
        <v>28166096</v>
      </c>
      <c r="BE155" s="286">
        <v>28747512</v>
      </c>
      <c r="BF155" s="286">
        <v>32101814</v>
      </c>
      <c r="BG155" s="286">
        <v>51376189</v>
      </c>
      <c r="BH155" s="220"/>
      <c r="BI155" s="215">
        <f t="shared" ref="BI155:BM155" si="646">SUM(BI150:BI154)</f>
        <v>-35257952.019999996</v>
      </c>
      <c r="BJ155" s="216">
        <f t="shared" si="646"/>
        <v>-11316565.939999998</v>
      </c>
      <c r="BK155" s="216">
        <f t="shared" si="646"/>
        <v>5263167.33</v>
      </c>
      <c r="BL155" s="216">
        <f t="shared" si="646"/>
        <v>-9364151.129999999</v>
      </c>
      <c r="BM155" s="216">
        <f t="shared" si="646"/>
        <v>-1552088.8299999987</v>
      </c>
      <c r="BN155" s="216">
        <f t="shared" ref="BN155:BV155" si="647">SUM(BN150:BN154)</f>
        <v>-4567243.01</v>
      </c>
      <c r="BO155" s="216">
        <f t="shared" si="647"/>
        <v>-324659.65000000037</v>
      </c>
      <c r="BP155" s="216">
        <f t="shared" si="647"/>
        <v>-965332.80000000075</v>
      </c>
      <c r="BQ155" s="216">
        <f t="shared" si="647"/>
        <v>-7454270.0799999982</v>
      </c>
      <c r="BR155" s="400">
        <f t="shared" si="647"/>
        <v>-14889993.119999999</v>
      </c>
      <c r="BS155" s="216">
        <f t="shared" si="647"/>
        <v>7129009.6300000027</v>
      </c>
      <c r="BT155" s="216">
        <f t="shared" si="647"/>
        <v>17207754.460000001</v>
      </c>
      <c r="BU155" s="216">
        <f t="shared" si="647"/>
        <v>11854811.109999998</v>
      </c>
      <c r="BV155" s="216">
        <f t="shared" si="647"/>
        <v>-6144794.5700000031</v>
      </c>
      <c r="BW155" s="216">
        <f t="shared" ref="BW155:BX155" si="648">SUM(BW150:BW154)</f>
        <v>-11232518</v>
      </c>
      <c r="BX155" s="240">
        <f t="shared" si="648"/>
        <v>1573761</v>
      </c>
      <c r="BY155" s="240">
        <f t="shared" ref="BY155:BZ155" si="649">SUM(BY150:BY154)</f>
        <v>2604237</v>
      </c>
      <c r="BZ155" s="240">
        <f t="shared" si="649"/>
        <v>-1036551</v>
      </c>
      <c r="CA155" s="240">
        <f t="shared" ref="CA155:CB155" si="650">SUM(CA150:CA154)</f>
        <v>1184647</v>
      </c>
      <c r="CB155" s="240">
        <f t="shared" si="650"/>
        <v>-468367</v>
      </c>
      <c r="CC155" s="240">
        <f t="shared" ref="CC155:CE155" si="651">SUM(CC150:CC154)</f>
        <v>3991448</v>
      </c>
      <c r="CD155" s="378">
        <f t="shared" si="651"/>
        <v>25001766</v>
      </c>
      <c r="CE155" s="197">
        <f t="shared" si="651"/>
        <v>39094489</v>
      </c>
      <c r="CF155" s="197">
        <f t="shared" ref="CF155" si="652">SUM(CF150:CF154)</f>
        <v>21253497</v>
      </c>
      <c r="CG155" s="197">
        <f t="shared" ref="CG155" si="653">SUM(CG150:CG154)</f>
        <v>24569596</v>
      </c>
      <c r="CH155" s="197">
        <f t="shared" ref="CH155" si="654">SUM(CH150:CH154)</f>
        <v>23374288</v>
      </c>
      <c r="CI155" s="197">
        <f t="shared" ref="CI155" si="655">SUM(CI150:CI154)</f>
        <v>20241884</v>
      </c>
      <c r="CJ155" s="197">
        <f t="shared" ref="CJ155" si="656">SUM(CJ150:CJ154)</f>
        <v>10262105</v>
      </c>
      <c r="CK155" s="197">
        <f t="shared" ref="CK155" si="657">SUM(CK150:CK154)</f>
        <v>9643082</v>
      </c>
      <c r="CL155" s="197">
        <f t="shared" ref="CL155" si="658">SUM(CL150:CL154)</f>
        <v>8631286</v>
      </c>
      <c r="CM155" s="197">
        <f t="shared" ref="CM155" si="659">SUM(CM150:CM154)</f>
        <v>5910928</v>
      </c>
      <c r="CN155" s="197">
        <f t="shared" ref="CN155" si="660">SUM(CN150:CN154)</f>
        <v>15566475</v>
      </c>
      <c r="CO155" s="197">
        <f t="shared" ref="CO155" si="661">SUM(CO150:CO154)</f>
        <v>23717903</v>
      </c>
      <c r="CP155" s="378">
        <f t="shared" ref="CP155" si="662">SUM(CP150:CP154)</f>
        <v>26820109</v>
      </c>
      <c r="CQ155" s="378">
        <f t="shared" ref="CQ155" si="663">SUM(CQ150:CQ154)</f>
        <v>-1829959</v>
      </c>
      <c r="CR155" s="378">
        <f t="shared" ref="CR155" si="664">SUM(CR150:CR154)</f>
        <v>3918994</v>
      </c>
      <c r="CS155" s="378">
        <f t="shared" ref="CS155" si="665">SUM(CS150:CS154)</f>
        <v>-47306314</v>
      </c>
      <c r="CT155" s="378">
        <f t="shared" ref="CT155:CU155" si="666">SUM(CT150:CT154)</f>
        <v>-5364766</v>
      </c>
      <c r="CU155" s="378">
        <f t="shared" si="666"/>
        <v>-6927655</v>
      </c>
      <c r="CV155" s="378">
        <f t="shared" ref="CV155" si="667">SUM(CV150:CV154)</f>
        <v>-762898</v>
      </c>
      <c r="CW155" s="378">
        <f t="shared" ref="CW155" si="668">SUM(CW150:CW154)</f>
        <v>-8886593</v>
      </c>
      <c r="CX155" s="378">
        <f t="shared" ref="CX155:CY155" si="669">SUM(CX150:CX154)</f>
        <v>-2713139</v>
      </c>
      <c r="CY155" s="378">
        <f t="shared" si="669"/>
        <v>-2844029</v>
      </c>
      <c r="CZ155" s="378">
        <f t="shared" ref="CZ155:DA155" si="670">SUM(CZ150:CZ154)</f>
        <v>-12795777</v>
      </c>
      <c r="DA155" s="378">
        <f t="shared" si="670"/>
        <v>-22697563</v>
      </c>
      <c r="DB155" s="265"/>
      <c r="DC155" s="78">
        <f>SUM(DC150:DC154)</f>
        <v>51376189</v>
      </c>
    </row>
    <row r="156" spans="1:107" s="52" customFormat="1" x14ac:dyDescent="0.3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28"/>
      <c r="CC156" s="228"/>
      <c r="CD156" s="368"/>
      <c r="CE156" s="337"/>
      <c r="CF156" s="254"/>
      <c r="CG156" s="254"/>
      <c r="CH156" s="254"/>
      <c r="CI156" s="254"/>
      <c r="CJ156" s="254"/>
      <c r="CK156" s="254"/>
      <c r="CL156" s="254"/>
      <c r="CM156" s="254"/>
      <c r="CN156" s="254"/>
      <c r="CO156" s="254"/>
      <c r="CP156" s="368"/>
      <c r="CQ156" s="368"/>
      <c r="CR156" s="368"/>
      <c r="CS156" s="368"/>
      <c r="CT156" s="368"/>
      <c r="CU156" s="368"/>
      <c r="CV156" s="368"/>
      <c r="CW156" s="368"/>
      <c r="CX156" s="368"/>
      <c r="CY156" s="368"/>
      <c r="CZ156" s="368"/>
      <c r="DA156" s="368"/>
      <c r="DB156" s="264"/>
      <c r="DC156" s="83"/>
    </row>
    <row r="157" spans="1:107" s="52" customFormat="1" ht="15" thickBot="1" x14ac:dyDescent="0.4">
      <c r="A157" s="139"/>
      <c r="B157" s="53" t="s">
        <v>139</v>
      </c>
      <c r="C157" s="104"/>
      <c r="D157" s="167">
        <f t="shared" ref="D157:AB157" si="671">(C66+C150+D94-D66-D150)/(C66+C150+D94-D150)</f>
        <v>0.54314619805228581</v>
      </c>
      <c r="E157" s="168">
        <f t="shared" si="671"/>
        <v>0.47574703808415769</v>
      </c>
      <c r="F157" s="168">
        <f t="shared" si="671"/>
        <v>0.34527761976382626</v>
      </c>
      <c r="G157" s="168">
        <f t="shared" si="671"/>
        <v>0.31248439460211197</v>
      </c>
      <c r="H157" s="169">
        <f t="shared" si="671"/>
        <v>0.28423452583587056</v>
      </c>
      <c r="I157" s="168">
        <f t="shared" si="671"/>
        <v>0.32141498015096165</v>
      </c>
      <c r="J157" s="169">
        <f t="shared" si="671"/>
        <v>0.37121509282758908</v>
      </c>
      <c r="K157" s="168">
        <f t="shared" si="671"/>
        <v>0.44147289346533169</v>
      </c>
      <c r="L157" s="170">
        <f t="shared" si="671"/>
        <v>0.65179259706093662</v>
      </c>
      <c r="M157" s="169">
        <f t="shared" si="671"/>
        <v>0.66023628508142429</v>
      </c>
      <c r="N157" s="169">
        <f t="shared" si="671"/>
        <v>0.62426681179311383</v>
      </c>
      <c r="O157" s="169">
        <f t="shared" si="671"/>
        <v>0.61841672163934125</v>
      </c>
      <c r="P157" s="169">
        <f t="shared" si="671"/>
        <v>0.52672371150863684</v>
      </c>
      <c r="Q157" s="169">
        <f t="shared" si="671"/>
        <v>0.46070205915842249</v>
      </c>
      <c r="R157" s="169">
        <f t="shared" si="671"/>
        <v>0.32641164116051846</v>
      </c>
      <c r="S157" s="169">
        <f t="shared" si="671"/>
        <v>0.26984475919203155</v>
      </c>
      <c r="T157" s="169">
        <f t="shared" si="671"/>
        <v>0.21467707424481836</v>
      </c>
      <c r="U157" s="169">
        <f t="shared" si="671"/>
        <v>0.23951925122408391</v>
      </c>
      <c r="V157" s="169">
        <f t="shared" si="671"/>
        <v>0.24415251723021128</v>
      </c>
      <c r="W157" s="169">
        <f t="shared" si="671"/>
        <v>0.38573730269713041</v>
      </c>
      <c r="X157" s="170">
        <f t="shared" si="671"/>
        <v>0.55629385315932556</v>
      </c>
      <c r="Y157" s="169">
        <f t="shared" si="671"/>
        <v>0.59460252181624962</v>
      </c>
      <c r="Z157" s="169">
        <f t="shared" si="671"/>
        <v>0.61067351883125587</v>
      </c>
      <c r="AA157" s="169">
        <f t="shared" si="671"/>
        <v>0.63249909553827521</v>
      </c>
      <c r="AB157" s="169">
        <f t="shared" si="671"/>
        <v>0.49881656992956891</v>
      </c>
      <c r="AC157" s="169">
        <f t="shared" ref="AC157:BE162" si="672">(AB66+AB150+AC94-AC66-AC150)/(AB66+AB150+AC94-AC150)</f>
        <v>0.40611993521025658</v>
      </c>
      <c r="AD157" s="169">
        <f t="shared" si="672"/>
        <v>0.31274472768869011</v>
      </c>
      <c r="AE157" s="169">
        <f t="shared" si="672"/>
        <v>0.28687549962294184</v>
      </c>
      <c r="AF157" s="169">
        <f t="shared" si="672"/>
        <v>0.27561056063971218</v>
      </c>
      <c r="AG157" s="169">
        <f t="shared" ref="AG157:BE157" si="673">(AF66+AF150+AG94-AG66-AG150)/(AF66+AF150+AG94-AG150)</f>
        <v>0.26343447900180694</v>
      </c>
      <c r="AH157" s="169">
        <f t="shared" si="673"/>
        <v>0.28292776809435882</v>
      </c>
      <c r="AI157" s="169">
        <f t="shared" si="673"/>
        <v>0.4389759111914362</v>
      </c>
      <c r="AJ157" s="169">
        <f t="shared" si="673"/>
        <v>0.61682527903224171</v>
      </c>
      <c r="AK157" s="169">
        <f t="shared" si="673"/>
        <v>0.64209791108173131</v>
      </c>
      <c r="AL157" s="169">
        <f t="shared" si="673"/>
        <v>0.67267416470436348</v>
      </c>
      <c r="AM157" s="169">
        <f t="shared" si="673"/>
        <v>0.66532747998953501</v>
      </c>
      <c r="AN157" s="169">
        <f t="shared" si="673"/>
        <v>0.53454692129472681</v>
      </c>
      <c r="AO157" s="169">
        <f t="shared" si="673"/>
        <v>0.49104504512132652</v>
      </c>
      <c r="AP157" s="169">
        <f t="shared" si="673"/>
        <v>0.38593061452698524</v>
      </c>
      <c r="AQ157" s="169">
        <f t="shared" si="673"/>
        <v>0.31946007076805411</v>
      </c>
      <c r="AR157" s="169">
        <f t="shared" si="673"/>
        <v>0.31646759736716285</v>
      </c>
      <c r="AS157" s="169">
        <f t="shared" si="673"/>
        <v>0.29510178608372928</v>
      </c>
      <c r="AT157" s="169">
        <f t="shared" si="673"/>
        <v>0.3710203707841791</v>
      </c>
      <c r="AU157" s="169">
        <f t="shared" si="673"/>
        <v>0.44007030328656194</v>
      </c>
      <c r="AV157" s="169">
        <f t="shared" si="673"/>
        <v>0.62914726381851449</v>
      </c>
      <c r="AW157" s="169">
        <f t="shared" si="673"/>
        <v>0.68103236024411973</v>
      </c>
      <c r="AX157" s="169">
        <f t="shared" si="673"/>
        <v>0.64086360735987746</v>
      </c>
      <c r="AY157" s="169">
        <f t="shared" si="673"/>
        <v>0.65794732781674636</v>
      </c>
      <c r="AZ157" s="169">
        <f t="shared" si="673"/>
        <v>0.51052461362984325</v>
      </c>
      <c r="BA157" s="169">
        <f t="shared" si="673"/>
        <v>0.4838551780867788</v>
      </c>
      <c r="BB157" s="169">
        <f t="shared" si="673"/>
        <v>0.34084658698873699</v>
      </c>
      <c r="BC157" s="169">
        <f t="shared" si="673"/>
        <v>0.28589134300110414</v>
      </c>
      <c r="BD157" s="169">
        <f t="shared" si="673"/>
        <v>0.2871290972470194</v>
      </c>
      <c r="BE157" s="169">
        <f t="shared" si="673"/>
        <v>0.27082622802732126</v>
      </c>
      <c r="BF157" s="169">
        <f t="shared" ref="BF157:BG162" si="674">(BE66+BE150+BF94-BF66-BF150)/(BE66+BE150+BF94-BF150)</f>
        <v>0.32068699681186069</v>
      </c>
      <c r="BG157" s="169">
        <f t="shared" si="674"/>
        <v>0.51982613987081094</v>
      </c>
      <c r="BH157" s="169"/>
      <c r="BI157" s="104"/>
      <c r="BJ157" s="169">
        <f t="shared" ref="BJ157:BS162" si="675">P157-D157</f>
        <v>-1.6422486543648973E-2</v>
      </c>
      <c r="BK157" s="169">
        <f t="shared" si="675"/>
        <v>-1.5044978925735197E-2</v>
      </c>
      <c r="BL157" s="169">
        <f t="shared" si="675"/>
        <v>-1.8865978603307798E-2</v>
      </c>
      <c r="BM157" s="169">
        <f t="shared" si="675"/>
        <v>-4.2639635410080423E-2</v>
      </c>
      <c r="BN157" s="169">
        <f t="shared" si="675"/>
        <v>-6.95574515910522E-2</v>
      </c>
      <c r="BO157" s="169">
        <f t="shared" si="675"/>
        <v>-8.1895728926877742E-2</v>
      </c>
      <c r="BP157" s="169">
        <f t="shared" si="675"/>
        <v>-0.1270625755973778</v>
      </c>
      <c r="BQ157" s="169">
        <f t="shared" si="675"/>
        <v>-5.5735590768201282E-2</v>
      </c>
      <c r="BR157" s="401">
        <f t="shared" si="675"/>
        <v>-9.5498743901611061E-2</v>
      </c>
      <c r="BS157" s="169">
        <f t="shared" si="675"/>
        <v>-6.5633763265174672E-2</v>
      </c>
      <c r="BT157" s="169">
        <f t="shared" ref="BT157:CC162" si="676">Z157-N157</f>
        <v>-1.3593292961857961E-2</v>
      </c>
      <c r="BU157" s="169">
        <f t="shared" si="676"/>
        <v>1.4082373898933964E-2</v>
      </c>
      <c r="BV157" s="169">
        <f t="shared" si="676"/>
        <v>-2.7907141579067929E-2</v>
      </c>
      <c r="BW157" s="169">
        <f t="shared" si="676"/>
        <v>-5.4582123948165917E-2</v>
      </c>
      <c r="BX157" s="241">
        <f t="shared" si="676"/>
        <v>-1.3666913471828357E-2</v>
      </c>
      <c r="BY157" s="241">
        <f t="shared" si="676"/>
        <v>1.7030740430910296E-2</v>
      </c>
      <c r="BZ157" s="241">
        <f t="shared" si="676"/>
        <v>6.0933486394893821E-2</v>
      </c>
      <c r="CA157" s="241">
        <f t="shared" si="676"/>
        <v>2.3915227777723036E-2</v>
      </c>
      <c r="CB157" s="241">
        <f t="shared" si="676"/>
        <v>3.8775250864147542E-2</v>
      </c>
      <c r="CC157" s="241">
        <f t="shared" si="676"/>
        <v>5.3238608494305784E-2</v>
      </c>
      <c r="CD157" s="380">
        <f t="shared" ref="CD157:CM162" si="677">AJ157-X157</f>
        <v>6.0531425872916156E-2</v>
      </c>
      <c r="CE157" s="270">
        <f t="shared" si="677"/>
        <v>4.7495389265481691E-2</v>
      </c>
      <c r="CF157" s="270">
        <f t="shared" si="677"/>
        <v>6.2000645873107607E-2</v>
      </c>
      <c r="CG157" s="270">
        <f t="shared" si="677"/>
        <v>3.2828384451259796E-2</v>
      </c>
      <c r="CH157" s="270">
        <f t="shared" si="677"/>
        <v>3.5730351365157897E-2</v>
      </c>
      <c r="CI157" s="270">
        <f t="shared" si="677"/>
        <v>8.492510991106994E-2</v>
      </c>
      <c r="CJ157" s="270">
        <f t="shared" si="677"/>
        <v>7.3185886838295133E-2</v>
      </c>
      <c r="CK157" s="270">
        <f t="shared" si="677"/>
        <v>3.2584571145112262E-2</v>
      </c>
      <c r="CL157" s="270">
        <f t="shared" si="677"/>
        <v>4.0857036727450669E-2</v>
      </c>
      <c r="CM157" s="270">
        <f t="shared" si="677"/>
        <v>3.1667307081922336E-2</v>
      </c>
      <c r="CN157" s="270">
        <f t="shared" ref="CN157:CY162" si="678">AT157-AH157</f>
        <v>8.8092602689820276E-2</v>
      </c>
      <c r="CO157" s="270">
        <f t="shared" si="678"/>
        <v>1.0943920951257402E-3</v>
      </c>
      <c r="CP157" s="380">
        <f t="shared" si="678"/>
        <v>1.2321984786272777E-2</v>
      </c>
      <c r="CQ157" s="380">
        <f t="shared" si="678"/>
        <v>3.8934449162388418E-2</v>
      </c>
      <c r="CR157" s="380">
        <f t="shared" si="678"/>
        <v>-3.1810557344486012E-2</v>
      </c>
      <c r="CS157" s="380">
        <f t="shared" si="678"/>
        <v>-7.3801521727886454E-3</v>
      </c>
      <c r="CT157" s="380">
        <f t="shared" si="678"/>
        <v>-2.4022307664883558E-2</v>
      </c>
      <c r="CU157" s="380">
        <f t="shared" si="678"/>
        <v>-7.1898670345477145E-3</v>
      </c>
      <c r="CV157" s="380">
        <f t="shared" si="678"/>
        <v>-4.508402753824825E-2</v>
      </c>
      <c r="CW157" s="380">
        <f t="shared" si="678"/>
        <v>-3.3568727766949968E-2</v>
      </c>
      <c r="CX157" s="380">
        <f t="shared" si="678"/>
        <v>-2.933850012014344E-2</v>
      </c>
      <c r="CY157" s="380">
        <f t="shared" si="678"/>
        <v>-2.427555805640802E-2</v>
      </c>
      <c r="CZ157" s="380">
        <f t="shared" ref="CZ157:DA162" si="679">BF157-AT157</f>
        <v>-5.0333373972318407E-2</v>
      </c>
      <c r="DA157" s="468">
        <f t="shared" si="679"/>
        <v>7.9755836584249007E-2</v>
      </c>
      <c r="DB157" s="264"/>
      <c r="DC157" s="57">
        <f>IF(ISERROR(GETPIVOTDATA("VALUE",'CRS WK pvt'!$I$2,"DT_FILE",DC$8,"CD_CO",DC$6,"TRIM_CAT",TRIM(B157),"TRIM_LINE",A156))=TRUE,0,GETPIVOTDATA("VALUE",'CRS WK pvt'!$I$2,"DT_FILE",DC$8,"CD_CO",DC$6,"TRIM_CAT",TRIM(B157),"TRIM_LINE",A156))</f>
        <v>0</v>
      </c>
    </row>
    <row r="158" spans="1:107" s="52" customFormat="1" x14ac:dyDescent="0.35">
      <c r="A158" s="139"/>
      <c r="B158" s="53" t="s">
        <v>140</v>
      </c>
      <c r="C158" s="104"/>
      <c r="D158" s="168">
        <f t="shared" ref="D158:AB158" si="680">(C67+C151+D95-D67-D151)/(C67+C151+D95-D151)</f>
        <v>0.20273567917603566</v>
      </c>
      <c r="E158" s="168">
        <f t="shared" si="680"/>
        <v>0.17662090668729624</v>
      </c>
      <c r="F158" s="168">
        <f t="shared" si="680"/>
        <v>0.12811433946282402</v>
      </c>
      <c r="G158" s="168">
        <f t="shared" si="680"/>
        <v>8.1160763965648711E-2</v>
      </c>
      <c r="H158" s="169">
        <f t="shared" si="680"/>
        <v>8.0436199480448417E-2</v>
      </c>
      <c r="I158" s="168">
        <f t="shared" si="680"/>
        <v>7.1214011567541535E-2</v>
      </c>
      <c r="J158" s="169">
        <f t="shared" si="680"/>
        <v>8.5073797522745728E-2</v>
      </c>
      <c r="K158" s="168">
        <f t="shared" si="680"/>
        <v>9.4098686848085505E-2</v>
      </c>
      <c r="L158" s="170">
        <f t="shared" si="680"/>
        <v>0.16616893467926888</v>
      </c>
      <c r="M158" s="169">
        <f t="shared" si="680"/>
        <v>0.19143662685261018</v>
      </c>
      <c r="N158" s="169">
        <f t="shared" si="680"/>
        <v>0.20389756339357623</v>
      </c>
      <c r="O158" s="169">
        <f t="shared" si="680"/>
        <v>0.19698201418325942</v>
      </c>
      <c r="P158" s="169">
        <f t="shared" si="680"/>
        <v>0.16636263834703069</v>
      </c>
      <c r="Q158" s="169">
        <f t="shared" si="680"/>
        <v>0.13472333204061429</v>
      </c>
      <c r="R158" s="169">
        <f t="shared" si="680"/>
        <v>9.1036458192685854E-2</v>
      </c>
      <c r="S158" s="169">
        <f t="shared" si="680"/>
        <v>3.6232243036508342E-2</v>
      </c>
      <c r="T158" s="169">
        <f t="shared" si="680"/>
        <v>5.1103285129970935E-2</v>
      </c>
      <c r="U158" s="169">
        <f t="shared" si="680"/>
        <v>4.0239857064650032E-2</v>
      </c>
      <c r="V158" s="169">
        <f t="shared" si="680"/>
        <v>4.9686947180841677E-2</v>
      </c>
      <c r="W158" s="169">
        <f t="shared" si="680"/>
        <v>8.4488974029999026E-2</v>
      </c>
      <c r="X158" s="170">
        <f t="shared" si="680"/>
        <v>0.15251218494950178</v>
      </c>
      <c r="Y158" s="169">
        <f t="shared" si="680"/>
        <v>0.19119484708288739</v>
      </c>
      <c r="Z158" s="169">
        <f t="shared" si="680"/>
        <v>0.20387283714689544</v>
      </c>
      <c r="AA158" s="169">
        <f t="shared" si="680"/>
        <v>0.22550488958251297</v>
      </c>
      <c r="AB158" s="169">
        <f t="shared" si="680"/>
        <v>0.16733694838134211</v>
      </c>
      <c r="AC158" s="169">
        <f t="shared" si="672"/>
        <v>0.12871650529210207</v>
      </c>
      <c r="AD158" s="169">
        <f t="shared" si="672"/>
        <v>9.2313504423548659E-2</v>
      </c>
      <c r="AE158" s="169">
        <f t="shared" si="672"/>
        <v>0.10685670114242629</v>
      </c>
      <c r="AF158" s="169">
        <f t="shared" si="672"/>
        <v>0.10323301031983602</v>
      </c>
      <c r="AG158" s="169">
        <f t="shared" si="672"/>
        <v>8.8348987377760743E-2</v>
      </c>
      <c r="AH158" s="169">
        <f t="shared" si="672"/>
        <v>8.4005929784754713E-2</v>
      </c>
      <c r="AI158" s="169">
        <f t="shared" si="672"/>
        <v>0.1167550125511166</v>
      </c>
      <c r="AJ158" s="169">
        <f t="shared" si="672"/>
        <v>0.23056772617714963</v>
      </c>
      <c r="AK158" s="169">
        <f t="shared" si="672"/>
        <v>0.2253251469956635</v>
      </c>
      <c r="AL158" s="169">
        <f t="shared" si="672"/>
        <v>0.24781761123675602</v>
      </c>
      <c r="AM158" s="169">
        <f t="shared" si="672"/>
        <v>0.26255490036026408</v>
      </c>
      <c r="AN158" s="169">
        <f t="shared" si="672"/>
        <v>0.1899857230851108</v>
      </c>
      <c r="AO158" s="169">
        <f t="shared" si="672"/>
        <v>0.18082889395094484</v>
      </c>
      <c r="AP158" s="169">
        <f t="shared" si="672"/>
        <v>0.1397753477943274</v>
      </c>
      <c r="AQ158" s="169">
        <f t="shared" si="672"/>
        <v>0.12157637897072607</v>
      </c>
      <c r="AR158" s="169">
        <f t="shared" si="672"/>
        <v>8.7279292377320697E-2</v>
      </c>
      <c r="AS158" s="169">
        <f t="shared" si="672"/>
        <v>9.1730154435818972E-2</v>
      </c>
      <c r="AT158" s="169">
        <f t="shared" si="672"/>
        <v>0.11796222239040156</v>
      </c>
      <c r="AU158" s="169">
        <f t="shared" si="672"/>
        <v>0.12306071469951015</v>
      </c>
      <c r="AV158" s="169">
        <f t="shared" si="672"/>
        <v>0.21129213443077297</v>
      </c>
      <c r="AW158" s="169">
        <f t="shared" si="672"/>
        <v>0.24877613797857989</v>
      </c>
      <c r="AX158" s="169">
        <f t="shared" si="672"/>
        <v>0.23322935302866818</v>
      </c>
      <c r="AY158" s="169">
        <f t="shared" si="672"/>
        <v>0.34164026575415418</v>
      </c>
      <c r="AZ158" s="169">
        <f t="shared" si="672"/>
        <v>4.6277563383298845E-2</v>
      </c>
      <c r="BA158" s="169">
        <f t="shared" si="672"/>
        <v>0.17760948046364591</v>
      </c>
      <c r="BB158" s="169">
        <f t="shared" si="672"/>
        <v>0.12494155966784054</v>
      </c>
      <c r="BC158" s="169">
        <f t="shared" si="672"/>
        <v>9.5726754993303173E-2</v>
      </c>
      <c r="BD158" s="169">
        <f t="shared" si="672"/>
        <v>9.8185058084465232E-2</v>
      </c>
      <c r="BE158" s="169">
        <f t="shared" si="672"/>
        <v>8.9375740321194108E-2</v>
      </c>
      <c r="BF158" s="169">
        <f t="shared" si="674"/>
        <v>9.5764081780122259E-2</v>
      </c>
      <c r="BG158" s="169">
        <f t="shared" si="674"/>
        <v>0.14050656849249904</v>
      </c>
      <c r="BH158" s="169"/>
      <c r="BI158" s="104"/>
      <c r="BJ158" s="169">
        <f t="shared" si="675"/>
        <v>-3.6373040829004971E-2</v>
      </c>
      <c r="BK158" s="169">
        <f t="shared" si="675"/>
        <v>-4.1897574646681951E-2</v>
      </c>
      <c r="BL158" s="169">
        <f t="shared" si="675"/>
        <v>-3.7077881270138169E-2</v>
      </c>
      <c r="BM158" s="169">
        <f t="shared" si="675"/>
        <v>-4.4928520929140368E-2</v>
      </c>
      <c r="BN158" s="169">
        <f t="shared" si="675"/>
        <v>-2.9332914350477482E-2</v>
      </c>
      <c r="BO158" s="169">
        <f t="shared" si="675"/>
        <v>-3.0974154502891503E-2</v>
      </c>
      <c r="BP158" s="169">
        <f t="shared" si="675"/>
        <v>-3.5386850341904051E-2</v>
      </c>
      <c r="BQ158" s="169">
        <f t="shared" si="675"/>
        <v>-9.6097128180864799E-3</v>
      </c>
      <c r="BR158" s="401">
        <f t="shared" si="675"/>
        <v>-1.3656749729767104E-2</v>
      </c>
      <c r="BS158" s="169">
        <f t="shared" si="675"/>
        <v>-2.4177976972278303E-4</v>
      </c>
      <c r="BT158" s="169">
        <f t="shared" si="676"/>
        <v>-2.4726246680789599E-5</v>
      </c>
      <c r="BU158" s="169">
        <f t="shared" si="676"/>
        <v>2.852287539925355E-2</v>
      </c>
      <c r="BV158" s="169">
        <f t="shared" si="676"/>
        <v>9.7431003431142083E-4</v>
      </c>
      <c r="BW158" s="169">
        <f t="shared" si="676"/>
        <v>-6.0068267485122173E-3</v>
      </c>
      <c r="BX158" s="241">
        <f t="shared" si="676"/>
        <v>1.277046230862805E-3</v>
      </c>
      <c r="BY158" s="241">
        <f t="shared" si="676"/>
        <v>7.0624458105917942E-2</v>
      </c>
      <c r="BZ158" s="241">
        <f t="shared" si="676"/>
        <v>5.2129725189865084E-2</v>
      </c>
      <c r="CA158" s="241">
        <f t="shared" si="676"/>
        <v>4.8109130313110711E-2</v>
      </c>
      <c r="CB158" s="241">
        <f t="shared" si="676"/>
        <v>3.4318982603913036E-2</v>
      </c>
      <c r="CC158" s="241">
        <f t="shared" si="676"/>
        <v>3.2266038521117577E-2</v>
      </c>
      <c r="CD158" s="380">
        <f t="shared" si="677"/>
        <v>7.8055541227647851E-2</v>
      </c>
      <c r="CE158" s="270">
        <f t="shared" si="677"/>
        <v>3.4130299912776108E-2</v>
      </c>
      <c r="CF158" s="270">
        <f t="shared" si="677"/>
        <v>4.3944774089860583E-2</v>
      </c>
      <c r="CG158" s="270">
        <f t="shared" si="677"/>
        <v>3.7050010777751108E-2</v>
      </c>
      <c r="CH158" s="270">
        <f t="shared" si="677"/>
        <v>2.2648774703768693E-2</v>
      </c>
      <c r="CI158" s="270">
        <f t="shared" si="677"/>
        <v>5.2112388658842768E-2</v>
      </c>
      <c r="CJ158" s="270">
        <f t="shared" si="677"/>
        <v>4.7461843370778745E-2</v>
      </c>
      <c r="CK158" s="270">
        <f t="shared" si="677"/>
        <v>1.4719677828299776E-2</v>
      </c>
      <c r="CL158" s="270">
        <f t="shared" si="677"/>
        <v>-1.5953717942515322E-2</v>
      </c>
      <c r="CM158" s="270">
        <f t="shared" si="677"/>
        <v>3.3811670580582293E-3</v>
      </c>
      <c r="CN158" s="270">
        <f t="shared" si="678"/>
        <v>3.3956292605646851E-2</v>
      </c>
      <c r="CO158" s="270">
        <f t="shared" si="678"/>
        <v>6.3057021483935438E-3</v>
      </c>
      <c r="CP158" s="380">
        <f t="shared" si="678"/>
        <v>-1.9275591746376664E-2</v>
      </c>
      <c r="CQ158" s="380">
        <f t="shared" si="678"/>
        <v>2.3450990982916392E-2</v>
      </c>
      <c r="CR158" s="380">
        <f t="shared" si="678"/>
        <v>-1.4588258208087845E-2</v>
      </c>
      <c r="CS158" s="380">
        <f t="shared" si="678"/>
        <v>7.9085365393890106E-2</v>
      </c>
      <c r="CT158" s="380">
        <f t="shared" si="678"/>
        <v>-0.14370815970181194</v>
      </c>
      <c r="CU158" s="380">
        <f t="shared" si="678"/>
        <v>-3.2194134872989277E-3</v>
      </c>
      <c r="CV158" s="380">
        <f t="shared" si="678"/>
        <v>-1.4833788126486863E-2</v>
      </c>
      <c r="CW158" s="380">
        <f t="shared" si="678"/>
        <v>-2.5849623977422895E-2</v>
      </c>
      <c r="CX158" s="380">
        <f t="shared" si="678"/>
        <v>1.0905765707144535E-2</v>
      </c>
      <c r="CY158" s="380">
        <f t="shared" si="678"/>
        <v>-2.3544141146248643E-3</v>
      </c>
      <c r="CZ158" s="380">
        <f t="shared" si="679"/>
        <v>-2.2198140610279304E-2</v>
      </c>
      <c r="DA158" s="380">
        <f t="shared" si="679"/>
        <v>1.7445853792988894E-2</v>
      </c>
      <c r="DB158" s="264"/>
      <c r="DC158" s="57">
        <f>IF(ISERROR(GETPIVOTDATA("VALUE",'CRS WK pvt'!$I$2,"DT_FILE",DC$8,"CD_CO",DC$6,"TRIM_CAT",TRIM(B158),"TRIM_LINE",A156))=TRUE,0,GETPIVOTDATA("VALUE",'CRS WK pvt'!$I$2,"DT_FILE",DC$8,"CD_CO",DC$6,"TRIM_CAT",TRIM(B158),"TRIM_LINE",A156))</f>
        <v>0</v>
      </c>
    </row>
    <row r="159" spans="1:107" s="52" customFormat="1" x14ac:dyDescent="0.35">
      <c r="A159" s="139"/>
      <c r="B159" s="53" t="s">
        <v>141</v>
      </c>
      <c r="C159" s="104"/>
      <c r="D159" s="168">
        <f t="shared" ref="D159:AB159" si="681">(C68+C152+D96-D68-D152)/(C68+C152+D96-D152)</f>
        <v>0.72248524125503888</v>
      </c>
      <c r="E159" s="168">
        <f t="shared" si="681"/>
        <v>0.71103749546697848</v>
      </c>
      <c r="F159" s="168">
        <f t="shared" si="681"/>
        <v>0.61327129654385304</v>
      </c>
      <c r="G159" s="168">
        <f t="shared" si="681"/>
        <v>0.58220487129053633</v>
      </c>
      <c r="H159" s="169">
        <f t="shared" si="681"/>
        <v>0.56059690309406085</v>
      </c>
      <c r="I159" s="168">
        <f t="shared" si="681"/>
        <v>0.57676841023233272</v>
      </c>
      <c r="J159" s="169">
        <f t="shared" si="681"/>
        <v>0.63428710136978339</v>
      </c>
      <c r="K159" s="168">
        <f t="shared" si="681"/>
        <v>0.63530826255483308</v>
      </c>
      <c r="L159" s="170">
        <f t="shared" si="681"/>
        <v>0.77548195329391634</v>
      </c>
      <c r="M159" s="169">
        <f t="shared" si="681"/>
        <v>0.80573008935342338</v>
      </c>
      <c r="N159" s="169">
        <f t="shared" si="681"/>
        <v>0.74468677065528732</v>
      </c>
      <c r="O159" s="169">
        <f t="shared" si="681"/>
        <v>0.74489797460360718</v>
      </c>
      <c r="P159" s="169">
        <f t="shared" si="681"/>
        <v>0.56517662997918117</v>
      </c>
      <c r="Q159" s="169">
        <f t="shared" si="681"/>
        <v>0.58156650642791152</v>
      </c>
      <c r="R159" s="169">
        <f t="shared" si="681"/>
        <v>0.50556262414473752</v>
      </c>
      <c r="S159" s="169">
        <f t="shared" si="681"/>
        <v>0.44959544835664794</v>
      </c>
      <c r="T159" s="169">
        <f t="shared" si="681"/>
        <v>0.38574938807062631</v>
      </c>
      <c r="U159" s="169">
        <f t="shared" si="681"/>
        <v>0.41965306422516485</v>
      </c>
      <c r="V159" s="169">
        <f t="shared" si="681"/>
        <v>0.42344459438301935</v>
      </c>
      <c r="W159" s="169">
        <f t="shared" si="681"/>
        <v>0.52427618309097312</v>
      </c>
      <c r="X159" s="170">
        <f t="shared" si="681"/>
        <v>0.6717443568269299</v>
      </c>
      <c r="Y159" s="169">
        <f t="shared" si="681"/>
        <v>0.66180548536982986</v>
      </c>
      <c r="Z159" s="169">
        <f t="shared" si="681"/>
        <v>0.70381646169895229</v>
      </c>
      <c r="AA159" s="169">
        <f t="shared" si="681"/>
        <v>0.76168144542722127</v>
      </c>
      <c r="AB159" s="169">
        <f t="shared" si="681"/>
        <v>0.65085512491249642</v>
      </c>
      <c r="AC159" s="169">
        <f t="shared" si="672"/>
        <v>0.57753483650958359</v>
      </c>
      <c r="AD159" s="169">
        <f t="shared" si="672"/>
        <v>0.47794763919582184</v>
      </c>
      <c r="AE159" s="169">
        <f t="shared" si="672"/>
        <v>0.42126868762707903</v>
      </c>
      <c r="AF159" s="169">
        <f t="shared" si="672"/>
        <v>0.43996508033843007</v>
      </c>
      <c r="AG159" s="169">
        <f t="shared" si="672"/>
        <v>0.44421495950685902</v>
      </c>
      <c r="AH159" s="169">
        <f t="shared" si="672"/>
        <v>0.44636673383715569</v>
      </c>
      <c r="AI159" s="169">
        <f t="shared" si="672"/>
        <v>0.57756905374381806</v>
      </c>
      <c r="AJ159" s="169">
        <f t="shared" si="672"/>
        <v>0.6789625305980338</v>
      </c>
      <c r="AK159" s="169">
        <f t="shared" si="672"/>
        <v>0.62724353712168024</v>
      </c>
      <c r="AL159" s="169">
        <f t="shared" si="672"/>
        <v>0.73086016675555365</v>
      </c>
      <c r="AM159" s="169">
        <f t="shared" si="672"/>
        <v>0.73212996011768994</v>
      </c>
      <c r="AN159" s="169">
        <f t="shared" si="672"/>
        <v>0.69191169352711446</v>
      </c>
      <c r="AO159" s="169">
        <f t="shared" si="672"/>
        <v>0.65414927369803144</v>
      </c>
      <c r="AP159" s="169">
        <f t="shared" si="672"/>
        <v>0.56816767558725545</v>
      </c>
      <c r="AQ159" s="169">
        <f t="shared" si="672"/>
        <v>0.52590153901273862</v>
      </c>
      <c r="AR159" s="169">
        <f t="shared" si="672"/>
        <v>0.54261682414321921</v>
      </c>
      <c r="AS159" s="169">
        <f t="shared" si="672"/>
        <v>0.48707854401861206</v>
      </c>
      <c r="AT159" s="169">
        <f t="shared" si="672"/>
        <v>0.54435292384017231</v>
      </c>
      <c r="AU159" s="169">
        <f t="shared" si="672"/>
        <v>0.59654789911869033</v>
      </c>
      <c r="AV159" s="169">
        <f t="shared" si="672"/>
        <v>0.69959464438487062</v>
      </c>
      <c r="AW159" s="169">
        <f t="shared" si="672"/>
        <v>0.76521944701135869</v>
      </c>
      <c r="AX159" s="169">
        <f t="shared" si="672"/>
        <v>0.75880474355473615</v>
      </c>
      <c r="AY159" s="169">
        <f t="shared" si="672"/>
        <v>0.83320278122268321</v>
      </c>
      <c r="AZ159" s="169">
        <f t="shared" si="672"/>
        <v>0.38058480745809736</v>
      </c>
      <c r="BA159" s="169">
        <f t="shared" si="672"/>
        <v>0.63973630590946651</v>
      </c>
      <c r="BB159" s="169">
        <f t="shared" si="672"/>
        <v>0.54142990332048668</v>
      </c>
      <c r="BC159" s="169">
        <f t="shared" si="672"/>
        <v>0.48879312558916127</v>
      </c>
      <c r="BD159" s="169">
        <f t="shared" si="672"/>
        <v>0.47513687300713925</v>
      </c>
      <c r="BE159" s="169">
        <f t="shared" si="672"/>
        <v>0.43858221675951564</v>
      </c>
      <c r="BF159" s="169">
        <f t="shared" si="674"/>
        <v>0.51985908329655461</v>
      </c>
      <c r="BG159" s="169">
        <f t="shared" si="674"/>
        <v>0.65144153594972387</v>
      </c>
      <c r="BH159" s="169"/>
      <c r="BI159" s="104"/>
      <c r="BJ159" s="169">
        <f t="shared" si="675"/>
        <v>-0.15730861127585771</v>
      </c>
      <c r="BK159" s="169">
        <f t="shared" si="675"/>
        <v>-0.12947098903906695</v>
      </c>
      <c r="BL159" s="169">
        <f t="shared" si="675"/>
        <v>-0.10770867239911552</v>
      </c>
      <c r="BM159" s="169">
        <f t="shared" si="675"/>
        <v>-0.13260942293388839</v>
      </c>
      <c r="BN159" s="169">
        <f t="shared" si="675"/>
        <v>-0.17484751502343454</v>
      </c>
      <c r="BO159" s="169">
        <f t="shared" si="675"/>
        <v>-0.15711534600716787</v>
      </c>
      <c r="BP159" s="169">
        <f t="shared" si="675"/>
        <v>-0.21084250698676404</v>
      </c>
      <c r="BQ159" s="169">
        <f t="shared" si="675"/>
        <v>-0.11103207946385996</v>
      </c>
      <c r="BR159" s="401">
        <f t="shared" si="675"/>
        <v>-0.10373759646698644</v>
      </c>
      <c r="BS159" s="169">
        <f t="shared" si="675"/>
        <v>-0.14392460398359352</v>
      </c>
      <c r="BT159" s="169">
        <f t="shared" si="676"/>
        <v>-4.0870308956335033E-2</v>
      </c>
      <c r="BU159" s="169">
        <f t="shared" si="676"/>
        <v>1.6783470823614088E-2</v>
      </c>
      <c r="BV159" s="169">
        <f t="shared" si="676"/>
        <v>8.5678494933315252E-2</v>
      </c>
      <c r="BW159" s="169">
        <f t="shared" si="676"/>
        <v>-4.0316699183279292E-3</v>
      </c>
      <c r="BX159" s="241">
        <f t="shared" si="676"/>
        <v>-2.7614984948915677E-2</v>
      </c>
      <c r="BY159" s="241">
        <f t="shared" si="676"/>
        <v>-2.8326760729568912E-2</v>
      </c>
      <c r="BZ159" s="241">
        <f t="shared" si="676"/>
        <v>5.4215692267803761E-2</v>
      </c>
      <c r="CA159" s="241">
        <f t="shared" si="676"/>
        <v>2.4561895281694168E-2</v>
      </c>
      <c r="CB159" s="241">
        <f t="shared" si="676"/>
        <v>2.2922139454136348E-2</v>
      </c>
      <c r="CC159" s="241">
        <f t="shared" si="676"/>
        <v>5.3292870652844937E-2</v>
      </c>
      <c r="CD159" s="380">
        <f t="shared" si="677"/>
        <v>7.2181737711038974E-3</v>
      </c>
      <c r="CE159" s="270">
        <f t="shared" si="677"/>
        <v>-3.4561948248149621E-2</v>
      </c>
      <c r="CF159" s="270">
        <f t="shared" si="677"/>
        <v>2.7043705056601364E-2</v>
      </c>
      <c r="CG159" s="270">
        <f t="shared" si="677"/>
        <v>-2.9551485309531333E-2</v>
      </c>
      <c r="CH159" s="270">
        <f t="shared" si="677"/>
        <v>4.1056568614618039E-2</v>
      </c>
      <c r="CI159" s="270">
        <f t="shared" si="677"/>
        <v>7.6614437188447848E-2</v>
      </c>
      <c r="CJ159" s="270">
        <f t="shared" si="677"/>
        <v>9.0220036391433611E-2</v>
      </c>
      <c r="CK159" s="270">
        <f t="shared" si="677"/>
        <v>0.10463285138565959</v>
      </c>
      <c r="CL159" s="270">
        <f t="shared" si="677"/>
        <v>0.10265174380478914</v>
      </c>
      <c r="CM159" s="270">
        <f t="shared" si="677"/>
        <v>4.2863584511753039E-2</v>
      </c>
      <c r="CN159" s="270">
        <f t="shared" si="678"/>
        <v>9.7986190003016616E-2</v>
      </c>
      <c r="CO159" s="270">
        <f t="shared" si="678"/>
        <v>1.8978845374872266E-2</v>
      </c>
      <c r="CP159" s="380">
        <f t="shared" si="678"/>
        <v>2.0632113786836825E-2</v>
      </c>
      <c r="CQ159" s="380">
        <f t="shared" si="678"/>
        <v>0.13797590988967845</v>
      </c>
      <c r="CR159" s="380">
        <f t="shared" si="678"/>
        <v>2.7944576799182497E-2</v>
      </c>
      <c r="CS159" s="380">
        <f t="shared" si="678"/>
        <v>0.10107282110499327</v>
      </c>
      <c r="CT159" s="380">
        <f t="shared" si="678"/>
        <v>-0.31132688606901709</v>
      </c>
      <c r="CU159" s="380">
        <f t="shared" si="678"/>
        <v>-1.4412967788564934E-2</v>
      </c>
      <c r="CV159" s="380">
        <f t="shared" si="678"/>
        <v>-2.6737772266768767E-2</v>
      </c>
      <c r="CW159" s="380">
        <f t="shared" si="678"/>
        <v>-3.7108413423577347E-2</v>
      </c>
      <c r="CX159" s="380">
        <f t="shared" si="678"/>
        <v>-6.7479951136079963E-2</v>
      </c>
      <c r="CY159" s="380">
        <f t="shared" si="678"/>
        <v>-4.8496327259096417E-2</v>
      </c>
      <c r="CZ159" s="380">
        <f t="shared" si="679"/>
        <v>-2.4493840543617695E-2</v>
      </c>
      <c r="DA159" s="380">
        <f t="shared" si="679"/>
        <v>5.4893636831033543E-2</v>
      </c>
      <c r="DB159" s="264"/>
      <c r="DC159" s="57">
        <f>IF(ISERROR(GETPIVOTDATA("VALUE",'CRS WK pvt'!$I$2,"DT_FILE",DC$8,"CD_CO",DC$6,"TRIM_CAT",TRIM(B159),"TRIM_LINE",A156))=TRUE,0,GETPIVOTDATA("VALUE",'CRS WK pvt'!$I$2,"DT_FILE",DC$8,"CD_CO",DC$6,"TRIM_CAT",TRIM(B159),"TRIM_LINE",A156))</f>
        <v>0</v>
      </c>
    </row>
    <row r="160" spans="1:107" s="52" customFormat="1" x14ac:dyDescent="0.35">
      <c r="A160" s="139"/>
      <c r="B160" s="53" t="s">
        <v>142</v>
      </c>
      <c r="C160" s="104"/>
      <c r="D160" s="168">
        <f t="shared" ref="D160:AB160" si="682">(C69+C153+D97-D69-D153)/(C69+C153+D97-D153)</f>
        <v>0.76788412236906411</v>
      </c>
      <c r="E160" s="168">
        <f t="shared" si="682"/>
        <v>0.76636769194828502</v>
      </c>
      <c r="F160" s="168">
        <f t="shared" si="682"/>
        <v>0.65647435371248042</v>
      </c>
      <c r="G160" s="168">
        <f t="shared" si="682"/>
        <v>0.60563474190824762</v>
      </c>
      <c r="H160" s="169">
        <f t="shared" si="682"/>
        <v>0.61048251882202198</v>
      </c>
      <c r="I160" s="168">
        <f t="shared" si="682"/>
        <v>0.66454504537917303</v>
      </c>
      <c r="J160" s="169">
        <f t="shared" si="682"/>
        <v>0.70224803100288957</v>
      </c>
      <c r="K160" s="168">
        <f t="shared" si="682"/>
        <v>0.72767272359411705</v>
      </c>
      <c r="L160" s="170">
        <f t="shared" si="682"/>
        <v>0.77258922766763272</v>
      </c>
      <c r="M160" s="169">
        <f t="shared" si="682"/>
        <v>0.84939266182797923</v>
      </c>
      <c r="N160" s="169">
        <f t="shared" si="682"/>
        <v>0.78517323582427589</v>
      </c>
      <c r="O160" s="169">
        <f t="shared" si="682"/>
        <v>0.79676420675907811</v>
      </c>
      <c r="P160" s="169">
        <f t="shared" si="682"/>
        <v>0.63487404990006213</v>
      </c>
      <c r="Q160" s="169">
        <f t="shared" si="682"/>
        <v>0.6622094846209724</v>
      </c>
      <c r="R160" s="169">
        <f t="shared" si="682"/>
        <v>0.57790894430732476</v>
      </c>
      <c r="S160" s="169">
        <f t="shared" si="682"/>
        <v>0.52886207874182656</v>
      </c>
      <c r="T160" s="169">
        <f t="shared" si="682"/>
        <v>0.45290824003586694</v>
      </c>
      <c r="U160" s="169">
        <f t="shared" si="682"/>
        <v>0.47411237059167999</v>
      </c>
      <c r="V160" s="169">
        <f t="shared" si="682"/>
        <v>0.51738298211404821</v>
      </c>
      <c r="W160" s="169">
        <f t="shared" si="682"/>
        <v>0.57570642787948301</v>
      </c>
      <c r="X160" s="170">
        <f t="shared" si="682"/>
        <v>0.71323339341921321</v>
      </c>
      <c r="Y160" s="169">
        <f t="shared" si="682"/>
        <v>0.70392607492331094</v>
      </c>
      <c r="Z160" s="169">
        <f t="shared" si="682"/>
        <v>0.72157020295429408</v>
      </c>
      <c r="AA160" s="169">
        <f t="shared" si="682"/>
        <v>0.80750228621772513</v>
      </c>
      <c r="AB160" s="169">
        <f t="shared" si="682"/>
        <v>0.71704679746349831</v>
      </c>
      <c r="AC160" s="169">
        <f t="shared" si="672"/>
        <v>0.65059090449519474</v>
      </c>
      <c r="AD160" s="169">
        <f t="shared" si="672"/>
        <v>0.54455942081446251</v>
      </c>
      <c r="AE160" s="169">
        <f t="shared" si="672"/>
        <v>0.54733053264463694</v>
      </c>
      <c r="AF160" s="169">
        <f t="shared" si="672"/>
        <v>0.54907147398719036</v>
      </c>
      <c r="AG160" s="169">
        <f t="shared" si="672"/>
        <v>0.50870406859240835</v>
      </c>
      <c r="AH160" s="169">
        <f t="shared" si="672"/>
        <v>0.537534593143985</v>
      </c>
      <c r="AI160" s="169">
        <f t="shared" si="672"/>
        <v>0.60487417357213502</v>
      </c>
      <c r="AJ160" s="169">
        <f t="shared" si="672"/>
        <v>0.69930866364297128</v>
      </c>
      <c r="AK160" s="169">
        <f t="shared" si="672"/>
        <v>0.63795848778940711</v>
      </c>
      <c r="AL160" s="169">
        <f t="shared" si="672"/>
        <v>0.74907184460575937</v>
      </c>
      <c r="AM160" s="169">
        <f t="shared" si="672"/>
        <v>0.75925923582647359</v>
      </c>
      <c r="AN160" s="169">
        <f t="shared" si="672"/>
        <v>0.74863773207174211</v>
      </c>
      <c r="AO160" s="169">
        <f t="shared" si="672"/>
        <v>0.6919884538547727</v>
      </c>
      <c r="AP160" s="169">
        <f t="shared" si="672"/>
        <v>0.64376529018618378</v>
      </c>
      <c r="AQ160" s="169">
        <f t="shared" si="672"/>
        <v>0.62072199173454701</v>
      </c>
      <c r="AR160" s="169">
        <f t="shared" si="672"/>
        <v>0.59670462313535444</v>
      </c>
      <c r="AS160" s="169">
        <f t="shared" si="672"/>
        <v>0.52521385107850027</v>
      </c>
      <c r="AT160" s="169">
        <f t="shared" si="672"/>
        <v>0.61840250997732338</v>
      </c>
      <c r="AU160" s="169">
        <f t="shared" si="672"/>
        <v>0.66519832745114194</v>
      </c>
      <c r="AV160" s="169">
        <f t="shared" si="672"/>
        <v>0.71444265235087934</v>
      </c>
      <c r="AW160" s="169">
        <f t="shared" si="672"/>
        <v>0.79278745363749792</v>
      </c>
      <c r="AX160" s="169">
        <f t="shared" si="672"/>
        <v>0.78853794013086764</v>
      </c>
      <c r="AY160" s="169">
        <f t="shared" si="672"/>
        <v>0.79729733550074211</v>
      </c>
      <c r="AZ160" s="169">
        <f t="shared" si="672"/>
        <v>0.73808371586651045</v>
      </c>
      <c r="BA160" s="169">
        <f t="shared" si="672"/>
        <v>0.69666556299401927</v>
      </c>
      <c r="BB160" s="169">
        <f t="shared" si="672"/>
        <v>0.59058380276639333</v>
      </c>
      <c r="BC160" s="169">
        <f t="shared" si="672"/>
        <v>0.57374490283801138</v>
      </c>
      <c r="BD160" s="169">
        <f t="shared" si="672"/>
        <v>0.5485710299288592</v>
      </c>
      <c r="BE160" s="169">
        <f t="shared" si="672"/>
        <v>0.51859682764309001</v>
      </c>
      <c r="BF160" s="169">
        <f t="shared" si="674"/>
        <v>0.57646735150721529</v>
      </c>
      <c r="BG160" s="169">
        <f t="shared" si="674"/>
        <v>0.68671013211074927</v>
      </c>
      <c r="BH160" s="169"/>
      <c r="BI160" s="104"/>
      <c r="BJ160" s="169">
        <f t="shared" si="675"/>
        <v>-0.13301007246900198</v>
      </c>
      <c r="BK160" s="169">
        <f t="shared" si="675"/>
        <v>-0.10415820732731262</v>
      </c>
      <c r="BL160" s="169">
        <f t="shared" si="675"/>
        <v>-7.8565409405155662E-2</v>
      </c>
      <c r="BM160" s="169">
        <f t="shared" si="675"/>
        <v>-7.6772663166421062E-2</v>
      </c>
      <c r="BN160" s="169">
        <f t="shared" si="675"/>
        <v>-0.15757427878615504</v>
      </c>
      <c r="BO160" s="169">
        <f t="shared" si="675"/>
        <v>-0.19043267478749304</v>
      </c>
      <c r="BP160" s="169">
        <f t="shared" si="675"/>
        <v>-0.18486504888884137</v>
      </c>
      <c r="BQ160" s="169">
        <f t="shared" si="675"/>
        <v>-0.15196629571463405</v>
      </c>
      <c r="BR160" s="401">
        <f t="shared" si="675"/>
        <v>-5.9355834248419503E-2</v>
      </c>
      <c r="BS160" s="169">
        <f t="shared" si="675"/>
        <v>-0.14546658690466829</v>
      </c>
      <c r="BT160" s="169">
        <f t="shared" si="676"/>
        <v>-6.3603032869981813E-2</v>
      </c>
      <c r="BU160" s="169">
        <f t="shared" si="676"/>
        <v>1.0738079458647021E-2</v>
      </c>
      <c r="BV160" s="169">
        <f t="shared" si="676"/>
        <v>8.2172747563436177E-2</v>
      </c>
      <c r="BW160" s="169">
        <f t="shared" si="676"/>
        <v>-1.1618580125777656E-2</v>
      </c>
      <c r="BX160" s="241">
        <f t="shared" si="676"/>
        <v>-3.3349523492862243E-2</v>
      </c>
      <c r="BY160" s="241">
        <f t="shared" si="676"/>
        <v>1.8468453902810378E-2</v>
      </c>
      <c r="BZ160" s="241">
        <f t="shared" si="676"/>
        <v>9.6163233951323424E-2</v>
      </c>
      <c r="CA160" s="241">
        <f t="shared" si="676"/>
        <v>3.4591698000728366E-2</v>
      </c>
      <c r="CB160" s="241">
        <f t="shared" si="676"/>
        <v>2.0151611029936789E-2</v>
      </c>
      <c r="CC160" s="241">
        <f t="shared" si="676"/>
        <v>2.9167745692652014E-2</v>
      </c>
      <c r="CD160" s="380">
        <f t="shared" si="677"/>
        <v>-1.3924729776241929E-2</v>
      </c>
      <c r="CE160" s="270">
        <f t="shared" si="677"/>
        <v>-6.5967587133903827E-2</v>
      </c>
      <c r="CF160" s="270">
        <f t="shared" si="677"/>
        <v>2.7501641651465292E-2</v>
      </c>
      <c r="CG160" s="270">
        <f t="shared" si="677"/>
        <v>-4.8243050391251541E-2</v>
      </c>
      <c r="CH160" s="270">
        <f t="shared" si="677"/>
        <v>3.1590934608243804E-2</v>
      </c>
      <c r="CI160" s="270">
        <f t="shared" si="677"/>
        <v>4.1397549359577956E-2</v>
      </c>
      <c r="CJ160" s="270">
        <f t="shared" si="677"/>
        <v>9.9205869371721267E-2</v>
      </c>
      <c r="CK160" s="270">
        <f t="shared" si="677"/>
        <v>7.3391459089910072E-2</v>
      </c>
      <c r="CL160" s="270">
        <f t="shared" si="677"/>
        <v>4.7633149148164078E-2</v>
      </c>
      <c r="CM160" s="270">
        <f t="shared" si="677"/>
        <v>1.6509782486091917E-2</v>
      </c>
      <c r="CN160" s="270">
        <f t="shared" si="678"/>
        <v>8.0867916833338382E-2</v>
      </c>
      <c r="CO160" s="270">
        <f t="shared" si="678"/>
        <v>6.0324153879006914E-2</v>
      </c>
      <c r="CP160" s="380">
        <f t="shared" si="678"/>
        <v>1.5133988707908053E-2</v>
      </c>
      <c r="CQ160" s="380">
        <f t="shared" si="678"/>
        <v>0.1548289658480908</v>
      </c>
      <c r="CR160" s="380">
        <f t="shared" si="678"/>
        <v>3.9466095525108269E-2</v>
      </c>
      <c r="CS160" s="380">
        <f t="shared" si="678"/>
        <v>3.8038099674268522E-2</v>
      </c>
      <c r="CT160" s="380">
        <f t="shared" si="678"/>
        <v>-1.0554016205231664E-2</v>
      </c>
      <c r="CU160" s="380">
        <f t="shared" si="678"/>
        <v>4.6771091392465713E-3</v>
      </c>
      <c r="CV160" s="380">
        <f t="shared" si="678"/>
        <v>-5.3181487419790452E-2</v>
      </c>
      <c r="CW160" s="380">
        <f t="shared" si="678"/>
        <v>-4.6977088896535624E-2</v>
      </c>
      <c r="CX160" s="380">
        <f t="shared" si="678"/>
        <v>-4.813359320649524E-2</v>
      </c>
      <c r="CY160" s="380">
        <f t="shared" si="678"/>
        <v>-6.6170234354102631E-3</v>
      </c>
      <c r="CZ160" s="380">
        <f t="shared" si="679"/>
        <v>-4.1935158470108091E-2</v>
      </c>
      <c r="DA160" s="380">
        <f t="shared" si="679"/>
        <v>2.1511804659607336E-2</v>
      </c>
      <c r="DB160" s="264"/>
      <c r="DC160" s="57">
        <f>IF(ISERROR(GETPIVOTDATA("VALUE",'CRS WK pvt'!$I$2,"DT_FILE",DC$8,"CD_CO",DC$6,"TRIM_CAT",TRIM(B160),"TRIM_LINE",A156))=TRUE,0,GETPIVOTDATA("VALUE",'CRS WK pvt'!$I$2,"DT_FILE",DC$8,"CD_CO",DC$6,"TRIM_CAT",TRIM(B160),"TRIM_LINE",A156))</f>
        <v>0</v>
      </c>
    </row>
    <row r="161" spans="1:107" s="52" customFormat="1" x14ac:dyDescent="0.35">
      <c r="A161" s="139"/>
      <c r="B161" s="53" t="s">
        <v>143</v>
      </c>
      <c r="C161" s="104"/>
      <c r="D161" s="168">
        <f t="shared" ref="D161:AB161" si="683">(C70+C154+D98-D70-D154)/(C70+C154+D98-D154)</f>
        <v>0.77995007462862265</v>
      </c>
      <c r="E161" s="168">
        <f t="shared" si="683"/>
        <v>0.76326488383481228</v>
      </c>
      <c r="F161" s="168">
        <f t="shared" si="683"/>
        <v>0.60538559251066026</v>
      </c>
      <c r="G161" s="168">
        <f t="shared" si="683"/>
        <v>0.57361783727957982</v>
      </c>
      <c r="H161" s="169">
        <f t="shared" si="683"/>
        <v>0.56043741546688186</v>
      </c>
      <c r="I161" s="168">
        <f t="shared" si="683"/>
        <v>0.68021291816967178</v>
      </c>
      <c r="J161" s="169">
        <f t="shared" si="683"/>
        <v>0.71673283485465533</v>
      </c>
      <c r="K161" s="168">
        <f t="shared" si="683"/>
        <v>0.64218109706106019</v>
      </c>
      <c r="L161" s="170">
        <f t="shared" si="683"/>
        <v>0.7128933295116382</v>
      </c>
      <c r="M161" s="169">
        <f t="shared" si="683"/>
        <v>0.82560595029020667</v>
      </c>
      <c r="N161" s="169">
        <f t="shared" si="683"/>
        <v>0.70979505717162061</v>
      </c>
      <c r="O161" s="169">
        <f t="shared" si="683"/>
        <v>0.75878729623108443</v>
      </c>
      <c r="P161" s="169">
        <f t="shared" si="683"/>
        <v>0.60109779398465535</v>
      </c>
      <c r="Q161" s="169">
        <f t="shared" si="683"/>
        <v>0.66539207938865208</v>
      </c>
      <c r="R161" s="169">
        <f t="shared" si="683"/>
        <v>0.58519116241690705</v>
      </c>
      <c r="S161" s="169">
        <f t="shared" si="683"/>
        <v>0.50361194552246458</v>
      </c>
      <c r="T161" s="169">
        <f t="shared" si="683"/>
        <v>0.49804555920729371</v>
      </c>
      <c r="U161" s="169">
        <f t="shared" si="683"/>
        <v>0.4095000597611943</v>
      </c>
      <c r="V161" s="169">
        <f t="shared" si="683"/>
        <v>0.47398636733709376</v>
      </c>
      <c r="W161" s="169">
        <f t="shared" si="683"/>
        <v>0.48043034652419919</v>
      </c>
      <c r="X161" s="170">
        <f t="shared" si="683"/>
        <v>0.61337098334709428</v>
      </c>
      <c r="Y161" s="169">
        <f t="shared" si="683"/>
        <v>0.67294120507482513</v>
      </c>
      <c r="Z161" s="169">
        <f t="shared" si="683"/>
        <v>0.67923185701305266</v>
      </c>
      <c r="AA161" s="169">
        <f t="shared" si="683"/>
        <v>0.77574109007918179</v>
      </c>
      <c r="AB161" s="169">
        <f t="shared" si="683"/>
        <v>0.72801079777361344</v>
      </c>
      <c r="AC161" s="169">
        <f t="shared" si="672"/>
        <v>0.69448821776146841</v>
      </c>
      <c r="AD161" s="169">
        <f t="shared" si="672"/>
        <v>0.69772792540292328</v>
      </c>
      <c r="AE161" s="169">
        <f t="shared" si="672"/>
        <v>0.59475831711482519</v>
      </c>
      <c r="AF161" s="169">
        <f t="shared" si="672"/>
        <v>0.67128105466418764</v>
      </c>
      <c r="AG161" s="169">
        <f t="shared" si="672"/>
        <v>0.53891609097374127</v>
      </c>
      <c r="AH161" s="169">
        <f t="shared" si="672"/>
        <v>0.69832559658314197</v>
      </c>
      <c r="AI161" s="169">
        <f t="shared" si="672"/>
        <v>0.58019623022755817</v>
      </c>
      <c r="AJ161" s="169">
        <f t="shared" si="672"/>
        <v>0.63713581142910791</v>
      </c>
      <c r="AK161" s="169">
        <f t="shared" si="672"/>
        <v>0.61761246179724472</v>
      </c>
      <c r="AL161" s="169">
        <f t="shared" si="672"/>
        <v>0.69512166597503111</v>
      </c>
      <c r="AM161" s="169">
        <f t="shared" si="672"/>
        <v>0.75160584000710018</v>
      </c>
      <c r="AN161" s="169">
        <f t="shared" si="672"/>
        <v>0.74712594265345444</v>
      </c>
      <c r="AO161" s="169">
        <f t="shared" si="672"/>
        <v>0.70615464669447769</v>
      </c>
      <c r="AP161" s="169">
        <f t="shared" si="672"/>
        <v>0.62298325659751785</v>
      </c>
      <c r="AQ161" s="169">
        <f t="shared" si="672"/>
        <v>0.62774327968694532</v>
      </c>
      <c r="AR161" s="169">
        <f t="shared" si="672"/>
        <v>0.58329567988662945</v>
      </c>
      <c r="AS161" s="169">
        <f t="shared" si="672"/>
        <v>0.5263615974088538</v>
      </c>
      <c r="AT161" s="169">
        <f t="shared" si="672"/>
        <v>0.65624231646589526</v>
      </c>
      <c r="AU161" s="169">
        <f t="shared" si="672"/>
        <v>0.5791007400878847</v>
      </c>
      <c r="AV161" s="169">
        <f t="shared" si="672"/>
        <v>0.68365413038913303</v>
      </c>
      <c r="AW161" s="169">
        <f t="shared" si="672"/>
        <v>0.7509757552527847</v>
      </c>
      <c r="AX161" s="169">
        <f t="shared" si="672"/>
        <v>0.79364817210515382</v>
      </c>
      <c r="AY161" s="169">
        <f t="shared" si="672"/>
        <v>0.86501195977790957</v>
      </c>
      <c r="AZ161" s="169">
        <f t="shared" si="672"/>
        <v>0.46342702809097214</v>
      </c>
      <c r="BA161" s="169">
        <f t="shared" si="672"/>
        <v>0.7211693056147036</v>
      </c>
      <c r="BB161" s="169">
        <f t="shared" si="672"/>
        <v>0.67611165049353872</v>
      </c>
      <c r="BC161" s="169">
        <f t="shared" si="672"/>
        <v>0.66905796413046759</v>
      </c>
      <c r="BD161" s="169">
        <f t="shared" si="672"/>
        <v>0.60042596650066549</v>
      </c>
      <c r="BE161" s="169">
        <f t="shared" si="672"/>
        <v>0.60565915821082583</v>
      </c>
      <c r="BF161" s="169">
        <f t="shared" si="674"/>
        <v>0.60679782701164897</v>
      </c>
      <c r="BG161" s="169">
        <f t="shared" si="674"/>
        <v>0.6840513094335724</v>
      </c>
      <c r="BH161" s="169"/>
      <c r="BI161" s="104"/>
      <c r="BJ161" s="169">
        <f t="shared" si="675"/>
        <v>-0.1788522806439673</v>
      </c>
      <c r="BK161" s="169">
        <f t="shared" si="675"/>
        <v>-9.78728044461602E-2</v>
      </c>
      <c r="BL161" s="169">
        <f t="shared" si="675"/>
        <v>-2.0194430093753213E-2</v>
      </c>
      <c r="BM161" s="169">
        <f t="shared" si="675"/>
        <v>-7.0005891757115246E-2</v>
      </c>
      <c r="BN161" s="169">
        <f t="shared" si="675"/>
        <v>-6.2391856259588152E-2</v>
      </c>
      <c r="BO161" s="169">
        <f t="shared" si="675"/>
        <v>-0.27071285840847747</v>
      </c>
      <c r="BP161" s="169">
        <f t="shared" si="675"/>
        <v>-0.24274646751756157</v>
      </c>
      <c r="BQ161" s="169">
        <f t="shared" si="675"/>
        <v>-0.161750750536861</v>
      </c>
      <c r="BR161" s="401">
        <f t="shared" si="675"/>
        <v>-9.9522346164543918E-2</v>
      </c>
      <c r="BS161" s="169">
        <f t="shared" si="675"/>
        <v>-0.15266474521538154</v>
      </c>
      <c r="BT161" s="169">
        <f t="shared" si="676"/>
        <v>-3.0563200158567949E-2</v>
      </c>
      <c r="BU161" s="169">
        <f t="shared" si="676"/>
        <v>1.6953793848097365E-2</v>
      </c>
      <c r="BV161" s="169">
        <f t="shared" si="676"/>
        <v>0.12691300378895809</v>
      </c>
      <c r="BW161" s="169">
        <f t="shared" si="676"/>
        <v>2.9096138372816327E-2</v>
      </c>
      <c r="BX161" s="241">
        <f t="shared" si="676"/>
        <v>0.11253676298601623</v>
      </c>
      <c r="BY161" s="241">
        <f t="shared" si="676"/>
        <v>9.1146371592360609E-2</v>
      </c>
      <c r="BZ161" s="241">
        <f t="shared" si="676"/>
        <v>0.17323549545689393</v>
      </c>
      <c r="CA161" s="241">
        <f t="shared" si="676"/>
        <v>0.12941603121254697</v>
      </c>
      <c r="CB161" s="241">
        <f t="shared" si="676"/>
        <v>0.22433922924604821</v>
      </c>
      <c r="CC161" s="241">
        <f t="shared" si="676"/>
        <v>9.9765883703358982E-2</v>
      </c>
      <c r="CD161" s="380">
        <f t="shared" si="677"/>
        <v>2.3764828082013634E-2</v>
      </c>
      <c r="CE161" s="270">
        <f t="shared" si="677"/>
        <v>-5.5328743277580417E-2</v>
      </c>
      <c r="CF161" s="270">
        <f t="shared" si="677"/>
        <v>1.5889808961978447E-2</v>
      </c>
      <c r="CG161" s="270">
        <f t="shared" si="677"/>
        <v>-2.4135250072081615E-2</v>
      </c>
      <c r="CH161" s="270">
        <f t="shared" si="677"/>
        <v>1.9115144879841006E-2</v>
      </c>
      <c r="CI161" s="270">
        <f t="shared" si="677"/>
        <v>1.1666428933009287E-2</v>
      </c>
      <c r="CJ161" s="270">
        <f t="shared" si="677"/>
        <v>-7.4744668805405423E-2</v>
      </c>
      <c r="CK161" s="270">
        <f t="shared" si="677"/>
        <v>3.2984962572120136E-2</v>
      </c>
      <c r="CL161" s="270">
        <f t="shared" si="677"/>
        <v>-8.798537477755819E-2</v>
      </c>
      <c r="CM161" s="270">
        <f t="shared" si="677"/>
        <v>-1.255449356488747E-2</v>
      </c>
      <c r="CN161" s="270">
        <f t="shared" si="678"/>
        <v>-4.2083280117246713E-2</v>
      </c>
      <c r="CO161" s="270">
        <f t="shared" si="678"/>
        <v>-1.0954901396734718E-3</v>
      </c>
      <c r="CP161" s="380">
        <f t="shared" si="678"/>
        <v>4.6518318960025118E-2</v>
      </c>
      <c r="CQ161" s="380">
        <f t="shared" si="678"/>
        <v>0.13336329345553999</v>
      </c>
      <c r="CR161" s="380">
        <f t="shared" si="678"/>
        <v>9.8526506130122704E-2</v>
      </c>
      <c r="CS161" s="380">
        <f t="shared" si="678"/>
        <v>0.11340611977080939</v>
      </c>
      <c r="CT161" s="380">
        <f t="shared" si="678"/>
        <v>-0.28369891456248231</v>
      </c>
      <c r="CU161" s="380">
        <f t="shared" si="678"/>
        <v>1.501465892022591E-2</v>
      </c>
      <c r="CV161" s="380">
        <f t="shared" si="678"/>
        <v>5.3128393896020865E-2</v>
      </c>
      <c r="CW161" s="380">
        <f t="shared" si="678"/>
        <v>4.1314684443522265E-2</v>
      </c>
      <c r="CX161" s="380">
        <f t="shared" si="678"/>
        <v>1.7130286614036039E-2</v>
      </c>
      <c r="CY161" s="380">
        <f t="shared" si="678"/>
        <v>7.9297560801972033E-2</v>
      </c>
      <c r="CZ161" s="380">
        <f t="shared" si="679"/>
        <v>-4.9444489454246288E-2</v>
      </c>
      <c r="DA161" s="380">
        <f>BG161-AU161</f>
        <v>0.10495056934568769</v>
      </c>
      <c r="DB161" s="264"/>
      <c r="DC161" s="57">
        <f>IF(ISERROR(GETPIVOTDATA("VALUE",'CRS WK pvt'!$I$2,"DT_FILE",DC$8,"CD_CO",DC$6,"TRIM_CAT",TRIM(B161),"TRIM_LINE",A156))=TRUE,0,GETPIVOTDATA("VALUE",'CRS WK pvt'!$I$2,"DT_FILE",DC$8,"CD_CO",DC$6,"TRIM_CAT",TRIM(B161),"TRIM_LINE",A156))</f>
        <v>0</v>
      </c>
    </row>
    <row r="162" spans="1:107" s="66" customFormat="1" ht="15" thickBot="1" x14ac:dyDescent="0.4">
      <c r="A162" s="140"/>
      <c r="B162" s="105" t="s">
        <v>144</v>
      </c>
      <c r="C162" s="106"/>
      <c r="D162" s="171">
        <f t="shared" ref="D162:AB162" si="684">(C71+C155+D99-D71-D155)/(C71+C155+D99-D155)</f>
        <v>0.56267217173037121</v>
      </c>
      <c r="E162" s="171">
        <f t="shared" si="684"/>
        <v>0.51750088880977629</v>
      </c>
      <c r="F162" s="171">
        <f t="shared" si="684"/>
        <v>0.37207613779743243</v>
      </c>
      <c r="G162" s="171">
        <f t="shared" si="684"/>
        <v>0.32779314093915363</v>
      </c>
      <c r="H162" s="172">
        <f t="shared" si="684"/>
        <v>0.30444987069252066</v>
      </c>
      <c r="I162" s="171">
        <f t="shared" si="684"/>
        <v>0.3440502392043347</v>
      </c>
      <c r="J162" s="172">
        <f t="shared" si="684"/>
        <v>0.37821859658140589</v>
      </c>
      <c r="K162" s="171">
        <f t="shared" si="684"/>
        <v>0.40533802896267196</v>
      </c>
      <c r="L162" s="173">
        <f t="shared" si="684"/>
        <v>0.58986683894893288</v>
      </c>
      <c r="M162" s="172">
        <f t="shared" si="684"/>
        <v>0.64228949392122892</v>
      </c>
      <c r="N162" s="172">
        <f t="shared" si="684"/>
        <v>0.58766690067822791</v>
      </c>
      <c r="O162" s="172">
        <f t="shared" si="684"/>
        <v>0.60029526756876039</v>
      </c>
      <c r="P162" s="172">
        <f t="shared" si="684"/>
        <v>0.48796564623822541</v>
      </c>
      <c r="Q162" s="172">
        <f t="shared" si="684"/>
        <v>0.46375059674706293</v>
      </c>
      <c r="R162" s="172">
        <f t="shared" si="684"/>
        <v>0.35099846066717527</v>
      </c>
      <c r="S162" s="172">
        <f t="shared" si="684"/>
        <v>0.27511090648592779</v>
      </c>
      <c r="T162" s="172">
        <f t="shared" si="684"/>
        <v>0.23712348148518625</v>
      </c>
      <c r="U162" s="172">
        <f t="shared" si="684"/>
        <v>0.22990327831613827</v>
      </c>
      <c r="V162" s="172">
        <f t="shared" si="684"/>
        <v>0.24725452457997185</v>
      </c>
      <c r="W162" s="172">
        <f t="shared" si="684"/>
        <v>0.34315593525236415</v>
      </c>
      <c r="X162" s="173">
        <f t="shared" si="684"/>
        <v>0.50245395342854238</v>
      </c>
      <c r="Y162" s="172">
        <f t="shared" si="684"/>
        <v>0.55081235457056432</v>
      </c>
      <c r="Z162" s="172">
        <f t="shared" si="684"/>
        <v>0.57120540176889445</v>
      </c>
      <c r="AA162" s="172">
        <f t="shared" si="684"/>
        <v>0.61560609809544198</v>
      </c>
      <c r="AB162" s="172">
        <f t="shared" si="684"/>
        <v>0.49929183441494324</v>
      </c>
      <c r="AC162" s="172">
        <f t="shared" si="672"/>
        <v>0.41990323553687492</v>
      </c>
      <c r="AD162" s="172">
        <f t="shared" si="672"/>
        <v>0.35902318832076868</v>
      </c>
      <c r="AE162" s="172">
        <f t="shared" si="672"/>
        <v>0.29716902501563036</v>
      </c>
      <c r="AF162" s="172">
        <f t="shared" si="672"/>
        <v>0.30683210139176581</v>
      </c>
      <c r="AG162" s="172">
        <f t="shared" si="672"/>
        <v>0.26371597162465571</v>
      </c>
      <c r="AH162" s="172">
        <f t="shared" si="672"/>
        <v>0.31642638239853316</v>
      </c>
      <c r="AI162" s="172">
        <f t="shared" si="672"/>
        <v>0.39265849438089134</v>
      </c>
      <c r="AJ162" s="172">
        <f t="shared" si="672"/>
        <v>0.5513811225441636</v>
      </c>
      <c r="AK162" s="172">
        <f t="shared" si="672"/>
        <v>0.57262827737339772</v>
      </c>
      <c r="AL162" s="172">
        <f t="shared" si="672"/>
        <v>0.62573198421029241</v>
      </c>
      <c r="AM162" s="172">
        <f t="shared" si="672"/>
        <v>0.63417072564824162</v>
      </c>
      <c r="AN162" s="172">
        <f t="shared" si="672"/>
        <v>0.53849753985916105</v>
      </c>
      <c r="AO162" s="172">
        <f t="shared" si="672"/>
        <v>0.487489129374512</v>
      </c>
      <c r="AP162" s="172">
        <f t="shared" si="672"/>
        <v>0.39040662447433089</v>
      </c>
      <c r="AQ162" s="172">
        <f t="shared" si="672"/>
        <v>0.3384914374058442</v>
      </c>
      <c r="AR162" s="172">
        <f t="shared" si="672"/>
        <v>0.3159266326176961</v>
      </c>
      <c r="AS162" s="172">
        <f t="shared" si="672"/>
        <v>0.28841516874178547</v>
      </c>
      <c r="AT162" s="172">
        <f t="shared" si="672"/>
        <v>0.36261198524170701</v>
      </c>
      <c r="AU162" s="172">
        <f t="shared" si="672"/>
        <v>0.39638833754864067</v>
      </c>
      <c r="AV162" s="172">
        <f t="shared" si="672"/>
        <v>0.56719365822485035</v>
      </c>
      <c r="AW162" s="172">
        <f t="shared" si="672"/>
        <v>0.63431309734173502</v>
      </c>
      <c r="AX162" s="172">
        <f t="shared" si="672"/>
        <v>0.61798150865465185</v>
      </c>
      <c r="AY162" s="172">
        <f t="shared" si="672"/>
        <v>0.67022392305981149</v>
      </c>
      <c r="AZ162" s="172">
        <f t="shared" si="672"/>
        <v>0.42757106477899248</v>
      </c>
      <c r="BA162" s="172">
        <f t="shared" si="672"/>
        <v>0.47348947190809249</v>
      </c>
      <c r="BB162" s="172">
        <f t="shared" si="672"/>
        <v>0.35696084798129801</v>
      </c>
      <c r="BC162" s="172">
        <f t="shared" si="672"/>
        <v>0.3042478073706435</v>
      </c>
      <c r="BD162" s="172">
        <f t="shared" si="672"/>
        <v>0.28307756710452464</v>
      </c>
      <c r="BE162" s="172">
        <f t="shared" si="672"/>
        <v>0.27234566775668068</v>
      </c>
      <c r="BF162" s="172">
        <f t="shared" si="674"/>
        <v>0.30378976354202636</v>
      </c>
      <c r="BG162" s="172">
        <f>(BF71+BF155+BG99-BG71-BG155)/(BF71+BF155+BG99-BG155)</f>
        <v>0.45599781775713399</v>
      </c>
      <c r="BH162" s="172"/>
      <c r="BI162" s="106"/>
      <c r="BJ162" s="172">
        <f t="shared" si="675"/>
        <v>-7.4706525492145792E-2</v>
      </c>
      <c r="BK162" s="172">
        <f t="shared" si="675"/>
        <v>-5.3750292062713367E-2</v>
      </c>
      <c r="BL162" s="172">
        <f t="shared" si="675"/>
        <v>-2.1077677130257155E-2</v>
      </c>
      <c r="BM162" s="172">
        <f t="shared" si="675"/>
        <v>-5.268223445322584E-2</v>
      </c>
      <c r="BN162" s="172">
        <f t="shared" si="675"/>
        <v>-6.7326389207334414E-2</v>
      </c>
      <c r="BO162" s="172">
        <f t="shared" si="675"/>
        <v>-0.11414696088819642</v>
      </c>
      <c r="BP162" s="172">
        <f t="shared" si="675"/>
        <v>-0.13096407200143403</v>
      </c>
      <c r="BQ162" s="172">
        <f t="shared" si="675"/>
        <v>-6.2182093710307806E-2</v>
      </c>
      <c r="BR162" s="402">
        <f t="shared" si="675"/>
        <v>-8.7412885520390504E-2</v>
      </c>
      <c r="BS162" s="172">
        <f t="shared" si="675"/>
        <v>-9.1477139350664594E-2</v>
      </c>
      <c r="BT162" s="172">
        <f t="shared" si="676"/>
        <v>-1.6461498909333461E-2</v>
      </c>
      <c r="BU162" s="172">
        <f t="shared" si="676"/>
        <v>1.5310830526681585E-2</v>
      </c>
      <c r="BV162" s="172">
        <f t="shared" si="676"/>
        <v>1.1326188176717822E-2</v>
      </c>
      <c r="BW162" s="172">
        <f t="shared" si="676"/>
        <v>-4.3847361210188007E-2</v>
      </c>
      <c r="BX162" s="242">
        <f t="shared" si="676"/>
        <v>8.0247276535934109E-3</v>
      </c>
      <c r="BY162" s="242">
        <f t="shared" si="676"/>
        <v>2.2058118529702575E-2</v>
      </c>
      <c r="BZ162" s="242">
        <f t="shared" si="676"/>
        <v>6.9708619906579561E-2</v>
      </c>
      <c r="CA162" s="242">
        <f t="shared" si="676"/>
        <v>3.3812693308517439E-2</v>
      </c>
      <c r="CB162" s="242">
        <f t="shared" si="676"/>
        <v>6.9171857818561305E-2</v>
      </c>
      <c r="CC162" s="242">
        <f t="shared" si="676"/>
        <v>4.950255912852719E-2</v>
      </c>
      <c r="CD162" s="381">
        <f t="shared" si="677"/>
        <v>4.8927169115621227E-2</v>
      </c>
      <c r="CE162" s="271">
        <f t="shared" si="677"/>
        <v>2.1815922802833398E-2</v>
      </c>
      <c r="CF162" s="271">
        <f t="shared" si="677"/>
        <v>5.4526582441397964E-2</v>
      </c>
      <c r="CG162" s="271">
        <f t="shared" si="677"/>
        <v>1.856462755279964E-2</v>
      </c>
      <c r="CH162" s="271">
        <f t="shared" si="677"/>
        <v>3.9205705444217809E-2</v>
      </c>
      <c r="CI162" s="271">
        <f t="shared" si="677"/>
        <v>6.7585893837637079E-2</v>
      </c>
      <c r="CJ162" s="271">
        <f t="shared" si="677"/>
        <v>3.1383436153562205E-2</v>
      </c>
      <c r="CK162" s="271">
        <f t="shared" si="677"/>
        <v>4.1322412390213836E-2</v>
      </c>
      <c r="CL162" s="271">
        <f t="shared" si="677"/>
        <v>9.0945312259302913E-3</v>
      </c>
      <c r="CM162" s="271">
        <f t="shared" si="677"/>
        <v>2.4699197117129756E-2</v>
      </c>
      <c r="CN162" s="271">
        <f t="shared" si="678"/>
        <v>4.6185602843173856E-2</v>
      </c>
      <c r="CO162" s="271">
        <f t="shared" si="678"/>
        <v>3.7298431677493249E-3</v>
      </c>
      <c r="CP162" s="381">
        <f t="shared" si="678"/>
        <v>1.5812535680686746E-2</v>
      </c>
      <c r="CQ162" s="381">
        <f t="shared" si="678"/>
        <v>6.1684819968337301E-2</v>
      </c>
      <c r="CR162" s="381">
        <f t="shared" si="678"/>
        <v>-7.750475555640568E-3</v>
      </c>
      <c r="CS162" s="381">
        <f t="shared" si="678"/>
        <v>3.6053197411569871E-2</v>
      </c>
      <c r="CT162" s="381">
        <f t="shared" si="678"/>
        <v>-0.11092647508016856</v>
      </c>
      <c r="CU162" s="381">
        <f t="shared" si="678"/>
        <v>-1.3999657466419513E-2</v>
      </c>
      <c r="CV162" s="381">
        <f t="shared" si="678"/>
        <v>-3.3445776493032875E-2</v>
      </c>
      <c r="CW162" s="381">
        <f t="shared" si="678"/>
        <v>-3.4243630035200701E-2</v>
      </c>
      <c r="CX162" s="381">
        <f t="shared" si="678"/>
        <v>-3.284906551317146E-2</v>
      </c>
      <c r="CY162" s="381">
        <f t="shared" si="678"/>
        <v>-1.606950098510479E-2</v>
      </c>
      <c r="CZ162" s="381">
        <f t="shared" si="679"/>
        <v>-5.8822221699680655E-2</v>
      </c>
      <c r="DA162" s="381">
        <f t="shared" si="679"/>
        <v>5.9609480208493326E-2</v>
      </c>
      <c r="DB162" s="265"/>
      <c r="DC162" s="108">
        <f t="shared" ref="DC162" si="685">SUM(DC157:DC161)</f>
        <v>0</v>
      </c>
    </row>
    <row r="163" spans="1:107" ht="15" thickTop="1" x14ac:dyDescent="0.35">
      <c r="A163" s="139"/>
    </row>
    <row r="164" spans="1:107" x14ac:dyDescent="0.35">
      <c r="B164" s="1" t="s">
        <v>168</v>
      </c>
    </row>
    <row r="165" spans="1:107" x14ac:dyDescent="0.35">
      <c r="B165" s="17" t="s">
        <v>183</v>
      </c>
    </row>
    <row r="166" spans="1:107" x14ac:dyDescent="0.35">
      <c r="B166" t="s">
        <v>184</v>
      </c>
    </row>
    <row r="168" spans="1:107" x14ac:dyDescent="0.35">
      <c r="B168" s="25" t="s">
        <v>171</v>
      </c>
    </row>
    <row r="169" spans="1:107" x14ac:dyDescent="0.35">
      <c r="B169" t="s">
        <v>172</v>
      </c>
    </row>
    <row r="170" spans="1:107" x14ac:dyDescent="0.35">
      <c r="B170" t="s">
        <v>173</v>
      </c>
    </row>
    <row r="171" spans="1:107" x14ac:dyDescent="0.35">
      <c r="B171" t="s">
        <v>174</v>
      </c>
    </row>
    <row r="172" spans="1:107" x14ac:dyDescent="0.35">
      <c r="B172" t="s">
        <v>175</v>
      </c>
    </row>
    <row r="176" spans="1:107" x14ac:dyDescent="0.3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x14ac:dyDescent="0.35">
      <c r="C177">
        <v>6884970.2000000002</v>
      </c>
      <c r="D177">
        <v>4830673.3499999996</v>
      </c>
      <c r="E177">
        <v>3129044.4</v>
      </c>
      <c r="F177">
        <v>2065642.96</v>
      </c>
      <c r="G177">
        <v>1299498.6599999999</v>
      </c>
      <c r="H177">
        <v>1441082.6</v>
      </c>
      <c r="I177">
        <v>1300569.8999999999</v>
      </c>
      <c r="J177">
        <v>1532604.81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3895539.88</v>
      </c>
    </row>
    <row r="178" spans="3:16" x14ac:dyDescent="0.35">
      <c r="C178">
        <v>9189675.6899999995</v>
      </c>
      <c r="D178">
        <v>5897785.8700000001</v>
      </c>
      <c r="E178">
        <v>3222419.15</v>
      </c>
      <c r="F178">
        <v>2436455.75</v>
      </c>
      <c r="G178">
        <v>1589800.9</v>
      </c>
      <c r="H178">
        <v>1711349.53</v>
      </c>
      <c r="I178">
        <v>1572048.35</v>
      </c>
      <c r="J178">
        <v>1922745.67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x14ac:dyDescent="0.35">
      <c r="C179">
        <v>9669642.7300000004</v>
      </c>
      <c r="D179">
        <v>6757186.1200000001</v>
      </c>
      <c r="E179">
        <v>3661641.71</v>
      </c>
      <c r="F179">
        <v>2552006.17</v>
      </c>
      <c r="G179">
        <v>1908957.09</v>
      </c>
      <c r="H179">
        <v>1797117.4</v>
      </c>
      <c r="I179">
        <v>1733990.62</v>
      </c>
      <c r="J179">
        <v>2198222.1800000002</v>
      </c>
      <c r="K179">
        <v>3882643.66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x14ac:dyDescent="0.35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honeticPr fontId="1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DC172"/>
  <sheetViews>
    <sheetView workbookViewId="0">
      <pane xSplit="2" ySplit="8" topLeftCell="C9" activePane="bottomRight" state="frozen"/>
      <selection pane="topRight" activeCell="B26" sqref="B26"/>
      <selection pane="bottomLeft" activeCell="B26" sqref="B26"/>
      <selection pane="bottomRight" activeCell="C9" sqref="C9"/>
    </sheetView>
  </sheetViews>
  <sheetFormatPr defaultColWidth="9.26953125" defaultRowHeight="14.5" x14ac:dyDescent="0.35"/>
  <cols>
    <col min="1" max="1" width="4.7265625" style="137" customWidth="1"/>
    <col min="2" max="2" width="40.7265625" customWidth="1"/>
    <col min="3" max="31" width="13.7265625" customWidth="1"/>
    <col min="32" max="35" width="14.54296875" customWidth="1"/>
    <col min="36" max="47" width="13.7265625" customWidth="1"/>
    <col min="48" max="48" width="18.26953125" customWidth="1"/>
    <col min="49" max="59" width="13.7265625" customWidth="1"/>
    <col min="60" max="60" width="18.26953125" customWidth="1"/>
    <col min="61" max="69" width="13.7265625" customWidth="1"/>
    <col min="70" max="70" width="13.7265625" style="360" customWidth="1"/>
    <col min="71" max="81" width="13.7265625" customWidth="1"/>
    <col min="82" max="82" width="13.7265625" style="360" customWidth="1"/>
    <col min="83" max="93" width="13.7265625" customWidth="1"/>
    <col min="94" max="94" width="13.7265625" style="360" customWidth="1"/>
    <col min="95" max="103" width="13.7265625" customWidth="1"/>
    <col min="104" max="105" width="17.1796875" customWidth="1"/>
    <col min="106" max="106" width="9" customWidth="1"/>
    <col min="107" max="107" width="10.453125" hidden="1" customWidth="1"/>
  </cols>
  <sheetData>
    <row r="1" spans="1:107" ht="15.5" thickTop="1" thickBot="1" x14ac:dyDescent="0.4">
      <c r="B1" s="453" t="s">
        <v>76</v>
      </c>
      <c r="C1" s="454"/>
      <c r="D1" s="454"/>
      <c r="E1" s="454"/>
      <c r="F1" s="454"/>
      <c r="G1" s="454"/>
      <c r="H1" s="454"/>
      <c r="I1" s="454"/>
      <c r="J1" s="454"/>
      <c r="K1" s="454"/>
      <c r="L1" s="454"/>
      <c r="M1" s="454"/>
      <c r="N1" s="454"/>
      <c r="O1" s="454"/>
      <c r="P1" s="454"/>
      <c r="Q1" s="454"/>
      <c r="R1" s="454"/>
      <c r="S1" s="454"/>
      <c r="T1" s="454"/>
      <c r="U1" s="454"/>
      <c r="V1" s="454"/>
      <c r="W1" s="454"/>
      <c r="X1" s="454"/>
      <c r="Y1" s="454"/>
      <c r="Z1" s="454"/>
      <c r="AA1" s="454"/>
      <c r="AB1" s="454"/>
      <c r="AC1" s="454"/>
      <c r="AD1" s="454"/>
      <c r="AE1" s="454"/>
      <c r="AF1" s="454"/>
      <c r="AG1" s="454"/>
      <c r="AH1" s="454"/>
      <c r="AI1" s="454"/>
      <c r="AJ1" s="454"/>
      <c r="AK1" s="454"/>
      <c r="AL1" s="454"/>
      <c r="AM1" s="454"/>
      <c r="AN1" s="454"/>
      <c r="AO1" s="454"/>
      <c r="AP1" s="454"/>
      <c r="AQ1" s="454"/>
      <c r="AR1" s="454"/>
      <c r="AS1" s="454"/>
      <c r="AT1" s="454"/>
      <c r="AU1" s="454"/>
      <c r="AV1" s="454"/>
      <c r="AW1" s="454"/>
      <c r="AX1" s="454"/>
      <c r="AY1" s="454"/>
      <c r="AZ1" s="454"/>
      <c r="BA1" s="454"/>
      <c r="BB1" s="454"/>
      <c r="BC1" s="454"/>
      <c r="BD1" s="454"/>
      <c r="BE1" s="454"/>
      <c r="BF1" s="454"/>
      <c r="BG1" s="454"/>
      <c r="BH1" s="454"/>
      <c r="BI1" s="454"/>
      <c r="BJ1" s="454"/>
      <c r="BK1" s="26"/>
      <c r="BL1" s="26"/>
      <c r="BM1" s="26"/>
      <c r="BN1" s="26"/>
      <c r="BO1" s="26"/>
      <c r="BP1" s="26"/>
      <c r="BQ1" s="26"/>
      <c r="BR1" s="404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404"/>
      <c r="CE1" s="246"/>
      <c r="CF1" s="246"/>
      <c r="CG1" s="246"/>
      <c r="CH1" s="246"/>
      <c r="CI1" s="246"/>
      <c r="CJ1" s="246"/>
      <c r="CK1" s="246"/>
      <c r="CL1" s="246"/>
      <c r="CM1" s="246"/>
      <c r="CN1" s="246"/>
      <c r="CO1" s="246"/>
      <c r="CP1" s="359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246"/>
    </row>
    <row r="2" spans="1:107" ht="27.65" customHeight="1" thickTop="1" x14ac:dyDescent="0.35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8"/>
      <c r="DC2" s="7"/>
    </row>
    <row r="3" spans="1:107" ht="27.65" customHeight="1" x14ac:dyDescent="0.35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10"/>
      <c r="DC3" s="6"/>
    </row>
    <row r="4" spans="1:107" ht="27.65" customHeight="1" x14ac:dyDescent="0.35">
      <c r="B4" s="3" t="s">
        <v>80</v>
      </c>
      <c r="C4" s="11" t="s">
        <v>691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8"/>
      <c r="DC4" s="6"/>
    </row>
    <row r="5" spans="1:107" ht="15" thickBot="1" x14ac:dyDescent="0.4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8"/>
      <c r="DA5" s="440"/>
      <c r="DB5" s="445"/>
      <c r="DC5" s="6"/>
    </row>
    <row r="6" spans="1:107" ht="15" thickBot="1" x14ac:dyDescent="0.4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461">
        <v>2020</v>
      </c>
      <c r="BJ6" s="462"/>
      <c r="BK6" s="462"/>
      <c r="BL6" s="462"/>
      <c r="BM6" s="462"/>
      <c r="BN6" s="462"/>
      <c r="BO6" s="462"/>
      <c r="BP6" s="462"/>
      <c r="BQ6" s="462"/>
      <c r="BR6" s="463"/>
      <c r="BS6" s="457">
        <v>2021</v>
      </c>
      <c r="BT6" s="455"/>
      <c r="BU6" s="455"/>
      <c r="BV6" s="455"/>
      <c r="BW6" s="455"/>
      <c r="BX6" s="455"/>
      <c r="BY6" s="455"/>
      <c r="BZ6" s="455"/>
      <c r="CA6" s="455"/>
      <c r="CB6" s="455"/>
      <c r="CC6" s="455"/>
      <c r="CD6" s="456"/>
      <c r="CE6" s="457">
        <v>2022</v>
      </c>
      <c r="CF6" s="455"/>
      <c r="CG6" s="455"/>
      <c r="CH6" s="455"/>
      <c r="CI6" s="455"/>
      <c r="CJ6" s="455"/>
      <c r="CK6" s="455"/>
      <c r="CL6" s="455"/>
      <c r="CM6" s="455"/>
      <c r="CN6" s="455"/>
      <c r="CO6" s="455"/>
      <c r="CP6" s="456"/>
      <c r="CQ6" s="466">
        <v>2023</v>
      </c>
      <c r="CR6" s="467"/>
      <c r="CS6" s="467"/>
      <c r="CT6" s="467"/>
      <c r="CU6" s="467"/>
      <c r="CV6" s="467"/>
      <c r="CW6" s="467"/>
      <c r="CX6" s="467"/>
      <c r="CY6" s="467"/>
      <c r="CZ6" s="467"/>
      <c r="DA6" s="437"/>
      <c r="DB6" s="446"/>
      <c r="DC6" s="17" t="s">
        <v>186</v>
      </c>
    </row>
    <row r="7" spans="1:107" s="2" customFormat="1" ht="15" thickBot="1" x14ac:dyDescent="0.4">
      <c r="A7" s="138"/>
      <c r="B7" s="20"/>
      <c r="C7" s="457">
        <v>2019</v>
      </c>
      <c r="D7" s="455"/>
      <c r="E7" s="455"/>
      <c r="F7" s="455"/>
      <c r="G7" s="455"/>
      <c r="H7" s="455"/>
      <c r="I7" s="455"/>
      <c r="J7" s="455"/>
      <c r="K7" s="455"/>
      <c r="L7" s="456"/>
      <c r="M7" s="457">
        <v>2020</v>
      </c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6"/>
      <c r="Y7" s="455">
        <v>2021</v>
      </c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6"/>
      <c r="AK7" s="457">
        <v>2022</v>
      </c>
      <c r="AL7" s="455"/>
      <c r="AM7" s="455"/>
      <c r="AN7" s="455"/>
      <c r="AO7" s="455"/>
      <c r="AP7" s="455"/>
      <c r="AQ7" s="455"/>
      <c r="AR7" s="455"/>
      <c r="AS7" s="455"/>
      <c r="AT7" s="455"/>
      <c r="AU7" s="455"/>
      <c r="AV7" s="456"/>
      <c r="AW7" s="457">
        <v>2023</v>
      </c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6"/>
      <c r="BI7" s="457" t="s">
        <v>81</v>
      </c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455"/>
      <c r="CZ7" s="455"/>
      <c r="DA7" s="444"/>
      <c r="DB7" s="311"/>
      <c r="DC7" s="262" t="s">
        <v>82</v>
      </c>
    </row>
    <row r="8" spans="1:107" ht="15" thickBot="1" x14ac:dyDescent="0.4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8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8" t="s">
        <v>92</v>
      </c>
      <c r="BI8" s="287" t="s">
        <v>96</v>
      </c>
      <c r="BJ8" s="23" t="s">
        <v>97</v>
      </c>
      <c r="BK8" s="23" t="s">
        <v>98</v>
      </c>
      <c r="BL8" s="23" t="s">
        <v>99</v>
      </c>
      <c r="BM8" s="23" t="s">
        <v>100</v>
      </c>
      <c r="BN8" s="23" t="s">
        <v>101</v>
      </c>
      <c r="BO8" s="199" t="s">
        <v>102</v>
      </c>
      <c r="BP8" s="199" t="s">
        <v>103</v>
      </c>
      <c r="BQ8" s="199" t="s">
        <v>104</v>
      </c>
      <c r="BR8" s="405" t="s">
        <v>105</v>
      </c>
      <c r="BS8" s="403" t="s">
        <v>106</v>
      </c>
      <c r="BT8" s="199" t="s">
        <v>107</v>
      </c>
      <c r="BU8" s="199" t="s">
        <v>108</v>
      </c>
      <c r="BV8" s="199" t="s">
        <v>109</v>
      </c>
      <c r="BW8" s="199" t="s">
        <v>110</v>
      </c>
      <c r="BX8" s="199" t="s">
        <v>111</v>
      </c>
      <c r="BY8" s="199" t="s">
        <v>112</v>
      </c>
      <c r="BZ8" s="199" t="s">
        <v>113</v>
      </c>
      <c r="CA8" s="199" t="s">
        <v>114</v>
      </c>
      <c r="CB8" s="199" t="s">
        <v>115</v>
      </c>
      <c r="CC8" s="199" t="s">
        <v>116</v>
      </c>
      <c r="CD8" s="405" t="s">
        <v>177</v>
      </c>
      <c r="CE8" s="403" t="s">
        <v>118</v>
      </c>
      <c r="CF8" s="313" t="s">
        <v>119</v>
      </c>
      <c r="CG8" s="313" t="s">
        <v>120</v>
      </c>
      <c r="CH8" s="328" t="s">
        <v>121</v>
      </c>
      <c r="CI8" s="328" t="s">
        <v>122</v>
      </c>
      <c r="CJ8" s="328" t="s">
        <v>123</v>
      </c>
      <c r="CK8" s="328" t="s">
        <v>124</v>
      </c>
      <c r="CL8" s="328" t="s">
        <v>125</v>
      </c>
      <c r="CM8" s="328" t="s">
        <v>125</v>
      </c>
      <c r="CN8" s="328" t="s">
        <v>126</v>
      </c>
      <c r="CO8" s="328" t="s">
        <v>127</v>
      </c>
      <c r="CP8" s="382" t="s">
        <v>128</v>
      </c>
      <c r="CQ8" s="328" t="s">
        <v>129</v>
      </c>
      <c r="CR8" s="328" t="s">
        <v>130</v>
      </c>
      <c r="CS8" s="328" t="s">
        <v>131</v>
      </c>
      <c r="CT8" s="328" t="s">
        <v>132</v>
      </c>
      <c r="CU8" s="328" t="s">
        <v>133</v>
      </c>
      <c r="CV8" s="328" t="s">
        <v>134</v>
      </c>
      <c r="CW8" s="328" t="s">
        <v>135</v>
      </c>
      <c r="CX8" s="328" t="s">
        <v>136</v>
      </c>
      <c r="CY8" s="429" t="s">
        <v>137</v>
      </c>
      <c r="CZ8" s="429" t="s">
        <v>138</v>
      </c>
      <c r="DA8" s="443" t="s">
        <v>690</v>
      </c>
      <c r="DB8" s="329"/>
      <c r="DC8" s="267">
        <v>45255</v>
      </c>
    </row>
    <row r="9" spans="1:107" s="52" customFormat="1" x14ac:dyDescent="0.3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9"/>
      <c r="AW9" s="272"/>
      <c r="AX9" s="272"/>
      <c r="AY9" s="272"/>
      <c r="AZ9" s="71"/>
      <c r="BA9" s="272"/>
      <c r="BB9" s="272"/>
      <c r="BC9" s="71"/>
      <c r="BD9" s="272"/>
      <c r="BE9" s="272"/>
      <c r="BF9" s="272"/>
      <c r="BG9" s="272"/>
      <c r="BH9" s="289"/>
      <c r="BI9" s="50"/>
      <c r="BJ9" s="51"/>
      <c r="BK9" s="51"/>
      <c r="BL9" s="51"/>
      <c r="BM9" s="51"/>
      <c r="BN9" s="51"/>
      <c r="BO9" s="51"/>
      <c r="BP9" s="51"/>
      <c r="BQ9" s="51"/>
      <c r="BR9" s="420"/>
      <c r="BS9" s="406"/>
      <c r="BT9" s="51"/>
      <c r="BU9" s="51"/>
      <c r="BV9" s="51"/>
      <c r="BW9" s="51"/>
      <c r="BX9" s="222"/>
      <c r="BY9" s="222"/>
      <c r="BZ9" s="222"/>
      <c r="CA9" s="248"/>
      <c r="CB9" s="248"/>
      <c r="CC9" s="248"/>
      <c r="CD9" s="362"/>
      <c r="CE9" s="332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362"/>
      <c r="CQ9" s="362"/>
      <c r="CR9" s="362"/>
      <c r="CS9" s="362"/>
      <c r="CT9" s="362"/>
      <c r="CU9" s="362"/>
      <c r="CV9" s="362"/>
      <c r="CW9" s="362"/>
      <c r="CX9" s="362"/>
      <c r="CY9" s="362"/>
      <c r="CZ9" s="362"/>
      <c r="DA9" s="362"/>
      <c r="DB9" s="264"/>
      <c r="DC9" s="71"/>
    </row>
    <row r="10" spans="1:107" s="52" customFormat="1" x14ac:dyDescent="0.35">
      <c r="A10" s="139"/>
      <c r="B10" s="53" t="s">
        <v>139</v>
      </c>
      <c r="C10" s="54">
        <v>180592</v>
      </c>
      <c r="D10" s="55">
        <v>180815</v>
      </c>
      <c r="E10" s="55">
        <v>180931</v>
      </c>
      <c r="F10" s="55">
        <v>181130</v>
      </c>
      <c r="G10" s="55">
        <v>181355</v>
      </c>
      <c r="H10" s="55">
        <v>181376</v>
      </c>
      <c r="I10" s="55">
        <v>181768</v>
      </c>
      <c r="J10" s="55">
        <v>182255</v>
      </c>
      <c r="K10" s="55">
        <v>182930</v>
      </c>
      <c r="L10" s="56">
        <v>183208</v>
      </c>
      <c r="M10" s="55">
        <v>183471</v>
      </c>
      <c r="N10" s="55">
        <v>183540</v>
      </c>
      <c r="O10" s="55">
        <v>183552</v>
      </c>
      <c r="P10" s="55">
        <v>183557</v>
      </c>
      <c r="Q10" s="55">
        <v>183735</v>
      </c>
      <c r="R10" s="55">
        <v>183926</v>
      </c>
      <c r="S10" s="55">
        <v>183442</v>
      </c>
      <c r="T10" s="55">
        <v>183648</v>
      </c>
      <c r="U10" s="181">
        <v>183630</v>
      </c>
      <c r="V10" s="181">
        <v>183905</v>
      </c>
      <c r="W10" s="181">
        <v>183586</v>
      </c>
      <c r="X10" s="56">
        <v>183797</v>
      </c>
      <c r="Y10" s="181">
        <v>183901</v>
      </c>
      <c r="Z10" s="181">
        <v>183912</v>
      </c>
      <c r="AA10" s="181">
        <v>183889</v>
      </c>
      <c r="AB10" s="181">
        <v>183947</v>
      </c>
      <c r="AC10" s="181">
        <v>183853</v>
      </c>
      <c r="AD10" s="181">
        <v>183936</v>
      </c>
      <c r="AE10" s="181">
        <v>183871</v>
      </c>
      <c r="AF10" s="181">
        <v>183759</v>
      </c>
      <c r="AG10" s="181">
        <v>183881</v>
      </c>
      <c r="AH10" s="181">
        <v>184239</v>
      </c>
      <c r="AI10" s="181">
        <v>184499</v>
      </c>
      <c r="AJ10" s="56">
        <v>184733</v>
      </c>
      <c r="AK10" s="194">
        <v>184917</v>
      </c>
      <c r="AL10" s="194">
        <v>184804</v>
      </c>
      <c r="AM10" s="194">
        <v>184822</v>
      </c>
      <c r="AN10" s="194">
        <v>184853</v>
      </c>
      <c r="AO10" s="194">
        <v>184727</v>
      </c>
      <c r="AP10" s="194">
        <v>184706</v>
      </c>
      <c r="AQ10" s="57">
        <v>184657</v>
      </c>
      <c r="AR10" s="194">
        <v>184571</v>
      </c>
      <c r="AS10" s="194">
        <v>184647</v>
      </c>
      <c r="AT10" s="194">
        <v>184812</v>
      </c>
      <c r="AU10" s="194">
        <v>184908</v>
      </c>
      <c r="AV10" s="100">
        <v>185062</v>
      </c>
      <c r="AW10" s="194">
        <v>185104</v>
      </c>
      <c r="AX10" s="194">
        <v>184987</v>
      </c>
      <c r="AY10" s="194">
        <v>184990</v>
      </c>
      <c r="AZ10" s="57">
        <v>184846</v>
      </c>
      <c r="BA10" s="194">
        <v>184852</v>
      </c>
      <c r="BB10" s="194">
        <v>184766</v>
      </c>
      <c r="BC10" s="57">
        <v>184611</v>
      </c>
      <c r="BD10" s="194">
        <v>184607</v>
      </c>
      <c r="BE10" s="194">
        <v>184536</v>
      </c>
      <c r="BF10" s="194">
        <v>184684</v>
      </c>
      <c r="BG10" s="194">
        <v>184869</v>
      </c>
      <c r="BH10" s="100"/>
      <c r="BI10" s="57">
        <f t="shared" ref="BI10:BR14" si="0">O10-C10</f>
        <v>2960</v>
      </c>
      <c r="BJ10" s="58">
        <f t="shared" si="0"/>
        <v>2742</v>
      </c>
      <c r="BK10" s="58">
        <f t="shared" si="0"/>
        <v>2804</v>
      </c>
      <c r="BL10" s="58">
        <f t="shared" si="0"/>
        <v>2796</v>
      </c>
      <c r="BM10" s="58">
        <f t="shared" si="0"/>
        <v>2087</v>
      </c>
      <c r="BN10" s="58">
        <f t="shared" si="0"/>
        <v>2272</v>
      </c>
      <c r="BO10" s="58">
        <f t="shared" si="0"/>
        <v>1862</v>
      </c>
      <c r="BP10" s="58">
        <f t="shared" si="0"/>
        <v>1650</v>
      </c>
      <c r="BQ10" s="58">
        <f t="shared" si="0"/>
        <v>656</v>
      </c>
      <c r="BR10" s="383">
        <f t="shared" si="0"/>
        <v>589</v>
      </c>
      <c r="BS10" s="101">
        <f t="shared" ref="BS10:CB14" si="1">Y10-M10</f>
        <v>430</v>
      </c>
      <c r="BT10" s="58">
        <f t="shared" si="1"/>
        <v>372</v>
      </c>
      <c r="BU10" s="58">
        <f t="shared" si="1"/>
        <v>337</v>
      </c>
      <c r="BV10" s="58">
        <f t="shared" si="1"/>
        <v>390</v>
      </c>
      <c r="BW10" s="58">
        <f t="shared" si="1"/>
        <v>118</v>
      </c>
      <c r="BX10" s="223">
        <f t="shared" si="1"/>
        <v>10</v>
      </c>
      <c r="BY10" s="223">
        <f t="shared" si="1"/>
        <v>429</v>
      </c>
      <c r="BZ10" s="223">
        <f t="shared" si="1"/>
        <v>111</v>
      </c>
      <c r="CA10" s="223">
        <f t="shared" si="1"/>
        <v>251</v>
      </c>
      <c r="CB10" s="223">
        <f t="shared" si="1"/>
        <v>334</v>
      </c>
      <c r="CC10" s="223">
        <f t="shared" ref="CC10:CL14" si="2">AI10-W10</f>
        <v>913</v>
      </c>
      <c r="CD10" s="383">
        <f t="shared" si="2"/>
        <v>936</v>
      </c>
      <c r="CE10" s="237">
        <f t="shared" si="2"/>
        <v>1016</v>
      </c>
      <c r="CF10" s="223">
        <f t="shared" si="2"/>
        <v>892</v>
      </c>
      <c r="CG10" s="223">
        <f t="shared" si="2"/>
        <v>933</v>
      </c>
      <c r="CH10" s="223">
        <f t="shared" si="2"/>
        <v>906</v>
      </c>
      <c r="CI10" s="223">
        <f t="shared" si="2"/>
        <v>874</v>
      </c>
      <c r="CJ10" s="223">
        <f t="shared" si="2"/>
        <v>770</v>
      </c>
      <c r="CK10" s="223">
        <f t="shared" si="2"/>
        <v>786</v>
      </c>
      <c r="CL10" s="223">
        <f t="shared" si="2"/>
        <v>812</v>
      </c>
      <c r="CM10" s="223">
        <f t="shared" ref="CM10:DA14" si="3">AS10-AG10</f>
        <v>766</v>
      </c>
      <c r="CN10" s="223">
        <f t="shared" si="3"/>
        <v>573</v>
      </c>
      <c r="CO10" s="223">
        <f t="shared" si="3"/>
        <v>409</v>
      </c>
      <c r="CP10" s="383">
        <f t="shared" si="3"/>
        <v>329</v>
      </c>
      <c r="CQ10" s="383">
        <f t="shared" si="3"/>
        <v>187</v>
      </c>
      <c r="CR10" s="383">
        <f t="shared" si="3"/>
        <v>183</v>
      </c>
      <c r="CS10" s="383">
        <f t="shared" si="3"/>
        <v>168</v>
      </c>
      <c r="CT10" s="383">
        <f t="shared" si="3"/>
        <v>-7</v>
      </c>
      <c r="CU10" s="383">
        <f t="shared" si="3"/>
        <v>125</v>
      </c>
      <c r="CV10" s="383">
        <f t="shared" si="3"/>
        <v>60</v>
      </c>
      <c r="CW10" s="383">
        <f t="shared" si="3"/>
        <v>-46</v>
      </c>
      <c r="CX10" s="383">
        <f t="shared" si="3"/>
        <v>36</v>
      </c>
      <c r="CY10" s="383">
        <f t="shared" si="3"/>
        <v>-111</v>
      </c>
      <c r="CZ10" s="383">
        <f t="shared" si="3"/>
        <v>-128</v>
      </c>
      <c r="DA10" s="383">
        <f t="shared" si="3"/>
        <v>-39</v>
      </c>
      <c r="DB10" s="264"/>
      <c r="DC10" s="57">
        <f>IF(ISERROR(GETPIVOTDATA("VALUE",'CRS WK pvt'!$I$2,"DT_FILE",DC$8,"CD_CO",DC$6,"TRIM_CAT",TRIM(B10),"TRIM_LINE",A9))=TRUE,0,GETPIVOTDATA("VALUE",'CRS WK pvt'!$I$2,"DT_FILE",DC$8,"CD_CO",DC$6,"TRIM_CAT",TRIM(B10),"TRIM_LINE",A9))</f>
        <v>184869</v>
      </c>
    </row>
    <row r="11" spans="1:107" s="52" customFormat="1" x14ac:dyDescent="0.35">
      <c r="A11" s="139"/>
      <c r="B11" s="53" t="s">
        <v>140</v>
      </c>
      <c r="C11" s="54">
        <v>11201</v>
      </c>
      <c r="D11" s="55">
        <v>11217</v>
      </c>
      <c r="E11" s="55">
        <v>11206</v>
      </c>
      <c r="F11" s="55">
        <v>11190</v>
      </c>
      <c r="G11" s="55">
        <v>11185</v>
      </c>
      <c r="H11" s="55">
        <v>11161</v>
      </c>
      <c r="I11" s="55">
        <v>11162</v>
      </c>
      <c r="J11" s="55">
        <v>11174</v>
      </c>
      <c r="K11" s="55">
        <v>11212</v>
      </c>
      <c r="L11" s="56">
        <v>11211</v>
      </c>
      <c r="M11" s="55">
        <v>11215</v>
      </c>
      <c r="N11" s="55">
        <v>11211</v>
      </c>
      <c r="O11" s="55">
        <v>11184</v>
      </c>
      <c r="P11" s="55">
        <v>11176</v>
      </c>
      <c r="Q11" s="55">
        <v>11167</v>
      </c>
      <c r="R11" s="55">
        <v>11100</v>
      </c>
      <c r="S11" s="55">
        <v>11745</v>
      </c>
      <c r="T11" s="55">
        <v>11678</v>
      </c>
      <c r="U11" s="181">
        <v>11846</v>
      </c>
      <c r="V11" s="181">
        <v>11934</v>
      </c>
      <c r="W11" s="181">
        <v>12661</v>
      </c>
      <c r="X11" s="56">
        <v>12803</v>
      </c>
      <c r="Y11" s="181">
        <v>12962</v>
      </c>
      <c r="Z11" s="181">
        <v>13171</v>
      </c>
      <c r="AA11" s="181">
        <v>13293</v>
      </c>
      <c r="AB11" s="181">
        <v>13358</v>
      </c>
      <c r="AC11" s="181">
        <v>13453</v>
      </c>
      <c r="AD11" s="181">
        <v>13519</v>
      </c>
      <c r="AE11" s="181">
        <v>13520</v>
      </c>
      <c r="AF11" s="181">
        <v>13605</v>
      </c>
      <c r="AG11" s="181">
        <v>13621</v>
      </c>
      <c r="AH11" s="181">
        <v>13660</v>
      </c>
      <c r="AI11" s="181">
        <v>13924</v>
      </c>
      <c r="AJ11" s="56">
        <v>14059</v>
      </c>
      <c r="AK11" s="194">
        <v>14204</v>
      </c>
      <c r="AL11" s="194">
        <v>14337</v>
      </c>
      <c r="AM11" s="194">
        <v>14397</v>
      </c>
      <c r="AN11" s="194">
        <v>14395</v>
      </c>
      <c r="AO11" s="194">
        <v>14460</v>
      </c>
      <c r="AP11" s="194">
        <v>14471</v>
      </c>
      <c r="AQ11" s="57">
        <v>14496</v>
      </c>
      <c r="AR11" s="194">
        <v>14684</v>
      </c>
      <c r="AS11" s="194">
        <v>14635</v>
      </c>
      <c r="AT11" s="194">
        <v>14770</v>
      </c>
      <c r="AU11" s="194">
        <v>15135</v>
      </c>
      <c r="AV11" s="100">
        <v>15393</v>
      </c>
      <c r="AW11" s="194">
        <v>15594</v>
      </c>
      <c r="AX11" s="194">
        <v>15769</v>
      </c>
      <c r="AY11" s="194">
        <v>15898</v>
      </c>
      <c r="AZ11" s="57">
        <v>15979</v>
      </c>
      <c r="BA11" s="194">
        <v>16037</v>
      </c>
      <c r="BB11" s="194">
        <v>16074</v>
      </c>
      <c r="BC11" s="57">
        <v>16103</v>
      </c>
      <c r="BD11" s="194">
        <v>16123</v>
      </c>
      <c r="BE11" s="194">
        <v>16148</v>
      </c>
      <c r="BF11" s="194">
        <v>16447</v>
      </c>
      <c r="BG11" s="194">
        <v>16543</v>
      </c>
      <c r="BH11" s="100"/>
      <c r="BI11" s="57">
        <f t="shared" si="0"/>
        <v>-17</v>
      </c>
      <c r="BJ11" s="58">
        <f t="shared" si="0"/>
        <v>-41</v>
      </c>
      <c r="BK11" s="58">
        <f t="shared" si="0"/>
        <v>-39</v>
      </c>
      <c r="BL11" s="58">
        <f t="shared" si="0"/>
        <v>-90</v>
      </c>
      <c r="BM11" s="58">
        <f t="shared" si="0"/>
        <v>560</v>
      </c>
      <c r="BN11" s="58">
        <f t="shared" si="0"/>
        <v>517</v>
      </c>
      <c r="BO11" s="58">
        <f t="shared" si="0"/>
        <v>684</v>
      </c>
      <c r="BP11" s="58">
        <f t="shared" si="0"/>
        <v>760</v>
      </c>
      <c r="BQ11" s="58">
        <f t="shared" si="0"/>
        <v>1449</v>
      </c>
      <c r="BR11" s="383">
        <f t="shared" si="0"/>
        <v>1592</v>
      </c>
      <c r="BS11" s="101">
        <f t="shared" si="1"/>
        <v>1747</v>
      </c>
      <c r="BT11" s="58">
        <f t="shared" si="1"/>
        <v>1960</v>
      </c>
      <c r="BU11" s="58">
        <f t="shared" si="1"/>
        <v>2109</v>
      </c>
      <c r="BV11" s="58">
        <f t="shared" si="1"/>
        <v>2182</v>
      </c>
      <c r="BW11" s="58">
        <f t="shared" si="1"/>
        <v>2286</v>
      </c>
      <c r="BX11" s="223">
        <f t="shared" si="1"/>
        <v>2419</v>
      </c>
      <c r="BY11" s="223">
        <f t="shared" si="1"/>
        <v>1775</v>
      </c>
      <c r="BZ11" s="223">
        <f t="shared" si="1"/>
        <v>1927</v>
      </c>
      <c r="CA11" s="223">
        <f t="shared" si="1"/>
        <v>1775</v>
      </c>
      <c r="CB11" s="223">
        <f t="shared" si="1"/>
        <v>1726</v>
      </c>
      <c r="CC11" s="223">
        <f t="shared" si="2"/>
        <v>1263</v>
      </c>
      <c r="CD11" s="383">
        <f t="shared" si="2"/>
        <v>1256</v>
      </c>
      <c r="CE11" s="237">
        <f t="shared" si="2"/>
        <v>1242</v>
      </c>
      <c r="CF11" s="223">
        <f t="shared" si="2"/>
        <v>1166</v>
      </c>
      <c r="CG11" s="223">
        <f t="shared" si="2"/>
        <v>1104</v>
      </c>
      <c r="CH11" s="223">
        <f t="shared" si="2"/>
        <v>1037</v>
      </c>
      <c r="CI11" s="223">
        <f t="shared" si="2"/>
        <v>1007</v>
      </c>
      <c r="CJ11" s="223">
        <f t="shared" si="2"/>
        <v>952</v>
      </c>
      <c r="CK11" s="223">
        <f t="shared" si="2"/>
        <v>976</v>
      </c>
      <c r="CL11" s="223">
        <f t="shared" si="2"/>
        <v>1079</v>
      </c>
      <c r="CM11" s="223">
        <f t="shared" si="3"/>
        <v>1014</v>
      </c>
      <c r="CN11" s="223">
        <f t="shared" si="3"/>
        <v>1110</v>
      </c>
      <c r="CO11" s="223">
        <f t="shared" si="3"/>
        <v>1211</v>
      </c>
      <c r="CP11" s="383">
        <f t="shared" si="3"/>
        <v>1334</v>
      </c>
      <c r="CQ11" s="383">
        <f t="shared" si="3"/>
        <v>1390</v>
      </c>
      <c r="CR11" s="383">
        <f t="shared" si="3"/>
        <v>1432</v>
      </c>
      <c r="CS11" s="383">
        <f t="shared" si="3"/>
        <v>1501</v>
      </c>
      <c r="CT11" s="383">
        <f t="shared" si="3"/>
        <v>1584</v>
      </c>
      <c r="CU11" s="383">
        <f t="shared" si="3"/>
        <v>1577</v>
      </c>
      <c r="CV11" s="383">
        <f t="shared" si="3"/>
        <v>1603</v>
      </c>
      <c r="CW11" s="383">
        <f t="shared" si="3"/>
        <v>1607</v>
      </c>
      <c r="CX11" s="383">
        <f t="shared" si="3"/>
        <v>1439</v>
      </c>
      <c r="CY11" s="383">
        <f t="shared" si="3"/>
        <v>1513</v>
      </c>
      <c r="CZ11" s="383">
        <f t="shared" si="3"/>
        <v>1677</v>
      </c>
      <c r="DA11" s="383">
        <f t="shared" si="3"/>
        <v>1408</v>
      </c>
      <c r="DB11" s="264"/>
      <c r="DC11" s="57">
        <f>IF(ISERROR(GETPIVOTDATA("VALUE",'CRS WK pvt'!$I$2,"DT_FILE",DC$8,"CD_CO",DC$6,"TRIM_CAT",TRIM(B11),"TRIM_LINE",A9))=TRUE,0,GETPIVOTDATA("VALUE",'CRS WK pvt'!$I$2,"DT_FILE",DC$8,"CD_CO",DC$6,"TRIM_CAT",TRIM(B11),"TRIM_LINE",A9))</f>
        <v>16543</v>
      </c>
    </row>
    <row r="12" spans="1:107" s="52" customFormat="1" x14ac:dyDescent="0.35">
      <c r="A12" s="139"/>
      <c r="B12" s="53" t="s">
        <v>141</v>
      </c>
      <c r="C12" s="54">
        <v>18379</v>
      </c>
      <c r="D12" s="55">
        <v>18336</v>
      </c>
      <c r="E12" s="55">
        <v>18263</v>
      </c>
      <c r="F12" s="55">
        <v>18187</v>
      </c>
      <c r="G12" s="55">
        <v>18118</v>
      </c>
      <c r="H12" s="55">
        <v>18033</v>
      </c>
      <c r="I12" s="55">
        <v>18050</v>
      </c>
      <c r="J12" s="55">
        <v>18150</v>
      </c>
      <c r="K12" s="55">
        <v>18338</v>
      </c>
      <c r="L12" s="56">
        <v>18396</v>
      </c>
      <c r="M12" s="55">
        <v>18450</v>
      </c>
      <c r="N12" s="55">
        <v>18451</v>
      </c>
      <c r="O12" s="55">
        <v>18428</v>
      </c>
      <c r="P12" s="55">
        <v>18370</v>
      </c>
      <c r="Q12" s="55">
        <v>18353</v>
      </c>
      <c r="R12" s="55">
        <v>18347</v>
      </c>
      <c r="S12" s="55">
        <v>18307</v>
      </c>
      <c r="T12" s="55">
        <v>18395</v>
      </c>
      <c r="U12" s="181">
        <v>18400</v>
      </c>
      <c r="V12" s="181">
        <v>18451</v>
      </c>
      <c r="W12" s="181">
        <v>18521</v>
      </c>
      <c r="X12" s="56">
        <v>18593</v>
      </c>
      <c r="Y12" s="181">
        <v>18637</v>
      </c>
      <c r="Z12" s="181">
        <v>18673</v>
      </c>
      <c r="AA12" s="181">
        <v>18651</v>
      </c>
      <c r="AB12" s="181">
        <v>18603</v>
      </c>
      <c r="AC12" s="181">
        <v>18571</v>
      </c>
      <c r="AD12" s="181">
        <v>18523</v>
      </c>
      <c r="AE12" s="181">
        <v>18488</v>
      </c>
      <c r="AF12" s="181">
        <v>18475</v>
      </c>
      <c r="AG12" s="181">
        <v>18438</v>
      </c>
      <c r="AH12" s="181">
        <v>18453</v>
      </c>
      <c r="AI12" s="181">
        <v>18542</v>
      </c>
      <c r="AJ12" s="56">
        <v>18655</v>
      </c>
      <c r="AK12" s="194">
        <v>18727</v>
      </c>
      <c r="AL12" s="194">
        <v>18730</v>
      </c>
      <c r="AM12" s="194">
        <v>18728</v>
      </c>
      <c r="AN12" s="194">
        <v>18672</v>
      </c>
      <c r="AO12" s="194">
        <v>18645</v>
      </c>
      <c r="AP12" s="194">
        <v>18610</v>
      </c>
      <c r="AQ12" s="57">
        <v>18573</v>
      </c>
      <c r="AR12" s="194">
        <v>18533</v>
      </c>
      <c r="AS12" s="194">
        <v>18519</v>
      </c>
      <c r="AT12" s="194">
        <v>18535</v>
      </c>
      <c r="AU12" s="194">
        <v>18604</v>
      </c>
      <c r="AV12" s="100">
        <v>18684</v>
      </c>
      <c r="AW12" s="194">
        <v>18705</v>
      </c>
      <c r="AX12" s="194">
        <v>18710</v>
      </c>
      <c r="AY12" s="194">
        <v>18703</v>
      </c>
      <c r="AZ12" s="57">
        <v>18650</v>
      </c>
      <c r="BA12" s="194">
        <v>18612</v>
      </c>
      <c r="BB12" s="194">
        <v>18564</v>
      </c>
      <c r="BC12" s="57">
        <v>18497</v>
      </c>
      <c r="BD12" s="194">
        <v>18484</v>
      </c>
      <c r="BE12" s="194">
        <v>18451</v>
      </c>
      <c r="BF12" s="194">
        <v>18473</v>
      </c>
      <c r="BG12" s="194">
        <v>18602</v>
      </c>
      <c r="BH12" s="100"/>
      <c r="BI12" s="57">
        <f t="shared" si="0"/>
        <v>49</v>
      </c>
      <c r="BJ12" s="58">
        <f t="shared" si="0"/>
        <v>34</v>
      </c>
      <c r="BK12" s="58">
        <f t="shared" si="0"/>
        <v>90</v>
      </c>
      <c r="BL12" s="58">
        <f t="shared" si="0"/>
        <v>160</v>
      </c>
      <c r="BM12" s="58">
        <f t="shared" si="0"/>
        <v>189</v>
      </c>
      <c r="BN12" s="58">
        <f t="shared" si="0"/>
        <v>362</v>
      </c>
      <c r="BO12" s="58">
        <f t="shared" si="0"/>
        <v>350</v>
      </c>
      <c r="BP12" s="58">
        <f t="shared" si="0"/>
        <v>301</v>
      </c>
      <c r="BQ12" s="58">
        <f t="shared" si="0"/>
        <v>183</v>
      </c>
      <c r="BR12" s="383">
        <f t="shared" si="0"/>
        <v>197</v>
      </c>
      <c r="BS12" s="101">
        <f t="shared" si="1"/>
        <v>187</v>
      </c>
      <c r="BT12" s="58">
        <f t="shared" si="1"/>
        <v>222</v>
      </c>
      <c r="BU12" s="58">
        <f t="shared" si="1"/>
        <v>223</v>
      </c>
      <c r="BV12" s="58">
        <f t="shared" si="1"/>
        <v>233</v>
      </c>
      <c r="BW12" s="58">
        <f t="shared" si="1"/>
        <v>218</v>
      </c>
      <c r="BX12" s="223">
        <f t="shared" si="1"/>
        <v>176</v>
      </c>
      <c r="BY12" s="223">
        <f t="shared" si="1"/>
        <v>181</v>
      </c>
      <c r="BZ12" s="223">
        <f t="shared" si="1"/>
        <v>80</v>
      </c>
      <c r="CA12" s="223">
        <f t="shared" si="1"/>
        <v>38</v>
      </c>
      <c r="CB12" s="223">
        <f t="shared" si="1"/>
        <v>2</v>
      </c>
      <c r="CC12" s="223">
        <f t="shared" si="2"/>
        <v>21</v>
      </c>
      <c r="CD12" s="383">
        <f t="shared" si="2"/>
        <v>62</v>
      </c>
      <c r="CE12" s="237">
        <f t="shared" si="2"/>
        <v>90</v>
      </c>
      <c r="CF12" s="223">
        <f t="shared" si="2"/>
        <v>57</v>
      </c>
      <c r="CG12" s="223">
        <f t="shared" si="2"/>
        <v>77</v>
      </c>
      <c r="CH12" s="223">
        <f t="shared" si="2"/>
        <v>69</v>
      </c>
      <c r="CI12" s="223">
        <f t="shared" si="2"/>
        <v>74</v>
      </c>
      <c r="CJ12" s="223">
        <f t="shared" si="2"/>
        <v>87</v>
      </c>
      <c r="CK12" s="223">
        <f t="shared" si="2"/>
        <v>85</v>
      </c>
      <c r="CL12" s="223">
        <f t="shared" si="2"/>
        <v>58</v>
      </c>
      <c r="CM12" s="223">
        <f t="shared" si="3"/>
        <v>81</v>
      </c>
      <c r="CN12" s="223">
        <f t="shared" si="3"/>
        <v>82</v>
      </c>
      <c r="CO12" s="223">
        <f t="shared" si="3"/>
        <v>62</v>
      </c>
      <c r="CP12" s="383">
        <f t="shared" si="3"/>
        <v>29</v>
      </c>
      <c r="CQ12" s="383">
        <f t="shared" si="3"/>
        <v>-22</v>
      </c>
      <c r="CR12" s="383">
        <f t="shared" si="3"/>
        <v>-20</v>
      </c>
      <c r="CS12" s="383">
        <f t="shared" si="3"/>
        <v>-25</v>
      </c>
      <c r="CT12" s="383">
        <f t="shared" si="3"/>
        <v>-22</v>
      </c>
      <c r="CU12" s="383">
        <f t="shared" si="3"/>
        <v>-33</v>
      </c>
      <c r="CV12" s="383">
        <f t="shared" si="3"/>
        <v>-46</v>
      </c>
      <c r="CW12" s="383">
        <f t="shared" si="3"/>
        <v>-76</v>
      </c>
      <c r="CX12" s="383">
        <f t="shared" si="3"/>
        <v>-49</v>
      </c>
      <c r="CY12" s="383">
        <f t="shared" si="3"/>
        <v>-68</v>
      </c>
      <c r="CZ12" s="383">
        <f t="shared" si="3"/>
        <v>-62</v>
      </c>
      <c r="DA12" s="383">
        <f t="shared" si="3"/>
        <v>-2</v>
      </c>
      <c r="DB12" s="264"/>
      <c r="DC12" s="57">
        <f>IF(ISERROR(GETPIVOTDATA("VALUE",'CRS WK pvt'!$I$2,"DT_FILE",DC$8,"CD_CO",DC$6,"TRIM_CAT",TRIM(B12),"TRIM_LINE",A9))=TRUE,0,GETPIVOTDATA("VALUE",'CRS WK pvt'!$I$2,"DT_FILE",DC$8,"CD_CO",DC$6,"TRIM_CAT",TRIM(B12),"TRIM_LINE",A9))</f>
        <v>18602</v>
      </c>
    </row>
    <row r="13" spans="1:107" s="52" customFormat="1" x14ac:dyDescent="0.35">
      <c r="A13" s="139"/>
      <c r="B13" s="53" t="s">
        <v>142</v>
      </c>
      <c r="C13" s="54">
        <v>671</v>
      </c>
      <c r="D13" s="55">
        <v>670</v>
      </c>
      <c r="E13" s="55">
        <v>669</v>
      </c>
      <c r="F13" s="55">
        <v>666</v>
      </c>
      <c r="G13" s="55">
        <v>666</v>
      </c>
      <c r="H13" s="55">
        <v>670</v>
      </c>
      <c r="I13" s="55">
        <v>670</v>
      </c>
      <c r="J13" s="55">
        <v>673</v>
      </c>
      <c r="K13" s="55">
        <v>677</v>
      </c>
      <c r="L13" s="56">
        <v>677</v>
      </c>
      <c r="M13" s="55">
        <v>678</v>
      </c>
      <c r="N13" s="55">
        <v>680</v>
      </c>
      <c r="O13" s="55">
        <v>679</v>
      </c>
      <c r="P13" s="55">
        <v>680</v>
      </c>
      <c r="Q13" s="55">
        <v>680</v>
      </c>
      <c r="R13" s="55">
        <v>678</v>
      </c>
      <c r="S13" s="55">
        <v>677</v>
      </c>
      <c r="T13" s="55">
        <v>602</v>
      </c>
      <c r="U13" s="181">
        <v>590</v>
      </c>
      <c r="V13" s="181">
        <v>591</v>
      </c>
      <c r="W13" s="181">
        <v>592</v>
      </c>
      <c r="X13" s="56">
        <v>594</v>
      </c>
      <c r="Y13" s="181">
        <v>594</v>
      </c>
      <c r="Z13" s="181">
        <v>598</v>
      </c>
      <c r="AA13" s="181">
        <v>598</v>
      </c>
      <c r="AB13" s="181">
        <v>598</v>
      </c>
      <c r="AC13" s="181">
        <v>598</v>
      </c>
      <c r="AD13" s="181">
        <v>600</v>
      </c>
      <c r="AE13" s="181">
        <v>600</v>
      </c>
      <c r="AF13" s="181">
        <v>582</v>
      </c>
      <c r="AG13" s="181">
        <v>578</v>
      </c>
      <c r="AH13" s="181">
        <v>581</v>
      </c>
      <c r="AI13" s="181">
        <v>583</v>
      </c>
      <c r="AJ13" s="56">
        <v>583</v>
      </c>
      <c r="AK13" s="194">
        <v>584</v>
      </c>
      <c r="AL13" s="194">
        <v>583</v>
      </c>
      <c r="AM13" s="194">
        <v>583</v>
      </c>
      <c r="AN13" s="194">
        <v>583</v>
      </c>
      <c r="AO13" s="194">
        <v>585</v>
      </c>
      <c r="AP13" s="194">
        <v>586</v>
      </c>
      <c r="AQ13" s="57">
        <v>585</v>
      </c>
      <c r="AR13" s="194">
        <v>593</v>
      </c>
      <c r="AS13" s="194">
        <v>592</v>
      </c>
      <c r="AT13" s="194">
        <v>595</v>
      </c>
      <c r="AU13" s="194">
        <v>596</v>
      </c>
      <c r="AV13" s="100">
        <v>598</v>
      </c>
      <c r="AW13" s="194">
        <v>600</v>
      </c>
      <c r="AX13" s="194">
        <v>602</v>
      </c>
      <c r="AY13" s="194">
        <v>602</v>
      </c>
      <c r="AZ13" s="57">
        <v>602</v>
      </c>
      <c r="BA13" s="194">
        <v>602</v>
      </c>
      <c r="BB13" s="194">
        <v>603</v>
      </c>
      <c r="BC13" s="57">
        <v>603</v>
      </c>
      <c r="BD13" s="194">
        <v>566</v>
      </c>
      <c r="BE13" s="194">
        <v>566</v>
      </c>
      <c r="BF13" s="194">
        <v>571</v>
      </c>
      <c r="BG13" s="194">
        <v>576</v>
      </c>
      <c r="BH13" s="100"/>
      <c r="BI13" s="57">
        <f t="shared" si="0"/>
        <v>8</v>
      </c>
      <c r="BJ13" s="58">
        <f t="shared" si="0"/>
        <v>10</v>
      </c>
      <c r="BK13" s="58">
        <f t="shared" si="0"/>
        <v>11</v>
      </c>
      <c r="BL13" s="58">
        <f t="shared" si="0"/>
        <v>12</v>
      </c>
      <c r="BM13" s="58">
        <f t="shared" si="0"/>
        <v>11</v>
      </c>
      <c r="BN13" s="58">
        <f t="shared" si="0"/>
        <v>-68</v>
      </c>
      <c r="BO13" s="58">
        <f t="shared" si="0"/>
        <v>-80</v>
      </c>
      <c r="BP13" s="58">
        <f t="shared" si="0"/>
        <v>-82</v>
      </c>
      <c r="BQ13" s="58">
        <f t="shared" si="0"/>
        <v>-85</v>
      </c>
      <c r="BR13" s="383">
        <f t="shared" si="0"/>
        <v>-83</v>
      </c>
      <c r="BS13" s="101">
        <f t="shared" si="1"/>
        <v>-84</v>
      </c>
      <c r="BT13" s="58">
        <f t="shared" si="1"/>
        <v>-82</v>
      </c>
      <c r="BU13" s="58">
        <f t="shared" si="1"/>
        <v>-81</v>
      </c>
      <c r="BV13" s="58">
        <f t="shared" si="1"/>
        <v>-82</v>
      </c>
      <c r="BW13" s="58">
        <f t="shared" si="1"/>
        <v>-82</v>
      </c>
      <c r="BX13" s="223">
        <f t="shared" si="1"/>
        <v>-78</v>
      </c>
      <c r="BY13" s="223">
        <f t="shared" si="1"/>
        <v>-77</v>
      </c>
      <c r="BZ13" s="223">
        <f t="shared" si="1"/>
        <v>-20</v>
      </c>
      <c r="CA13" s="223">
        <f t="shared" si="1"/>
        <v>-12</v>
      </c>
      <c r="CB13" s="223">
        <f t="shared" si="1"/>
        <v>-10</v>
      </c>
      <c r="CC13" s="223">
        <f t="shared" si="2"/>
        <v>-9</v>
      </c>
      <c r="CD13" s="383">
        <f t="shared" si="2"/>
        <v>-11</v>
      </c>
      <c r="CE13" s="237">
        <f t="shared" si="2"/>
        <v>-10</v>
      </c>
      <c r="CF13" s="223">
        <f t="shared" si="2"/>
        <v>-15</v>
      </c>
      <c r="CG13" s="223">
        <f t="shared" si="2"/>
        <v>-15</v>
      </c>
      <c r="CH13" s="223">
        <f t="shared" si="2"/>
        <v>-15</v>
      </c>
      <c r="CI13" s="223">
        <f t="shared" si="2"/>
        <v>-13</v>
      </c>
      <c r="CJ13" s="223">
        <f t="shared" si="2"/>
        <v>-14</v>
      </c>
      <c r="CK13" s="223">
        <f t="shared" si="2"/>
        <v>-15</v>
      </c>
      <c r="CL13" s="223">
        <f t="shared" si="2"/>
        <v>11</v>
      </c>
      <c r="CM13" s="223">
        <f t="shared" si="3"/>
        <v>14</v>
      </c>
      <c r="CN13" s="223">
        <f t="shared" si="3"/>
        <v>14</v>
      </c>
      <c r="CO13" s="223">
        <f t="shared" si="3"/>
        <v>13</v>
      </c>
      <c r="CP13" s="383">
        <f t="shared" si="3"/>
        <v>15</v>
      </c>
      <c r="CQ13" s="383">
        <f t="shared" si="3"/>
        <v>16</v>
      </c>
      <c r="CR13" s="383">
        <f t="shared" si="3"/>
        <v>19</v>
      </c>
      <c r="CS13" s="383">
        <f t="shared" si="3"/>
        <v>19</v>
      </c>
      <c r="CT13" s="383">
        <f t="shared" si="3"/>
        <v>19</v>
      </c>
      <c r="CU13" s="383">
        <f t="shared" si="3"/>
        <v>17</v>
      </c>
      <c r="CV13" s="383">
        <f t="shared" si="3"/>
        <v>17</v>
      </c>
      <c r="CW13" s="383">
        <f t="shared" si="3"/>
        <v>18</v>
      </c>
      <c r="CX13" s="383">
        <f t="shared" si="3"/>
        <v>-27</v>
      </c>
      <c r="CY13" s="383">
        <f t="shared" si="3"/>
        <v>-26</v>
      </c>
      <c r="CZ13" s="383">
        <f t="shared" si="3"/>
        <v>-24</v>
      </c>
      <c r="DA13" s="383">
        <f t="shared" si="3"/>
        <v>-20</v>
      </c>
      <c r="DB13" s="264"/>
      <c r="DC13" s="57">
        <f>IF(ISERROR(GETPIVOTDATA("VALUE",'CRS WK pvt'!$I$2,"DT_FILE",DC$8,"CD_CO",DC$6,"TRIM_CAT",TRIM(B13),"TRIM_LINE",A9))=TRUE,0,GETPIVOTDATA("VALUE",'CRS WK pvt'!$I$2,"DT_FILE",DC$8,"CD_CO",DC$6,"TRIM_CAT",TRIM(B13),"TRIM_LINE",A9))</f>
        <v>576</v>
      </c>
    </row>
    <row r="14" spans="1:107" s="52" customFormat="1" x14ac:dyDescent="0.35">
      <c r="A14" s="139"/>
      <c r="B14" s="53" t="s">
        <v>143</v>
      </c>
      <c r="C14" s="54">
        <v>146</v>
      </c>
      <c r="D14" s="55">
        <v>146</v>
      </c>
      <c r="E14" s="55">
        <v>147</v>
      </c>
      <c r="F14" s="55">
        <v>147</v>
      </c>
      <c r="G14" s="55">
        <v>147</v>
      </c>
      <c r="H14" s="55">
        <v>146</v>
      </c>
      <c r="I14" s="55">
        <v>147</v>
      </c>
      <c r="J14" s="55">
        <v>147</v>
      </c>
      <c r="K14" s="55">
        <v>146</v>
      </c>
      <c r="L14" s="56">
        <v>146</v>
      </c>
      <c r="M14" s="55">
        <v>146</v>
      </c>
      <c r="N14" s="55">
        <v>146</v>
      </c>
      <c r="O14" s="55">
        <v>146</v>
      </c>
      <c r="P14" s="55">
        <v>145</v>
      </c>
      <c r="Q14" s="55">
        <v>150</v>
      </c>
      <c r="R14" s="55">
        <v>153</v>
      </c>
      <c r="S14" s="55">
        <v>153</v>
      </c>
      <c r="T14" s="55">
        <v>122</v>
      </c>
      <c r="U14" s="181">
        <v>122</v>
      </c>
      <c r="V14" s="181">
        <v>122</v>
      </c>
      <c r="W14" s="181">
        <v>124</v>
      </c>
      <c r="X14" s="56">
        <v>124</v>
      </c>
      <c r="Y14" s="181">
        <v>124</v>
      </c>
      <c r="Z14" s="181">
        <v>124</v>
      </c>
      <c r="AA14" s="181">
        <v>124</v>
      </c>
      <c r="AB14" s="181">
        <v>124</v>
      </c>
      <c r="AC14" s="181">
        <v>125</v>
      </c>
      <c r="AD14" s="181">
        <v>125</v>
      </c>
      <c r="AE14" s="181">
        <v>125</v>
      </c>
      <c r="AF14" s="181">
        <v>121</v>
      </c>
      <c r="AG14" s="181">
        <v>123</v>
      </c>
      <c r="AH14" s="181">
        <v>124</v>
      </c>
      <c r="AI14" s="181">
        <v>125</v>
      </c>
      <c r="AJ14" s="56">
        <v>125</v>
      </c>
      <c r="AK14" s="194">
        <v>124</v>
      </c>
      <c r="AL14" s="194">
        <v>124</v>
      </c>
      <c r="AM14" s="194">
        <v>123</v>
      </c>
      <c r="AN14" s="194">
        <v>124</v>
      </c>
      <c r="AO14" s="194">
        <v>124</v>
      </c>
      <c r="AP14" s="194">
        <v>126</v>
      </c>
      <c r="AQ14" s="57">
        <v>127</v>
      </c>
      <c r="AR14" s="194">
        <v>126</v>
      </c>
      <c r="AS14" s="194">
        <v>126</v>
      </c>
      <c r="AT14" s="194">
        <v>126</v>
      </c>
      <c r="AU14" s="194">
        <v>127</v>
      </c>
      <c r="AV14" s="100">
        <v>126</v>
      </c>
      <c r="AW14" s="194">
        <v>126</v>
      </c>
      <c r="AX14" s="194">
        <v>127</v>
      </c>
      <c r="AY14" s="194">
        <v>127</v>
      </c>
      <c r="AZ14" s="57">
        <v>129</v>
      </c>
      <c r="BA14" s="194">
        <v>132</v>
      </c>
      <c r="BB14" s="194">
        <v>132</v>
      </c>
      <c r="BC14" s="57">
        <v>133</v>
      </c>
      <c r="BD14" s="194">
        <v>128</v>
      </c>
      <c r="BE14" s="194">
        <v>128</v>
      </c>
      <c r="BF14" s="194">
        <v>128</v>
      </c>
      <c r="BG14" s="194">
        <v>128</v>
      </c>
      <c r="BH14" s="100"/>
      <c r="BI14" s="57">
        <f t="shared" si="0"/>
        <v>0</v>
      </c>
      <c r="BJ14" s="58">
        <f t="shared" si="0"/>
        <v>-1</v>
      </c>
      <c r="BK14" s="58">
        <f t="shared" si="0"/>
        <v>3</v>
      </c>
      <c r="BL14" s="58">
        <f t="shared" si="0"/>
        <v>6</v>
      </c>
      <c r="BM14" s="58">
        <f t="shared" si="0"/>
        <v>6</v>
      </c>
      <c r="BN14" s="58">
        <f t="shared" si="0"/>
        <v>-24</v>
      </c>
      <c r="BO14" s="58">
        <f t="shared" si="0"/>
        <v>-25</v>
      </c>
      <c r="BP14" s="58">
        <f t="shared" si="0"/>
        <v>-25</v>
      </c>
      <c r="BQ14" s="58">
        <f t="shared" si="0"/>
        <v>-22</v>
      </c>
      <c r="BR14" s="383">
        <f t="shared" si="0"/>
        <v>-22</v>
      </c>
      <c r="BS14" s="101">
        <f t="shared" si="1"/>
        <v>-22</v>
      </c>
      <c r="BT14" s="58">
        <f t="shared" si="1"/>
        <v>-22</v>
      </c>
      <c r="BU14" s="58">
        <f t="shared" si="1"/>
        <v>-22</v>
      </c>
      <c r="BV14" s="58">
        <f t="shared" si="1"/>
        <v>-21</v>
      </c>
      <c r="BW14" s="58">
        <f t="shared" si="1"/>
        <v>-25</v>
      </c>
      <c r="BX14" s="223">
        <f t="shared" si="1"/>
        <v>-28</v>
      </c>
      <c r="BY14" s="223">
        <f t="shared" si="1"/>
        <v>-28</v>
      </c>
      <c r="BZ14" s="223">
        <f t="shared" si="1"/>
        <v>-1</v>
      </c>
      <c r="CA14" s="223">
        <f t="shared" si="1"/>
        <v>1</v>
      </c>
      <c r="CB14" s="223">
        <f t="shared" si="1"/>
        <v>2</v>
      </c>
      <c r="CC14" s="223">
        <f t="shared" si="2"/>
        <v>1</v>
      </c>
      <c r="CD14" s="383">
        <f t="shared" si="2"/>
        <v>1</v>
      </c>
      <c r="CE14" s="237">
        <f t="shared" si="2"/>
        <v>0</v>
      </c>
      <c r="CF14" s="223">
        <f t="shared" si="2"/>
        <v>0</v>
      </c>
      <c r="CG14" s="223">
        <f t="shared" si="2"/>
        <v>-1</v>
      </c>
      <c r="CH14" s="223">
        <f t="shared" si="2"/>
        <v>0</v>
      </c>
      <c r="CI14" s="223">
        <f t="shared" si="2"/>
        <v>-1</v>
      </c>
      <c r="CJ14" s="223">
        <f t="shared" si="2"/>
        <v>1</v>
      </c>
      <c r="CK14" s="223">
        <f t="shared" si="2"/>
        <v>2</v>
      </c>
      <c r="CL14" s="223">
        <f t="shared" si="2"/>
        <v>5</v>
      </c>
      <c r="CM14" s="223">
        <f t="shared" si="3"/>
        <v>3</v>
      </c>
      <c r="CN14" s="223">
        <f t="shared" si="3"/>
        <v>2</v>
      </c>
      <c r="CO14" s="223">
        <f t="shared" si="3"/>
        <v>2</v>
      </c>
      <c r="CP14" s="383">
        <f t="shared" si="3"/>
        <v>1</v>
      </c>
      <c r="CQ14" s="383">
        <f t="shared" si="3"/>
        <v>2</v>
      </c>
      <c r="CR14" s="383">
        <f t="shared" si="3"/>
        <v>3</v>
      </c>
      <c r="CS14" s="383">
        <f t="shared" si="3"/>
        <v>4</v>
      </c>
      <c r="CT14" s="383">
        <f t="shared" si="3"/>
        <v>5</v>
      </c>
      <c r="CU14" s="383">
        <f t="shared" si="3"/>
        <v>8</v>
      </c>
      <c r="CV14" s="383">
        <f t="shared" si="3"/>
        <v>6</v>
      </c>
      <c r="CW14" s="383">
        <f t="shared" si="3"/>
        <v>6</v>
      </c>
      <c r="CX14" s="383">
        <f t="shared" si="3"/>
        <v>2</v>
      </c>
      <c r="CY14" s="383">
        <f t="shared" si="3"/>
        <v>2</v>
      </c>
      <c r="CZ14" s="383">
        <f t="shared" si="3"/>
        <v>2</v>
      </c>
      <c r="DA14" s="383">
        <f t="shared" si="3"/>
        <v>1</v>
      </c>
      <c r="DB14" s="264"/>
      <c r="DC14" s="57">
        <f>IF(ISERROR(GETPIVOTDATA("VALUE",'CRS WK pvt'!$I$2,"DT_FILE",DC$8,"CD_CO",DC$6,"TRIM_CAT",TRIM(B14),"TRIM_LINE",A9))=TRUE,0,GETPIVOTDATA("VALUE",'CRS WK pvt'!$I$2,"DT_FILE",DC$8,"CD_CO",DC$6,"TRIM_CAT",TRIM(B14),"TRIM_LINE",A9))</f>
        <v>128</v>
      </c>
    </row>
    <row r="15" spans="1:107" s="66" customFormat="1" ht="15" thickBot="1" x14ac:dyDescent="0.4">
      <c r="A15" s="140"/>
      <c r="B15" s="60" t="s">
        <v>144</v>
      </c>
      <c r="C15" s="61">
        <f t="shared" ref="C15:V15" si="4">SUM(C10:C14)</f>
        <v>210989</v>
      </c>
      <c r="D15" s="62">
        <f t="shared" si="4"/>
        <v>211184</v>
      </c>
      <c r="E15" s="62">
        <f t="shared" si="4"/>
        <v>211216</v>
      </c>
      <c r="F15" s="62">
        <f t="shared" si="4"/>
        <v>211320</v>
      </c>
      <c r="G15" s="62">
        <f t="shared" si="4"/>
        <v>211471</v>
      </c>
      <c r="H15" s="62">
        <f t="shared" si="4"/>
        <v>211386</v>
      </c>
      <c r="I15" s="62">
        <f t="shared" si="4"/>
        <v>211797</v>
      </c>
      <c r="J15" s="62">
        <f t="shared" si="4"/>
        <v>212399</v>
      </c>
      <c r="K15" s="62">
        <f t="shared" si="4"/>
        <v>213303</v>
      </c>
      <c r="L15" s="63">
        <f t="shared" si="4"/>
        <v>213638</v>
      </c>
      <c r="M15" s="62">
        <f t="shared" si="4"/>
        <v>213960</v>
      </c>
      <c r="N15" s="62">
        <f t="shared" si="4"/>
        <v>214028</v>
      </c>
      <c r="O15" s="62">
        <f t="shared" si="4"/>
        <v>213989</v>
      </c>
      <c r="P15" s="62">
        <f t="shared" si="4"/>
        <v>213928</v>
      </c>
      <c r="Q15" s="62">
        <f t="shared" si="4"/>
        <v>214085</v>
      </c>
      <c r="R15" s="62">
        <f t="shared" si="4"/>
        <v>214204</v>
      </c>
      <c r="S15" s="62">
        <f t="shared" si="4"/>
        <v>214324</v>
      </c>
      <c r="T15" s="62">
        <f t="shared" si="4"/>
        <v>214445</v>
      </c>
      <c r="U15" s="62">
        <f t="shared" si="4"/>
        <v>214588</v>
      </c>
      <c r="V15" s="62">
        <f t="shared" si="4"/>
        <v>215003</v>
      </c>
      <c r="W15" s="62">
        <f>SUM(W10+W11+W12+W13+W14)</f>
        <v>215484</v>
      </c>
      <c r="X15" s="63">
        <f>SUM(X10+X11+X12+X13+X14)</f>
        <v>215911</v>
      </c>
      <c r="Y15" s="182">
        <v>216218</v>
      </c>
      <c r="Z15" s="182">
        <v>216478</v>
      </c>
      <c r="AA15" s="182">
        <v>216555</v>
      </c>
      <c r="AB15" s="182">
        <v>216630</v>
      </c>
      <c r="AC15" s="182">
        <v>216600</v>
      </c>
      <c r="AD15" s="182">
        <v>216703</v>
      </c>
      <c r="AE15" s="182">
        <v>216604</v>
      </c>
      <c r="AF15" s="182">
        <v>216542</v>
      </c>
      <c r="AG15" s="182">
        <v>216641</v>
      </c>
      <c r="AH15" s="182">
        <v>217057</v>
      </c>
      <c r="AI15" s="182">
        <v>217673</v>
      </c>
      <c r="AJ15" s="63">
        <v>218155</v>
      </c>
      <c r="AK15" s="273">
        <v>218556</v>
      </c>
      <c r="AL15" s="273">
        <v>218578</v>
      </c>
      <c r="AM15" s="273">
        <v>218653</v>
      </c>
      <c r="AN15" s="273">
        <v>218627</v>
      </c>
      <c r="AO15" s="273">
        <v>218541</v>
      </c>
      <c r="AP15" s="273">
        <v>218499</v>
      </c>
      <c r="AQ15" s="64">
        <v>218438</v>
      </c>
      <c r="AR15" s="273">
        <v>218507</v>
      </c>
      <c r="AS15" s="273">
        <v>218519</v>
      </c>
      <c r="AT15" s="273">
        <v>218838</v>
      </c>
      <c r="AU15" s="273">
        <v>219370</v>
      </c>
      <c r="AV15" s="290">
        <v>219863</v>
      </c>
      <c r="AW15" s="273">
        <v>220129</v>
      </c>
      <c r="AX15" s="273">
        <v>220195</v>
      </c>
      <c r="AY15" s="273">
        <v>220320</v>
      </c>
      <c r="AZ15" s="64">
        <v>220206</v>
      </c>
      <c r="BA15" s="273">
        <v>220235</v>
      </c>
      <c r="BB15" s="273">
        <v>220139</v>
      </c>
      <c r="BC15" s="64">
        <v>219947</v>
      </c>
      <c r="BD15" s="273">
        <v>219908</v>
      </c>
      <c r="BE15" s="273">
        <v>219829</v>
      </c>
      <c r="BF15" s="273">
        <v>220303</v>
      </c>
      <c r="BG15" s="273">
        <v>220718</v>
      </c>
      <c r="BH15" s="290"/>
      <c r="BI15" s="64">
        <f t="shared" ref="BI15:BM15" si="5">SUM(BI10:BI14)</f>
        <v>3000</v>
      </c>
      <c r="BJ15" s="65">
        <f t="shared" si="5"/>
        <v>2744</v>
      </c>
      <c r="BK15" s="65">
        <f t="shared" si="5"/>
        <v>2869</v>
      </c>
      <c r="BL15" s="65">
        <f t="shared" si="5"/>
        <v>2884</v>
      </c>
      <c r="BM15" s="65">
        <f t="shared" si="5"/>
        <v>2853</v>
      </c>
      <c r="BN15" s="65">
        <f t="shared" ref="BN15:BV15" si="6">SUM(BN10:BN14)</f>
        <v>3059</v>
      </c>
      <c r="BO15" s="65">
        <f t="shared" si="6"/>
        <v>2791</v>
      </c>
      <c r="BP15" s="65">
        <f t="shared" si="6"/>
        <v>2604</v>
      </c>
      <c r="BQ15" s="65">
        <f t="shared" si="6"/>
        <v>2181</v>
      </c>
      <c r="BR15" s="384">
        <f t="shared" si="6"/>
        <v>2273</v>
      </c>
      <c r="BS15" s="407">
        <f t="shared" si="6"/>
        <v>2258</v>
      </c>
      <c r="BT15" s="65">
        <f t="shared" si="6"/>
        <v>2450</v>
      </c>
      <c r="BU15" s="65">
        <f t="shared" si="6"/>
        <v>2566</v>
      </c>
      <c r="BV15" s="65">
        <f t="shared" si="6"/>
        <v>2702</v>
      </c>
      <c r="BW15" s="65">
        <f t="shared" ref="BW15:BX15" si="7">SUM(BW10:BW14)</f>
        <v>2515</v>
      </c>
      <c r="BX15" s="224">
        <f t="shared" si="7"/>
        <v>2499</v>
      </c>
      <c r="BY15" s="224">
        <f t="shared" ref="BY15:BZ15" si="8">SUM(BY10:BY14)</f>
        <v>2280</v>
      </c>
      <c r="BZ15" s="224">
        <f t="shared" si="8"/>
        <v>2097</v>
      </c>
      <c r="CA15" s="224">
        <f t="shared" ref="CA15" si="9">SUM(CA10:CA14)</f>
        <v>2053</v>
      </c>
      <c r="CB15" s="224">
        <f t="shared" ref="CB15:CC15" si="10">SUM(CB10:CB14)</f>
        <v>2054</v>
      </c>
      <c r="CC15" s="224">
        <f t="shared" si="10"/>
        <v>2189</v>
      </c>
      <c r="CD15" s="384">
        <f t="shared" ref="CD15:CE15" si="11">SUM(CD10:CD14)</f>
        <v>2244</v>
      </c>
      <c r="CE15" s="346">
        <f t="shared" si="11"/>
        <v>2338</v>
      </c>
      <c r="CF15" s="224">
        <f t="shared" ref="CF15" si="12">SUM(CF10:CF14)</f>
        <v>2100</v>
      </c>
      <c r="CG15" s="224">
        <f t="shared" ref="CG15" si="13">SUM(CG10:CG14)</f>
        <v>2098</v>
      </c>
      <c r="CH15" s="224">
        <f t="shared" ref="CH15" si="14">SUM(CH10:CH14)</f>
        <v>1997</v>
      </c>
      <c r="CI15" s="224">
        <f t="shared" ref="CI15" si="15">SUM(CI10:CI14)</f>
        <v>1941</v>
      </c>
      <c r="CJ15" s="224">
        <f t="shared" ref="CJ15" si="16">SUM(CJ10:CJ14)</f>
        <v>1796</v>
      </c>
      <c r="CK15" s="224">
        <f t="shared" ref="CK15" si="17">SUM(CK10:CK14)</f>
        <v>1834</v>
      </c>
      <c r="CL15" s="224">
        <f t="shared" ref="CL15" si="18">SUM(CL10:CL14)</f>
        <v>1965</v>
      </c>
      <c r="CM15" s="224">
        <f t="shared" ref="CM15" si="19">SUM(CM10:CM14)</f>
        <v>1878</v>
      </c>
      <c r="CN15" s="224">
        <f t="shared" ref="CN15" si="20">SUM(CN10:CN14)</f>
        <v>1781</v>
      </c>
      <c r="CO15" s="224">
        <f t="shared" ref="CO15" si="21">SUM(CO10:CO14)</f>
        <v>1697</v>
      </c>
      <c r="CP15" s="384">
        <f t="shared" ref="CP15" si="22">SUM(CP10:CP14)</f>
        <v>1708</v>
      </c>
      <c r="CQ15" s="384">
        <f t="shared" ref="CQ15" si="23">SUM(CQ10:CQ14)</f>
        <v>1573</v>
      </c>
      <c r="CR15" s="384">
        <f t="shared" ref="CR15" si="24">SUM(CR10:CR14)</f>
        <v>1617</v>
      </c>
      <c r="CS15" s="384">
        <f t="shared" ref="CS15" si="25">SUM(CS10:CS14)</f>
        <v>1667</v>
      </c>
      <c r="CT15" s="384">
        <f t="shared" ref="CT15:CU15" si="26">SUM(CT10:CT14)</f>
        <v>1579</v>
      </c>
      <c r="CU15" s="384">
        <f t="shared" si="26"/>
        <v>1694</v>
      </c>
      <c r="CV15" s="384">
        <f t="shared" ref="CV15" si="27">SUM(CV10:CV14)</f>
        <v>1640</v>
      </c>
      <c r="CW15" s="384">
        <f t="shared" ref="CW15" si="28">SUM(CW10:CW14)</f>
        <v>1509</v>
      </c>
      <c r="CX15" s="384">
        <f t="shared" ref="CX15:CY15" si="29">SUM(CX10:CX14)</f>
        <v>1401</v>
      </c>
      <c r="CY15" s="384">
        <f t="shared" si="29"/>
        <v>1310</v>
      </c>
      <c r="CZ15" s="384">
        <f t="shared" ref="CZ15:DA15" si="30">SUM(CZ10:CZ14)</f>
        <v>1465</v>
      </c>
      <c r="DA15" s="384">
        <f t="shared" si="30"/>
        <v>1348</v>
      </c>
      <c r="DB15" s="265"/>
      <c r="DC15" s="78">
        <f>SUM(DC10:DC14)</f>
        <v>220718</v>
      </c>
    </row>
    <row r="16" spans="1:107" s="52" customFormat="1" x14ac:dyDescent="0.3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1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1"/>
      <c r="BI16" s="71"/>
      <c r="BJ16" s="72"/>
      <c r="BK16" s="72"/>
      <c r="BL16" s="72"/>
      <c r="BM16" s="72"/>
      <c r="BN16" s="72"/>
      <c r="BO16" s="72"/>
      <c r="BP16" s="72"/>
      <c r="BQ16" s="72"/>
      <c r="BR16" s="385"/>
      <c r="BS16" s="408"/>
      <c r="BT16" s="72"/>
      <c r="BU16" s="72"/>
      <c r="BV16" s="72"/>
      <c r="BW16" s="72"/>
      <c r="BX16" s="225"/>
      <c r="BY16" s="225"/>
      <c r="BZ16" s="225"/>
      <c r="CA16" s="225"/>
      <c r="CB16" s="225"/>
      <c r="CC16" s="225"/>
      <c r="CD16" s="385"/>
      <c r="CE16" s="347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385"/>
      <c r="CQ16" s="385"/>
      <c r="CR16" s="385"/>
      <c r="CS16" s="385"/>
      <c r="CT16" s="385"/>
      <c r="CU16" s="385"/>
      <c r="CV16" s="385"/>
      <c r="CW16" s="385"/>
      <c r="CX16" s="385"/>
      <c r="CY16" s="385"/>
      <c r="CZ16" s="385"/>
      <c r="DA16" s="385"/>
      <c r="DB16" s="264"/>
      <c r="DC16" s="71"/>
    </row>
    <row r="17" spans="1:107" s="52" customFormat="1" x14ac:dyDescent="0.35">
      <c r="A17" s="139"/>
      <c r="B17" s="53" t="s">
        <v>139</v>
      </c>
      <c r="C17" s="73">
        <v>25021</v>
      </c>
      <c r="D17" s="74">
        <v>26677</v>
      </c>
      <c r="E17" s="74">
        <v>26583</v>
      </c>
      <c r="F17" s="74">
        <v>24956</v>
      </c>
      <c r="G17" s="74">
        <v>25682</v>
      </c>
      <c r="H17" s="74">
        <v>23877</v>
      </c>
      <c r="I17" s="74">
        <v>23553</v>
      </c>
      <c r="J17" s="74">
        <v>23172</v>
      </c>
      <c r="K17" s="74">
        <v>23002</v>
      </c>
      <c r="L17" s="75">
        <v>23693</v>
      </c>
      <c r="M17" s="74">
        <v>21757</v>
      </c>
      <c r="N17" s="74">
        <v>23756</v>
      </c>
      <c r="O17" s="74">
        <v>26000</v>
      </c>
      <c r="P17" s="74">
        <v>26467</v>
      </c>
      <c r="Q17" s="74">
        <v>25724</v>
      </c>
      <c r="R17" s="74">
        <v>25967</v>
      </c>
      <c r="S17" s="74">
        <v>24263</v>
      </c>
      <c r="T17" s="74">
        <v>24150</v>
      </c>
      <c r="U17" s="184">
        <v>24475</v>
      </c>
      <c r="V17" s="184">
        <v>24736</v>
      </c>
      <c r="W17" s="184">
        <v>23827</v>
      </c>
      <c r="X17" s="75">
        <v>24434</v>
      </c>
      <c r="Y17" s="184">
        <v>21905</v>
      </c>
      <c r="Z17" s="184">
        <v>23238</v>
      </c>
      <c r="AA17" s="184">
        <v>23855</v>
      </c>
      <c r="AB17" s="184">
        <v>23581</v>
      </c>
      <c r="AC17" s="184">
        <v>23639</v>
      </c>
      <c r="AD17" s="184">
        <v>23738</v>
      </c>
      <c r="AE17" s="184">
        <v>21773</v>
      </c>
      <c r="AF17" s="184">
        <v>21795</v>
      </c>
      <c r="AG17" s="184">
        <v>22709</v>
      </c>
      <c r="AH17" s="184">
        <v>23576</v>
      </c>
      <c r="AI17" s="184">
        <v>23366</v>
      </c>
      <c r="AJ17" s="75">
        <v>22005</v>
      </c>
      <c r="AK17" s="275">
        <v>22386</v>
      </c>
      <c r="AL17" s="275">
        <v>22880</v>
      </c>
      <c r="AM17" s="275">
        <v>23566</v>
      </c>
      <c r="AN17" s="275">
        <v>23044</v>
      </c>
      <c r="AO17" s="275">
        <v>23139</v>
      </c>
      <c r="AP17" s="275">
        <v>23343</v>
      </c>
      <c r="AQ17" s="57">
        <v>22123</v>
      </c>
      <c r="AR17" s="275">
        <v>21276</v>
      </c>
      <c r="AS17" s="275">
        <v>22802</v>
      </c>
      <c r="AT17" s="275">
        <v>21016</v>
      </c>
      <c r="AU17" s="275">
        <v>21550</v>
      </c>
      <c r="AV17" s="292">
        <v>22734</v>
      </c>
      <c r="AW17" s="275">
        <v>21666</v>
      </c>
      <c r="AX17" s="275">
        <v>22788</v>
      </c>
      <c r="AY17" s="275">
        <v>23819</v>
      </c>
      <c r="AZ17" s="57">
        <v>23106</v>
      </c>
      <c r="BA17" s="275">
        <v>22969</v>
      </c>
      <c r="BB17" s="275">
        <v>23444</v>
      </c>
      <c r="BC17" s="57">
        <v>22255</v>
      </c>
      <c r="BD17" s="275">
        <v>21905</v>
      </c>
      <c r="BE17" s="275">
        <v>20789</v>
      </c>
      <c r="BF17" s="275">
        <v>21044</v>
      </c>
      <c r="BG17" s="275">
        <v>22256</v>
      </c>
      <c r="BH17" s="292"/>
      <c r="BI17" s="76">
        <f t="shared" ref="BI17:BR21" si="31">O17-C17</f>
        <v>979</v>
      </c>
      <c r="BJ17" s="77">
        <f t="shared" si="31"/>
        <v>-210</v>
      </c>
      <c r="BK17" s="77">
        <f t="shared" si="31"/>
        <v>-859</v>
      </c>
      <c r="BL17" s="77">
        <f t="shared" si="31"/>
        <v>1011</v>
      </c>
      <c r="BM17" s="77">
        <f t="shared" si="31"/>
        <v>-1419</v>
      </c>
      <c r="BN17" s="77">
        <f t="shared" si="31"/>
        <v>273</v>
      </c>
      <c r="BO17" s="77">
        <f t="shared" si="31"/>
        <v>922</v>
      </c>
      <c r="BP17" s="77">
        <f t="shared" si="31"/>
        <v>1564</v>
      </c>
      <c r="BQ17" s="77">
        <f t="shared" si="31"/>
        <v>825</v>
      </c>
      <c r="BR17" s="386">
        <f t="shared" si="31"/>
        <v>741</v>
      </c>
      <c r="BS17" s="409">
        <f t="shared" ref="BS17:CB21" si="32">Y17-M17</f>
        <v>148</v>
      </c>
      <c r="BT17" s="77">
        <f t="shared" si="32"/>
        <v>-518</v>
      </c>
      <c r="BU17" s="77">
        <f t="shared" si="32"/>
        <v>-2145</v>
      </c>
      <c r="BV17" s="77">
        <f t="shared" si="32"/>
        <v>-2886</v>
      </c>
      <c r="BW17" s="77">
        <f t="shared" si="32"/>
        <v>-2085</v>
      </c>
      <c r="BX17" s="226">
        <f t="shared" si="32"/>
        <v>-2229</v>
      </c>
      <c r="BY17" s="226">
        <f t="shared" si="32"/>
        <v>-2490</v>
      </c>
      <c r="BZ17" s="226">
        <f t="shared" si="32"/>
        <v>-2355</v>
      </c>
      <c r="CA17" s="226">
        <f t="shared" si="32"/>
        <v>-1766</v>
      </c>
      <c r="CB17" s="226">
        <f t="shared" si="32"/>
        <v>-1160</v>
      </c>
      <c r="CC17" s="226">
        <f t="shared" ref="CC17:CL21" si="33">AI17-W17</f>
        <v>-461</v>
      </c>
      <c r="CD17" s="386">
        <f t="shared" si="33"/>
        <v>-2429</v>
      </c>
      <c r="CE17" s="348">
        <f t="shared" si="33"/>
        <v>481</v>
      </c>
      <c r="CF17" s="226">
        <f t="shared" si="33"/>
        <v>-358</v>
      </c>
      <c r="CG17" s="226">
        <f t="shared" si="33"/>
        <v>-289</v>
      </c>
      <c r="CH17" s="226">
        <f t="shared" si="33"/>
        <v>-537</v>
      </c>
      <c r="CI17" s="226">
        <f t="shared" si="33"/>
        <v>-500</v>
      </c>
      <c r="CJ17" s="226">
        <f t="shared" si="33"/>
        <v>-395</v>
      </c>
      <c r="CK17" s="226">
        <f t="shared" si="33"/>
        <v>350</v>
      </c>
      <c r="CL17" s="226">
        <f t="shared" si="33"/>
        <v>-519</v>
      </c>
      <c r="CM17" s="226">
        <f t="shared" ref="CM17:DA21" si="34">AS17-AG17</f>
        <v>93</v>
      </c>
      <c r="CN17" s="226">
        <f t="shared" si="34"/>
        <v>-2560</v>
      </c>
      <c r="CO17" s="226">
        <f t="shared" si="34"/>
        <v>-1816</v>
      </c>
      <c r="CP17" s="386">
        <f t="shared" si="34"/>
        <v>729</v>
      </c>
      <c r="CQ17" s="386">
        <f t="shared" si="34"/>
        <v>-720</v>
      </c>
      <c r="CR17" s="386">
        <f t="shared" si="34"/>
        <v>-92</v>
      </c>
      <c r="CS17" s="386">
        <f t="shared" si="34"/>
        <v>253</v>
      </c>
      <c r="CT17" s="386">
        <f t="shared" si="34"/>
        <v>62</v>
      </c>
      <c r="CU17" s="386">
        <f t="shared" si="34"/>
        <v>-170</v>
      </c>
      <c r="CV17" s="386">
        <f t="shared" si="34"/>
        <v>101</v>
      </c>
      <c r="CW17" s="386">
        <f t="shared" si="34"/>
        <v>132</v>
      </c>
      <c r="CX17" s="386">
        <f t="shared" si="34"/>
        <v>629</v>
      </c>
      <c r="CY17" s="386">
        <f t="shared" si="34"/>
        <v>-2013</v>
      </c>
      <c r="CZ17" s="386">
        <f t="shared" si="34"/>
        <v>28</v>
      </c>
      <c r="DA17" s="386">
        <f t="shared" si="34"/>
        <v>706</v>
      </c>
      <c r="DB17" s="264"/>
      <c r="DC17" s="57">
        <f>IF(ISERROR(GETPIVOTDATA("VALUE",'CRS WK pvt'!$I$2,"DT_FILE",DC$8,"CD_CO",DC$6,"TRIM_CAT",TRIM(B17),"TRIM_LINE",A16))=TRUE,0,GETPIVOTDATA("VALUE",'CRS WK pvt'!$I$2,"DT_FILE",DC$8,"CD_CO",DC$6,"TRIM_CAT",TRIM(B17),"TRIM_LINE",A16))</f>
        <v>22256</v>
      </c>
    </row>
    <row r="18" spans="1:107" s="52" customFormat="1" x14ac:dyDescent="0.35">
      <c r="A18" s="139"/>
      <c r="B18" s="53" t="s">
        <v>140</v>
      </c>
      <c r="C18" s="73">
        <v>4378</v>
      </c>
      <c r="D18" s="74">
        <v>4507</v>
      </c>
      <c r="E18" s="74">
        <v>5063</v>
      </c>
      <c r="F18" s="74">
        <v>4930</v>
      </c>
      <c r="G18" s="74">
        <v>5049</v>
      </c>
      <c r="H18" s="74">
        <v>4982</v>
      </c>
      <c r="I18" s="74">
        <v>4891</v>
      </c>
      <c r="J18" s="74">
        <v>4885</v>
      </c>
      <c r="K18" s="74">
        <v>5018</v>
      </c>
      <c r="L18" s="75">
        <v>5061</v>
      </c>
      <c r="M18" s="74">
        <v>4351</v>
      </c>
      <c r="N18" s="74">
        <v>4363</v>
      </c>
      <c r="O18" s="74">
        <v>4473</v>
      </c>
      <c r="P18" s="74">
        <v>4519</v>
      </c>
      <c r="Q18" s="74">
        <v>4707</v>
      </c>
      <c r="R18" s="74">
        <v>4760</v>
      </c>
      <c r="S18" s="74">
        <v>5110</v>
      </c>
      <c r="T18" s="74">
        <v>5058</v>
      </c>
      <c r="U18" s="184">
        <v>5203</v>
      </c>
      <c r="V18" s="184">
        <v>5263</v>
      </c>
      <c r="W18" s="184">
        <v>5699</v>
      </c>
      <c r="X18" s="75">
        <v>5787</v>
      </c>
      <c r="Y18" s="184">
        <v>5015</v>
      </c>
      <c r="Z18" s="184">
        <v>5026</v>
      </c>
      <c r="AA18" s="184">
        <v>5201</v>
      </c>
      <c r="AB18" s="184">
        <v>5426</v>
      </c>
      <c r="AC18" s="184">
        <v>5402</v>
      </c>
      <c r="AD18" s="184">
        <v>5801</v>
      </c>
      <c r="AE18" s="184">
        <v>5394</v>
      </c>
      <c r="AF18" s="184">
        <v>5392</v>
      </c>
      <c r="AG18" s="184">
        <v>5417</v>
      </c>
      <c r="AH18" s="184">
        <v>5588</v>
      </c>
      <c r="AI18" s="184">
        <v>4589</v>
      </c>
      <c r="AJ18" s="75">
        <v>4632</v>
      </c>
      <c r="AK18" s="275">
        <v>4902</v>
      </c>
      <c r="AL18" s="275">
        <v>5142</v>
      </c>
      <c r="AM18" s="275">
        <v>5323</v>
      </c>
      <c r="AN18" s="275">
        <v>5282</v>
      </c>
      <c r="AO18" s="275">
        <v>5298</v>
      </c>
      <c r="AP18" s="275">
        <v>5379</v>
      </c>
      <c r="AQ18" s="57">
        <v>5257</v>
      </c>
      <c r="AR18" s="275">
        <v>5258</v>
      </c>
      <c r="AS18" s="275">
        <v>5382</v>
      </c>
      <c r="AT18" s="275">
        <v>5214</v>
      </c>
      <c r="AU18" s="275">
        <v>5660</v>
      </c>
      <c r="AV18" s="292">
        <v>6019</v>
      </c>
      <c r="AW18" s="275">
        <v>6046</v>
      </c>
      <c r="AX18" s="275">
        <v>6072</v>
      </c>
      <c r="AY18" s="275">
        <v>6159</v>
      </c>
      <c r="AZ18" s="57">
        <v>6005</v>
      </c>
      <c r="BA18" s="275">
        <v>5969</v>
      </c>
      <c r="BB18" s="275">
        <v>6191</v>
      </c>
      <c r="BC18" s="57">
        <v>6058</v>
      </c>
      <c r="BD18" s="275">
        <v>5968</v>
      </c>
      <c r="BE18" s="275">
        <v>5939</v>
      </c>
      <c r="BF18" s="275">
        <v>5978</v>
      </c>
      <c r="BG18" s="275">
        <v>6175</v>
      </c>
      <c r="BH18" s="292"/>
      <c r="BI18" s="76">
        <f t="shared" si="31"/>
        <v>95</v>
      </c>
      <c r="BJ18" s="77">
        <f t="shared" si="31"/>
        <v>12</v>
      </c>
      <c r="BK18" s="77">
        <f t="shared" si="31"/>
        <v>-356</v>
      </c>
      <c r="BL18" s="77">
        <f t="shared" si="31"/>
        <v>-170</v>
      </c>
      <c r="BM18" s="77">
        <f t="shared" si="31"/>
        <v>61</v>
      </c>
      <c r="BN18" s="77">
        <f t="shared" si="31"/>
        <v>76</v>
      </c>
      <c r="BO18" s="77">
        <f t="shared" si="31"/>
        <v>312</v>
      </c>
      <c r="BP18" s="77">
        <f t="shared" si="31"/>
        <v>378</v>
      </c>
      <c r="BQ18" s="77">
        <f t="shared" si="31"/>
        <v>681</v>
      </c>
      <c r="BR18" s="386">
        <f t="shared" si="31"/>
        <v>726</v>
      </c>
      <c r="BS18" s="409">
        <f t="shared" si="32"/>
        <v>664</v>
      </c>
      <c r="BT18" s="77">
        <f t="shared" si="32"/>
        <v>663</v>
      </c>
      <c r="BU18" s="77">
        <f t="shared" si="32"/>
        <v>728</v>
      </c>
      <c r="BV18" s="77">
        <f t="shared" si="32"/>
        <v>907</v>
      </c>
      <c r="BW18" s="77">
        <f t="shared" si="32"/>
        <v>695</v>
      </c>
      <c r="BX18" s="226">
        <f t="shared" si="32"/>
        <v>1041</v>
      </c>
      <c r="BY18" s="226">
        <f t="shared" si="32"/>
        <v>284</v>
      </c>
      <c r="BZ18" s="226">
        <f t="shared" si="32"/>
        <v>334</v>
      </c>
      <c r="CA18" s="226">
        <f t="shared" si="32"/>
        <v>214</v>
      </c>
      <c r="CB18" s="226">
        <f t="shared" si="32"/>
        <v>325</v>
      </c>
      <c r="CC18" s="226">
        <f t="shared" si="33"/>
        <v>-1110</v>
      </c>
      <c r="CD18" s="386">
        <f t="shared" si="33"/>
        <v>-1155</v>
      </c>
      <c r="CE18" s="348">
        <f t="shared" si="33"/>
        <v>-113</v>
      </c>
      <c r="CF18" s="226">
        <f t="shared" si="33"/>
        <v>116</v>
      </c>
      <c r="CG18" s="226">
        <f t="shared" si="33"/>
        <v>122</v>
      </c>
      <c r="CH18" s="226">
        <f t="shared" si="33"/>
        <v>-144</v>
      </c>
      <c r="CI18" s="226">
        <f t="shared" si="33"/>
        <v>-104</v>
      </c>
      <c r="CJ18" s="226">
        <f t="shared" si="33"/>
        <v>-422</v>
      </c>
      <c r="CK18" s="226">
        <f t="shared" si="33"/>
        <v>-137</v>
      </c>
      <c r="CL18" s="226">
        <f t="shared" si="33"/>
        <v>-134</v>
      </c>
      <c r="CM18" s="226">
        <f t="shared" si="34"/>
        <v>-35</v>
      </c>
      <c r="CN18" s="226">
        <f t="shared" si="34"/>
        <v>-374</v>
      </c>
      <c r="CO18" s="226">
        <f t="shared" si="34"/>
        <v>1071</v>
      </c>
      <c r="CP18" s="386">
        <f t="shared" si="34"/>
        <v>1387</v>
      </c>
      <c r="CQ18" s="386">
        <f t="shared" si="34"/>
        <v>1144</v>
      </c>
      <c r="CR18" s="386">
        <f t="shared" si="34"/>
        <v>930</v>
      </c>
      <c r="CS18" s="386">
        <f t="shared" si="34"/>
        <v>836</v>
      </c>
      <c r="CT18" s="386">
        <f t="shared" si="34"/>
        <v>723</v>
      </c>
      <c r="CU18" s="386">
        <f t="shared" si="34"/>
        <v>671</v>
      </c>
      <c r="CV18" s="386">
        <f t="shared" si="34"/>
        <v>812</v>
      </c>
      <c r="CW18" s="386">
        <f t="shared" si="34"/>
        <v>801</v>
      </c>
      <c r="CX18" s="386">
        <f t="shared" si="34"/>
        <v>710</v>
      </c>
      <c r="CY18" s="386">
        <f t="shared" si="34"/>
        <v>557</v>
      </c>
      <c r="CZ18" s="386">
        <f t="shared" si="34"/>
        <v>764</v>
      </c>
      <c r="DA18" s="386">
        <f t="shared" si="34"/>
        <v>515</v>
      </c>
      <c r="DB18" s="264"/>
      <c r="DC18" s="57">
        <f>IF(ISERROR(GETPIVOTDATA("VALUE",'CRS WK pvt'!$I$2,"DT_FILE",DC$8,"CD_CO",DC$6,"TRIM_CAT",TRIM(B18),"TRIM_LINE",A16))=TRUE,0,GETPIVOTDATA("VALUE",'CRS WK pvt'!$I$2,"DT_FILE",DC$8,"CD_CO",DC$6,"TRIM_CAT",TRIM(B18),"TRIM_LINE",A16))</f>
        <v>6175</v>
      </c>
    </row>
    <row r="19" spans="1:107" s="52" customFormat="1" x14ac:dyDescent="0.35">
      <c r="A19" s="139"/>
      <c r="B19" s="53" t="s">
        <v>141</v>
      </c>
      <c r="C19" s="73">
        <v>3011</v>
      </c>
      <c r="D19" s="74">
        <v>3185</v>
      </c>
      <c r="E19" s="74">
        <v>2868</v>
      </c>
      <c r="F19" s="74">
        <v>2558</v>
      </c>
      <c r="G19" s="74">
        <v>2681</v>
      </c>
      <c r="H19" s="74">
        <v>2280</v>
      </c>
      <c r="I19" s="74">
        <v>2218</v>
      </c>
      <c r="J19" s="74">
        <v>2289</v>
      </c>
      <c r="K19" s="74">
        <v>2581</v>
      </c>
      <c r="L19" s="75">
        <v>3049</v>
      </c>
      <c r="M19" s="74">
        <v>2583</v>
      </c>
      <c r="N19" s="74">
        <v>3028</v>
      </c>
      <c r="O19" s="74">
        <v>3090</v>
      </c>
      <c r="P19" s="74">
        <v>4069</v>
      </c>
      <c r="Q19" s="74">
        <v>3624</v>
      </c>
      <c r="R19" s="74">
        <v>3403</v>
      </c>
      <c r="S19" s="74">
        <v>2874</v>
      </c>
      <c r="T19" s="74">
        <v>2860</v>
      </c>
      <c r="U19" s="184">
        <v>2655</v>
      </c>
      <c r="V19" s="184">
        <v>2856</v>
      </c>
      <c r="W19" s="184">
        <v>2974</v>
      </c>
      <c r="X19" s="75">
        <v>3059</v>
      </c>
      <c r="Y19" s="184">
        <v>3264</v>
      </c>
      <c r="Z19" s="184">
        <v>3119</v>
      </c>
      <c r="AA19" s="184">
        <v>2729</v>
      </c>
      <c r="AB19" s="184">
        <v>2564</v>
      </c>
      <c r="AC19" s="184">
        <v>2488</v>
      </c>
      <c r="AD19" s="184">
        <v>2747</v>
      </c>
      <c r="AE19" s="184">
        <v>2661</v>
      </c>
      <c r="AF19" s="184">
        <v>2418</v>
      </c>
      <c r="AG19" s="184">
        <v>2516</v>
      </c>
      <c r="AH19" s="184">
        <v>3438</v>
      </c>
      <c r="AI19" s="184">
        <v>3686</v>
      </c>
      <c r="AJ19" s="75">
        <v>3532</v>
      </c>
      <c r="AK19" s="275">
        <v>4430</v>
      </c>
      <c r="AL19" s="275">
        <v>3927</v>
      </c>
      <c r="AM19" s="275">
        <v>3809</v>
      </c>
      <c r="AN19" s="275">
        <v>3274</v>
      </c>
      <c r="AO19" s="275">
        <v>3088</v>
      </c>
      <c r="AP19" s="275">
        <v>3285</v>
      </c>
      <c r="AQ19" s="57">
        <v>2928</v>
      </c>
      <c r="AR19" s="275">
        <v>2802</v>
      </c>
      <c r="AS19" s="275">
        <v>2958</v>
      </c>
      <c r="AT19" s="275">
        <v>2795</v>
      </c>
      <c r="AU19" s="275">
        <v>2765</v>
      </c>
      <c r="AV19" s="292">
        <v>3181</v>
      </c>
      <c r="AW19" s="275">
        <v>2935</v>
      </c>
      <c r="AX19" s="275">
        <v>2804</v>
      </c>
      <c r="AY19" s="275">
        <v>3054</v>
      </c>
      <c r="AZ19" s="57">
        <v>2706</v>
      </c>
      <c r="BA19" s="275">
        <v>2774</v>
      </c>
      <c r="BB19" s="275">
        <v>2765</v>
      </c>
      <c r="BC19" s="57">
        <v>2700</v>
      </c>
      <c r="BD19" s="275">
        <v>2538</v>
      </c>
      <c r="BE19" s="275">
        <v>2442</v>
      </c>
      <c r="BF19" s="275">
        <v>2577</v>
      </c>
      <c r="BG19" s="275">
        <v>2777</v>
      </c>
      <c r="BH19" s="292"/>
      <c r="BI19" s="76">
        <f t="shared" si="31"/>
        <v>79</v>
      </c>
      <c r="BJ19" s="77">
        <f t="shared" si="31"/>
        <v>884</v>
      </c>
      <c r="BK19" s="77">
        <f t="shared" si="31"/>
        <v>756</v>
      </c>
      <c r="BL19" s="77">
        <f t="shared" si="31"/>
        <v>845</v>
      </c>
      <c r="BM19" s="77">
        <f t="shared" si="31"/>
        <v>193</v>
      </c>
      <c r="BN19" s="77">
        <f t="shared" si="31"/>
        <v>580</v>
      </c>
      <c r="BO19" s="77">
        <f t="shared" si="31"/>
        <v>437</v>
      </c>
      <c r="BP19" s="77">
        <f t="shared" si="31"/>
        <v>567</v>
      </c>
      <c r="BQ19" s="77">
        <f t="shared" si="31"/>
        <v>393</v>
      </c>
      <c r="BR19" s="386">
        <f t="shared" si="31"/>
        <v>10</v>
      </c>
      <c r="BS19" s="409">
        <f t="shared" si="32"/>
        <v>681</v>
      </c>
      <c r="BT19" s="77">
        <f t="shared" si="32"/>
        <v>91</v>
      </c>
      <c r="BU19" s="77">
        <f t="shared" si="32"/>
        <v>-361</v>
      </c>
      <c r="BV19" s="77">
        <f t="shared" si="32"/>
        <v>-1505</v>
      </c>
      <c r="BW19" s="77">
        <f t="shared" si="32"/>
        <v>-1136</v>
      </c>
      <c r="BX19" s="226">
        <f t="shared" si="32"/>
        <v>-656</v>
      </c>
      <c r="BY19" s="226">
        <f t="shared" si="32"/>
        <v>-213</v>
      </c>
      <c r="BZ19" s="226">
        <f t="shared" si="32"/>
        <v>-442</v>
      </c>
      <c r="CA19" s="226">
        <f t="shared" si="32"/>
        <v>-139</v>
      </c>
      <c r="CB19" s="226">
        <f t="shared" si="32"/>
        <v>582</v>
      </c>
      <c r="CC19" s="226">
        <f t="shared" si="33"/>
        <v>712</v>
      </c>
      <c r="CD19" s="386">
        <f t="shared" si="33"/>
        <v>473</v>
      </c>
      <c r="CE19" s="348">
        <f t="shared" si="33"/>
        <v>1166</v>
      </c>
      <c r="CF19" s="226">
        <f t="shared" si="33"/>
        <v>808</v>
      </c>
      <c r="CG19" s="226">
        <f t="shared" si="33"/>
        <v>1080</v>
      </c>
      <c r="CH19" s="226">
        <f t="shared" si="33"/>
        <v>710</v>
      </c>
      <c r="CI19" s="226">
        <f t="shared" si="33"/>
        <v>600</v>
      </c>
      <c r="CJ19" s="226">
        <f t="shared" si="33"/>
        <v>538</v>
      </c>
      <c r="CK19" s="226">
        <f t="shared" si="33"/>
        <v>267</v>
      </c>
      <c r="CL19" s="226">
        <f t="shared" si="33"/>
        <v>384</v>
      </c>
      <c r="CM19" s="226">
        <f t="shared" si="34"/>
        <v>442</v>
      </c>
      <c r="CN19" s="226">
        <f t="shared" si="34"/>
        <v>-643</v>
      </c>
      <c r="CO19" s="226">
        <f t="shared" si="34"/>
        <v>-921</v>
      </c>
      <c r="CP19" s="386">
        <f t="shared" si="34"/>
        <v>-351</v>
      </c>
      <c r="CQ19" s="386">
        <f t="shared" si="34"/>
        <v>-1495</v>
      </c>
      <c r="CR19" s="386">
        <f t="shared" si="34"/>
        <v>-1123</v>
      </c>
      <c r="CS19" s="386">
        <f t="shared" si="34"/>
        <v>-755</v>
      </c>
      <c r="CT19" s="386">
        <f t="shared" si="34"/>
        <v>-568</v>
      </c>
      <c r="CU19" s="386">
        <f t="shared" si="34"/>
        <v>-314</v>
      </c>
      <c r="CV19" s="386">
        <f t="shared" si="34"/>
        <v>-520</v>
      </c>
      <c r="CW19" s="386">
        <f t="shared" si="34"/>
        <v>-228</v>
      </c>
      <c r="CX19" s="386">
        <f t="shared" si="34"/>
        <v>-264</v>
      </c>
      <c r="CY19" s="386">
        <f t="shared" si="34"/>
        <v>-516</v>
      </c>
      <c r="CZ19" s="386">
        <f t="shared" si="34"/>
        <v>-218</v>
      </c>
      <c r="DA19" s="386">
        <f t="shared" si="34"/>
        <v>12</v>
      </c>
      <c r="DB19" s="264"/>
      <c r="DC19" s="57">
        <f>IF(ISERROR(GETPIVOTDATA("VALUE",'CRS WK pvt'!$I$2,"DT_FILE",DC$8,"CD_CO",DC$6,"TRIM_CAT",TRIM(B19),"TRIM_LINE",A16))=TRUE,0,GETPIVOTDATA("VALUE",'CRS WK pvt'!$I$2,"DT_FILE",DC$8,"CD_CO",DC$6,"TRIM_CAT",TRIM(B19),"TRIM_LINE",A16))</f>
        <v>2777</v>
      </c>
    </row>
    <row r="20" spans="1:107" s="52" customFormat="1" x14ac:dyDescent="0.35">
      <c r="A20" s="139"/>
      <c r="B20" s="53" t="s">
        <v>142</v>
      </c>
      <c r="C20" s="73">
        <v>126</v>
      </c>
      <c r="D20" s="74">
        <v>143</v>
      </c>
      <c r="E20" s="74">
        <v>115</v>
      </c>
      <c r="F20" s="74">
        <v>103</v>
      </c>
      <c r="G20" s="74">
        <v>114</v>
      </c>
      <c r="H20" s="74">
        <v>84</v>
      </c>
      <c r="I20" s="74">
        <v>86</v>
      </c>
      <c r="J20" s="74">
        <v>80</v>
      </c>
      <c r="K20" s="74">
        <v>101</v>
      </c>
      <c r="L20" s="75">
        <v>144</v>
      </c>
      <c r="M20" s="74">
        <v>105</v>
      </c>
      <c r="N20" s="74">
        <v>128</v>
      </c>
      <c r="O20" s="74">
        <v>142</v>
      </c>
      <c r="P20" s="74">
        <v>169</v>
      </c>
      <c r="Q20" s="74">
        <v>162</v>
      </c>
      <c r="R20" s="74">
        <v>148</v>
      </c>
      <c r="S20" s="74">
        <v>130</v>
      </c>
      <c r="T20" s="74">
        <v>119</v>
      </c>
      <c r="U20" s="184">
        <v>100</v>
      </c>
      <c r="V20" s="184">
        <v>92</v>
      </c>
      <c r="W20" s="184">
        <v>124</v>
      </c>
      <c r="X20" s="75">
        <v>112</v>
      </c>
      <c r="Y20" s="184">
        <v>131</v>
      </c>
      <c r="Z20" s="184">
        <v>118</v>
      </c>
      <c r="AA20" s="184">
        <v>104</v>
      </c>
      <c r="AB20" s="184">
        <v>84</v>
      </c>
      <c r="AC20" s="184">
        <v>86</v>
      </c>
      <c r="AD20" s="184">
        <v>104</v>
      </c>
      <c r="AE20" s="184">
        <v>91</v>
      </c>
      <c r="AF20" s="184">
        <v>74</v>
      </c>
      <c r="AG20" s="184">
        <v>114</v>
      </c>
      <c r="AH20" s="184">
        <v>141</v>
      </c>
      <c r="AI20" s="184">
        <v>168</v>
      </c>
      <c r="AJ20" s="75">
        <v>177</v>
      </c>
      <c r="AK20" s="275">
        <v>194</v>
      </c>
      <c r="AL20" s="275">
        <v>174</v>
      </c>
      <c r="AM20" s="275">
        <v>153</v>
      </c>
      <c r="AN20" s="275">
        <v>128</v>
      </c>
      <c r="AO20" s="275">
        <v>126</v>
      </c>
      <c r="AP20" s="275">
        <v>151</v>
      </c>
      <c r="AQ20" s="57">
        <v>116</v>
      </c>
      <c r="AR20" s="275">
        <v>119</v>
      </c>
      <c r="AS20" s="275">
        <v>128</v>
      </c>
      <c r="AT20" s="275">
        <v>121</v>
      </c>
      <c r="AU20" s="275">
        <v>118</v>
      </c>
      <c r="AV20" s="292">
        <v>129</v>
      </c>
      <c r="AW20" s="275">
        <v>134</v>
      </c>
      <c r="AX20" s="275">
        <v>95</v>
      </c>
      <c r="AY20" s="275">
        <v>107</v>
      </c>
      <c r="AZ20" s="57">
        <v>105</v>
      </c>
      <c r="BA20" s="275">
        <v>117</v>
      </c>
      <c r="BB20" s="275">
        <v>122</v>
      </c>
      <c r="BC20" s="57">
        <v>95</v>
      </c>
      <c r="BD20" s="275">
        <v>98</v>
      </c>
      <c r="BE20" s="275">
        <v>92</v>
      </c>
      <c r="BF20" s="275">
        <v>102</v>
      </c>
      <c r="BG20" s="275">
        <v>134</v>
      </c>
      <c r="BH20" s="292"/>
      <c r="BI20" s="76">
        <f t="shared" si="31"/>
        <v>16</v>
      </c>
      <c r="BJ20" s="77">
        <f t="shared" si="31"/>
        <v>26</v>
      </c>
      <c r="BK20" s="77">
        <f t="shared" si="31"/>
        <v>47</v>
      </c>
      <c r="BL20" s="77">
        <f t="shared" si="31"/>
        <v>45</v>
      </c>
      <c r="BM20" s="77">
        <f t="shared" si="31"/>
        <v>16</v>
      </c>
      <c r="BN20" s="77">
        <f t="shared" si="31"/>
        <v>35</v>
      </c>
      <c r="BO20" s="77">
        <f t="shared" si="31"/>
        <v>14</v>
      </c>
      <c r="BP20" s="77">
        <f t="shared" si="31"/>
        <v>12</v>
      </c>
      <c r="BQ20" s="77">
        <f t="shared" si="31"/>
        <v>23</v>
      </c>
      <c r="BR20" s="386">
        <f t="shared" si="31"/>
        <v>-32</v>
      </c>
      <c r="BS20" s="409">
        <f t="shared" si="32"/>
        <v>26</v>
      </c>
      <c r="BT20" s="77">
        <f t="shared" si="32"/>
        <v>-10</v>
      </c>
      <c r="BU20" s="77">
        <f t="shared" si="32"/>
        <v>-38</v>
      </c>
      <c r="BV20" s="77">
        <f t="shared" si="32"/>
        <v>-85</v>
      </c>
      <c r="BW20" s="77">
        <f t="shared" si="32"/>
        <v>-76</v>
      </c>
      <c r="BX20" s="226">
        <f t="shared" si="32"/>
        <v>-44</v>
      </c>
      <c r="BY20" s="226">
        <f t="shared" si="32"/>
        <v>-39</v>
      </c>
      <c r="BZ20" s="226">
        <f t="shared" si="32"/>
        <v>-45</v>
      </c>
      <c r="CA20" s="226">
        <f t="shared" si="32"/>
        <v>14</v>
      </c>
      <c r="CB20" s="226">
        <f t="shared" si="32"/>
        <v>49</v>
      </c>
      <c r="CC20" s="226">
        <f t="shared" si="33"/>
        <v>44</v>
      </c>
      <c r="CD20" s="386">
        <f t="shared" si="33"/>
        <v>65</v>
      </c>
      <c r="CE20" s="348">
        <f t="shared" si="33"/>
        <v>63</v>
      </c>
      <c r="CF20" s="226">
        <f t="shared" si="33"/>
        <v>56</v>
      </c>
      <c r="CG20" s="226">
        <f t="shared" si="33"/>
        <v>49</v>
      </c>
      <c r="CH20" s="226">
        <f t="shared" si="33"/>
        <v>44</v>
      </c>
      <c r="CI20" s="226">
        <f t="shared" si="33"/>
        <v>40</v>
      </c>
      <c r="CJ20" s="226">
        <f t="shared" si="33"/>
        <v>47</v>
      </c>
      <c r="CK20" s="226">
        <f t="shared" si="33"/>
        <v>25</v>
      </c>
      <c r="CL20" s="226">
        <f t="shared" si="33"/>
        <v>45</v>
      </c>
      <c r="CM20" s="226">
        <f t="shared" si="34"/>
        <v>14</v>
      </c>
      <c r="CN20" s="226">
        <f t="shared" si="34"/>
        <v>-20</v>
      </c>
      <c r="CO20" s="226">
        <f t="shared" si="34"/>
        <v>-50</v>
      </c>
      <c r="CP20" s="386">
        <f t="shared" si="34"/>
        <v>-48</v>
      </c>
      <c r="CQ20" s="386">
        <f t="shared" si="34"/>
        <v>-60</v>
      </c>
      <c r="CR20" s="386">
        <f t="shared" si="34"/>
        <v>-79</v>
      </c>
      <c r="CS20" s="386">
        <f t="shared" si="34"/>
        <v>-46</v>
      </c>
      <c r="CT20" s="386">
        <f t="shared" si="34"/>
        <v>-23</v>
      </c>
      <c r="CU20" s="386">
        <f t="shared" si="34"/>
        <v>-9</v>
      </c>
      <c r="CV20" s="386">
        <f t="shared" si="34"/>
        <v>-29</v>
      </c>
      <c r="CW20" s="386">
        <f t="shared" si="34"/>
        <v>-21</v>
      </c>
      <c r="CX20" s="386">
        <f t="shared" si="34"/>
        <v>-21</v>
      </c>
      <c r="CY20" s="386">
        <f t="shared" si="34"/>
        <v>-36</v>
      </c>
      <c r="CZ20" s="386">
        <f t="shared" si="34"/>
        <v>-19</v>
      </c>
      <c r="DA20" s="386">
        <f t="shared" si="34"/>
        <v>16</v>
      </c>
      <c r="DB20" s="264"/>
      <c r="DC20" s="57">
        <f>IF(ISERROR(GETPIVOTDATA("VALUE",'CRS WK pvt'!$I$2,"DT_FILE",DC$8,"CD_CO",DC$6,"TRIM_CAT",TRIM(B20),"TRIM_LINE",A16))=TRUE,0,GETPIVOTDATA("VALUE",'CRS WK pvt'!$I$2,"DT_FILE",DC$8,"CD_CO",DC$6,"TRIM_CAT",TRIM(B20),"TRIM_LINE",A16))</f>
        <v>134</v>
      </c>
    </row>
    <row r="21" spans="1:107" s="52" customFormat="1" x14ac:dyDescent="0.35">
      <c r="A21" s="139"/>
      <c r="B21" s="53" t="s">
        <v>143</v>
      </c>
      <c r="C21" s="73">
        <v>17</v>
      </c>
      <c r="D21" s="74">
        <v>23</v>
      </c>
      <c r="E21" s="74">
        <v>30</v>
      </c>
      <c r="F21" s="74">
        <v>12</v>
      </c>
      <c r="G21" s="74">
        <v>17</v>
      </c>
      <c r="H21" s="74">
        <v>8</v>
      </c>
      <c r="I21" s="74">
        <v>11</v>
      </c>
      <c r="J21" s="74">
        <v>10</v>
      </c>
      <c r="K21" s="74">
        <v>14</v>
      </c>
      <c r="L21" s="75">
        <v>20</v>
      </c>
      <c r="M21" s="74">
        <v>15</v>
      </c>
      <c r="N21" s="74">
        <v>19</v>
      </c>
      <c r="O21" s="74">
        <v>23</v>
      </c>
      <c r="P21" s="74">
        <v>28</v>
      </c>
      <c r="Q21" s="74">
        <v>21</v>
      </c>
      <c r="R21" s="74">
        <v>19</v>
      </c>
      <c r="S21" s="74">
        <v>37</v>
      </c>
      <c r="T21" s="74">
        <v>18</v>
      </c>
      <c r="U21" s="184">
        <v>18</v>
      </c>
      <c r="V21" s="184">
        <v>21</v>
      </c>
      <c r="W21" s="184">
        <v>21</v>
      </c>
      <c r="X21" s="75">
        <v>15</v>
      </c>
      <c r="Y21" s="184">
        <v>17</v>
      </c>
      <c r="Z21" s="184">
        <v>15</v>
      </c>
      <c r="AA21" s="184">
        <v>13</v>
      </c>
      <c r="AB21" s="184">
        <v>13</v>
      </c>
      <c r="AC21" s="184">
        <v>15</v>
      </c>
      <c r="AD21" s="184">
        <v>21</v>
      </c>
      <c r="AE21" s="184">
        <v>18</v>
      </c>
      <c r="AF21" s="184">
        <v>16</v>
      </c>
      <c r="AG21" s="184">
        <v>17</v>
      </c>
      <c r="AH21" s="184">
        <v>25</v>
      </c>
      <c r="AI21" s="184">
        <v>27</v>
      </c>
      <c r="AJ21" s="75">
        <v>29</v>
      </c>
      <c r="AK21" s="275">
        <v>33</v>
      </c>
      <c r="AL21" s="275">
        <v>22</v>
      </c>
      <c r="AM21" s="275">
        <v>27</v>
      </c>
      <c r="AN21" s="275">
        <v>18</v>
      </c>
      <c r="AO21" s="275">
        <v>24</v>
      </c>
      <c r="AP21" s="275">
        <v>27</v>
      </c>
      <c r="AQ21" s="57">
        <v>22</v>
      </c>
      <c r="AR21" s="275">
        <v>17</v>
      </c>
      <c r="AS21" s="275">
        <v>22</v>
      </c>
      <c r="AT21" s="275">
        <v>20</v>
      </c>
      <c r="AU21" s="275">
        <v>24</v>
      </c>
      <c r="AV21" s="292">
        <v>30</v>
      </c>
      <c r="AW21" s="275">
        <v>33</v>
      </c>
      <c r="AX21" s="275">
        <v>23</v>
      </c>
      <c r="AY21" s="275">
        <v>18</v>
      </c>
      <c r="AZ21" s="57">
        <v>14</v>
      </c>
      <c r="BA21" s="275">
        <v>22</v>
      </c>
      <c r="BB21" s="275">
        <v>18</v>
      </c>
      <c r="BC21" s="57">
        <v>20</v>
      </c>
      <c r="BD21" s="275">
        <v>19</v>
      </c>
      <c r="BE21" s="275">
        <v>14</v>
      </c>
      <c r="BF21" s="275">
        <v>14</v>
      </c>
      <c r="BG21" s="275">
        <v>11</v>
      </c>
      <c r="BH21" s="292"/>
      <c r="BI21" s="76">
        <f t="shared" si="31"/>
        <v>6</v>
      </c>
      <c r="BJ21" s="77">
        <f t="shared" si="31"/>
        <v>5</v>
      </c>
      <c r="BK21" s="77">
        <f t="shared" si="31"/>
        <v>-9</v>
      </c>
      <c r="BL21" s="77">
        <f t="shared" si="31"/>
        <v>7</v>
      </c>
      <c r="BM21" s="77">
        <f t="shared" si="31"/>
        <v>20</v>
      </c>
      <c r="BN21" s="77">
        <f t="shared" si="31"/>
        <v>10</v>
      </c>
      <c r="BO21" s="77">
        <f t="shared" si="31"/>
        <v>7</v>
      </c>
      <c r="BP21" s="77">
        <f t="shared" si="31"/>
        <v>11</v>
      </c>
      <c r="BQ21" s="77">
        <f t="shared" si="31"/>
        <v>7</v>
      </c>
      <c r="BR21" s="386">
        <f t="shared" si="31"/>
        <v>-5</v>
      </c>
      <c r="BS21" s="409">
        <f t="shared" si="32"/>
        <v>2</v>
      </c>
      <c r="BT21" s="77">
        <f t="shared" si="32"/>
        <v>-4</v>
      </c>
      <c r="BU21" s="77">
        <f t="shared" si="32"/>
        <v>-10</v>
      </c>
      <c r="BV21" s="77">
        <f t="shared" si="32"/>
        <v>-15</v>
      </c>
      <c r="BW21" s="77">
        <f t="shared" si="32"/>
        <v>-6</v>
      </c>
      <c r="BX21" s="226">
        <f t="shared" si="32"/>
        <v>2</v>
      </c>
      <c r="BY21" s="226">
        <f t="shared" si="32"/>
        <v>-19</v>
      </c>
      <c r="BZ21" s="226">
        <f t="shared" si="32"/>
        <v>-2</v>
      </c>
      <c r="CA21" s="226">
        <f t="shared" si="32"/>
        <v>-1</v>
      </c>
      <c r="CB21" s="226">
        <f t="shared" si="32"/>
        <v>4</v>
      </c>
      <c r="CC21" s="226">
        <f t="shared" si="33"/>
        <v>6</v>
      </c>
      <c r="CD21" s="386">
        <f t="shared" si="33"/>
        <v>14</v>
      </c>
      <c r="CE21" s="348">
        <f t="shared" si="33"/>
        <v>16</v>
      </c>
      <c r="CF21" s="226">
        <f t="shared" si="33"/>
        <v>7</v>
      </c>
      <c r="CG21" s="226">
        <f t="shared" si="33"/>
        <v>14</v>
      </c>
      <c r="CH21" s="226">
        <f t="shared" si="33"/>
        <v>5</v>
      </c>
      <c r="CI21" s="226">
        <f t="shared" si="33"/>
        <v>9</v>
      </c>
      <c r="CJ21" s="226">
        <f t="shared" si="33"/>
        <v>6</v>
      </c>
      <c r="CK21" s="226">
        <f t="shared" si="33"/>
        <v>4</v>
      </c>
      <c r="CL21" s="226">
        <f t="shared" si="33"/>
        <v>1</v>
      </c>
      <c r="CM21" s="226">
        <f t="shared" si="34"/>
        <v>5</v>
      </c>
      <c r="CN21" s="226">
        <f t="shared" si="34"/>
        <v>-5</v>
      </c>
      <c r="CO21" s="226">
        <f t="shared" si="34"/>
        <v>-3</v>
      </c>
      <c r="CP21" s="386">
        <f t="shared" si="34"/>
        <v>1</v>
      </c>
      <c r="CQ21" s="386">
        <f t="shared" si="34"/>
        <v>0</v>
      </c>
      <c r="CR21" s="386">
        <f t="shared" si="34"/>
        <v>1</v>
      </c>
      <c r="CS21" s="386">
        <f t="shared" si="34"/>
        <v>-9</v>
      </c>
      <c r="CT21" s="386">
        <f t="shared" si="34"/>
        <v>-4</v>
      </c>
      <c r="CU21" s="386">
        <f t="shared" si="34"/>
        <v>-2</v>
      </c>
      <c r="CV21" s="386">
        <f t="shared" si="34"/>
        <v>-9</v>
      </c>
      <c r="CW21" s="386">
        <f t="shared" si="34"/>
        <v>-2</v>
      </c>
      <c r="CX21" s="386">
        <f t="shared" si="34"/>
        <v>2</v>
      </c>
      <c r="CY21" s="386">
        <f t="shared" si="34"/>
        <v>-8</v>
      </c>
      <c r="CZ21" s="386">
        <f t="shared" si="34"/>
        <v>-6</v>
      </c>
      <c r="DA21" s="386">
        <f t="shared" si="34"/>
        <v>-13</v>
      </c>
      <c r="DB21" s="264"/>
      <c r="DC21" s="57">
        <f>IF(ISERROR(GETPIVOTDATA("VALUE",'CRS WK pvt'!$I$2,"DT_FILE",DC$8,"CD_CO",DC$6,"TRIM_CAT",TRIM(B21),"TRIM_LINE",A16))=TRUE,0,GETPIVOTDATA("VALUE",'CRS WK pvt'!$I$2,"DT_FILE",DC$8,"CD_CO",DC$6,"TRIM_CAT",TRIM(B21),"TRIM_LINE",A16))</f>
        <v>11</v>
      </c>
    </row>
    <row r="22" spans="1:107" s="66" customFormat="1" x14ac:dyDescent="0.35">
      <c r="A22" s="141"/>
      <c r="B22" s="53" t="s">
        <v>144</v>
      </c>
      <c r="C22" s="129">
        <f t="shared" ref="C22:V22" si="35">SUM(C17:C21)</f>
        <v>32553</v>
      </c>
      <c r="D22" s="130">
        <f t="shared" si="35"/>
        <v>34535</v>
      </c>
      <c r="E22" s="130">
        <f t="shared" si="35"/>
        <v>34659</v>
      </c>
      <c r="F22" s="130">
        <f t="shared" si="35"/>
        <v>32559</v>
      </c>
      <c r="G22" s="130">
        <f t="shared" si="35"/>
        <v>33543</v>
      </c>
      <c r="H22" s="130">
        <f t="shared" si="35"/>
        <v>31231</v>
      </c>
      <c r="I22" s="130">
        <f t="shared" si="35"/>
        <v>30759</v>
      </c>
      <c r="J22" s="130">
        <f t="shared" si="35"/>
        <v>30436</v>
      </c>
      <c r="K22" s="130">
        <f t="shared" si="35"/>
        <v>30716</v>
      </c>
      <c r="L22" s="131">
        <f t="shared" si="35"/>
        <v>31967</v>
      </c>
      <c r="M22" s="130">
        <f t="shared" si="35"/>
        <v>28811</v>
      </c>
      <c r="N22" s="130">
        <f t="shared" si="35"/>
        <v>31294</v>
      </c>
      <c r="O22" s="130">
        <f t="shared" si="35"/>
        <v>33728</v>
      </c>
      <c r="P22" s="130">
        <f t="shared" si="35"/>
        <v>35252</v>
      </c>
      <c r="Q22" s="130">
        <f t="shared" si="35"/>
        <v>34238</v>
      </c>
      <c r="R22" s="130">
        <f t="shared" si="35"/>
        <v>34297</v>
      </c>
      <c r="S22" s="130">
        <f t="shared" si="35"/>
        <v>32414</v>
      </c>
      <c r="T22" s="130">
        <f t="shared" si="35"/>
        <v>32205</v>
      </c>
      <c r="U22" s="130">
        <f t="shared" si="35"/>
        <v>32451</v>
      </c>
      <c r="V22" s="130">
        <f t="shared" si="35"/>
        <v>32968</v>
      </c>
      <c r="W22" s="130">
        <f>SUM(W17+W18+W19+W20+W21)</f>
        <v>32645</v>
      </c>
      <c r="X22" s="131">
        <f>SUM(X17+X18+X19+X20+X21)</f>
        <v>33407</v>
      </c>
      <c r="Y22" s="185">
        <v>30332</v>
      </c>
      <c r="Z22" s="185">
        <v>31516</v>
      </c>
      <c r="AA22" s="185">
        <v>31902</v>
      </c>
      <c r="AB22" s="185">
        <v>31668</v>
      </c>
      <c r="AC22" s="185">
        <v>31630</v>
      </c>
      <c r="AD22" s="185">
        <v>32411</v>
      </c>
      <c r="AE22" s="185">
        <v>29937</v>
      </c>
      <c r="AF22" s="185">
        <v>29695</v>
      </c>
      <c r="AG22" s="185">
        <v>30773</v>
      </c>
      <c r="AH22" s="185">
        <v>32768</v>
      </c>
      <c r="AI22" s="185">
        <v>31836</v>
      </c>
      <c r="AJ22" s="131">
        <v>30375</v>
      </c>
      <c r="AK22" s="276">
        <v>31945</v>
      </c>
      <c r="AL22" s="276">
        <v>32145</v>
      </c>
      <c r="AM22" s="276">
        <v>32878</v>
      </c>
      <c r="AN22" s="276">
        <v>31746</v>
      </c>
      <c r="AO22" s="276">
        <v>31675</v>
      </c>
      <c r="AP22" s="276">
        <v>32185</v>
      </c>
      <c r="AQ22" s="78">
        <v>30446</v>
      </c>
      <c r="AR22" s="276">
        <v>29472</v>
      </c>
      <c r="AS22" s="276">
        <v>31292</v>
      </c>
      <c r="AT22" s="276">
        <v>29166</v>
      </c>
      <c r="AU22" s="276">
        <v>30117</v>
      </c>
      <c r="AV22" s="293">
        <v>32093</v>
      </c>
      <c r="AW22" s="276">
        <v>30814</v>
      </c>
      <c r="AX22" s="276">
        <v>31782</v>
      </c>
      <c r="AY22" s="276">
        <v>33157</v>
      </c>
      <c r="AZ22" s="78">
        <v>31936</v>
      </c>
      <c r="BA22" s="276">
        <v>31851</v>
      </c>
      <c r="BB22" s="276">
        <v>32540</v>
      </c>
      <c r="BC22" s="78">
        <v>31128</v>
      </c>
      <c r="BD22" s="276">
        <v>30528</v>
      </c>
      <c r="BE22" s="276">
        <v>29276</v>
      </c>
      <c r="BF22" s="276">
        <v>29715</v>
      </c>
      <c r="BG22" s="276">
        <v>31353</v>
      </c>
      <c r="BH22" s="293"/>
      <c r="BI22" s="78">
        <f t="shared" ref="BI22:BM22" si="36">SUM(BI17:BI21)</f>
        <v>1175</v>
      </c>
      <c r="BJ22" s="132">
        <f t="shared" si="36"/>
        <v>717</v>
      </c>
      <c r="BK22" s="132">
        <f t="shared" si="36"/>
        <v>-421</v>
      </c>
      <c r="BL22" s="132">
        <f t="shared" si="36"/>
        <v>1738</v>
      </c>
      <c r="BM22" s="132">
        <f t="shared" si="36"/>
        <v>-1129</v>
      </c>
      <c r="BN22" s="132">
        <f t="shared" ref="BN22:BV22" si="37">SUM(BN17:BN21)</f>
        <v>974</v>
      </c>
      <c r="BO22" s="132">
        <f t="shared" si="37"/>
        <v>1692</v>
      </c>
      <c r="BP22" s="132">
        <f t="shared" si="37"/>
        <v>2532</v>
      </c>
      <c r="BQ22" s="132">
        <f t="shared" si="37"/>
        <v>1929</v>
      </c>
      <c r="BR22" s="387">
        <f t="shared" si="37"/>
        <v>1440</v>
      </c>
      <c r="BS22" s="410">
        <f t="shared" si="37"/>
        <v>1521</v>
      </c>
      <c r="BT22" s="132">
        <f t="shared" si="37"/>
        <v>222</v>
      </c>
      <c r="BU22" s="132">
        <f t="shared" si="37"/>
        <v>-1826</v>
      </c>
      <c r="BV22" s="132">
        <f t="shared" si="37"/>
        <v>-3584</v>
      </c>
      <c r="BW22" s="132">
        <f t="shared" ref="BW22:BX22" si="38">SUM(BW17:BW21)</f>
        <v>-2608</v>
      </c>
      <c r="BX22" s="227">
        <f t="shared" si="38"/>
        <v>-1886</v>
      </c>
      <c r="BY22" s="227">
        <f t="shared" ref="BY22:BZ22" si="39">SUM(BY17:BY21)</f>
        <v>-2477</v>
      </c>
      <c r="BZ22" s="227">
        <f t="shared" si="39"/>
        <v>-2510</v>
      </c>
      <c r="CA22" s="227">
        <f t="shared" ref="CA22" si="40">SUM(CA17:CA21)</f>
        <v>-1678</v>
      </c>
      <c r="CB22" s="227">
        <f t="shared" ref="CB22:CC22" si="41">SUM(CB17:CB21)</f>
        <v>-200</v>
      </c>
      <c r="CC22" s="227">
        <f t="shared" si="41"/>
        <v>-809</v>
      </c>
      <c r="CD22" s="387">
        <f t="shared" ref="CD22:CE22" si="42">SUM(CD17:CD21)</f>
        <v>-3032</v>
      </c>
      <c r="CE22" s="349">
        <f t="shared" si="42"/>
        <v>1613</v>
      </c>
      <c r="CF22" s="227">
        <f t="shared" ref="CF22" si="43">SUM(CF17:CF21)</f>
        <v>629</v>
      </c>
      <c r="CG22" s="227">
        <f t="shared" ref="CG22" si="44">SUM(CG17:CG21)</f>
        <v>976</v>
      </c>
      <c r="CH22" s="227">
        <f t="shared" ref="CH22" si="45">SUM(CH17:CH21)</f>
        <v>78</v>
      </c>
      <c r="CI22" s="227">
        <f t="shared" ref="CI22" si="46">SUM(CI17:CI21)</f>
        <v>45</v>
      </c>
      <c r="CJ22" s="227">
        <f t="shared" ref="CJ22" si="47">SUM(CJ17:CJ21)</f>
        <v>-226</v>
      </c>
      <c r="CK22" s="227">
        <f t="shared" ref="CK22" si="48">SUM(CK17:CK21)</f>
        <v>509</v>
      </c>
      <c r="CL22" s="227">
        <f t="shared" ref="CL22" si="49">SUM(CL17:CL21)</f>
        <v>-223</v>
      </c>
      <c r="CM22" s="227">
        <f t="shared" ref="CM22" si="50">SUM(CM17:CM21)</f>
        <v>519</v>
      </c>
      <c r="CN22" s="227">
        <f t="shared" ref="CN22" si="51">SUM(CN17:CN21)</f>
        <v>-3602</v>
      </c>
      <c r="CO22" s="227">
        <f t="shared" ref="CO22" si="52">SUM(CO17:CO21)</f>
        <v>-1719</v>
      </c>
      <c r="CP22" s="387">
        <f t="shared" ref="CP22" si="53">SUM(CP17:CP21)</f>
        <v>1718</v>
      </c>
      <c r="CQ22" s="387">
        <f t="shared" ref="CQ22" si="54">SUM(CQ17:CQ21)</f>
        <v>-1131</v>
      </c>
      <c r="CR22" s="387">
        <f t="shared" ref="CR22" si="55">SUM(CR17:CR21)</f>
        <v>-363</v>
      </c>
      <c r="CS22" s="387">
        <f t="shared" ref="CS22" si="56">SUM(CS17:CS21)</f>
        <v>279</v>
      </c>
      <c r="CT22" s="387">
        <f t="shared" ref="CT22:CU22" si="57">SUM(CT17:CT21)</f>
        <v>190</v>
      </c>
      <c r="CU22" s="387">
        <f t="shared" si="57"/>
        <v>176</v>
      </c>
      <c r="CV22" s="387">
        <f t="shared" ref="CV22" si="58">SUM(CV17:CV21)</f>
        <v>355</v>
      </c>
      <c r="CW22" s="387">
        <f t="shared" ref="CW22" si="59">SUM(CW17:CW21)</f>
        <v>682</v>
      </c>
      <c r="CX22" s="387">
        <f t="shared" ref="CX22:CY22" si="60">SUM(CX17:CX21)</f>
        <v>1056</v>
      </c>
      <c r="CY22" s="387">
        <f t="shared" si="60"/>
        <v>-2016</v>
      </c>
      <c r="CZ22" s="387">
        <f t="shared" ref="CZ22:DA22" si="61">SUM(CZ17:CZ21)</f>
        <v>549</v>
      </c>
      <c r="DA22" s="387">
        <f t="shared" si="61"/>
        <v>1236</v>
      </c>
      <c r="DB22" s="265"/>
      <c r="DC22" s="78">
        <f>SUM(DC17:DC21)</f>
        <v>31353</v>
      </c>
    </row>
    <row r="23" spans="1:107" s="52" customFormat="1" x14ac:dyDescent="0.3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4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4"/>
      <c r="BI23" s="83"/>
      <c r="BJ23" s="84"/>
      <c r="BK23" s="84"/>
      <c r="BL23" s="84"/>
      <c r="BM23" s="84"/>
      <c r="BN23" s="84"/>
      <c r="BO23" s="84"/>
      <c r="BP23" s="84"/>
      <c r="BQ23" s="84"/>
      <c r="BR23" s="388"/>
      <c r="BS23" s="411"/>
      <c r="BT23" s="84"/>
      <c r="BU23" s="84"/>
      <c r="BV23" s="84"/>
      <c r="BW23" s="84"/>
      <c r="BX23" s="228"/>
      <c r="BY23" s="228"/>
      <c r="BZ23" s="228"/>
      <c r="CA23" s="228"/>
      <c r="CB23" s="228"/>
      <c r="CC23" s="228"/>
      <c r="CD23" s="388"/>
      <c r="CE23" s="350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388"/>
      <c r="CQ23" s="388"/>
      <c r="CR23" s="388"/>
      <c r="CS23" s="388"/>
      <c r="CT23" s="388"/>
      <c r="CU23" s="388"/>
      <c r="CV23" s="388"/>
      <c r="CW23" s="388"/>
      <c r="CX23" s="388"/>
      <c r="CY23" s="388"/>
      <c r="CZ23" s="388"/>
      <c r="DA23" s="388"/>
      <c r="DB23" s="264"/>
      <c r="DC23" s="83"/>
    </row>
    <row r="24" spans="1:107" s="52" customFormat="1" x14ac:dyDescent="0.35">
      <c r="A24" s="137"/>
      <c r="B24" s="53" t="s">
        <v>139</v>
      </c>
      <c r="C24" s="73">
        <v>11148</v>
      </c>
      <c r="D24" s="74">
        <v>11246</v>
      </c>
      <c r="E24" s="74">
        <v>10662</v>
      </c>
      <c r="F24" s="74">
        <v>9120</v>
      </c>
      <c r="G24" s="74">
        <v>9737</v>
      </c>
      <c r="H24" s="74">
        <v>8122</v>
      </c>
      <c r="I24" s="74">
        <v>8717</v>
      </c>
      <c r="J24" s="74">
        <v>9066</v>
      </c>
      <c r="K24" s="74">
        <v>9582</v>
      </c>
      <c r="L24" s="75">
        <v>9847</v>
      </c>
      <c r="M24" s="74">
        <v>9064</v>
      </c>
      <c r="N24" s="74">
        <v>10946</v>
      </c>
      <c r="O24" s="74">
        <v>11380</v>
      </c>
      <c r="P24" s="74">
        <v>9795</v>
      </c>
      <c r="Q24" s="74">
        <v>9006</v>
      </c>
      <c r="R24" s="74">
        <v>8883</v>
      </c>
      <c r="S24" s="74">
        <v>6999</v>
      </c>
      <c r="T24" s="74">
        <v>7434</v>
      </c>
      <c r="U24" s="184">
        <v>7909</v>
      </c>
      <c r="V24" s="184">
        <v>8521</v>
      </c>
      <c r="W24" s="184">
        <v>8016</v>
      </c>
      <c r="X24" s="75">
        <v>8865</v>
      </c>
      <c r="Y24" s="184">
        <v>7938</v>
      </c>
      <c r="Z24" s="184">
        <v>9398</v>
      </c>
      <c r="AA24" s="184">
        <v>9751</v>
      </c>
      <c r="AB24" s="184">
        <v>8755</v>
      </c>
      <c r="AC24" s="184">
        <v>8568</v>
      </c>
      <c r="AD24" s="184">
        <v>8394</v>
      </c>
      <c r="AE24" s="184">
        <v>7802</v>
      </c>
      <c r="AF24" s="184">
        <v>8051</v>
      </c>
      <c r="AG24" s="184">
        <v>8897</v>
      </c>
      <c r="AH24" s="184">
        <v>9525</v>
      </c>
      <c r="AI24" s="184">
        <v>9257</v>
      </c>
      <c r="AJ24" s="75">
        <v>9173</v>
      </c>
      <c r="AK24" s="275">
        <v>10401</v>
      </c>
      <c r="AL24" s="275">
        <v>10563</v>
      </c>
      <c r="AM24" s="275">
        <v>10606</v>
      </c>
      <c r="AN24" s="275">
        <v>9120</v>
      </c>
      <c r="AO24" s="275">
        <v>8984</v>
      </c>
      <c r="AP24" s="275">
        <v>8857</v>
      </c>
      <c r="AQ24" s="57">
        <v>8362</v>
      </c>
      <c r="AR24" s="275">
        <v>7659</v>
      </c>
      <c r="AS24" s="275">
        <v>9170</v>
      </c>
      <c r="AT24" s="275">
        <v>8136</v>
      </c>
      <c r="AU24" s="275">
        <v>8888</v>
      </c>
      <c r="AV24" s="292">
        <v>9896</v>
      </c>
      <c r="AW24" s="275">
        <v>9698</v>
      </c>
      <c r="AX24" s="275">
        <v>10623</v>
      </c>
      <c r="AY24" s="275">
        <v>10487</v>
      </c>
      <c r="AZ24" s="57">
        <v>9173</v>
      </c>
      <c r="BA24" s="275">
        <v>8891</v>
      </c>
      <c r="BB24" s="275">
        <v>8745</v>
      </c>
      <c r="BC24" s="57">
        <v>8004</v>
      </c>
      <c r="BD24" s="275">
        <v>7924</v>
      </c>
      <c r="BE24" s="275">
        <v>7775</v>
      </c>
      <c r="BF24" s="275">
        <v>8125</v>
      </c>
      <c r="BG24" s="275">
        <v>9337</v>
      </c>
      <c r="BH24" s="292"/>
      <c r="BI24" s="76">
        <f t="shared" ref="BI24:BR28" si="62">O24-C24</f>
        <v>232</v>
      </c>
      <c r="BJ24" s="77">
        <f t="shared" si="62"/>
        <v>-1451</v>
      </c>
      <c r="BK24" s="77">
        <f t="shared" si="62"/>
        <v>-1656</v>
      </c>
      <c r="BL24" s="77">
        <f t="shared" si="62"/>
        <v>-237</v>
      </c>
      <c r="BM24" s="77">
        <f t="shared" si="62"/>
        <v>-2738</v>
      </c>
      <c r="BN24" s="77">
        <f t="shared" si="62"/>
        <v>-688</v>
      </c>
      <c r="BO24" s="77">
        <f t="shared" si="62"/>
        <v>-808</v>
      </c>
      <c r="BP24" s="77">
        <f t="shared" si="62"/>
        <v>-545</v>
      </c>
      <c r="BQ24" s="77">
        <f t="shared" si="62"/>
        <v>-1566</v>
      </c>
      <c r="BR24" s="386">
        <f t="shared" si="62"/>
        <v>-982</v>
      </c>
      <c r="BS24" s="409">
        <f t="shared" ref="BS24:CB28" si="63">Y24-M24</f>
        <v>-1126</v>
      </c>
      <c r="BT24" s="77">
        <f t="shared" si="63"/>
        <v>-1548</v>
      </c>
      <c r="BU24" s="77">
        <f t="shared" si="63"/>
        <v>-1629</v>
      </c>
      <c r="BV24" s="77">
        <f t="shared" si="63"/>
        <v>-1040</v>
      </c>
      <c r="BW24" s="77">
        <f t="shared" si="63"/>
        <v>-438</v>
      </c>
      <c r="BX24" s="226">
        <f t="shared" si="63"/>
        <v>-489</v>
      </c>
      <c r="BY24" s="226">
        <f t="shared" si="63"/>
        <v>803</v>
      </c>
      <c r="BZ24" s="226">
        <f t="shared" si="63"/>
        <v>617</v>
      </c>
      <c r="CA24" s="226">
        <f t="shared" si="63"/>
        <v>988</v>
      </c>
      <c r="CB24" s="226">
        <f t="shared" si="63"/>
        <v>1004</v>
      </c>
      <c r="CC24" s="226">
        <f t="shared" ref="CC24:CL28" si="64">AI24-W24</f>
        <v>1241</v>
      </c>
      <c r="CD24" s="386">
        <f t="shared" si="64"/>
        <v>308</v>
      </c>
      <c r="CE24" s="348">
        <f t="shared" si="64"/>
        <v>2463</v>
      </c>
      <c r="CF24" s="226">
        <f t="shared" si="64"/>
        <v>1165</v>
      </c>
      <c r="CG24" s="226">
        <f t="shared" si="64"/>
        <v>855</v>
      </c>
      <c r="CH24" s="226">
        <f t="shared" si="64"/>
        <v>365</v>
      </c>
      <c r="CI24" s="226">
        <f t="shared" si="64"/>
        <v>416</v>
      </c>
      <c r="CJ24" s="226">
        <f t="shared" si="64"/>
        <v>463</v>
      </c>
      <c r="CK24" s="226">
        <f t="shared" si="64"/>
        <v>560</v>
      </c>
      <c r="CL24" s="226">
        <f t="shared" si="64"/>
        <v>-392</v>
      </c>
      <c r="CM24" s="226">
        <f t="shared" ref="CM24:DA28" si="65">AS24-AG24</f>
        <v>273</v>
      </c>
      <c r="CN24" s="226">
        <f t="shared" si="65"/>
        <v>-1389</v>
      </c>
      <c r="CO24" s="226">
        <f t="shared" si="65"/>
        <v>-369</v>
      </c>
      <c r="CP24" s="386">
        <f t="shared" si="65"/>
        <v>723</v>
      </c>
      <c r="CQ24" s="386">
        <f t="shared" si="65"/>
        <v>-703</v>
      </c>
      <c r="CR24" s="386">
        <f t="shared" si="65"/>
        <v>60</v>
      </c>
      <c r="CS24" s="386">
        <f t="shared" si="65"/>
        <v>-119</v>
      </c>
      <c r="CT24" s="386">
        <f t="shared" si="65"/>
        <v>53</v>
      </c>
      <c r="CU24" s="386">
        <f t="shared" si="65"/>
        <v>-93</v>
      </c>
      <c r="CV24" s="386">
        <f t="shared" si="65"/>
        <v>-112</v>
      </c>
      <c r="CW24" s="386">
        <f t="shared" si="65"/>
        <v>-358</v>
      </c>
      <c r="CX24" s="386">
        <f t="shared" si="65"/>
        <v>265</v>
      </c>
      <c r="CY24" s="386">
        <f t="shared" si="65"/>
        <v>-1395</v>
      </c>
      <c r="CZ24" s="386">
        <f t="shared" si="65"/>
        <v>-11</v>
      </c>
      <c r="DA24" s="386">
        <f t="shared" si="65"/>
        <v>449</v>
      </c>
      <c r="DB24" s="264"/>
      <c r="DC24" s="57">
        <f>IF(ISERROR(GETPIVOTDATA("VALUE",'CRS WK pvt'!$I$2,"DT_FILE",DC$8,"CD_CO",DC$6,"TRIM_CAT",TRIM(B24),"TRIM_LINE",A23))=TRUE,0,GETPIVOTDATA("VALUE",'CRS WK pvt'!$I$2,"DT_FILE",DC$8,"CD_CO",DC$6,"TRIM_CAT",TRIM(B24),"TRIM_LINE",A23))</f>
        <v>9337</v>
      </c>
    </row>
    <row r="25" spans="1:107" s="52" customFormat="1" x14ac:dyDescent="0.35">
      <c r="A25" s="137"/>
      <c r="B25" s="53" t="s">
        <v>140</v>
      </c>
      <c r="C25" s="73">
        <v>1009</v>
      </c>
      <c r="D25" s="74">
        <v>1013</v>
      </c>
      <c r="E25" s="74">
        <v>1472</v>
      </c>
      <c r="F25" s="74">
        <v>1224</v>
      </c>
      <c r="G25" s="74">
        <v>957</v>
      </c>
      <c r="H25" s="74">
        <v>758</v>
      </c>
      <c r="I25" s="74">
        <v>771</v>
      </c>
      <c r="J25" s="74">
        <v>806</v>
      </c>
      <c r="K25" s="74">
        <v>990</v>
      </c>
      <c r="L25" s="75">
        <v>894</v>
      </c>
      <c r="M25" s="74">
        <v>890</v>
      </c>
      <c r="N25" s="74">
        <v>946</v>
      </c>
      <c r="O25" s="74">
        <v>970</v>
      </c>
      <c r="P25" s="74">
        <v>811</v>
      </c>
      <c r="Q25" s="74">
        <v>1104</v>
      </c>
      <c r="R25" s="74">
        <v>1134</v>
      </c>
      <c r="S25" s="74">
        <v>759</v>
      </c>
      <c r="T25" s="74">
        <v>655</v>
      </c>
      <c r="U25" s="184">
        <v>722</v>
      </c>
      <c r="V25" s="184">
        <v>762</v>
      </c>
      <c r="W25" s="184">
        <v>843</v>
      </c>
      <c r="X25" s="75">
        <v>868</v>
      </c>
      <c r="Y25" s="184">
        <v>820</v>
      </c>
      <c r="Z25" s="184">
        <v>896</v>
      </c>
      <c r="AA25" s="184">
        <v>1081</v>
      </c>
      <c r="AB25" s="184">
        <v>1239</v>
      </c>
      <c r="AC25" s="184">
        <v>1178</v>
      </c>
      <c r="AD25" s="184">
        <v>1258</v>
      </c>
      <c r="AE25" s="184">
        <v>941</v>
      </c>
      <c r="AF25" s="184">
        <v>878</v>
      </c>
      <c r="AG25" s="184">
        <v>900</v>
      </c>
      <c r="AH25" s="184">
        <v>1017</v>
      </c>
      <c r="AI25" s="184">
        <v>824</v>
      </c>
      <c r="AJ25" s="75">
        <v>899</v>
      </c>
      <c r="AK25" s="275">
        <v>1168</v>
      </c>
      <c r="AL25" s="275">
        <v>1180</v>
      </c>
      <c r="AM25" s="275">
        <v>1239</v>
      </c>
      <c r="AN25" s="275">
        <v>1038</v>
      </c>
      <c r="AO25" s="275">
        <v>991</v>
      </c>
      <c r="AP25" s="275">
        <v>946</v>
      </c>
      <c r="AQ25" s="57">
        <v>891</v>
      </c>
      <c r="AR25" s="275">
        <v>828</v>
      </c>
      <c r="AS25" s="275">
        <v>930</v>
      </c>
      <c r="AT25" s="275">
        <v>836</v>
      </c>
      <c r="AU25" s="275">
        <v>1119</v>
      </c>
      <c r="AV25" s="292">
        <v>1262</v>
      </c>
      <c r="AW25" s="275">
        <v>1388</v>
      </c>
      <c r="AX25" s="275">
        <v>1303</v>
      </c>
      <c r="AY25" s="275">
        <v>1275</v>
      </c>
      <c r="AZ25" s="57">
        <v>1118</v>
      </c>
      <c r="BA25" s="275">
        <v>1024</v>
      </c>
      <c r="BB25" s="275">
        <v>1101</v>
      </c>
      <c r="BC25" s="57">
        <v>1020</v>
      </c>
      <c r="BD25" s="275">
        <v>937</v>
      </c>
      <c r="BE25" s="275">
        <v>970</v>
      </c>
      <c r="BF25" s="275">
        <v>1045</v>
      </c>
      <c r="BG25" s="275">
        <v>1152</v>
      </c>
      <c r="BH25" s="292"/>
      <c r="BI25" s="76">
        <f t="shared" si="62"/>
        <v>-39</v>
      </c>
      <c r="BJ25" s="77">
        <f t="shared" si="62"/>
        <v>-202</v>
      </c>
      <c r="BK25" s="77">
        <f t="shared" si="62"/>
        <v>-368</v>
      </c>
      <c r="BL25" s="77">
        <f t="shared" si="62"/>
        <v>-90</v>
      </c>
      <c r="BM25" s="77">
        <f t="shared" si="62"/>
        <v>-198</v>
      </c>
      <c r="BN25" s="77">
        <f t="shared" si="62"/>
        <v>-103</v>
      </c>
      <c r="BO25" s="77">
        <f t="shared" si="62"/>
        <v>-49</v>
      </c>
      <c r="BP25" s="77">
        <f t="shared" si="62"/>
        <v>-44</v>
      </c>
      <c r="BQ25" s="77">
        <f t="shared" si="62"/>
        <v>-147</v>
      </c>
      <c r="BR25" s="386">
        <f t="shared" si="62"/>
        <v>-26</v>
      </c>
      <c r="BS25" s="409">
        <f t="shared" si="63"/>
        <v>-70</v>
      </c>
      <c r="BT25" s="77">
        <f t="shared" si="63"/>
        <v>-50</v>
      </c>
      <c r="BU25" s="77">
        <f t="shared" si="63"/>
        <v>111</v>
      </c>
      <c r="BV25" s="77">
        <f t="shared" si="63"/>
        <v>428</v>
      </c>
      <c r="BW25" s="77">
        <f t="shared" si="63"/>
        <v>74</v>
      </c>
      <c r="BX25" s="226">
        <f t="shared" si="63"/>
        <v>124</v>
      </c>
      <c r="BY25" s="226">
        <f t="shared" si="63"/>
        <v>182</v>
      </c>
      <c r="BZ25" s="226">
        <f t="shared" si="63"/>
        <v>223</v>
      </c>
      <c r="CA25" s="226">
        <f t="shared" si="63"/>
        <v>178</v>
      </c>
      <c r="CB25" s="226">
        <f t="shared" si="63"/>
        <v>255</v>
      </c>
      <c r="CC25" s="226">
        <f t="shared" si="64"/>
        <v>-19</v>
      </c>
      <c r="CD25" s="386">
        <f t="shared" si="64"/>
        <v>31</v>
      </c>
      <c r="CE25" s="348">
        <f t="shared" si="64"/>
        <v>348</v>
      </c>
      <c r="CF25" s="226">
        <f t="shared" si="64"/>
        <v>284</v>
      </c>
      <c r="CG25" s="226">
        <f t="shared" si="64"/>
        <v>158</v>
      </c>
      <c r="CH25" s="226">
        <f t="shared" si="64"/>
        <v>-201</v>
      </c>
      <c r="CI25" s="226">
        <f t="shared" si="64"/>
        <v>-187</v>
      </c>
      <c r="CJ25" s="226">
        <f t="shared" si="64"/>
        <v>-312</v>
      </c>
      <c r="CK25" s="226">
        <f t="shared" si="64"/>
        <v>-50</v>
      </c>
      <c r="CL25" s="226">
        <f t="shared" si="64"/>
        <v>-50</v>
      </c>
      <c r="CM25" s="226">
        <f t="shared" si="65"/>
        <v>30</v>
      </c>
      <c r="CN25" s="226">
        <f t="shared" si="65"/>
        <v>-181</v>
      </c>
      <c r="CO25" s="226">
        <f t="shared" si="65"/>
        <v>295</v>
      </c>
      <c r="CP25" s="386">
        <f t="shared" si="65"/>
        <v>363</v>
      </c>
      <c r="CQ25" s="386">
        <f t="shared" si="65"/>
        <v>220</v>
      </c>
      <c r="CR25" s="386">
        <f t="shared" si="65"/>
        <v>123</v>
      </c>
      <c r="CS25" s="386">
        <f t="shared" si="65"/>
        <v>36</v>
      </c>
      <c r="CT25" s="386">
        <f t="shared" si="65"/>
        <v>80</v>
      </c>
      <c r="CU25" s="386">
        <f t="shared" si="65"/>
        <v>33</v>
      </c>
      <c r="CV25" s="386">
        <f t="shared" si="65"/>
        <v>155</v>
      </c>
      <c r="CW25" s="386">
        <f t="shared" si="65"/>
        <v>129</v>
      </c>
      <c r="CX25" s="386">
        <f t="shared" si="65"/>
        <v>109</v>
      </c>
      <c r="CY25" s="386">
        <f t="shared" si="65"/>
        <v>40</v>
      </c>
      <c r="CZ25" s="386">
        <f t="shared" si="65"/>
        <v>209</v>
      </c>
      <c r="DA25" s="386">
        <f t="shared" si="65"/>
        <v>33</v>
      </c>
      <c r="DB25" s="264"/>
      <c r="DC25" s="57">
        <f>IF(ISERROR(GETPIVOTDATA("VALUE",'CRS WK pvt'!$I$2,"DT_FILE",DC$8,"CD_CO",DC$6,"TRIM_CAT",TRIM(B25),"TRIM_LINE",A23))=TRUE,0,GETPIVOTDATA("VALUE",'CRS WK pvt'!$I$2,"DT_FILE",DC$8,"CD_CO",DC$6,"TRIM_CAT",TRIM(B25),"TRIM_LINE",A23))</f>
        <v>1152</v>
      </c>
    </row>
    <row r="26" spans="1:107" s="52" customFormat="1" x14ac:dyDescent="0.35">
      <c r="A26" s="137"/>
      <c r="B26" s="53" t="s">
        <v>141</v>
      </c>
      <c r="C26" s="73">
        <v>1748</v>
      </c>
      <c r="D26" s="74">
        <v>1804</v>
      </c>
      <c r="E26" s="74">
        <v>1374</v>
      </c>
      <c r="F26" s="74">
        <v>1136</v>
      </c>
      <c r="G26" s="74">
        <v>1377</v>
      </c>
      <c r="H26" s="74">
        <v>954</v>
      </c>
      <c r="I26" s="74">
        <v>990</v>
      </c>
      <c r="J26" s="74">
        <v>1143</v>
      </c>
      <c r="K26" s="74">
        <v>1378</v>
      </c>
      <c r="L26" s="75">
        <v>1739</v>
      </c>
      <c r="M26" s="74">
        <v>1531</v>
      </c>
      <c r="N26" s="74">
        <v>1781</v>
      </c>
      <c r="O26" s="74">
        <v>1623</v>
      </c>
      <c r="P26" s="74">
        <v>2073</v>
      </c>
      <c r="Q26" s="74">
        <v>1522</v>
      </c>
      <c r="R26" s="74">
        <v>1343</v>
      </c>
      <c r="S26" s="74">
        <v>1069</v>
      </c>
      <c r="T26" s="74">
        <v>1100</v>
      </c>
      <c r="U26" s="184">
        <v>979</v>
      </c>
      <c r="V26" s="184">
        <v>1240</v>
      </c>
      <c r="W26" s="184">
        <v>1377</v>
      </c>
      <c r="X26" s="75">
        <v>1535</v>
      </c>
      <c r="Y26" s="184">
        <v>1819</v>
      </c>
      <c r="Z26" s="184">
        <v>1710</v>
      </c>
      <c r="AA26" s="184">
        <v>1434</v>
      </c>
      <c r="AB26" s="184">
        <v>1268</v>
      </c>
      <c r="AC26" s="184">
        <v>1127</v>
      </c>
      <c r="AD26" s="184">
        <v>1260</v>
      </c>
      <c r="AE26" s="184">
        <v>1191</v>
      </c>
      <c r="AF26" s="184">
        <v>1015</v>
      </c>
      <c r="AG26" s="184">
        <v>1116</v>
      </c>
      <c r="AH26" s="184">
        <v>1927</v>
      </c>
      <c r="AI26" s="184">
        <v>1933</v>
      </c>
      <c r="AJ26" s="75">
        <v>2011</v>
      </c>
      <c r="AK26" s="275">
        <v>2642</v>
      </c>
      <c r="AL26" s="275">
        <v>2321</v>
      </c>
      <c r="AM26" s="275">
        <v>2053</v>
      </c>
      <c r="AN26" s="275">
        <v>1705</v>
      </c>
      <c r="AO26" s="275">
        <v>1464</v>
      </c>
      <c r="AP26" s="275">
        <v>1611</v>
      </c>
      <c r="AQ26" s="57">
        <v>1326</v>
      </c>
      <c r="AR26" s="275">
        <v>1240</v>
      </c>
      <c r="AS26" s="275">
        <v>1346</v>
      </c>
      <c r="AT26" s="275">
        <v>1292</v>
      </c>
      <c r="AU26" s="275">
        <v>1360</v>
      </c>
      <c r="AV26" s="292">
        <v>1696</v>
      </c>
      <c r="AW26" s="275">
        <v>1580</v>
      </c>
      <c r="AX26" s="275">
        <v>1532</v>
      </c>
      <c r="AY26" s="275">
        <v>1689</v>
      </c>
      <c r="AZ26" s="57">
        <v>1349</v>
      </c>
      <c r="BA26" s="275">
        <v>1337</v>
      </c>
      <c r="BB26" s="275">
        <v>1279</v>
      </c>
      <c r="BC26" s="57">
        <v>1305</v>
      </c>
      <c r="BD26" s="275">
        <v>1095</v>
      </c>
      <c r="BE26" s="275">
        <v>1112</v>
      </c>
      <c r="BF26" s="275">
        <v>1285</v>
      </c>
      <c r="BG26" s="275">
        <v>1429</v>
      </c>
      <c r="BH26" s="292"/>
      <c r="BI26" s="76">
        <f t="shared" si="62"/>
        <v>-125</v>
      </c>
      <c r="BJ26" s="77">
        <f t="shared" si="62"/>
        <v>269</v>
      </c>
      <c r="BK26" s="77">
        <f t="shared" si="62"/>
        <v>148</v>
      </c>
      <c r="BL26" s="77">
        <f t="shared" si="62"/>
        <v>207</v>
      </c>
      <c r="BM26" s="77">
        <f t="shared" si="62"/>
        <v>-308</v>
      </c>
      <c r="BN26" s="77">
        <f t="shared" si="62"/>
        <v>146</v>
      </c>
      <c r="BO26" s="77">
        <f t="shared" si="62"/>
        <v>-11</v>
      </c>
      <c r="BP26" s="77">
        <f t="shared" si="62"/>
        <v>97</v>
      </c>
      <c r="BQ26" s="77">
        <f t="shared" si="62"/>
        <v>-1</v>
      </c>
      <c r="BR26" s="386">
        <f t="shared" si="62"/>
        <v>-204</v>
      </c>
      <c r="BS26" s="409">
        <f t="shared" si="63"/>
        <v>288</v>
      </c>
      <c r="BT26" s="77">
        <f t="shared" si="63"/>
        <v>-71</v>
      </c>
      <c r="BU26" s="77">
        <f t="shared" si="63"/>
        <v>-189</v>
      </c>
      <c r="BV26" s="77">
        <f t="shared" si="63"/>
        <v>-805</v>
      </c>
      <c r="BW26" s="77">
        <f t="shared" si="63"/>
        <v>-395</v>
      </c>
      <c r="BX26" s="226">
        <f t="shared" si="63"/>
        <v>-83</v>
      </c>
      <c r="BY26" s="226">
        <f t="shared" si="63"/>
        <v>122</v>
      </c>
      <c r="BZ26" s="226">
        <f t="shared" si="63"/>
        <v>-85</v>
      </c>
      <c r="CA26" s="226">
        <f t="shared" si="63"/>
        <v>137</v>
      </c>
      <c r="CB26" s="226">
        <f t="shared" si="63"/>
        <v>687</v>
      </c>
      <c r="CC26" s="226">
        <f t="shared" si="64"/>
        <v>556</v>
      </c>
      <c r="CD26" s="386">
        <f t="shared" si="64"/>
        <v>476</v>
      </c>
      <c r="CE26" s="348">
        <f t="shared" si="64"/>
        <v>823</v>
      </c>
      <c r="CF26" s="226">
        <f t="shared" si="64"/>
        <v>611</v>
      </c>
      <c r="CG26" s="226">
        <f t="shared" si="64"/>
        <v>619</v>
      </c>
      <c r="CH26" s="226">
        <f t="shared" si="64"/>
        <v>437</v>
      </c>
      <c r="CI26" s="226">
        <f t="shared" si="64"/>
        <v>337</v>
      </c>
      <c r="CJ26" s="226">
        <f t="shared" si="64"/>
        <v>351</v>
      </c>
      <c r="CK26" s="226">
        <f t="shared" si="64"/>
        <v>135</v>
      </c>
      <c r="CL26" s="226">
        <f t="shared" si="64"/>
        <v>225</v>
      </c>
      <c r="CM26" s="226">
        <f t="shared" si="65"/>
        <v>230</v>
      </c>
      <c r="CN26" s="226">
        <f t="shared" si="65"/>
        <v>-635</v>
      </c>
      <c r="CO26" s="226">
        <f t="shared" si="65"/>
        <v>-573</v>
      </c>
      <c r="CP26" s="386">
        <f t="shared" si="65"/>
        <v>-315</v>
      </c>
      <c r="CQ26" s="386">
        <f t="shared" si="65"/>
        <v>-1062</v>
      </c>
      <c r="CR26" s="386">
        <f t="shared" si="65"/>
        <v>-789</v>
      </c>
      <c r="CS26" s="386">
        <f t="shared" si="65"/>
        <v>-364</v>
      </c>
      <c r="CT26" s="386">
        <f t="shared" si="65"/>
        <v>-356</v>
      </c>
      <c r="CU26" s="386">
        <f t="shared" si="65"/>
        <v>-127</v>
      </c>
      <c r="CV26" s="386">
        <f t="shared" si="65"/>
        <v>-332</v>
      </c>
      <c r="CW26" s="386">
        <f t="shared" si="65"/>
        <v>-21</v>
      </c>
      <c r="CX26" s="386">
        <f t="shared" si="65"/>
        <v>-145</v>
      </c>
      <c r="CY26" s="386">
        <f t="shared" si="65"/>
        <v>-234</v>
      </c>
      <c r="CZ26" s="386">
        <f t="shared" si="65"/>
        <v>-7</v>
      </c>
      <c r="DA26" s="386">
        <f t="shared" si="65"/>
        <v>69</v>
      </c>
      <c r="DB26" s="264"/>
      <c r="DC26" s="57">
        <f>IF(ISERROR(GETPIVOTDATA("VALUE",'CRS WK pvt'!$I$2,"DT_FILE",DC$8,"CD_CO",DC$6,"TRIM_CAT",TRIM(B26),"TRIM_LINE",A23))=TRUE,0,GETPIVOTDATA("VALUE",'CRS WK pvt'!$I$2,"DT_FILE",DC$8,"CD_CO",DC$6,"TRIM_CAT",TRIM(B26),"TRIM_LINE",A23))</f>
        <v>1429</v>
      </c>
    </row>
    <row r="27" spans="1:107" s="52" customFormat="1" x14ac:dyDescent="0.35">
      <c r="A27" s="137"/>
      <c r="B27" s="53" t="s">
        <v>142</v>
      </c>
      <c r="C27" s="73">
        <v>73</v>
      </c>
      <c r="D27" s="74">
        <v>87</v>
      </c>
      <c r="E27" s="74">
        <v>45</v>
      </c>
      <c r="F27" s="74">
        <v>39</v>
      </c>
      <c r="G27" s="74">
        <v>65</v>
      </c>
      <c r="H27" s="74">
        <v>29</v>
      </c>
      <c r="I27" s="74">
        <v>36</v>
      </c>
      <c r="J27" s="74">
        <v>44</v>
      </c>
      <c r="K27" s="74">
        <v>69</v>
      </c>
      <c r="L27" s="75">
        <v>102</v>
      </c>
      <c r="M27" s="74">
        <v>71</v>
      </c>
      <c r="N27" s="74">
        <v>88</v>
      </c>
      <c r="O27" s="74">
        <v>86</v>
      </c>
      <c r="P27" s="74">
        <v>103</v>
      </c>
      <c r="Q27" s="74">
        <v>82</v>
      </c>
      <c r="R27" s="74">
        <v>69</v>
      </c>
      <c r="S27" s="74">
        <v>54</v>
      </c>
      <c r="T27" s="74">
        <v>54</v>
      </c>
      <c r="U27" s="184">
        <v>42</v>
      </c>
      <c r="V27" s="184">
        <v>40</v>
      </c>
      <c r="W27" s="184">
        <v>74</v>
      </c>
      <c r="X27" s="75">
        <v>73</v>
      </c>
      <c r="Y27" s="184">
        <v>90</v>
      </c>
      <c r="Z27" s="184">
        <v>80</v>
      </c>
      <c r="AA27" s="184">
        <v>69</v>
      </c>
      <c r="AB27" s="184">
        <v>56</v>
      </c>
      <c r="AC27" s="184">
        <v>40</v>
      </c>
      <c r="AD27" s="184">
        <v>43</v>
      </c>
      <c r="AE27" s="184">
        <v>45</v>
      </c>
      <c r="AF27" s="184">
        <v>30</v>
      </c>
      <c r="AG27" s="184">
        <v>59</v>
      </c>
      <c r="AH27" s="184">
        <v>90</v>
      </c>
      <c r="AI27" s="184">
        <v>104</v>
      </c>
      <c r="AJ27" s="75">
        <v>125</v>
      </c>
      <c r="AK27" s="275">
        <v>126</v>
      </c>
      <c r="AL27" s="275">
        <v>115</v>
      </c>
      <c r="AM27" s="275">
        <v>100</v>
      </c>
      <c r="AN27" s="275">
        <v>89</v>
      </c>
      <c r="AO27" s="275">
        <v>72</v>
      </c>
      <c r="AP27" s="275">
        <v>89</v>
      </c>
      <c r="AQ27" s="57">
        <v>61</v>
      </c>
      <c r="AR27" s="275">
        <v>61</v>
      </c>
      <c r="AS27" s="275">
        <v>63</v>
      </c>
      <c r="AT27" s="275">
        <v>64</v>
      </c>
      <c r="AU27" s="275">
        <v>70</v>
      </c>
      <c r="AV27" s="292">
        <v>84</v>
      </c>
      <c r="AW27" s="275">
        <v>96</v>
      </c>
      <c r="AX27" s="275">
        <v>64</v>
      </c>
      <c r="AY27" s="275">
        <v>71</v>
      </c>
      <c r="AZ27" s="57">
        <v>62</v>
      </c>
      <c r="BA27" s="275">
        <v>73</v>
      </c>
      <c r="BB27" s="275">
        <v>66</v>
      </c>
      <c r="BC27" s="57">
        <v>48</v>
      </c>
      <c r="BD27" s="275">
        <v>49</v>
      </c>
      <c r="BE27" s="275">
        <v>41</v>
      </c>
      <c r="BF27" s="275">
        <v>52</v>
      </c>
      <c r="BG27" s="275">
        <v>88</v>
      </c>
      <c r="BH27" s="292"/>
      <c r="BI27" s="76">
        <f t="shared" si="62"/>
        <v>13</v>
      </c>
      <c r="BJ27" s="77">
        <f t="shared" si="62"/>
        <v>16</v>
      </c>
      <c r="BK27" s="77">
        <f t="shared" si="62"/>
        <v>37</v>
      </c>
      <c r="BL27" s="77">
        <f t="shared" si="62"/>
        <v>30</v>
      </c>
      <c r="BM27" s="77">
        <f t="shared" si="62"/>
        <v>-11</v>
      </c>
      <c r="BN27" s="77">
        <f t="shared" si="62"/>
        <v>25</v>
      </c>
      <c r="BO27" s="77">
        <f t="shared" si="62"/>
        <v>6</v>
      </c>
      <c r="BP27" s="77">
        <f t="shared" si="62"/>
        <v>-4</v>
      </c>
      <c r="BQ27" s="77">
        <f t="shared" si="62"/>
        <v>5</v>
      </c>
      <c r="BR27" s="386">
        <f t="shared" si="62"/>
        <v>-29</v>
      </c>
      <c r="BS27" s="409">
        <f t="shared" si="63"/>
        <v>19</v>
      </c>
      <c r="BT27" s="77">
        <f t="shared" si="63"/>
        <v>-8</v>
      </c>
      <c r="BU27" s="77">
        <f t="shared" si="63"/>
        <v>-17</v>
      </c>
      <c r="BV27" s="77">
        <f t="shared" si="63"/>
        <v>-47</v>
      </c>
      <c r="BW27" s="77">
        <f t="shared" si="63"/>
        <v>-42</v>
      </c>
      <c r="BX27" s="226">
        <f t="shared" si="63"/>
        <v>-26</v>
      </c>
      <c r="BY27" s="226">
        <f t="shared" si="63"/>
        <v>-9</v>
      </c>
      <c r="BZ27" s="226">
        <f t="shared" si="63"/>
        <v>-24</v>
      </c>
      <c r="CA27" s="226">
        <f t="shared" si="63"/>
        <v>17</v>
      </c>
      <c r="CB27" s="226">
        <f t="shared" si="63"/>
        <v>50</v>
      </c>
      <c r="CC27" s="226">
        <f t="shared" si="64"/>
        <v>30</v>
      </c>
      <c r="CD27" s="386">
        <f t="shared" si="64"/>
        <v>52</v>
      </c>
      <c r="CE27" s="348">
        <f t="shared" si="64"/>
        <v>36</v>
      </c>
      <c r="CF27" s="226">
        <f t="shared" si="64"/>
        <v>35</v>
      </c>
      <c r="CG27" s="226">
        <f t="shared" si="64"/>
        <v>31</v>
      </c>
      <c r="CH27" s="226">
        <f t="shared" si="64"/>
        <v>33</v>
      </c>
      <c r="CI27" s="226">
        <f t="shared" si="64"/>
        <v>32</v>
      </c>
      <c r="CJ27" s="226">
        <f t="shared" si="64"/>
        <v>46</v>
      </c>
      <c r="CK27" s="226">
        <f t="shared" si="64"/>
        <v>16</v>
      </c>
      <c r="CL27" s="226">
        <f t="shared" si="64"/>
        <v>31</v>
      </c>
      <c r="CM27" s="226">
        <f t="shared" si="65"/>
        <v>4</v>
      </c>
      <c r="CN27" s="226">
        <f t="shared" si="65"/>
        <v>-26</v>
      </c>
      <c r="CO27" s="226">
        <f t="shared" si="65"/>
        <v>-34</v>
      </c>
      <c r="CP27" s="386">
        <f t="shared" si="65"/>
        <v>-41</v>
      </c>
      <c r="CQ27" s="386">
        <f t="shared" si="65"/>
        <v>-30</v>
      </c>
      <c r="CR27" s="386">
        <f t="shared" si="65"/>
        <v>-51</v>
      </c>
      <c r="CS27" s="386">
        <f t="shared" si="65"/>
        <v>-29</v>
      </c>
      <c r="CT27" s="386">
        <f t="shared" si="65"/>
        <v>-27</v>
      </c>
      <c r="CU27" s="386">
        <f t="shared" si="65"/>
        <v>1</v>
      </c>
      <c r="CV27" s="386">
        <f t="shared" si="65"/>
        <v>-23</v>
      </c>
      <c r="CW27" s="386">
        <f t="shared" si="65"/>
        <v>-13</v>
      </c>
      <c r="CX27" s="386">
        <f t="shared" si="65"/>
        <v>-12</v>
      </c>
      <c r="CY27" s="386">
        <f t="shared" si="65"/>
        <v>-22</v>
      </c>
      <c r="CZ27" s="386">
        <f t="shared" si="65"/>
        <v>-12</v>
      </c>
      <c r="DA27" s="386">
        <f t="shared" si="65"/>
        <v>18</v>
      </c>
      <c r="DB27" s="264"/>
      <c r="DC27" s="57">
        <f>IF(ISERROR(GETPIVOTDATA("VALUE",'CRS WK pvt'!$I$2,"DT_FILE",DC$8,"CD_CO",DC$6,"TRIM_CAT",TRIM(B27),"TRIM_LINE",A23))=TRUE,0,GETPIVOTDATA("VALUE",'CRS WK pvt'!$I$2,"DT_FILE",DC$8,"CD_CO",DC$6,"TRIM_CAT",TRIM(B27),"TRIM_LINE",A23))</f>
        <v>88</v>
      </c>
    </row>
    <row r="28" spans="1:107" s="52" customFormat="1" x14ac:dyDescent="0.35">
      <c r="A28" s="137"/>
      <c r="B28" s="53" t="s">
        <v>143</v>
      </c>
      <c r="C28" s="73">
        <v>14</v>
      </c>
      <c r="D28" s="74">
        <v>17</v>
      </c>
      <c r="E28" s="74">
        <v>22</v>
      </c>
      <c r="F28" s="74">
        <v>6</v>
      </c>
      <c r="G28" s="74">
        <v>11</v>
      </c>
      <c r="H28" s="74">
        <v>3</v>
      </c>
      <c r="I28" s="74">
        <v>9</v>
      </c>
      <c r="J28" s="74">
        <v>8</v>
      </c>
      <c r="K28" s="74">
        <v>12</v>
      </c>
      <c r="L28" s="75">
        <v>16</v>
      </c>
      <c r="M28" s="74">
        <v>7</v>
      </c>
      <c r="N28" s="74">
        <v>13</v>
      </c>
      <c r="O28" s="74">
        <v>13</v>
      </c>
      <c r="P28" s="74">
        <v>15</v>
      </c>
      <c r="Q28" s="74">
        <v>9</v>
      </c>
      <c r="R28" s="74">
        <v>8</v>
      </c>
      <c r="S28" s="74">
        <v>27</v>
      </c>
      <c r="T28" s="74">
        <v>6</v>
      </c>
      <c r="U28" s="184">
        <v>11</v>
      </c>
      <c r="V28" s="184">
        <v>12</v>
      </c>
      <c r="W28" s="184">
        <v>13</v>
      </c>
      <c r="X28" s="75">
        <v>10</v>
      </c>
      <c r="Y28" s="184">
        <v>14</v>
      </c>
      <c r="Z28" s="184">
        <v>11</v>
      </c>
      <c r="AA28" s="184">
        <v>9</v>
      </c>
      <c r="AB28" s="184">
        <v>6</v>
      </c>
      <c r="AC28" s="184">
        <v>9</v>
      </c>
      <c r="AD28" s="184">
        <v>9</v>
      </c>
      <c r="AE28" s="184">
        <v>5</v>
      </c>
      <c r="AF28" s="184">
        <v>5</v>
      </c>
      <c r="AG28" s="184">
        <v>6</v>
      </c>
      <c r="AH28" s="184">
        <v>15</v>
      </c>
      <c r="AI28" s="184">
        <v>15</v>
      </c>
      <c r="AJ28" s="75">
        <v>20</v>
      </c>
      <c r="AK28" s="275">
        <v>21</v>
      </c>
      <c r="AL28" s="275">
        <v>12</v>
      </c>
      <c r="AM28" s="275">
        <v>18</v>
      </c>
      <c r="AN28" s="275">
        <v>11</v>
      </c>
      <c r="AO28" s="275">
        <v>14</v>
      </c>
      <c r="AP28" s="275">
        <v>15</v>
      </c>
      <c r="AQ28" s="57">
        <v>13</v>
      </c>
      <c r="AR28" s="275">
        <v>11</v>
      </c>
      <c r="AS28" s="275">
        <v>12</v>
      </c>
      <c r="AT28" s="275">
        <v>14</v>
      </c>
      <c r="AU28" s="275">
        <v>13</v>
      </c>
      <c r="AV28" s="292">
        <v>21</v>
      </c>
      <c r="AW28" s="275">
        <v>22</v>
      </c>
      <c r="AX28" s="275">
        <v>18</v>
      </c>
      <c r="AY28" s="275">
        <v>12</v>
      </c>
      <c r="AZ28" s="57">
        <v>9</v>
      </c>
      <c r="BA28" s="275">
        <v>15</v>
      </c>
      <c r="BB28" s="275">
        <v>11</v>
      </c>
      <c r="BC28" s="57">
        <v>13</v>
      </c>
      <c r="BD28" s="275">
        <v>8</v>
      </c>
      <c r="BE28" s="275">
        <v>8</v>
      </c>
      <c r="BF28" s="275">
        <v>8</v>
      </c>
      <c r="BG28" s="275">
        <v>5</v>
      </c>
      <c r="BH28" s="292"/>
      <c r="BI28" s="76">
        <f t="shared" si="62"/>
        <v>-1</v>
      </c>
      <c r="BJ28" s="77">
        <f t="shared" si="62"/>
        <v>-2</v>
      </c>
      <c r="BK28" s="77">
        <f t="shared" si="62"/>
        <v>-13</v>
      </c>
      <c r="BL28" s="77">
        <f t="shared" si="62"/>
        <v>2</v>
      </c>
      <c r="BM28" s="77">
        <f t="shared" si="62"/>
        <v>16</v>
      </c>
      <c r="BN28" s="77">
        <f t="shared" si="62"/>
        <v>3</v>
      </c>
      <c r="BO28" s="77">
        <f t="shared" si="62"/>
        <v>2</v>
      </c>
      <c r="BP28" s="77">
        <f t="shared" si="62"/>
        <v>4</v>
      </c>
      <c r="BQ28" s="77">
        <f t="shared" si="62"/>
        <v>1</v>
      </c>
      <c r="BR28" s="386">
        <f t="shared" si="62"/>
        <v>-6</v>
      </c>
      <c r="BS28" s="409">
        <f t="shared" si="63"/>
        <v>7</v>
      </c>
      <c r="BT28" s="77">
        <f t="shared" si="63"/>
        <v>-2</v>
      </c>
      <c r="BU28" s="77">
        <f t="shared" si="63"/>
        <v>-4</v>
      </c>
      <c r="BV28" s="77">
        <f t="shared" si="63"/>
        <v>-9</v>
      </c>
      <c r="BW28" s="77">
        <f t="shared" si="63"/>
        <v>0</v>
      </c>
      <c r="BX28" s="226">
        <f t="shared" si="63"/>
        <v>1</v>
      </c>
      <c r="BY28" s="226">
        <f t="shared" si="63"/>
        <v>-22</v>
      </c>
      <c r="BZ28" s="226">
        <f t="shared" si="63"/>
        <v>-1</v>
      </c>
      <c r="CA28" s="226">
        <f t="shared" si="63"/>
        <v>-5</v>
      </c>
      <c r="CB28" s="226">
        <f t="shared" si="63"/>
        <v>3</v>
      </c>
      <c r="CC28" s="226">
        <f t="shared" si="64"/>
        <v>2</v>
      </c>
      <c r="CD28" s="386">
        <f t="shared" si="64"/>
        <v>10</v>
      </c>
      <c r="CE28" s="348">
        <f t="shared" si="64"/>
        <v>7</v>
      </c>
      <c r="CF28" s="226">
        <f t="shared" si="64"/>
        <v>1</v>
      </c>
      <c r="CG28" s="226">
        <f t="shared" si="64"/>
        <v>9</v>
      </c>
      <c r="CH28" s="226">
        <f t="shared" si="64"/>
        <v>5</v>
      </c>
      <c r="CI28" s="226">
        <f t="shared" si="64"/>
        <v>5</v>
      </c>
      <c r="CJ28" s="226">
        <f t="shared" si="64"/>
        <v>6</v>
      </c>
      <c r="CK28" s="226">
        <f t="shared" si="64"/>
        <v>8</v>
      </c>
      <c r="CL28" s="226">
        <f t="shared" si="64"/>
        <v>6</v>
      </c>
      <c r="CM28" s="226">
        <f t="shared" si="65"/>
        <v>6</v>
      </c>
      <c r="CN28" s="226">
        <f t="shared" si="65"/>
        <v>-1</v>
      </c>
      <c r="CO28" s="226">
        <f t="shared" si="65"/>
        <v>-2</v>
      </c>
      <c r="CP28" s="386">
        <f t="shared" si="65"/>
        <v>1</v>
      </c>
      <c r="CQ28" s="386">
        <f t="shared" si="65"/>
        <v>1</v>
      </c>
      <c r="CR28" s="386">
        <f t="shared" si="65"/>
        <v>6</v>
      </c>
      <c r="CS28" s="386">
        <f t="shared" si="65"/>
        <v>-6</v>
      </c>
      <c r="CT28" s="386">
        <f t="shared" si="65"/>
        <v>-2</v>
      </c>
      <c r="CU28" s="386">
        <f t="shared" si="65"/>
        <v>1</v>
      </c>
      <c r="CV28" s="386">
        <f t="shared" si="65"/>
        <v>-4</v>
      </c>
      <c r="CW28" s="386">
        <f t="shared" si="65"/>
        <v>0</v>
      </c>
      <c r="CX28" s="386">
        <f t="shared" si="65"/>
        <v>-3</v>
      </c>
      <c r="CY28" s="386">
        <f t="shared" si="65"/>
        <v>-4</v>
      </c>
      <c r="CZ28" s="386">
        <f t="shared" si="65"/>
        <v>-6</v>
      </c>
      <c r="DA28" s="386">
        <f t="shared" si="65"/>
        <v>-8</v>
      </c>
      <c r="DB28" s="264"/>
      <c r="DC28" s="57">
        <f>IF(ISERROR(GETPIVOTDATA("VALUE",'CRS WK pvt'!$I$2,"DT_FILE",DC$8,"CD_CO",DC$6,"TRIM_CAT",TRIM(B28),"TRIM_LINE",A23))=TRUE,0,GETPIVOTDATA("VALUE",'CRS WK pvt'!$I$2,"DT_FILE",DC$8,"CD_CO",DC$6,"TRIM_CAT",TRIM(B28),"TRIM_LINE",A23))</f>
        <v>5</v>
      </c>
    </row>
    <row r="29" spans="1:107" s="66" customFormat="1" x14ac:dyDescent="0.35">
      <c r="A29" s="141"/>
      <c r="B29" s="53" t="s">
        <v>144</v>
      </c>
      <c r="C29" s="129">
        <f t="shared" ref="C29:V29" si="66">SUM(C24:C28)</f>
        <v>13992</v>
      </c>
      <c r="D29" s="130">
        <f t="shared" si="66"/>
        <v>14167</v>
      </c>
      <c r="E29" s="130">
        <f t="shared" si="66"/>
        <v>13575</v>
      </c>
      <c r="F29" s="130">
        <f t="shared" si="66"/>
        <v>11525</v>
      </c>
      <c r="G29" s="130">
        <f t="shared" si="66"/>
        <v>12147</v>
      </c>
      <c r="H29" s="130">
        <f t="shared" si="66"/>
        <v>9866</v>
      </c>
      <c r="I29" s="130">
        <f t="shared" si="66"/>
        <v>10523</v>
      </c>
      <c r="J29" s="130">
        <f t="shared" si="66"/>
        <v>11067</v>
      </c>
      <c r="K29" s="130">
        <f t="shared" si="66"/>
        <v>12031</v>
      </c>
      <c r="L29" s="131">
        <f t="shared" si="66"/>
        <v>12598</v>
      </c>
      <c r="M29" s="130">
        <f t="shared" si="66"/>
        <v>11563</v>
      </c>
      <c r="N29" s="130">
        <f t="shared" si="66"/>
        <v>13774</v>
      </c>
      <c r="O29" s="130">
        <f t="shared" si="66"/>
        <v>14072</v>
      </c>
      <c r="P29" s="130">
        <f t="shared" si="66"/>
        <v>12797</v>
      </c>
      <c r="Q29" s="130">
        <f t="shared" si="66"/>
        <v>11723</v>
      </c>
      <c r="R29" s="130">
        <f t="shared" si="66"/>
        <v>11437</v>
      </c>
      <c r="S29" s="130">
        <f t="shared" si="66"/>
        <v>8908</v>
      </c>
      <c r="T29" s="130">
        <f t="shared" si="66"/>
        <v>9249</v>
      </c>
      <c r="U29" s="130">
        <f t="shared" si="66"/>
        <v>9663</v>
      </c>
      <c r="V29" s="130">
        <f t="shared" si="66"/>
        <v>10575</v>
      </c>
      <c r="W29" s="130">
        <f>SUM(W24+W25+W26+W27+W28)</f>
        <v>10323</v>
      </c>
      <c r="X29" s="131">
        <f>SUM(X24+X25+X26+X27+X28)</f>
        <v>11351</v>
      </c>
      <c r="Y29" s="185">
        <v>10681</v>
      </c>
      <c r="Z29" s="185">
        <v>12095</v>
      </c>
      <c r="AA29" s="185">
        <v>12344</v>
      </c>
      <c r="AB29" s="185">
        <v>11324</v>
      </c>
      <c r="AC29" s="185">
        <v>10922</v>
      </c>
      <c r="AD29" s="185">
        <v>10964</v>
      </c>
      <c r="AE29" s="185">
        <v>9984</v>
      </c>
      <c r="AF29" s="185">
        <v>9979</v>
      </c>
      <c r="AG29" s="185">
        <v>10978</v>
      </c>
      <c r="AH29" s="185">
        <v>12574</v>
      </c>
      <c r="AI29" s="185">
        <v>12133</v>
      </c>
      <c r="AJ29" s="131">
        <v>12228</v>
      </c>
      <c r="AK29" s="276">
        <v>14358</v>
      </c>
      <c r="AL29" s="276">
        <v>14191</v>
      </c>
      <c r="AM29" s="276">
        <v>14016</v>
      </c>
      <c r="AN29" s="276">
        <v>11963</v>
      </c>
      <c r="AO29" s="276">
        <v>11525</v>
      </c>
      <c r="AP29" s="276">
        <v>11518</v>
      </c>
      <c r="AQ29" s="78">
        <v>10653</v>
      </c>
      <c r="AR29" s="276">
        <v>9799</v>
      </c>
      <c r="AS29" s="276">
        <v>11521</v>
      </c>
      <c r="AT29" s="276">
        <v>10342</v>
      </c>
      <c r="AU29" s="276">
        <v>11450</v>
      </c>
      <c r="AV29" s="293">
        <v>12959</v>
      </c>
      <c r="AW29" s="276">
        <v>12784</v>
      </c>
      <c r="AX29" s="276">
        <v>13540</v>
      </c>
      <c r="AY29" s="276">
        <v>13534</v>
      </c>
      <c r="AZ29" s="78">
        <v>11711</v>
      </c>
      <c r="BA29" s="276">
        <v>11340</v>
      </c>
      <c r="BB29" s="276">
        <v>11202</v>
      </c>
      <c r="BC29" s="78">
        <v>10390</v>
      </c>
      <c r="BD29" s="276">
        <v>10013</v>
      </c>
      <c r="BE29" s="276">
        <v>9906</v>
      </c>
      <c r="BF29" s="276">
        <v>10515</v>
      </c>
      <c r="BG29" s="276">
        <v>12011</v>
      </c>
      <c r="BH29" s="293"/>
      <c r="BI29" s="78">
        <f t="shared" ref="BI29:BM29" si="67">SUM(BI24:BI28)</f>
        <v>80</v>
      </c>
      <c r="BJ29" s="132">
        <f t="shared" si="67"/>
        <v>-1370</v>
      </c>
      <c r="BK29" s="132">
        <f t="shared" si="67"/>
        <v>-1852</v>
      </c>
      <c r="BL29" s="132">
        <f t="shared" si="67"/>
        <v>-88</v>
      </c>
      <c r="BM29" s="132">
        <f t="shared" si="67"/>
        <v>-3239</v>
      </c>
      <c r="BN29" s="132">
        <f t="shared" ref="BN29:BV29" si="68">SUM(BN24:BN28)</f>
        <v>-617</v>
      </c>
      <c r="BO29" s="132">
        <f t="shared" si="68"/>
        <v>-860</v>
      </c>
      <c r="BP29" s="132">
        <f t="shared" si="68"/>
        <v>-492</v>
      </c>
      <c r="BQ29" s="132">
        <f t="shared" si="68"/>
        <v>-1708</v>
      </c>
      <c r="BR29" s="387">
        <f t="shared" si="68"/>
        <v>-1247</v>
      </c>
      <c r="BS29" s="410">
        <f t="shared" si="68"/>
        <v>-882</v>
      </c>
      <c r="BT29" s="132">
        <f t="shared" si="68"/>
        <v>-1679</v>
      </c>
      <c r="BU29" s="132">
        <f t="shared" si="68"/>
        <v>-1728</v>
      </c>
      <c r="BV29" s="132">
        <f t="shared" si="68"/>
        <v>-1473</v>
      </c>
      <c r="BW29" s="132">
        <f t="shared" ref="BW29:BX29" si="69">SUM(BW24:BW28)</f>
        <v>-801</v>
      </c>
      <c r="BX29" s="227">
        <f t="shared" si="69"/>
        <v>-473</v>
      </c>
      <c r="BY29" s="227">
        <f t="shared" ref="BY29:BZ29" si="70">SUM(BY24:BY28)</f>
        <v>1076</v>
      </c>
      <c r="BZ29" s="227">
        <f t="shared" si="70"/>
        <v>730</v>
      </c>
      <c r="CA29" s="227">
        <f t="shared" ref="CA29" si="71">SUM(CA24:CA28)</f>
        <v>1315</v>
      </c>
      <c r="CB29" s="227">
        <f t="shared" ref="CB29:CC29" si="72">SUM(CB24:CB28)</f>
        <v>1999</v>
      </c>
      <c r="CC29" s="227">
        <f t="shared" si="72"/>
        <v>1810</v>
      </c>
      <c r="CD29" s="387">
        <f t="shared" ref="CD29:CE29" si="73">SUM(CD24:CD28)</f>
        <v>877</v>
      </c>
      <c r="CE29" s="349">
        <f t="shared" si="73"/>
        <v>3677</v>
      </c>
      <c r="CF29" s="227">
        <f t="shared" ref="CF29" si="74">SUM(CF24:CF28)</f>
        <v>2096</v>
      </c>
      <c r="CG29" s="227">
        <f t="shared" ref="CG29" si="75">SUM(CG24:CG28)</f>
        <v>1672</v>
      </c>
      <c r="CH29" s="227">
        <f t="shared" ref="CH29" si="76">SUM(CH24:CH28)</f>
        <v>639</v>
      </c>
      <c r="CI29" s="227">
        <f t="shared" ref="CI29" si="77">SUM(CI24:CI28)</f>
        <v>603</v>
      </c>
      <c r="CJ29" s="227">
        <f t="shared" ref="CJ29" si="78">SUM(CJ24:CJ28)</f>
        <v>554</v>
      </c>
      <c r="CK29" s="227">
        <f t="shared" ref="CK29" si="79">SUM(CK24:CK28)</f>
        <v>669</v>
      </c>
      <c r="CL29" s="227">
        <f t="shared" ref="CL29" si="80">SUM(CL24:CL28)</f>
        <v>-180</v>
      </c>
      <c r="CM29" s="227">
        <f t="shared" ref="CM29" si="81">SUM(CM24:CM28)</f>
        <v>543</v>
      </c>
      <c r="CN29" s="227">
        <f t="shared" ref="CN29" si="82">SUM(CN24:CN28)</f>
        <v>-2232</v>
      </c>
      <c r="CO29" s="227">
        <f t="shared" ref="CO29" si="83">SUM(CO24:CO28)</f>
        <v>-683</v>
      </c>
      <c r="CP29" s="387">
        <f t="shared" ref="CP29" si="84">SUM(CP24:CP28)</f>
        <v>731</v>
      </c>
      <c r="CQ29" s="387">
        <f t="shared" ref="CQ29" si="85">SUM(CQ24:CQ28)</f>
        <v>-1574</v>
      </c>
      <c r="CR29" s="387">
        <f t="shared" ref="CR29" si="86">SUM(CR24:CR28)</f>
        <v>-651</v>
      </c>
      <c r="CS29" s="387">
        <f t="shared" ref="CS29" si="87">SUM(CS24:CS28)</f>
        <v>-482</v>
      </c>
      <c r="CT29" s="387">
        <f t="shared" ref="CT29:CU29" si="88">SUM(CT24:CT28)</f>
        <v>-252</v>
      </c>
      <c r="CU29" s="387">
        <f t="shared" si="88"/>
        <v>-185</v>
      </c>
      <c r="CV29" s="387">
        <f t="shared" ref="CV29" si="89">SUM(CV24:CV28)</f>
        <v>-316</v>
      </c>
      <c r="CW29" s="387">
        <f t="shared" ref="CW29" si="90">SUM(CW24:CW28)</f>
        <v>-263</v>
      </c>
      <c r="CX29" s="387">
        <f t="shared" ref="CX29:CY29" si="91">SUM(CX24:CX28)</f>
        <v>214</v>
      </c>
      <c r="CY29" s="387">
        <f t="shared" si="91"/>
        <v>-1615</v>
      </c>
      <c r="CZ29" s="387">
        <f t="shared" ref="CZ29:DA29" si="92">SUM(CZ24:CZ28)</f>
        <v>173</v>
      </c>
      <c r="DA29" s="387">
        <f t="shared" si="92"/>
        <v>561</v>
      </c>
      <c r="DB29" s="265"/>
      <c r="DC29" s="78">
        <f>SUM(DC24:DC28)</f>
        <v>12011</v>
      </c>
    </row>
    <row r="30" spans="1:107" s="52" customFormat="1" x14ac:dyDescent="0.3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4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4"/>
      <c r="BI30" s="83"/>
      <c r="BJ30" s="84"/>
      <c r="BK30" s="84"/>
      <c r="BL30" s="84"/>
      <c r="BM30" s="84"/>
      <c r="BN30" s="84"/>
      <c r="BO30" s="84"/>
      <c r="BP30" s="84"/>
      <c r="BQ30" s="84"/>
      <c r="BR30" s="388"/>
      <c r="BS30" s="411"/>
      <c r="BT30" s="84"/>
      <c r="BU30" s="84"/>
      <c r="BV30" s="84"/>
      <c r="BW30" s="84"/>
      <c r="BX30" s="228"/>
      <c r="BY30" s="228"/>
      <c r="BZ30" s="228"/>
      <c r="CA30" s="228"/>
      <c r="CB30" s="228"/>
      <c r="CC30" s="228"/>
      <c r="CD30" s="388"/>
      <c r="CE30" s="350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388"/>
      <c r="CQ30" s="388"/>
      <c r="CR30" s="388"/>
      <c r="CS30" s="388"/>
      <c r="CT30" s="388"/>
      <c r="CU30" s="388"/>
      <c r="CV30" s="388"/>
      <c r="CW30" s="388"/>
      <c r="CX30" s="388"/>
      <c r="CY30" s="388"/>
      <c r="CZ30" s="388"/>
      <c r="DA30" s="388"/>
      <c r="DB30" s="264"/>
      <c r="DC30" s="83"/>
    </row>
    <row r="31" spans="1:107" s="52" customFormat="1" x14ac:dyDescent="0.35">
      <c r="A31" s="139"/>
      <c r="B31" s="53" t="s">
        <v>139</v>
      </c>
      <c r="C31" s="73">
        <v>4619</v>
      </c>
      <c r="D31" s="74">
        <v>5689</v>
      </c>
      <c r="E31" s="74">
        <v>5686</v>
      </c>
      <c r="F31" s="74">
        <v>4793</v>
      </c>
      <c r="G31" s="74">
        <v>4489</v>
      </c>
      <c r="H31" s="74">
        <v>4291</v>
      </c>
      <c r="I31" s="74">
        <v>3626</v>
      </c>
      <c r="J31" s="74">
        <v>3492</v>
      </c>
      <c r="K31" s="74">
        <v>3416</v>
      </c>
      <c r="L31" s="75">
        <v>3629</v>
      </c>
      <c r="M31" s="74">
        <v>3510</v>
      </c>
      <c r="N31" s="74">
        <v>4065</v>
      </c>
      <c r="O31" s="74">
        <v>5168</v>
      </c>
      <c r="P31" s="74">
        <v>5677</v>
      </c>
      <c r="Q31" s="74">
        <v>4366</v>
      </c>
      <c r="R31" s="74">
        <v>4101</v>
      </c>
      <c r="S31" s="74">
        <v>3979</v>
      </c>
      <c r="T31" s="74">
        <v>2947</v>
      </c>
      <c r="U31" s="184">
        <v>3046</v>
      </c>
      <c r="V31" s="184">
        <v>3098</v>
      </c>
      <c r="W31" s="184">
        <v>3095</v>
      </c>
      <c r="X31" s="75">
        <v>2972</v>
      </c>
      <c r="Y31" s="184">
        <v>2569</v>
      </c>
      <c r="Z31" s="184">
        <v>3091</v>
      </c>
      <c r="AA31" s="184">
        <v>3613</v>
      </c>
      <c r="AB31" s="184">
        <v>4092</v>
      </c>
      <c r="AC31" s="184">
        <v>3704</v>
      </c>
      <c r="AD31" s="184">
        <v>3849</v>
      </c>
      <c r="AE31" s="184">
        <v>3332</v>
      </c>
      <c r="AF31" s="184">
        <v>3234</v>
      </c>
      <c r="AG31" s="184">
        <v>3500</v>
      </c>
      <c r="AH31" s="184">
        <v>3652</v>
      </c>
      <c r="AI31" s="184">
        <v>4080</v>
      </c>
      <c r="AJ31" s="75">
        <v>3046</v>
      </c>
      <c r="AK31" s="275">
        <v>2879</v>
      </c>
      <c r="AL31" s="275">
        <v>3485</v>
      </c>
      <c r="AM31" s="275">
        <v>4055</v>
      </c>
      <c r="AN31" s="275">
        <v>4406</v>
      </c>
      <c r="AO31" s="275">
        <v>4291</v>
      </c>
      <c r="AP31" s="275">
        <v>4210</v>
      </c>
      <c r="AQ31" s="57">
        <v>3317</v>
      </c>
      <c r="AR31" s="275">
        <v>3366</v>
      </c>
      <c r="AS31" s="275">
        <v>3299</v>
      </c>
      <c r="AT31" s="275">
        <v>3172</v>
      </c>
      <c r="AU31" s="275">
        <v>3169</v>
      </c>
      <c r="AV31" s="292">
        <v>3368</v>
      </c>
      <c r="AW31" s="275">
        <v>2901</v>
      </c>
      <c r="AX31" s="275">
        <v>3684</v>
      </c>
      <c r="AY31" s="275">
        <v>4340</v>
      </c>
      <c r="AZ31" s="57">
        <v>4292</v>
      </c>
      <c r="BA31" s="275">
        <v>4239</v>
      </c>
      <c r="BB31" s="275">
        <v>4225</v>
      </c>
      <c r="BC31" s="57">
        <v>3559</v>
      </c>
      <c r="BD31" s="275">
        <v>3407</v>
      </c>
      <c r="BE31" s="275">
        <v>3023</v>
      </c>
      <c r="BF31" s="275">
        <v>3192</v>
      </c>
      <c r="BG31" s="275">
        <v>3351</v>
      </c>
      <c r="BH31" s="292"/>
      <c r="BI31" s="76">
        <f t="shared" ref="BI31:BR35" si="93">O31-C31</f>
        <v>549</v>
      </c>
      <c r="BJ31" s="77">
        <f t="shared" si="93"/>
        <v>-12</v>
      </c>
      <c r="BK31" s="77">
        <f t="shared" si="93"/>
        <v>-1320</v>
      </c>
      <c r="BL31" s="77">
        <f t="shared" si="93"/>
        <v>-692</v>
      </c>
      <c r="BM31" s="77">
        <f t="shared" si="93"/>
        <v>-510</v>
      </c>
      <c r="BN31" s="77">
        <f t="shared" si="93"/>
        <v>-1344</v>
      </c>
      <c r="BO31" s="77">
        <f t="shared" si="93"/>
        <v>-580</v>
      </c>
      <c r="BP31" s="77">
        <f t="shared" si="93"/>
        <v>-394</v>
      </c>
      <c r="BQ31" s="77">
        <f t="shared" si="93"/>
        <v>-321</v>
      </c>
      <c r="BR31" s="386">
        <f t="shared" si="93"/>
        <v>-657</v>
      </c>
      <c r="BS31" s="409">
        <f t="shared" ref="BS31:CB35" si="94">Y31-M31</f>
        <v>-941</v>
      </c>
      <c r="BT31" s="77">
        <f t="shared" si="94"/>
        <v>-974</v>
      </c>
      <c r="BU31" s="77">
        <f t="shared" si="94"/>
        <v>-1555</v>
      </c>
      <c r="BV31" s="77">
        <f t="shared" si="94"/>
        <v>-1585</v>
      </c>
      <c r="BW31" s="77">
        <f t="shared" si="94"/>
        <v>-662</v>
      </c>
      <c r="BX31" s="226">
        <f t="shared" si="94"/>
        <v>-252</v>
      </c>
      <c r="BY31" s="226">
        <f t="shared" si="94"/>
        <v>-647</v>
      </c>
      <c r="BZ31" s="226">
        <f t="shared" si="94"/>
        <v>287</v>
      </c>
      <c r="CA31" s="226">
        <f t="shared" si="94"/>
        <v>454</v>
      </c>
      <c r="CB31" s="226">
        <f t="shared" si="94"/>
        <v>554</v>
      </c>
      <c r="CC31" s="226">
        <f t="shared" ref="CC31:CL35" si="95">AI31-W31</f>
        <v>985</v>
      </c>
      <c r="CD31" s="386">
        <f t="shared" si="95"/>
        <v>74</v>
      </c>
      <c r="CE31" s="348">
        <f t="shared" si="95"/>
        <v>310</v>
      </c>
      <c r="CF31" s="226">
        <f t="shared" si="95"/>
        <v>394</v>
      </c>
      <c r="CG31" s="226">
        <f t="shared" si="95"/>
        <v>442</v>
      </c>
      <c r="CH31" s="226">
        <f t="shared" si="95"/>
        <v>314</v>
      </c>
      <c r="CI31" s="226">
        <f t="shared" si="95"/>
        <v>587</v>
      </c>
      <c r="CJ31" s="226">
        <f t="shared" si="95"/>
        <v>361</v>
      </c>
      <c r="CK31" s="226">
        <f t="shared" si="95"/>
        <v>-15</v>
      </c>
      <c r="CL31" s="226">
        <f t="shared" si="95"/>
        <v>132</v>
      </c>
      <c r="CM31" s="226">
        <f t="shared" ref="CM31:DA35" si="96">AS31-AG31</f>
        <v>-201</v>
      </c>
      <c r="CN31" s="226">
        <f t="shared" si="96"/>
        <v>-480</v>
      </c>
      <c r="CO31" s="226">
        <f t="shared" si="96"/>
        <v>-911</v>
      </c>
      <c r="CP31" s="386">
        <f t="shared" si="96"/>
        <v>322</v>
      </c>
      <c r="CQ31" s="386">
        <f t="shared" si="96"/>
        <v>22</v>
      </c>
      <c r="CR31" s="386">
        <f t="shared" si="96"/>
        <v>199</v>
      </c>
      <c r="CS31" s="386">
        <f t="shared" si="96"/>
        <v>285</v>
      </c>
      <c r="CT31" s="386">
        <f t="shared" si="96"/>
        <v>-114</v>
      </c>
      <c r="CU31" s="386">
        <f t="shared" si="96"/>
        <v>-52</v>
      </c>
      <c r="CV31" s="386">
        <f t="shared" si="96"/>
        <v>15</v>
      </c>
      <c r="CW31" s="386">
        <f t="shared" si="96"/>
        <v>242</v>
      </c>
      <c r="CX31" s="386">
        <f t="shared" si="96"/>
        <v>41</v>
      </c>
      <c r="CY31" s="386">
        <f t="shared" si="96"/>
        <v>-276</v>
      </c>
      <c r="CZ31" s="386">
        <f t="shared" si="96"/>
        <v>20</v>
      </c>
      <c r="DA31" s="386">
        <f t="shared" si="96"/>
        <v>182</v>
      </c>
      <c r="DB31" s="264"/>
      <c r="DC31" s="57">
        <f>IF(ISERROR(GETPIVOTDATA("VALUE",'CRS WK pvt'!$I$2,"DT_FILE",DC$8,"CD_CO",DC$6,"TRIM_CAT",TRIM(B31),"TRIM_LINE",A30))=TRUE,0,GETPIVOTDATA("VALUE",'CRS WK pvt'!$I$2,"DT_FILE",DC$8,"CD_CO",DC$6,"TRIM_CAT",TRIM(B31),"TRIM_LINE",A30))</f>
        <v>3351</v>
      </c>
    </row>
    <row r="32" spans="1:107" s="52" customFormat="1" x14ac:dyDescent="0.35">
      <c r="A32" s="139"/>
      <c r="B32" s="53" t="s">
        <v>140</v>
      </c>
      <c r="C32" s="73">
        <v>560</v>
      </c>
      <c r="D32" s="74">
        <v>710</v>
      </c>
      <c r="E32" s="74">
        <v>751</v>
      </c>
      <c r="F32" s="74">
        <v>754</v>
      </c>
      <c r="G32" s="74">
        <v>980</v>
      </c>
      <c r="H32" s="74">
        <v>570</v>
      </c>
      <c r="I32" s="74">
        <v>435</v>
      </c>
      <c r="J32" s="74">
        <v>473</v>
      </c>
      <c r="K32" s="74">
        <v>414</v>
      </c>
      <c r="L32" s="75">
        <v>592</v>
      </c>
      <c r="M32" s="74">
        <v>433</v>
      </c>
      <c r="N32" s="74">
        <v>550</v>
      </c>
      <c r="O32" s="74">
        <v>589</v>
      </c>
      <c r="P32" s="74">
        <v>691</v>
      </c>
      <c r="Q32" s="74">
        <v>494</v>
      </c>
      <c r="R32" s="74">
        <v>446</v>
      </c>
      <c r="S32" s="74">
        <v>850</v>
      </c>
      <c r="T32" s="74">
        <v>493</v>
      </c>
      <c r="U32" s="184">
        <v>386</v>
      </c>
      <c r="V32" s="184">
        <v>412</v>
      </c>
      <c r="W32" s="184">
        <v>445</v>
      </c>
      <c r="X32" s="75">
        <v>493</v>
      </c>
      <c r="Y32" s="184">
        <v>360</v>
      </c>
      <c r="Z32" s="184">
        <v>473</v>
      </c>
      <c r="AA32" s="184">
        <v>538</v>
      </c>
      <c r="AB32" s="184">
        <v>628</v>
      </c>
      <c r="AC32" s="184">
        <v>559</v>
      </c>
      <c r="AD32" s="184">
        <v>802</v>
      </c>
      <c r="AE32" s="184">
        <v>907</v>
      </c>
      <c r="AF32" s="184">
        <v>572</v>
      </c>
      <c r="AG32" s="184">
        <v>532</v>
      </c>
      <c r="AH32" s="184">
        <v>550</v>
      </c>
      <c r="AI32" s="184">
        <v>505</v>
      </c>
      <c r="AJ32" s="75">
        <v>414</v>
      </c>
      <c r="AK32" s="275">
        <v>473</v>
      </c>
      <c r="AL32" s="275">
        <v>679</v>
      </c>
      <c r="AM32" s="275">
        <v>686</v>
      </c>
      <c r="AN32" s="275">
        <v>776</v>
      </c>
      <c r="AO32" s="275">
        <v>695</v>
      </c>
      <c r="AP32" s="275">
        <v>703</v>
      </c>
      <c r="AQ32" s="57">
        <v>602</v>
      </c>
      <c r="AR32" s="275">
        <v>540</v>
      </c>
      <c r="AS32" s="275">
        <v>531</v>
      </c>
      <c r="AT32" s="275">
        <v>526</v>
      </c>
      <c r="AU32" s="275">
        <v>543</v>
      </c>
      <c r="AV32" s="292">
        <v>669</v>
      </c>
      <c r="AW32" s="275">
        <v>611</v>
      </c>
      <c r="AX32" s="275">
        <v>815</v>
      </c>
      <c r="AY32" s="275">
        <v>763</v>
      </c>
      <c r="AZ32" s="57">
        <v>798</v>
      </c>
      <c r="BA32" s="275">
        <v>776</v>
      </c>
      <c r="BB32" s="275">
        <v>744</v>
      </c>
      <c r="BC32" s="57">
        <v>651</v>
      </c>
      <c r="BD32" s="275">
        <v>606</v>
      </c>
      <c r="BE32" s="275">
        <v>546</v>
      </c>
      <c r="BF32" s="275">
        <v>565</v>
      </c>
      <c r="BG32" s="275">
        <v>618</v>
      </c>
      <c r="BH32" s="292"/>
      <c r="BI32" s="76">
        <f t="shared" si="93"/>
        <v>29</v>
      </c>
      <c r="BJ32" s="77">
        <f t="shared" si="93"/>
        <v>-19</v>
      </c>
      <c r="BK32" s="77">
        <f t="shared" si="93"/>
        <v>-257</v>
      </c>
      <c r="BL32" s="77">
        <f t="shared" si="93"/>
        <v>-308</v>
      </c>
      <c r="BM32" s="77">
        <f t="shared" si="93"/>
        <v>-130</v>
      </c>
      <c r="BN32" s="77">
        <f t="shared" si="93"/>
        <v>-77</v>
      </c>
      <c r="BO32" s="77">
        <f t="shared" si="93"/>
        <v>-49</v>
      </c>
      <c r="BP32" s="77">
        <f t="shared" si="93"/>
        <v>-61</v>
      </c>
      <c r="BQ32" s="77">
        <f t="shared" si="93"/>
        <v>31</v>
      </c>
      <c r="BR32" s="386">
        <f t="shared" si="93"/>
        <v>-99</v>
      </c>
      <c r="BS32" s="409">
        <f t="shared" si="94"/>
        <v>-73</v>
      </c>
      <c r="BT32" s="77">
        <f t="shared" si="94"/>
        <v>-77</v>
      </c>
      <c r="BU32" s="77">
        <f t="shared" si="94"/>
        <v>-51</v>
      </c>
      <c r="BV32" s="77">
        <f t="shared" si="94"/>
        <v>-63</v>
      </c>
      <c r="BW32" s="77">
        <f t="shared" si="94"/>
        <v>65</v>
      </c>
      <c r="BX32" s="226">
        <f t="shared" si="94"/>
        <v>356</v>
      </c>
      <c r="BY32" s="226">
        <f t="shared" si="94"/>
        <v>57</v>
      </c>
      <c r="BZ32" s="226">
        <f t="shared" si="94"/>
        <v>79</v>
      </c>
      <c r="CA32" s="226">
        <f t="shared" si="94"/>
        <v>146</v>
      </c>
      <c r="CB32" s="226">
        <f t="shared" si="94"/>
        <v>138</v>
      </c>
      <c r="CC32" s="226">
        <f t="shared" si="95"/>
        <v>60</v>
      </c>
      <c r="CD32" s="386">
        <f t="shared" si="95"/>
        <v>-79</v>
      </c>
      <c r="CE32" s="348">
        <f t="shared" si="95"/>
        <v>113</v>
      </c>
      <c r="CF32" s="226">
        <f t="shared" si="95"/>
        <v>206</v>
      </c>
      <c r="CG32" s="226">
        <f t="shared" si="95"/>
        <v>148</v>
      </c>
      <c r="CH32" s="226">
        <f t="shared" si="95"/>
        <v>148</v>
      </c>
      <c r="CI32" s="226">
        <f t="shared" si="95"/>
        <v>136</v>
      </c>
      <c r="CJ32" s="226">
        <f t="shared" si="95"/>
        <v>-99</v>
      </c>
      <c r="CK32" s="226">
        <f t="shared" si="95"/>
        <v>-305</v>
      </c>
      <c r="CL32" s="226">
        <f t="shared" si="95"/>
        <v>-32</v>
      </c>
      <c r="CM32" s="226">
        <f t="shared" si="96"/>
        <v>-1</v>
      </c>
      <c r="CN32" s="226">
        <f t="shared" si="96"/>
        <v>-24</v>
      </c>
      <c r="CO32" s="226">
        <f t="shared" si="96"/>
        <v>38</v>
      </c>
      <c r="CP32" s="386">
        <f t="shared" si="96"/>
        <v>255</v>
      </c>
      <c r="CQ32" s="386">
        <f t="shared" si="96"/>
        <v>138</v>
      </c>
      <c r="CR32" s="386">
        <f t="shared" si="96"/>
        <v>136</v>
      </c>
      <c r="CS32" s="386">
        <f t="shared" si="96"/>
        <v>77</v>
      </c>
      <c r="CT32" s="386">
        <f t="shared" si="96"/>
        <v>22</v>
      </c>
      <c r="CU32" s="386">
        <f t="shared" si="96"/>
        <v>81</v>
      </c>
      <c r="CV32" s="386">
        <f t="shared" si="96"/>
        <v>41</v>
      </c>
      <c r="CW32" s="386">
        <f t="shared" si="96"/>
        <v>49</v>
      </c>
      <c r="CX32" s="386">
        <f t="shared" si="96"/>
        <v>66</v>
      </c>
      <c r="CY32" s="386">
        <f t="shared" si="96"/>
        <v>15</v>
      </c>
      <c r="CZ32" s="386">
        <f t="shared" si="96"/>
        <v>39</v>
      </c>
      <c r="DA32" s="386">
        <f t="shared" si="96"/>
        <v>75</v>
      </c>
      <c r="DB32" s="264"/>
      <c r="DC32" s="57">
        <f>IF(ISERROR(GETPIVOTDATA("VALUE",'CRS WK pvt'!$I$2,"DT_FILE",DC$8,"CD_CO",DC$6,"TRIM_CAT",TRIM(B32),"TRIM_LINE",A30))=TRUE,0,GETPIVOTDATA("VALUE",'CRS WK pvt'!$I$2,"DT_FILE",DC$8,"CD_CO",DC$6,"TRIM_CAT",TRIM(B32),"TRIM_LINE",A30))</f>
        <v>618</v>
      </c>
    </row>
    <row r="33" spans="1:107" s="52" customFormat="1" x14ac:dyDescent="0.35">
      <c r="A33" s="139"/>
      <c r="B33" s="53" t="s">
        <v>141</v>
      </c>
      <c r="C33" s="73">
        <v>618</v>
      </c>
      <c r="D33" s="74">
        <v>706</v>
      </c>
      <c r="E33" s="74">
        <v>749</v>
      </c>
      <c r="F33" s="74">
        <v>574</v>
      </c>
      <c r="G33" s="74">
        <v>477</v>
      </c>
      <c r="H33" s="74">
        <v>532</v>
      </c>
      <c r="I33" s="74">
        <v>382</v>
      </c>
      <c r="J33" s="74">
        <v>355</v>
      </c>
      <c r="K33" s="74">
        <v>434</v>
      </c>
      <c r="L33" s="75">
        <v>557</v>
      </c>
      <c r="M33" s="74">
        <v>369</v>
      </c>
      <c r="N33" s="74">
        <v>636</v>
      </c>
      <c r="O33" s="74">
        <v>762</v>
      </c>
      <c r="P33" s="74">
        <v>891</v>
      </c>
      <c r="Q33" s="74">
        <v>737</v>
      </c>
      <c r="R33" s="74">
        <v>583</v>
      </c>
      <c r="S33" s="74">
        <v>404</v>
      </c>
      <c r="T33" s="74">
        <v>389</v>
      </c>
      <c r="U33" s="184">
        <v>370</v>
      </c>
      <c r="V33" s="184">
        <v>378</v>
      </c>
      <c r="W33" s="184">
        <v>406</v>
      </c>
      <c r="X33" s="75">
        <v>422</v>
      </c>
      <c r="Y33" s="184">
        <v>434</v>
      </c>
      <c r="Z33" s="184">
        <v>515</v>
      </c>
      <c r="AA33" s="184">
        <v>453</v>
      </c>
      <c r="AB33" s="184">
        <v>465</v>
      </c>
      <c r="AC33" s="184">
        <v>485</v>
      </c>
      <c r="AD33" s="184">
        <v>477</v>
      </c>
      <c r="AE33" s="184">
        <v>410</v>
      </c>
      <c r="AF33" s="184">
        <v>362</v>
      </c>
      <c r="AG33" s="184">
        <v>417</v>
      </c>
      <c r="AH33" s="184">
        <v>483</v>
      </c>
      <c r="AI33" s="184">
        <v>721</v>
      </c>
      <c r="AJ33" s="75">
        <v>515</v>
      </c>
      <c r="AK33" s="275">
        <v>805</v>
      </c>
      <c r="AL33" s="275">
        <v>683</v>
      </c>
      <c r="AM33" s="275">
        <v>830</v>
      </c>
      <c r="AN33" s="275">
        <v>684</v>
      </c>
      <c r="AO33" s="275">
        <v>700</v>
      </c>
      <c r="AP33" s="275">
        <v>667</v>
      </c>
      <c r="AQ33" s="57">
        <v>539</v>
      </c>
      <c r="AR33" s="275">
        <v>494</v>
      </c>
      <c r="AS33" s="275">
        <v>524</v>
      </c>
      <c r="AT33" s="275">
        <v>460</v>
      </c>
      <c r="AU33" s="275">
        <v>427</v>
      </c>
      <c r="AV33" s="292">
        <v>491</v>
      </c>
      <c r="AW33" s="275">
        <v>455</v>
      </c>
      <c r="AX33" s="275">
        <v>467</v>
      </c>
      <c r="AY33" s="275">
        <v>578</v>
      </c>
      <c r="AZ33" s="57">
        <v>588</v>
      </c>
      <c r="BA33" s="275">
        <v>589</v>
      </c>
      <c r="BB33" s="275">
        <v>555</v>
      </c>
      <c r="BC33" s="57">
        <v>445</v>
      </c>
      <c r="BD33" s="275">
        <v>499</v>
      </c>
      <c r="BE33" s="275">
        <v>382</v>
      </c>
      <c r="BF33" s="275">
        <v>406</v>
      </c>
      <c r="BG33" s="275">
        <v>433</v>
      </c>
      <c r="BH33" s="292"/>
      <c r="BI33" s="76">
        <f t="shared" si="93"/>
        <v>144</v>
      </c>
      <c r="BJ33" s="77">
        <f t="shared" si="93"/>
        <v>185</v>
      </c>
      <c r="BK33" s="77">
        <f t="shared" si="93"/>
        <v>-12</v>
      </c>
      <c r="BL33" s="77">
        <f t="shared" si="93"/>
        <v>9</v>
      </c>
      <c r="BM33" s="77">
        <f t="shared" si="93"/>
        <v>-73</v>
      </c>
      <c r="BN33" s="77">
        <f t="shared" si="93"/>
        <v>-143</v>
      </c>
      <c r="BO33" s="77">
        <f t="shared" si="93"/>
        <v>-12</v>
      </c>
      <c r="BP33" s="77">
        <f t="shared" si="93"/>
        <v>23</v>
      </c>
      <c r="BQ33" s="77">
        <f t="shared" si="93"/>
        <v>-28</v>
      </c>
      <c r="BR33" s="386">
        <f t="shared" si="93"/>
        <v>-135</v>
      </c>
      <c r="BS33" s="409">
        <f t="shared" si="94"/>
        <v>65</v>
      </c>
      <c r="BT33" s="77">
        <f t="shared" si="94"/>
        <v>-121</v>
      </c>
      <c r="BU33" s="77">
        <f t="shared" si="94"/>
        <v>-309</v>
      </c>
      <c r="BV33" s="77">
        <f t="shared" si="94"/>
        <v>-426</v>
      </c>
      <c r="BW33" s="77">
        <f t="shared" si="94"/>
        <v>-252</v>
      </c>
      <c r="BX33" s="226">
        <f t="shared" si="94"/>
        <v>-106</v>
      </c>
      <c r="BY33" s="226">
        <f t="shared" si="94"/>
        <v>6</v>
      </c>
      <c r="BZ33" s="226">
        <f t="shared" si="94"/>
        <v>-27</v>
      </c>
      <c r="CA33" s="226">
        <f t="shared" si="94"/>
        <v>47</v>
      </c>
      <c r="CB33" s="226">
        <f t="shared" si="94"/>
        <v>105</v>
      </c>
      <c r="CC33" s="226">
        <f t="shared" si="95"/>
        <v>315</v>
      </c>
      <c r="CD33" s="386">
        <f t="shared" si="95"/>
        <v>93</v>
      </c>
      <c r="CE33" s="348">
        <f t="shared" si="95"/>
        <v>371</v>
      </c>
      <c r="CF33" s="226">
        <f t="shared" si="95"/>
        <v>168</v>
      </c>
      <c r="CG33" s="226">
        <f t="shared" si="95"/>
        <v>377</v>
      </c>
      <c r="CH33" s="226">
        <f t="shared" si="95"/>
        <v>219</v>
      </c>
      <c r="CI33" s="226">
        <f t="shared" si="95"/>
        <v>215</v>
      </c>
      <c r="CJ33" s="226">
        <f t="shared" si="95"/>
        <v>190</v>
      </c>
      <c r="CK33" s="226">
        <f t="shared" si="95"/>
        <v>129</v>
      </c>
      <c r="CL33" s="226">
        <f t="shared" si="95"/>
        <v>132</v>
      </c>
      <c r="CM33" s="226">
        <f t="shared" si="96"/>
        <v>107</v>
      </c>
      <c r="CN33" s="226">
        <f t="shared" si="96"/>
        <v>-23</v>
      </c>
      <c r="CO33" s="226">
        <f t="shared" si="96"/>
        <v>-294</v>
      </c>
      <c r="CP33" s="386">
        <f t="shared" si="96"/>
        <v>-24</v>
      </c>
      <c r="CQ33" s="386">
        <f t="shared" si="96"/>
        <v>-350</v>
      </c>
      <c r="CR33" s="386">
        <f t="shared" si="96"/>
        <v>-216</v>
      </c>
      <c r="CS33" s="386">
        <f t="shared" si="96"/>
        <v>-252</v>
      </c>
      <c r="CT33" s="386">
        <f t="shared" si="96"/>
        <v>-96</v>
      </c>
      <c r="CU33" s="386">
        <f t="shared" si="96"/>
        <v>-111</v>
      </c>
      <c r="CV33" s="386">
        <f t="shared" si="96"/>
        <v>-112</v>
      </c>
      <c r="CW33" s="386">
        <f t="shared" si="96"/>
        <v>-94</v>
      </c>
      <c r="CX33" s="386">
        <f t="shared" si="96"/>
        <v>5</v>
      </c>
      <c r="CY33" s="386">
        <f t="shared" si="96"/>
        <v>-142</v>
      </c>
      <c r="CZ33" s="386">
        <f t="shared" si="96"/>
        <v>-54</v>
      </c>
      <c r="DA33" s="386">
        <f t="shared" si="96"/>
        <v>6</v>
      </c>
      <c r="DB33" s="264"/>
      <c r="DC33" s="57">
        <f>IF(ISERROR(GETPIVOTDATA("VALUE",'CRS WK pvt'!$I$2,"DT_FILE",DC$8,"CD_CO",DC$6,"TRIM_CAT",TRIM(B33),"TRIM_LINE",A30))=TRUE,0,GETPIVOTDATA("VALUE",'CRS WK pvt'!$I$2,"DT_FILE",DC$8,"CD_CO",DC$6,"TRIM_CAT",TRIM(B33),"TRIM_LINE",A30))</f>
        <v>433</v>
      </c>
    </row>
    <row r="34" spans="1:107" s="52" customFormat="1" x14ac:dyDescent="0.35">
      <c r="A34" s="139"/>
      <c r="B34" s="53" t="s">
        <v>142</v>
      </c>
      <c r="C34" s="73">
        <v>24</v>
      </c>
      <c r="D34" s="74">
        <v>40</v>
      </c>
      <c r="E34" s="74">
        <v>55</v>
      </c>
      <c r="F34" s="74">
        <v>21</v>
      </c>
      <c r="G34" s="74">
        <v>20</v>
      </c>
      <c r="H34" s="74">
        <v>23</v>
      </c>
      <c r="I34" s="74">
        <v>18</v>
      </c>
      <c r="J34" s="74">
        <v>12</v>
      </c>
      <c r="K34" s="74">
        <v>11</v>
      </c>
      <c r="L34" s="75">
        <v>21</v>
      </c>
      <c r="M34" s="74">
        <v>17</v>
      </c>
      <c r="N34" s="74">
        <v>25</v>
      </c>
      <c r="O34" s="74">
        <v>37</v>
      </c>
      <c r="P34" s="74">
        <v>37</v>
      </c>
      <c r="Q34" s="74">
        <v>43</v>
      </c>
      <c r="R34" s="74">
        <v>27</v>
      </c>
      <c r="S34" s="74">
        <v>24</v>
      </c>
      <c r="T34" s="74">
        <v>24</v>
      </c>
      <c r="U34" s="184">
        <v>9</v>
      </c>
      <c r="V34" s="184">
        <v>12</v>
      </c>
      <c r="W34" s="184">
        <v>11</v>
      </c>
      <c r="X34" s="75">
        <v>16</v>
      </c>
      <c r="Y34" s="184">
        <v>21</v>
      </c>
      <c r="Z34" s="184">
        <v>21</v>
      </c>
      <c r="AA34" s="184">
        <v>19</v>
      </c>
      <c r="AB34" s="184">
        <v>14</v>
      </c>
      <c r="AC34" s="184">
        <v>28</v>
      </c>
      <c r="AD34" s="184">
        <v>23</v>
      </c>
      <c r="AE34" s="184">
        <v>17</v>
      </c>
      <c r="AF34" s="184">
        <v>14</v>
      </c>
      <c r="AG34" s="184">
        <v>22</v>
      </c>
      <c r="AH34" s="184">
        <v>20</v>
      </c>
      <c r="AI34" s="184">
        <v>34</v>
      </c>
      <c r="AJ34" s="75">
        <v>28</v>
      </c>
      <c r="AK34" s="275">
        <v>37</v>
      </c>
      <c r="AL34" s="275">
        <v>38</v>
      </c>
      <c r="AM34" s="275">
        <v>30</v>
      </c>
      <c r="AN34" s="275">
        <v>22</v>
      </c>
      <c r="AO34" s="275">
        <v>34</v>
      </c>
      <c r="AP34" s="275">
        <v>41</v>
      </c>
      <c r="AQ34" s="57">
        <v>31</v>
      </c>
      <c r="AR34" s="275">
        <v>32</v>
      </c>
      <c r="AS34" s="275">
        <v>35</v>
      </c>
      <c r="AT34" s="275">
        <v>19</v>
      </c>
      <c r="AU34" s="275">
        <v>22</v>
      </c>
      <c r="AV34" s="292">
        <v>18</v>
      </c>
      <c r="AW34" s="275">
        <v>21</v>
      </c>
      <c r="AX34" s="275">
        <v>16</v>
      </c>
      <c r="AY34" s="275">
        <v>25</v>
      </c>
      <c r="AZ34" s="57">
        <v>27</v>
      </c>
      <c r="BA34" s="275">
        <v>33</v>
      </c>
      <c r="BB34" s="275">
        <v>38</v>
      </c>
      <c r="BC34" s="57">
        <v>20</v>
      </c>
      <c r="BD34" s="275">
        <v>25</v>
      </c>
      <c r="BE34" s="275">
        <v>19</v>
      </c>
      <c r="BF34" s="275">
        <v>9</v>
      </c>
      <c r="BG34" s="275">
        <v>15</v>
      </c>
      <c r="BH34" s="292"/>
      <c r="BI34" s="76">
        <f t="shared" si="93"/>
        <v>13</v>
      </c>
      <c r="BJ34" s="77">
        <f t="shared" si="93"/>
        <v>-3</v>
      </c>
      <c r="BK34" s="77">
        <f t="shared" si="93"/>
        <v>-12</v>
      </c>
      <c r="BL34" s="77">
        <f t="shared" si="93"/>
        <v>6</v>
      </c>
      <c r="BM34" s="77">
        <f t="shared" si="93"/>
        <v>4</v>
      </c>
      <c r="BN34" s="77">
        <f t="shared" si="93"/>
        <v>1</v>
      </c>
      <c r="BO34" s="77">
        <f t="shared" si="93"/>
        <v>-9</v>
      </c>
      <c r="BP34" s="77">
        <f t="shared" si="93"/>
        <v>0</v>
      </c>
      <c r="BQ34" s="77">
        <f t="shared" si="93"/>
        <v>0</v>
      </c>
      <c r="BR34" s="386">
        <f t="shared" si="93"/>
        <v>-5</v>
      </c>
      <c r="BS34" s="409">
        <f t="shared" si="94"/>
        <v>4</v>
      </c>
      <c r="BT34" s="77">
        <f t="shared" si="94"/>
        <v>-4</v>
      </c>
      <c r="BU34" s="77">
        <f t="shared" si="94"/>
        <v>-18</v>
      </c>
      <c r="BV34" s="77">
        <f t="shared" si="94"/>
        <v>-23</v>
      </c>
      <c r="BW34" s="77">
        <f t="shared" si="94"/>
        <v>-15</v>
      </c>
      <c r="BX34" s="226">
        <f t="shared" si="94"/>
        <v>-4</v>
      </c>
      <c r="BY34" s="226">
        <f t="shared" si="94"/>
        <v>-7</v>
      </c>
      <c r="BZ34" s="226">
        <f t="shared" si="94"/>
        <v>-10</v>
      </c>
      <c r="CA34" s="226">
        <f t="shared" si="94"/>
        <v>13</v>
      </c>
      <c r="CB34" s="226">
        <f t="shared" si="94"/>
        <v>8</v>
      </c>
      <c r="CC34" s="226">
        <f t="shared" si="95"/>
        <v>23</v>
      </c>
      <c r="CD34" s="386">
        <f t="shared" si="95"/>
        <v>12</v>
      </c>
      <c r="CE34" s="348">
        <f t="shared" si="95"/>
        <v>16</v>
      </c>
      <c r="CF34" s="226">
        <f t="shared" si="95"/>
        <v>17</v>
      </c>
      <c r="CG34" s="226">
        <f t="shared" si="95"/>
        <v>11</v>
      </c>
      <c r="CH34" s="226">
        <f t="shared" si="95"/>
        <v>8</v>
      </c>
      <c r="CI34" s="226">
        <f t="shared" si="95"/>
        <v>6</v>
      </c>
      <c r="CJ34" s="226">
        <f t="shared" si="95"/>
        <v>18</v>
      </c>
      <c r="CK34" s="226">
        <f t="shared" si="95"/>
        <v>14</v>
      </c>
      <c r="CL34" s="226">
        <f t="shared" si="95"/>
        <v>18</v>
      </c>
      <c r="CM34" s="226">
        <f t="shared" si="96"/>
        <v>13</v>
      </c>
      <c r="CN34" s="226">
        <f t="shared" si="96"/>
        <v>-1</v>
      </c>
      <c r="CO34" s="226">
        <f t="shared" si="96"/>
        <v>-12</v>
      </c>
      <c r="CP34" s="386">
        <f t="shared" si="96"/>
        <v>-10</v>
      </c>
      <c r="CQ34" s="386">
        <f t="shared" si="96"/>
        <v>-16</v>
      </c>
      <c r="CR34" s="386">
        <f t="shared" si="96"/>
        <v>-22</v>
      </c>
      <c r="CS34" s="386">
        <f t="shared" si="96"/>
        <v>-5</v>
      </c>
      <c r="CT34" s="386">
        <f t="shared" si="96"/>
        <v>5</v>
      </c>
      <c r="CU34" s="386">
        <f t="shared" si="96"/>
        <v>-1</v>
      </c>
      <c r="CV34" s="386">
        <f t="shared" si="96"/>
        <v>-3</v>
      </c>
      <c r="CW34" s="386">
        <f t="shared" si="96"/>
        <v>-11</v>
      </c>
      <c r="CX34" s="386">
        <f t="shared" si="96"/>
        <v>-7</v>
      </c>
      <c r="CY34" s="386">
        <f t="shared" si="96"/>
        <v>-16</v>
      </c>
      <c r="CZ34" s="386">
        <f t="shared" si="96"/>
        <v>-10</v>
      </c>
      <c r="DA34" s="386">
        <f t="shared" si="96"/>
        <v>-7</v>
      </c>
      <c r="DB34" s="264"/>
      <c r="DC34" s="57">
        <f>IF(ISERROR(GETPIVOTDATA("VALUE",'CRS WK pvt'!$I$2,"DT_FILE",DC$8,"CD_CO",DC$6,"TRIM_CAT",TRIM(B34),"TRIM_LINE",A30))=TRUE,0,GETPIVOTDATA("VALUE",'CRS WK pvt'!$I$2,"DT_FILE",DC$8,"CD_CO",DC$6,"TRIM_CAT",TRIM(B34),"TRIM_LINE",A30))</f>
        <v>15</v>
      </c>
    </row>
    <row r="35" spans="1:107" s="52" customFormat="1" x14ac:dyDescent="0.35">
      <c r="A35" s="139"/>
      <c r="B35" s="53" t="s">
        <v>143</v>
      </c>
      <c r="C35" s="73">
        <v>1</v>
      </c>
      <c r="D35" s="74">
        <v>4</v>
      </c>
      <c r="E35" s="74">
        <v>5</v>
      </c>
      <c r="F35" s="74">
        <v>3</v>
      </c>
      <c r="G35" s="74">
        <v>3</v>
      </c>
      <c r="H35" s="74">
        <v>3</v>
      </c>
      <c r="I35" s="74"/>
      <c r="J35" s="74"/>
      <c r="K35" s="74"/>
      <c r="L35" s="75">
        <v>2</v>
      </c>
      <c r="M35" s="74">
        <v>4</v>
      </c>
      <c r="N35" s="74">
        <v>2</v>
      </c>
      <c r="O35" s="74">
        <v>5</v>
      </c>
      <c r="P35" s="74">
        <v>10</v>
      </c>
      <c r="Q35" s="74">
        <v>7</v>
      </c>
      <c r="R35" s="74">
        <v>5</v>
      </c>
      <c r="S35" s="74">
        <v>5</v>
      </c>
      <c r="T35" s="74">
        <v>7</v>
      </c>
      <c r="U35" s="184">
        <v>0</v>
      </c>
      <c r="V35" s="184">
        <v>4</v>
      </c>
      <c r="W35" s="184">
        <v>2</v>
      </c>
      <c r="X35" s="75">
        <v>1</v>
      </c>
      <c r="Y35" s="184">
        <v>0</v>
      </c>
      <c r="Z35" s="184">
        <v>3</v>
      </c>
      <c r="AA35" s="184">
        <v>3</v>
      </c>
      <c r="AB35" s="184">
        <v>6</v>
      </c>
      <c r="AC35" s="184">
        <v>4</v>
      </c>
      <c r="AD35" s="184">
        <v>8</v>
      </c>
      <c r="AE35" s="184">
        <v>6</v>
      </c>
      <c r="AF35" s="184">
        <v>2</v>
      </c>
      <c r="AG35" s="184">
        <v>3</v>
      </c>
      <c r="AH35" s="184">
        <v>2</v>
      </c>
      <c r="AI35" s="184">
        <v>3</v>
      </c>
      <c r="AJ35" s="75">
        <v>2</v>
      </c>
      <c r="AK35" s="275">
        <v>6</v>
      </c>
      <c r="AL35" s="275">
        <v>4</v>
      </c>
      <c r="AM35" s="275">
        <v>3</v>
      </c>
      <c r="AN35" s="275">
        <v>4</v>
      </c>
      <c r="AO35" s="275">
        <v>7</v>
      </c>
      <c r="AP35" s="275">
        <v>7</v>
      </c>
      <c r="AQ35" s="57">
        <v>6</v>
      </c>
      <c r="AR35" s="275">
        <v>0</v>
      </c>
      <c r="AS35" s="275">
        <v>5</v>
      </c>
      <c r="AT35" s="275">
        <v>0</v>
      </c>
      <c r="AU35" s="275">
        <v>7</v>
      </c>
      <c r="AV35" s="292">
        <v>4</v>
      </c>
      <c r="AW35" s="275">
        <v>6</v>
      </c>
      <c r="AX35" s="275">
        <v>2</v>
      </c>
      <c r="AY35" s="275">
        <v>3</v>
      </c>
      <c r="AZ35" s="57">
        <v>3</v>
      </c>
      <c r="BA35" s="275">
        <v>5</v>
      </c>
      <c r="BB35" s="275">
        <v>4</v>
      </c>
      <c r="BC35" s="57">
        <v>2</v>
      </c>
      <c r="BD35" s="275">
        <v>6</v>
      </c>
      <c r="BE35" s="275">
        <v>0</v>
      </c>
      <c r="BF35" s="275">
        <v>1</v>
      </c>
      <c r="BG35" s="275">
        <v>2</v>
      </c>
      <c r="BH35" s="292"/>
      <c r="BI35" s="76">
        <f t="shared" si="93"/>
        <v>4</v>
      </c>
      <c r="BJ35" s="77">
        <f t="shared" si="93"/>
        <v>6</v>
      </c>
      <c r="BK35" s="77">
        <f t="shared" si="93"/>
        <v>2</v>
      </c>
      <c r="BL35" s="77">
        <f t="shared" si="93"/>
        <v>2</v>
      </c>
      <c r="BM35" s="77">
        <f t="shared" si="93"/>
        <v>2</v>
      </c>
      <c r="BN35" s="77">
        <f t="shared" si="93"/>
        <v>4</v>
      </c>
      <c r="BO35" s="77">
        <f t="shared" si="93"/>
        <v>0</v>
      </c>
      <c r="BP35" s="77">
        <f t="shared" si="93"/>
        <v>4</v>
      </c>
      <c r="BQ35" s="77">
        <f t="shared" si="93"/>
        <v>2</v>
      </c>
      <c r="BR35" s="386">
        <f t="shared" si="93"/>
        <v>-1</v>
      </c>
      <c r="BS35" s="409">
        <f t="shared" si="94"/>
        <v>-4</v>
      </c>
      <c r="BT35" s="77">
        <f t="shared" si="94"/>
        <v>1</v>
      </c>
      <c r="BU35" s="77">
        <f t="shared" si="94"/>
        <v>-2</v>
      </c>
      <c r="BV35" s="77">
        <f t="shared" si="94"/>
        <v>-4</v>
      </c>
      <c r="BW35" s="77">
        <f t="shared" si="94"/>
        <v>-3</v>
      </c>
      <c r="BX35" s="226">
        <f t="shared" si="94"/>
        <v>3</v>
      </c>
      <c r="BY35" s="226">
        <f t="shared" si="94"/>
        <v>1</v>
      </c>
      <c r="BZ35" s="226">
        <f t="shared" si="94"/>
        <v>-5</v>
      </c>
      <c r="CA35" s="226">
        <f t="shared" si="94"/>
        <v>3</v>
      </c>
      <c r="CB35" s="226">
        <f t="shared" si="94"/>
        <v>-2</v>
      </c>
      <c r="CC35" s="226">
        <f t="shared" si="95"/>
        <v>1</v>
      </c>
      <c r="CD35" s="386">
        <f t="shared" si="95"/>
        <v>1</v>
      </c>
      <c r="CE35" s="348">
        <f t="shared" si="95"/>
        <v>6</v>
      </c>
      <c r="CF35" s="226">
        <f t="shared" si="95"/>
        <v>1</v>
      </c>
      <c r="CG35" s="226">
        <f t="shared" si="95"/>
        <v>0</v>
      </c>
      <c r="CH35" s="226">
        <f t="shared" si="95"/>
        <v>-2</v>
      </c>
      <c r="CI35" s="226">
        <f t="shared" si="95"/>
        <v>3</v>
      </c>
      <c r="CJ35" s="226">
        <f t="shared" si="95"/>
        <v>-1</v>
      </c>
      <c r="CK35" s="226">
        <f t="shared" si="95"/>
        <v>0</v>
      </c>
      <c r="CL35" s="226">
        <f t="shared" si="95"/>
        <v>-2</v>
      </c>
      <c r="CM35" s="226">
        <f t="shared" si="96"/>
        <v>2</v>
      </c>
      <c r="CN35" s="226">
        <f t="shared" si="96"/>
        <v>-2</v>
      </c>
      <c r="CO35" s="226">
        <f t="shared" si="96"/>
        <v>4</v>
      </c>
      <c r="CP35" s="386">
        <f t="shared" si="96"/>
        <v>2</v>
      </c>
      <c r="CQ35" s="386">
        <f t="shared" si="96"/>
        <v>0</v>
      </c>
      <c r="CR35" s="386">
        <f t="shared" si="96"/>
        <v>-2</v>
      </c>
      <c r="CS35" s="386">
        <f t="shared" si="96"/>
        <v>0</v>
      </c>
      <c r="CT35" s="386">
        <f t="shared" si="96"/>
        <v>-1</v>
      </c>
      <c r="CU35" s="386">
        <f t="shared" si="96"/>
        <v>-2</v>
      </c>
      <c r="CV35" s="386">
        <f t="shared" si="96"/>
        <v>-3</v>
      </c>
      <c r="CW35" s="386">
        <f t="shared" si="96"/>
        <v>-4</v>
      </c>
      <c r="CX35" s="386">
        <f t="shared" si="96"/>
        <v>6</v>
      </c>
      <c r="CY35" s="386">
        <f t="shared" si="96"/>
        <v>-5</v>
      </c>
      <c r="CZ35" s="386">
        <f t="shared" si="96"/>
        <v>1</v>
      </c>
      <c r="DA35" s="386">
        <f t="shared" si="96"/>
        <v>-5</v>
      </c>
      <c r="DB35" s="264"/>
      <c r="DC35" s="57">
        <f>IF(ISERROR(GETPIVOTDATA("VALUE",'CRS WK pvt'!$I$2,"DT_FILE",DC$8,"CD_CO",DC$6,"TRIM_CAT",TRIM(B35),"TRIM_LINE",A30))=TRUE,0,GETPIVOTDATA("VALUE",'CRS WK pvt'!$I$2,"DT_FILE",DC$8,"CD_CO",DC$6,"TRIM_CAT",TRIM(B35),"TRIM_LINE",A30))</f>
        <v>2</v>
      </c>
    </row>
    <row r="36" spans="1:107" s="66" customFormat="1" x14ac:dyDescent="0.35">
      <c r="A36" s="140"/>
      <c r="B36" s="53" t="s">
        <v>144</v>
      </c>
      <c r="C36" s="129">
        <f t="shared" ref="C36:V36" si="97">SUM(C31:C35)</f>
        <v>5822</v>
      </c>
      <c r="D36" s="130">
        <f t="shared" si="97"/>
        <v>7149</v>
      </c>
      <c r="E36" s="130">
        <f t="shared" si="97"/>
        <v>7246</v>
      </c>
      <c r="F36" s="130">
        <f t="shared" si="97"/>
        <v>6145</v>
      </c>
      <c r="G36" s="130">
        <f t="shared" si="97"/>
        <v>5969</v>
      </c>
      <c r="H36" s="130">
        <f t="shared" si="97"/>
        <v>5419</v>
      </c>
      <c r="I36" s="130">
        <f t="shared" si="97"/>
        <v>4461</v>
      </c>
      <c r="J36" s="130">
        <f t="shared" si="97"/>
        <v>4332</v>
      </c>
      <c r="K36" s="130">
        <f t="shared" si="97"/>
        <v>4275</v>
      </c>
      <c r="L36" s="131">
        <f t="shared" si="97"/>
        <v>4801</v>
      </c>
      <c r="M36" s="130">
        <f t="shared" si="97"/>
        <v>4333</v>
      </c>
      <c r="N36" s="130">
        <f t="shared" si="97"/>
        <v>5278</v>
      </c>
      <c r="O36" s="130">
        <f t="shared" si="97"/>
        <v>6561</v>
      </c>
      <c r="P36" s="130">
        <f t="shared" si="97"/>
        <v>7306</v>
      </c>
      <c r="Q36" s="130">
        <f t="shared" si="97"/>
        <v>5647</v>
      </c>
      <c r="R36" s="130">
        <f t="shared" si="97"/>
        <v>5162</v>
      </c>
      <c r="S36" s="130">
        <f t="shared" si="97"/>
        <v>5262</v>
      </c>
      <c r="T36" s="130">
        <f t="shared" si="97"/>
        <v>3860</v>
      </c>
      <c r="U36" s="130">
        <f t="shared" si="97"/>
        <v>3811</v>
      </c>
      <c r="V36" s="130">
        <f t="shared" si="97"/>
        <v>3904</v>
      </c>
      <c r="W36" s="130">
        <f>SUM(W31+W32+W33+W34+W35)</f>
        <v>3959</v>
      </c>
      <c r="X36" s="131">
        <f>SUM(X31+X32+X33+X34+X35)</f>
        <v>3904</v>
      </c>
      <c r="Y36" s="185">
        <v>3384</v>
      </c>
      <c r="Z36" s="185">
        <v>4103</v>
      </c>
      <c r="AA36" s="185">
        <v>4626</v>
      </c>
      <c r="AB36" s="185">
        <v>5205</v>
      </c>
      <c r="AC36" s="185">
        <v>4780</v>
      </c>
      <c r="AD36" s="185">
        <v>5159</v>
      </c>
      <c r="AE36" s="185">
        <v>4672</v>
      </c>
      <c r="AF36" s="185">
        <v>4184</v>
      </c>
      <c r="AG36" s="185">
        <v>4474</v>
      </c>
      <c r="AH36" s="185">
        <v>4707</v>
      </c>
      <c r="AI36" s="185">
        <v>5343</v>
      </c>
      <c r="AJ36" s="131">
        <v>4005</v>
      </c>
      <c r="AK36" s="276">
        <v>4200</v>
      </c>
      <c r="AL36" s="276">
        <v>4889</v>
      </c>
      <c r="AM36" s="276">
        <v>5604</v>
      </c>
      <c r="AN36" s="276">
        <v>5892</v>
      </c>
      <c r="AO36" s="276">
        <v>5727</v>
      </c>
      <c r="AP36" s="276">
        <v>5628</v>
      </c>
      <c r="AQ36" s="78">
        <v>4495</v>
      </c>
      <c r="AR36" s="276">
        <v>4432</v>
      </c>
      <c r="AS36" s="276">
        <v>4394</v>
      </c>
      <c r="AT36" s="276">
        <v>4177</v>
      </c>
      <c r="AU36" s="276">
        <v>4168</v>
      </c>
      <c r="AV36" s="293">
        <v>4550</v>
      </c>
      <c r="AW36" s="276">
        <v>3994</v>
      </c>
      <c r="AX36" s="276">
        <v>4984</v>
      </c>
      <c r="AY36" s="276">
        <v>5709</v>
      </c>
      <c r="AZ36" s="78">
        <v>5708</v>
      </c>
      <c r="BA36" s="276">
        <v>5642</v>
      </c>
      <c r="BB36" s="276">
        <v>5566</v>
      </c>
      <c r="BC36" s="78">
        <v>4677</v>
      </c>
      <c r="BD36" s="276">
        <v>4543</v>
      </c>
      <c r="BE36" s="276">
        <v>3970</v>
      </c>
      <c r="BF36" s="276">
        <v>4173</v>
      </c>
      <c r="BG36" s="276">
        <v>4419</v>
      </c>
      <c r="BH36" s="293"/>
      <c r="BI36" s="78">
        <f t="shared" ref="BI36:BM36" si="98">SUM(BI31:BI35)</f>
        <v>739</v>
      </c>
      <c r="BJ36" s="132">
        <f t="shared" si="98"/>
        <v>157</v>
      </c>
      <c r="BK36" s="132">
        <f t="shared" si="98"/>
        <v>-1599</v>
      </c>
      <c r="BL36" s="132">
        <f t="shared" si="98"/>
        <v>-983</v>
      </c>
      <c r="BM36" s="132">
        <f t="shared" si="98"/>
        <v>-707</v>
      </c>
      <c r="BN36" s="132">
        <f t="shared" ref="BN36:BV36" si="99">SUM(BN31:BN35)</f>
        <v>-1559</v>
      </c>
      <c r="BO36" s="132">
        <f t="shared" si="99"/>
        <v>-650</v>
      </c>
      <c r="BP36" s="132">
        <f t="shared" si="99"/>
        <v>-428</v>
      </c>
      <c r="BQ36" s="132">
        <f t="shared" si="99"/>
        <v>-316</v>
      </c>
      <c r="BR36" s="387">
        <f t="shared" si="99"/>
        <v>-897</v>
      </c>
      <c r="BS36" s="410">
        <f t="shared" si="99"/>
        <v>-949</v>
      </c>
      <c r="BT36" s="132">
        <f t="shared" si="99"/>
        <v>-1175</v>
      </c>
      <c r="BU36" s="132">
        <f t="shared" si="99"/>
        <v>-1935</v>
      </c>
      <c r="BV36" s="132">
        <f t="shared" si="99"/>
        <v>-2101</v>
      </c>
      <c r="BW36" s="132">
        <f t="shared" ref="BW36:BX36" si="100">SUM(BW31:BW35)</f>
        <v>-867</v>
      </c>
      <c r="BX36" s="227">
        <f t="shared" si="100"/>
        <v>-3</v>
      </c>
      <c r="BY36" s="227">
        <f t="shared" ref="BY36:BZ36" si="101">SUM(BY31:BY35)</f>
        <v>-590</v>
      </c>
      <c r="BZ36" s="227">
        <f t="shared" si="101"/>
        <v>324</v>
      </c>
      <c r="CA36" s="227">
        <f t="shared" ref="CA36" si="102">SUM(CA31:CA35)</f>
        <v>663</v>
      </c>
      <c r="CB36" s="227">
        <f t="shared" ref="CB36:CC36" si="103">SUM(CB31:CB35)</f>
        <v>803</v>
      </c>
      <c r="CC36" s="227">
        <f t="shared" si="103"/>
        <v>1384</v>
      </c>
      <c r="CD36" s="387">
        <f t="shared" ref="CD36:CE36" si="104">SUM(CD31:CD35)</f>
        <v>101</v>
      </c>
      <c r="CE36" s="349">
        <f t="shared" si="104"/>
        <v>816</v>
      </c>
      <c r="CF36" s="227">
        <f t="shared" ref="CF36" si="105">SUM(CF31:CF35)</f>
        <v>786</v>
      </c>
      <c r="CG36" s="227">
        <f t="shared" ref="CG36" si="106">SUM(CG31:CG35)</f>
        <v>978</v>
      </c>
      <c r="CH36" s="227">
        <f t="shared" ref="CH36" si="107">SUM(CH31:CH35)</f>
        <v>687</v>
      </c>
      <c r="CI36" s="227">
        <f t="shared" ref="CI36" si="108">SUM(CI31:CI35)</f>
        <v>947</v>
      </c>
      <c r="CJ36" s="227">
        <f t="shared" ref="CJ36" si="109">SUM(CJ31:CJ35)</f>
        <v>469</v>
      </c>
      <c r="CK36" s="227">
        <f t="shared" ref="CK36" si="110">SUM(CK31:CK35)</f>
        <v>-177</v>
      </c>
      <c r="CL36" s="227">
        <f t="shared" ref="CL36" si="111">SUM(CL31:CL35)</f>
        <v>248</v>
      </c>
      <c r="CM36" s="227">
        <f t="shared" ref="CM36" si="112">SUM(CM31:CM35)</f>
        <v>-80</v>
      </c>
      <c r="CN36" s="227">
        <f t="shared" ref="CN36" si="113">SUM(CN31:CN35)</f>
        <v>-530</v>
      </c>
      <c r="CO36" s="227">
        <f t="shared" ref="CO36" si="114">SUM(CO31:CO35)</f>
        <v>-1175</v>
      </c>
      <c r="CP36" s="387">
        <f t="shared" ref="CP36" si="115">SUM(CP31:CP35)</f>
        <v>545</v>
      </c>
      <c r="CQ36" s="387">
        <f t="shared" ref="CQ36" si="116">SUM(CQ31:CQ35)</f>
        <v>-206</v>
      </c>
      <c r="CR36" s="387">
        <f t="shared" ref="CR36" si="117">SUM(CR31:CR35)</f>
        <v>95</v>
      </c>
      <c r="CS36" s="387">
        <f t="shared" ref="CS36" si="118">SUM(CS31:CS35)</f>
        <v>105</v>
      </c>
      <c r="CT36" s="387">
        <f t="shared" ref="CT36:CU36" si="119">SUM(CT31:CT35)</f>
        <v>-184</v>
      </c>
      <c r="CU36" s="387">
        <f t="shared" si="119"/>
        <v>-85</v>
      </c>
      <c r="CV36" s="387">
        <f t="shared" ref="CV36" si="120">SUM(CV31:CV35)</f>
        <v>-62</v>
      </c>
      <c r="CW36" s="387">
        <f t="shared" ref="CW36" si="121">SUM(CW31:CW35)</f>
        <v>182</v>
      </c>
      <c r="CX36" s="387">
        <f t="shared" ref="CX36:CY36" si="122">SUM(CX31:CX35)</f>
        <v>111</v>
      </c>
      <c r="CY36" s="387">
        <f t="shared" si="122"/>
        <v>-424</v>
      </c>
      <c r="CZ36" s="387">
        <f t="shared" ref="CZ36:DA36" si="123">SUM(CZ31:CZ35)</f>
        <v>-4</v>
      </c>
      <c r="DA36" s="387">
        <f t="shared" si="123"/>
        <v>251</v>
      </c>
      <c r="DB36" s="265"/>
      <c r="DC36" s="78">
        <f>SUM(DC31:DC35)</f>
        <v>4419</v>
      </c>
    </row>
    <row r="37" spans="1:107" s="52" customFormat="1" x14ac:dyDescent="0.3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4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4"/>
      <c r="BI37" s="83"/>
      <c r="BJ37" s="84"/>
      <c r="BK37" s="84"/>
      <c r="BL37" s="84"/>
      <c r="BM37" s="84"/>
      <c r="BN37" s="84"/>
      <c r="BO37" s="84"/>
      <c r="BP37" s="84"/>
      <c r="BQ37" s="84"/>
      <c r="BR37" s="388"/>
      <c r="BS37" s="411"/>
      <c r="BT37" s="84"/>
      <c r="BU37" s="84"/>
      <c r="BV37" s="84"/>
      <c r="BW37" s="84"/>
      <c r="BX37" s="228"/>
      <c r="BY37" s="228"/>
      <c r="BZ37" s="228"/>
      <c r="CA37" s="228"/>
      <c r="CB37" s="228"/>
      <c r="CC37" s="228"/>
      <c r="CD37" s="388"/>
      <c r="CE37" s="350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388"/>
      <c r="CQ37" s="388"/>
      <c r="CR37" s="388"/>
      <c r="CS37" s="388"/>
      <c r="CT37" s="388"/>
      <c r="CU37" s="388"/>
      <c r="CV37" s="388"/>
      <c r="CW37" s="388"/>
      <c r="CX37" s="388"/>
      <c r="CY37" s="388"/>
      <c r="CZ37" s="388"/>
      <c r="DA37" s="388"/>
      <c r="DB37" s="264"/>
      <c r="DC37" s="83"/>
    </row>
    <row r="38" spans="1:107" s="52" customFormat="1" x14ac:dyDescent="0.35">
      <c r="A38" s="139"/>
      <c r="B38" s="53" t="s">
        <v>139</v>
      </c>
      <c r="C38" s="73">
        <v>9254</v>
      </c>
      <c r="D38" s="74">
        <v>9742</v>
      </c>
      <c r="E38" s="74">
        <v>10235</v>
      </c>
      <c r="F38" s="74">
        <v>11043</v>
      </c>
      <c r="G38" s="74">
        <v>11456</v>
      </c>
      <c r="H38" s="74">
        <v>11464</v>
      </c>
      <c r="I38" s="74">
        <v>11210</v>
      </c>
      <c r="J38" s="74">
        <v>10614</v>
      </c>
      <c r="K38" s="74">
        <v>10004</v>
      </c>
      <c r="L38" s="75">
        <v>10217</v>
      </c>
      <c r="M38" s="74">
        <v>9183</v>
      </c>
      <c r="N38" s="74">
        <v>8745</v>
      </c>
      <c r="O38" s="74">
        <v>9452</v>
      </c>
      <c r="P38" s="74">
        <v>10995</v>
      </c>
      <c r="Q38" s="74">
        <v>12352</v>
      </c>
      <c r="R38" s="74">
        <v>12983</v>
      </c>
      <c r="S38" s="74">
        <v>13285</v>
      </c>
      <c r="T38" s="74">
        <v>13769</v>
      </c>
      <c r="U38" s="184">
        <v>13520</v>
      </c>
      <c r="V38" s="184">
        <v>13117</v>
      </c>
      <c r="W38" s="184">
        <v>12716</v>
      </c>
      <c r="X38" s="75">
        <v>12597</v>
      </c>
      <c r="Y38" s="184">
        <v>11398</v>
      </c>
      <c r="Z38" s="184">
        <v>10749</v>
      </c>
      <c r="AA38" s="184">
        <v>10491</v>
      </c>
      <c r="AB38" s="184">
        <v>10734</v>
      </c>
      <c r="AC38" s="184">
        <v>11367</v>
      </c>
      <c r="AD38" s="184">
        <v>11495</v>
      </c>
      <c r="AE38" s="184">
        <v>10639</v>
      </c>
      <c r="AF38" s="184">
        <v>10510</v>
      </c>
      <c r="AG38" s="184">
        <v>10312</v>
      </c>
      <c r="AH38" s="184">
        <v>10399</v>
      </c>
      <c r="AI38" s="184">
        <v>10029</v>
      </c>
      <c r="AJ38" s="75">
        <v>9786</v>
      </c>
      <c r="AK38" s="275">
        <v>9106</v>
      </c>
      <c r="AL38" s="275">
        <v>8832</v>
      </c>
      <c r="AM38" s="275">
        <v>8905</v>
      </c>
      <c r="AN38" s="275">
        <v>9518</v>
      </c>
      <c r="AO38" s="275">
        <v>9864</v>
      </c>
      <c r="AP38" s="275">
        <v>10276</v>
      </c>
      <c r="AQ38" s="57">
        <v>10444</v>
      </c>
      <c r="AR38" s="275">
        <v>10251</v>
      </c>
      <c r="AS38" s="275">
        <v>10333</v>
      </c>
      <c r="AT38" s="275">
        <v>9708</v>
      </c>
      <c r="AU38" s="275">
        <v>9493</v>
      </c>
      <c r="AV38" s="292">
        <v>9470</v>
      </c>
      <c r="AW38" s="275">
        <v>9067</v>
      </c>
      <c r="AX38" s="275">
        <v>8481</v>
      </c>
      <c r="AY38" s="275">
        <v>8992</v>
      </c>
      <c r="AZ38" s="57">
        <v>9641</v>
      </c>
      <c r="BA38" s="275">
        <v>9839</v>
      </c>
      <c r="BB38" s="275">
        <v>10474</v>
      </c>
      <c r="BC38" s="57">
        <v>10692</v>
      </c>
      <c r="BD38" s="275">
        <v>10574</v>
      </c>
      <c r="BE38" s="275">
        <v>9991</v>
      </c>
      <c r="BF38" s="275">
        <v>9727</v>
      </c>
      <c r="BG38" s="275">
        <v>9568</v>
      </c>
      <c r="BH38" s="292"/>
      <c r="BI38" s="76">
        <f t="shared" ref="BI38:BR42" si="124">O38-C38</f>
        <v>198</v>
      </c>
      <c r="BJ38" s="77">
        <f t="shared" si="124"/>
        <v>1253</v>
      </c>
      <c r="BK38" s="77">
        <f t="shared" si="124"/>
        <v>2117</v>
      </c>
      <c r="BL38" s="77">
        <f t="shared" si="124"/>
        <v>1940</v>
      </c>
      <c r="BM38" s="77">
        <f t="shared" si="124"/>
        <v>1829</v>
      </c>
      <c r="BN38" s="77">
        <f t="shared" si="124"/>
        <v>2305</v>
      </c>
      <c r="BO38" s="77">
        <f t="shared" si="124"/>
        <v>2310</v>
      </c>
      <c r="BP38" s="77">
        <f t="shared" si="124"/>
        <v>2503</v>
      </c>
      <c r="BQ38" s="77">
        <f t="shared" si="124"/>
        <v>2712</v>
      </c>
      <c r="BR38" s="386">
        <f t="shared" si="124"/>
        <v>2380</v>
      </c>
      <c r="BS38" s="409">
        <f t="shared" ref="BS38:CB42" si="125">Y38-M38</f>
        <v>2215</v>
      </c>
      <c r="BT38" s="77">
        <f t="shared" si="125"/>
        <v>2004</v>
      </c>
      <c r="BU38" s="77">
        <f t="shared" si="125"/>
        <v>1039</v>
      </c>
      <c r="BV38" s="77">
        <f t="shared" si="125"/>
        <v>-261</v>
      </c>
      <c r="BW38" s="77">
        <f t="shared" si="125"/>
        <v>-985</v>
      </c>
      <c r="BX38" s="226">
        <f t="shared" si="125"/>
        <v>-1488</v>
      </c>
      <c r="BY38" s="226">
        <f t="shared" si="125"/>
        <v>-2646</v>
      </c>
      <c r="BZ38" s="226">
        <f t="shared" si="125"/>
        <v>-3259</v>
      </c>
      <c r="CA38" s="226">
        <f t="shared" si="125"/>
        <v>-3208</v>
      </c>
      <c r="CB38" s="226">
        <f t="shared" si="125"/>
        <v>-2718</v>
      </c>
      <c r="CC38" s="226">
        <f t="shared" ref="CC38:CL42" si="126">AI38-W38</f>
        <v>-2687</v>
      </c>
      <c r="CD38" s="386">
        <f t="shared" si="126"/>
        <v>-2811</v>
      </c>
      <c r="CE38" s="348">
        <f t="shared" si="126"/>
        <v>-2292</v>
      </c>
      <c r="CF38" s="226">
        <f t="shared" si="126"/>
        <v>-1917</v>
      </c>
      <c r="CG38" s="226">
        <f t="shared" si="126"/>
        <v>-1586</v>
      </c>
      <c r="CH38" s="226">
        <f t="shared" si="126"/>
        <v>-1216</v>
      </c>
      <c r="CI38" s="226">
        <f t="shared" si="126"/>
        <v>-1503</v>
      </c>
      <c r="CJ38" s="226">
        <f t="shared" si="126"/>
        <v>-1219</v>
      </c>
      <c r="CK38" s="226">
        <f t="shared" si="126"/>
        <v>-195</v>
      </c>
      <c r="CL38" s="226">
        <f t="shared" si="126"/>
        <v>-259</v>
      </c>
      <c r="CM38" s="226">
        <f t="shared" ref="CM38:DA42" si="127">AS38-AG38</f>
        <v>21</v>
      </c>
      <c r="CN38" s="226">
        <f t="shared" si="127"/>
        <v>-691</v>
      </c>
      <c r="CO38" s="226">
        <f t="shared" si="127"/>
        <v>-536</v>
      </c>
      <c r="CP38" s="386">
        <f t="shared" si="127"/>
        <v>-316</v>
      </c>
      <c r="CQ38" s="386">
        <f t="shared" si="127"/>
        <v>-39</v>
      </c>
      <c r="CR38" s="386">
        <f t="shared" si="127"/>
        <v>-351</v>
      </c>
      <c r="CS38" s="386">
        <f t="shared" si="127"/>
        <v>87</v>
      </c>
      <c r="CT38" s="386">
        <f t="shared" si="127"/>
        <v>123</v>
      </c>
      <c r="CU38" s="386">
        <f t="shared" si="127"/>
        <v>-25</v>
      </c>
      <c r="CV38" s="386">
        <f t="shared" si="127"/>
        <v>198</v>
      </c>
      <c r="CW38" s="386">
        <f t="shared" si="127"/>
        <v>248</v>
      </c>
      <c r="CX38" s="386">
        <f t="shared" si="127"/>
        <v>323</v>
      </c>
      <c r="CY38" s="386">
        <f t="shared" si="127"/>
        <v>-342</v>
      </c>
      <c r="CZ38" s="386">
        <f t="shared" si="127"/>
        <v>19</v>
      </c>
      <c r="DA38" s="386">
        <f t="shared" si="127"/>
        <v>75</v>
      </c>
      <c r="DB38" s="264"/>
      <c r="DC38" s="57">
        <f>IF(ISERROR(GETPIVOTDATA("VALUE",'CRS WK pvt'!$I$2,"DT_FILE",DC$8,"CD_CO",DC$6,"TRIM_CAT",TRIM(B38),"TRIM_LINE",A37))=TRUE,0,GETPIVOTDATA("VALUE",'CRS WK pvt'!$I$2,"DT_FILE",DC$8,"CD_CO",DC$6,"TRIM_CAT",TRIM(B38),"TRIM_LINE",A37))</f>
        <v>9568</v>
      </c>
    </row>
    <row r="39" spans="1:107" s="52" customFormat="1" x14ac:dyDescent="0.35">
      <c r="A39" s="139"/>
      <c r="B39" s="53" t="s">
        <v>140</v>
      </c>
      <c r="C39" s="73">
        <v>2809</v>
      </c>
      <c r="D39" s="74">
        <v>2784</v>
      </c>
      <c r="E39" s="74">
        <v>2840</v>
      </c>
      <c r="F39" s="74">
        <v>2952</v>
      </c>
      <c r="G39" s="74">
        <v>3112</v>
      </c>
      <c r="H39" s="74">
        <v>3654</v>
      </c>
      <c r="I39" s="74">
        <v>3685</v>
      </c>
      <c r="J39" s="74">
        <v>3606</v>
      </c>
      <c r="K39" s="74">
        <v>3614</v>
      </c>
      <c r="L39" s="75">
        <v>3575</v>
      </c>
      <c r="M39" s="74">
        <v>3028</v>
      </c>
      <c r="N39" s="74">
        <v>2867</v>
      </c>
      <c r="O39" s="74">
        <v>2914</v>
      </c>
      <c r="P39" s="74">
        <v>3017</v>
      </c>
      <c r="Q39" s="74">
        <v>3109</v>
      </c>
      <c r="R39" s="74">
        <v>3180</v>
      </c>
      <c r="S39" s="74">
        <v>3501</v>
      </c>
      <c r="T39" s="74">
        <v>3910</v>
      </c>
      <c r="U39" s="184">
        <v>4095</v>
      </c>
      <c r="V39" s="184">
        <v>4089</v>
      </c>
      <c r="W39" s="184">
        <v>4411</v>
      </c>
      <c r="X39" s="75">
        <v>4426</v>
      </c>
      <c r="Y39" s="184">
        <v>3835</v>
      </c>
      <c r="Z39" s="184">
        <v>3657</v>
      </c>
      <c r="AA39" s="184">
        <v>3582</v>
      </c>
      <c r="AB39" s="184">
        <v>3559</v>
      </c>
      <c r="AC39" s="184">
        <v>3665</v>
      </c>
      <c r="AD39" s="184">
        <v>3741</v>
      </c>
      <c r="AE39" s="184">
        <v>3546</v>
      </c>
      <c r="AF39" s="184">
        <v>3942</v>
      </c>
      <c r="AG39" s="184">
        <v>3985</v>
      </c>
      <c r="AH39" s="184">
        <v>4021</v>
      </c>
      <c r="AI39" s="184">
        <v>3260</v>
      </c>
      <c r="AJ39" s="75">
        <v>3319</v>
      </c>
      <c r="AK39" s="275">
        <v>3261</v>
      </c>
      <c r="AL39" s="275">
        <v>3283</v>
      </c>
      <c r="AM39" s="275">
        <v>3398</v>
      </c>
      <c r="AN39" s="275">
        <v>3468</v>
      </c>
      <c r="AO39" s="275">
        <v>3612</v>
      </c>
      <c r="AP39" s="275">
        <v>3730</v>
      </c>
      <c r="AQ39" s="57">
        <v>3764</v>
      </c>
      <c r="AR39" s="275">
        <v>3890</v>
      </c>
      <c r="AS39" s="275">
        <v>3921</v>
      </c>
      <c r="AT39" s="275">
        <v>3852</v>
      </c>
      <c r="AU39" s="275">
        <v>3998</v>
      </c>
      <c r="AV39" s="292">
        <v>4088</v>
      </c>
      <c r="AW39" s="275">
        <v>4047</v>
      </c>
      <c r="AX39" s="275">
        <v>3954</v>
      </c>
      <c r="AY39" s="275">
        <v>4121</v>
      </c>
      <c r="AZ39" s="57">
        <v>4089</v>
      </c>
      <c r="BA39" s="275">
        <v>4169</v>
      </c>
      <c r="BB39" s="275">
        <v>4346</v>
      </c>
      <c r="BC39" s="57">
        <v>4387</v>
      </c>
      <c r="BD39" s="275">
        <v>4425</v>
      </c>
      <c r="BE39" s="275">
        <v>4423</v>
      </c>
      <c r="BF39" s="275">
        <v>4368</v>
      </c>
      <c r="BG39" s="275">
        <v>4405</v>
      </c>
      <c r="BH39" s="292"/>
      <c r="BI39" s="76">
        <f t="shared" si="124"/>
        <v>105</v>
      </c>
      <c r="BJ39" s="77">
        <f t="shared" si="124"/>
        <v>233</v>
      </c>
      <c r="BK39" s="77">
        <f t="shared" si="124"/>
        <v>269</v>
      </c>
      <c r="BL39" s="77">
        <f t="shared" si="124"/>
        <v>228</v>
      </c>
      <c r="BM39" s="77">
        <f t="shared" si="124"/>
        <v>389</v>
      </c>
      <c r="BN39" s="77">
        <f t="shared" si="124"/>
        <v>256</v>
      </c>
      <c r="BO39" s="77">
        <f t="shared" si="124"/>
        <v>410</v>
      </c>
      <c r="BP39" s="77">
        <f t="shared" si="124"/>
        <v>483</v>
      </c>
      <c r="BQ39" s="77">
        <f t="shared" si="124"/>
        <v>797</v>
      </c>
      <c r="BR39" s="386">
        <f t="shared" si="124"/>
        <v>851</v>
      </c>
      <c r="BS39" s="409">
        <f t="shared" si="125"/>
        <v>807</v>
      </c>
      <c r="BT39" s="77">
        <f t="shared" si="125"/>
        <v>790</v>
      </c>
      <c r="BU39" s="77">
        <f t="shared" si="125"/>
        <v>668</v>
      </c>
      <c r="BV39" s="77">
        <f t="shared" si="125"/>
        <v>542</v>
      </c>
      <c r="BW39" s="77">
        <f t="shared" si="125"/>
        <v>556</v>
      </c>
      <c r="BX39" s="226">
        <f t="shared" si="125"/>
        <v>561</v>
      </c>
      <c r="BY39" s="226">
        <f t="shared" si="125"/>
        <v>45</v>
      </c>
      <c r="BZ39" s="226">
        <f t="shared" si="125"/>
        <v>32</v>
      </c>
      <c r="CA39" s="226">
        <f t="shared" si="125"/>
        <v>-110</v>
      </c>
      <c r="CB39" s="226">
        <f t="shared" si="125"/>
        <v>-68</v>
      </c>
      <c r="CC39" s="226">
        <f t="shared" si="126"/>
        <v>-1151</v>
      </c>
      <c r="CD39" s="386">
        <f t="shared" si="126"/>
        <v>-1107</v>
      </c>
      <c r="CE39" s="348">
        <f t="shared" si="126"/>
        <v>-574</v>
      </c>
      <c r="CF39" s="226">
        <f t="shared" si="126"/>
        <v>-374</v>
      </c>
      <c r="CG39" s="226">
        <f t="shared" si="126"/>
        <v>-184</v>
      </c>
      <c r="CH39" s="226">
        <f t="shared" si="126"/>
        <v>-91</v>
      </c>
      <c r="CI39" s="226">
        <f t="shared" si="126"/>
        <v>-53</v>
      </c>
      <c r="CJ39" s="226">
        <f t="shared" si="126"/>
        <v>-11</v>
      </c>
      <c r="CK39" s="226">
        <f t="shared" si="126"/>
        <v>218</v>
      </c>
      <c r="CL39" s="226">
        <f t="shared" si="126"/>
        <v>-52</v>
      </c>
      <c r="CM39" s="226">
        <f t="shared" si="127"/>
        <v>-64</v>
      </c>
      <c r="CN39" s="226">
        <f t="shared" si="127"/>
        <v>-169</v>
      </c>
      <c r="CO39" s="226">
        <f t="shared" si="127"/>
        <v>738</v>
      </c>
      <c r="CP39" s="386">
        <f t="shared" si="127"/>
        <v>769</v>
      </c>
      <c r="CQ39" s="386">
        <f t="shared" si="127"/>
        <v>786</v>
      </c>
      <c r="CR39" s="386">
        <f t="shared" si="127"/>
        <v>671</v>
      </c>
      <c r="CS39" s="386">
        <f t="shared" si="127"/>
        <v>723</v>
      </c>
      <c r="CT39" s="386">
        <f t="shared" si="127"/>
        <v>621</v>
      </c>
      <c r="CU39" s="386">
        <f t="shared" si="127"/>
        <v>557</v>
      </c>
      <c r="CV39" s="386">
        <f t="shared" si="127"/>
        <v>616</v>
      </c>
      <c r="CW39" s="386">
        <f t="shared" si="127"/>
        <v>623</v>
      </c>
      <c r="CX39" s="386">
        <f t="shared" si="127"/>
        <v>535</v>
      </c>
      <c r="CY39" s="386">
        <f t="shared" si="127"/>
        <v>502</v>
      </c>
      <c r="CZ39" s="386">
        <f t="shared" si="127"/>
        <v>516</v>
      </c>
      <c r="DA39" s="386">
        <f t="shared" si="127"/>
        <v>407</v>
      </c>
      <c r="DB39" s="264"/>
      <c r="DC39" s="57">
        <f>IF(ISERROR(GETPIVOTDATA("VALUE",'CRS WK pvt'!$I$2,"DT_FILE",DC$8,"CD_CO",DC$6,"TRIM_CAT",TRIM(B39),"TRIM_LINE",A37))=TRUE,0,GETPIVOTDATA("VALUE",'CRS WK pvt'!$I$2,"DT_FILE",DC$8,"CD_CO",DC$6,"TRIM_CAT",TRIM(B39),"TRIM_LINE",A37))</f>
        <v>4405</v>
      </c>
    </row>
    <row r="40" spans="1:107" s="52" customFormat="1" x14ac:dyDescent="0.35">
      <c r="A40" s="139"/>
      <c r="B40" s="53" t="s">
        <v>141</v>
      </c>
      <c r="C40" s="73">
        <v>645</v>
      </c>
      <c r="D40" s="74">
        <v>675</v>
      </c>
      <c r="E40" s="74">
        <v>745</v>
      </c>
      <c r="F40" s="74">
        <v>848</v>
      </c>
      <c r="G40" s="74">
        <v>827</v>
      </c>
      <c r="H40" s="74">
        <v>794</v>
      </c>
      <c r="I40" s="74">
        <v>846</v>
      </c>
      <c r="J40" s="74">
        <v>791</v>
      </c>
      <c r="K40" s="74">
        <v>769</v>
      </c>
      <c r="L40" s="75">
        <v>753</v>
      </c>
      <c r="M40" s="74">
        <v>683</v>
      </c>
      <c r="N40" s="74">
        <v>611</v>
      </c>
      <c r="O40" s="74">
        <v>705</v>
      </c>
      <c r="P40" s="74">
        <v>1105</v>
      </c>
      <c r="Q40" s="74">
        <v>1365</v>
      </c>
      <c r="R40" s="74">
        <v>1477</v>
      </c>
      <c r="S40" s="74">
        <v>1401</v>
      </c>
      <c r="T40" s="74">
        <v>1371</v>
      </c>
      <c r="U40" s="184">
        <v>1306</v>
      </c>
      <c r="V40" s="184">
        <v>1238</v>
      </c>
      <c r="W40" s="184">
        <v>1191</v>
      </c>
      <c r="X40" s="75">
        <v>1102</v>
      </c>
      <c r="Y40" s="184">
        <v>1011</v>
      </c>
      <c r="Z40" s="184">
        <v>894</v>
      </c>
      <c r="AA40" s="184">
        <v>842</v>
      </c>
      <c r="AB40" s="184">
        <v>831</v>
      </c>
      <c r="AC40" s="184">
        <v>876</v>
      </c>
      <c r="AD40" s="184">
        <v>1010</v>
      </c>
      <c r="AE40" s="184">
        <v>1060</v>
      </c>
      <c r="AF40" s="184">
        <v>1041</v>
      </c>
      <c r="AG40" s="184">
        <v>983</v>
      </c>
      <c r="AH40" s="184">
        <v>1028</v>
      </c>
      <c r="AI40" s="184">
        <v>1032</v>
      </c>
      <c r="AJ40" s="75">
        <v>1006</v>
      </c>
      <c r="AK40" s="275">
        <v>983</v>
      </c>
      <c r="AL40" s="275">
        <v>923</v>
      </c>
      <c r="AM40" s="275">
        <v>926</v>
      </c>
      <c r="AN40" s="275">
        <v>885</v>
      </c>
      <c r="AO40" s="275">
        <v>924</v>
      </c>
      <c r="AP40" s="275">
        <v>1007</v>
      </c>
      <c r="AQ40" s="57">
        <v>1063</v>
      </c>
      <c r="AR40" s="275">
        <v>1068</v>
      </c>
      <c r="AS40" s="275">
        <v>1088</v>
      </c>
      <c r="AT40" s="275">
        <v>1043</v>
      </c>
      <c r="AU40" s="275">
        <v>978</v>
      </c>
      <c r="AV40" s="292">
        <v>994</v>
      </c>
      <c r="AW40" s="275">
        <v>900</v>
      </c>
      <c r="AX40" s="275">
        <v>805</v>
      </c>
      <c r="AY40" s="275">
        <v>787</v>
      </c>
      <c r="AZ40" s="57">
        <v>769</v>
      </c>
      <c r="BA40" s="275">
        <v>848</v>
      </c>
      <c r="BB40" s="275">
        <v>931</v>
      </c>
      <c r="BC40" s="57">
        <v>950</v>
      </c>
      <c r="BD40" s="275">
        <v>944</v>
      </c>
      <c r="BE40" s="275">
        <v>948</v>
      </c>
      <c r="BF40" s="275">
        <v>886</v>
      </c>
      <c r="BG40" s="275">
        <v>915</v>
      </c>
      <c r="BH40" s="292"/>
      <c r="BI40" s="76">
        <f t="shared" si="124"/>
        <v>60</v>
      </c>
      <c r="BJ40" s="77">
        <f t="shared" si="124"/>
        <v>430</v>
      </c>
      <c r="BK40" s="77">
        <f t="shared" si="124"/>
        <v>620</v>
      </c>
      <c r="BL40" s="77">
        <f t="shared" si="124"/>
        <v>629</v>
      </c>
      <c r="BM40" s="77">
        <f t="shared" si="124"/>
        <v>574</v>
      </c>
      <c r="BN40" s="77">
        <f t="shared" si="124"/>
        <v>577</v>
      </c>
      <c r="BO40" s="77">
        <f t="shared" si="124"/>
        <v>460</v>
      </c>
      <c r="BP40" s="77">
        <f t="shared" si="124"/>
        <v>447</v>
      </c>
      <c r="BQ40" s="77">
        <f t="shared" si="124"/>
        <v>422</v>
      </c>
      <c r="BR40" s="386">
        <f t="shared" si="124"/>
        <v>349</v>
      </c>
      <c r="BS40" s="409">
        <f t="shared" si="125"/>
        <v>328</v>
      </c>
      <c r="BT40" s="77">
        <f t="shared" si="125"/>
        <v>283</v>
      </c>
      <c r="BU40" s="77">
        <f t="shared" si="125"/>
        <v>137</v>
      </c>
      <c r="BV40" s="77">
        <f t="shared" si="125"/>
        <v>-274</v>
      </c>
      <c r="BW40" s="77">
        <f t="shared" si="125"/>
        <v>-489</v>
      </c>
      <c r="BX40" s="226">
        <f t="shared" si="125"/>
        <v>-467</v>
      </c>
      <c r="BY40" s="226">
        <f t="shared" si="125"/>
        <v>-341</v>
      </c>
      <c r="BZ40" s="226">
        <f t="shared" si="125"/>
        <v>-330</v>
      </c>
      <c r="CA40" s="226">
        <f t="shared" si="125"/>
        <v>-323</v>
      </c>
      <c r="CB40" s="226">
        <f t="shared" si="125"/>
        <v>-210</v>
      </c>
      <c r="CC40" s="226">
        <f t="shared" si="126"/>
        <v>-159</v>
      </c>
      <c r="CD40" s="386">
        <f t="shared" si="126"/>
        <v>-96</v>
      </c>
      <c r="CE40" s="348">
        <f t="shared" si="126"/>
        <v>-28</v>
      </c>
      <c r="CF40" s="226">
        <f t="shared" si="126"/>
        <v>29</v>
      </c>
      <c r="CG40" s="226">
        <f t="shared" si="126"/>
        <v>84</v>
      </c>
      <c r="CH40" s="226">
        <f t="shared" si="126"/>
        <v>54</v>
      </c>
      <c r="CI40" s="226">
        <f t="shared" si="126"/>
        <v>48</v>
      </c>
      <c r="CJ40" s="226">
        <f t="shared" si="126"/>
        <v>-3</v>
      </c>
      <c r="CK40" s="226">
        <f t="shared" si="126"/>
        <v>3</v>
      </c>
      <c r="CL40" s="226">
        <f t="shared" si="126"/>
        <v>27</v>
      </c>
      <c r="CM40" s="226">
        <f t="shared" si="127"/>
        <v>105</v>
      </c>
      <c r="CN40" s="226">
        <f t="shared" si="127"/>
        <v>15</v>
      </c>
      <c r="CO40" s="226">
        <f t="shared" si="127"/>
        <v>-54</v>
      </c>
      <c r="CP40" s="386">
        <f t="shared" si="127"/>
        <v>-12</v>
      </c>
      <c r="CQ40" s="386">
        <f t="shared" si="127"/>
        <v>-83</v>
      </c>
      <c r="CR40" s="386">
        <f t="shared" si="127"/>
        <v>-118</v>
      </c>
      <c r="CS40" s="386">
        <f t="shared" si="127"/>
        <v>-139</v>
      </c>
      <c r="CT40" s="386">
        <f t="shared" si="127"/>
        <v>-116</v>
      </c>
      <c r="CU40" s="386">
        <f t="shared" si="127"/>
        <v>-76</v>
      </c>
      <c r="CV40" s="386">
        <f t="shared" si="127"/>
        <v>-76</v>
      </c>
      <c r="CW40" s="386">
        <f t="shared" si="127"/>
        <v>-113</v>
      </c>
      <c r="CX40" s="386">
        <f t="shared" si="127"/>
        <v>-124</v>
      </c>
      <c r="CY40" s="386">
        <f t="shared" si="127"/>
        <v>-140</v>
      </c>
      <c r="CZ40" s="386">
        <f t="shared" si="127"/>
        <v>-157</v>
      </c>
      <c r="DA40" s="386">
        <f t="shared" si="127"/>
        <v>-63</v>
      </c>
      <c r="DB40" s="264"/>
      <c r="DC40" s="57">
        <f>IF(ISERROR(GETPIVOTDATA("VALUE",'CRS WK pvt'!$I$2,"DT_FILE",DC$8,"CD_CO",DC$6,"TRIM_CAT",TRIM(B40),"TRIM_LINE",A37))=TRUE,0,GETPIVOTDATA("VALUE",'CRS WK pvt'!$I$2,"DT_FILE",DC$8,"CD_CO",DC$6,"TRIM_CAT",TRIM(B40),"TRIM_LINE",A37))</f>
        <v>915</v>
      </c>
    </row>
    <row r="41" spans="1:107" s="52" customFormat="1" x14ac:dyDescent="0.35">
      <c r="A41" s="139"/>
      <c r="B41" s="53" t="s">
        <v>142</v>
      </c>
      <c r="C41" s="73">
        <v>29</v>
      </c>
      <c r="D41" s="74">
        <v>16</v>
      </c>
      <c r="E41" s="74">
        <v>15</v>
      </c>
      <c r="F41" s="74">
        <v>43</v>
      </c>
      <c r="G41" s="74">
        <v>29</v>
      </c>
      <c r="H41" s="74">
        <v>32</v>
      </c>
      <c r="I41" s="74">
        <v>32</v>
      </c>
      <c r="J41" s="74">
        <v>24</v>
      </c>
      <c r="K41" s="74">
        <v>21</v>
      </c>
      <c r="L41" s="75">
        <v>21</v>
      </c>
      <c r="M41" s="74">
        <v>17</v>
      </c>
      <c r="N41" s="74">
        <v>15</v>
      </c>
      <c r="O41" s="74">
        <v>19</v>
      </c>
      <c r="P41" s="74">
        <v>29</v>
      </c>
      <c r="Q41" s="74">
        <v>37</v>
      </c>
      <c r="R41" s="74">
        <v>52</v>
      </c>
      <c r="S41" s="74">
        <v>52</v>
      </c>
      <c r="T41" s="74">
        <v>41</v>
      </c>
      <c r="U41" s="184">
        <v>49</v>
      </c>
      <c r="V41" s="184">
        <v>40</v>
      </c>
      <c r="W41" s="184">
        <v>39</v>
      </c>
      <c r="X41" s="75">
        <v>23</v>
      </c>
      <c r="Y41" s="184">
        <v>20</v>
      </c>
      <c r="Z41" s="184">
        <v>17</v>
      </c>
      <c r="AA41" s="184">
        <v>16</v>
      </c>
      <c r="AB41" s="184">
        <v>14</v>
      </c>
      <c r="AC41" s="184">
        <v>18</v>
      </c>
      <c r="AD41" s="184">
        <v>38</v>
      </c>
      <c r="AE41" s="184">
        <v>29</v>
      </c>
      <c r="AF41" s="184">
        <v>30</v>
      </c>
      <c r="AG41" s="184">
        <v>33</v>
      </c>
      <c r="AH41" s="184">
        <v>31</v>
      </c>
      <c r="AI41" s="184">
        <v>30</v>
      </c>
      <c r="AJ41" s="75">
        <v>24</v>
      </c>
      <c r="AK41" s="275">
        <v>31</v>
      </c>
      <c r="AL41" s="275">
        <v>21</v>
      </c>
      <c r="AM41" s="275">
        <v>23</v>
      </c>
      <c r="AN41" s="275">
        <v>17</v>
      </c>
      <c r="AO41" s="275">
        <v>20</v>
      </c>
      <c r="AP41" s="275">
        <v>21</v>
      </c>
      <c r="AQ41" s="57">
        <v>24</v>
      </c>
      <c r="AR41" s="275">
        <v>26</v>
      </c>
      <c r="AS41" s="275">
        <v>30</v>
      </c>
      <c r="AT41" s="275">
        <v>38</v>
      </c>
      <c r="AU41" s="275">
        <v>26</v>
      </c>
      <c r="AV41" s="292">
        <v>27</v>
      </c>
      <c r="AW41" s="275">
        <v>17</v>
      </c>
      <c r="AX41" s="275">
        <v>15</v>
      </c>
      <c r="AY41" s="275">
        <v>11</v>
      </c>
      <c r="AZ41" s="57">
        <v>16</v>
      </c>
      <c r="BA41" s="275">
        <v>11</v>
      </c>
      <c r="BB41" s="275">
        <v>18</v>
      </c>
      <c r="BC41" s="57">
        <v>27</v>
      </c>
      <c r="BD41" s="275">
        <v>24</v>
      </c>
      <c r="BE41" s="275">
        <v>32</v>
      </c>
      <c r="BF41" s="275">
        <v>41</v>
      </c>
      <c r="BG41" s="275">
        <v>31</v>
      </c>
      <c r="BH41" s="292"/>
      <c r="BI41" s="76">
        <f t="shared" si="124"/>
        <v>-10</v>
      </c>
      <c r="BJ41" s="77">
        <f t="shared" si="124"/>
        <v>13</v>
      </c>
      <c r="BK41" s="77">
        <f t="shared" si="124"/>
        <v>22</v>
      </c>
      <c r="BL41" s="77">
        <f t="shared" si="124"/>
        <v>9</v>
      </c>
      <c r="BM41" s="77">
        <f t="shared" si="124"/>
        <v>23</v>
      </c>
      <c r="BN41" s="77">
        <f t="shared" si="124"/>
        <v>9</v>
      </c>
      <c r="BO41" s="77">
        <f t="shared" si="124"/>
        <v>17</v>
      </c>
      <c r="BP41" s="77">
        <f t="shared" si="124"/>
        <v>16</v>
      </c>
      <c r="BQ41" s="77">
        <f t="shared" si="124"/>
        <v>18</v>
      </c>
      <c r="BR41" s="386">
        <f t="shared" si="124"/>
        <v>2</v>
      </c>
      <c r="BS41" s="409">
        <f t="shared" si="125"/>
        <v>3</v>
      </c>
      <c r="BT41" s="77">
        <f t="shared" si="125"/>
        <v>2</v>
      </c>
      <c r="BU41" s="77">
        <f t="shared" si="125"/>
        <v>-3</v>
      </c>
      <c r="BV41" s="77">
        <f t="shared" si="125"/>
        <v>-15</v>
      </c>
      <c r="BW41" s="77">
        <f t="shared" si="125"/>
        <v>-19</v>
      </c>
      <c r="BX41" s="226">
        <f t="shared" si="125"/>
        <v>-14</v>
      </c>
      <c r="BY41" s="226">
        <f t="shared" si="125"/>
        <v>-23</v>
      </c>
      <c r="BZ41" s="226">
        <f t="shared" si="125"/>
        <v>-11</v>
      </c>
      <c r="CA41" s="226">
        <f t="shared" si="125"/>
        <v>-16</v>
      </c>
      <c r="CB41" s="226">
        <f t="shared" si="125"/>
        <v>-9</v>
      </c>
      <c r="CC41" s="226">
        <f t="shared" si="126"/>
        <v>-9</v>
      </c>
      <c r="CD41" s="386">
        <f t="shared" si="126"/>
        <v>1</v>
      </c>
      <c r="CE41" s="348">
        <f t="shared" si="126"/>
        <v>11</v>
      </c>
      <c r="CF41" s="226">
        <f t="shared" si="126"/>
        <v>4</v>
      </c>
      <c r="CG41" s="226">
        <f t="shared" si="126"/>
        <v>7</v>
      </c>
      <c r="CH41" s="226">
        <f t="shared" si="126"/>
        <v>3</v>
      </c>
      <c r="CI41" s="226">
        <f t="shared" si="126"/>
        <v>2</v>
      </c>
      <c r="CJ41" s="226">
        <f t="shared" si="126"/>
        <v>-17</v>
      </c>
      <c r="CK41" s="226">
        <f t="shared" si="126"/>
        <v>-5</v>
      </c>
      <c r="CL41" s="226">
        <f t="shared" si="126"/>
        <v>-4</v>
      </c>
      <c r="CM41" s="226">
        <f t="shared" si="127"/>
        <v>-3</v>
      </c>
      <c r="CN41" s="226">
        <f t="shared" si="127"/>
        <v>7</v>
      </c>
      <c r="CO41" s="226">
        <f t="shared" si="127"/>
        <v>-4</v>
      </c>
      <c r="CP41" s="386">
        <f t="shared" si="127"/>
        <v>3</v>
      </c>
      <c r="CQ41" s="386">
        <f t="shared" si="127"/>
        <v>-14</v>
      </c>
      <c r="CR41" s="386">
        <f t="shared" si="127"/>
        <v>-6</v>
      </c>
      <c r="CS41" s="386">
        <f t="shared" si="127"/>
        <v>-12</v>
      </c>
      <c r="CT41" s="386">
        <f t="shared" si="127"/>
        <v>-1</v>
      </c>
      <c r="CU41" s="386">
        <f t="shared" si="127"/>
        <v>-9</v>
      </c>
      <c r="CV41" s="386">
        <f t="shared" si="127"/>
        <v>-3</v>
      </c>
      <c r="CW41" s="386">
        <f t="shared" si="127"/>
        <v>3</v>
      </c>
      <c r="CX41" s="386">
        <f t="shared" si="127"/>
        <v>-2</v>
      </c>
      <c r="CY41" s="386">
        <f t="shared" si="127"/>
        <v>2</v>
      </c>
      <c r="CZ41" s="386">
        <f t="shared" si="127"/>
        <v>3</v>
      </c>
      <c r="DA41" s="386">
        <f t="shared" si="127"/>
        <v>5</v>
      </c>
      <c r="DB41" s="264"/>
      <c r="DC41" s="57">
        <f>IF(ISERROR(GETPIVOTDATA("VALUE",'CRS WK pvt'!$I$2,"DT_FILE",DC$8,"CD_CO",DC$6,"TRIM_CAT",TRIM(B41),"TRIM_LINE",A37))=TRUE,0,GETPIVOTDATA("VALUE",'CRS WK pvt'!$I$2,"DT_FILE",DC$8,"CD_CO",DC$6,"TRIM_CAT",TRIM(B41),"TRIM_LINE",A37))</f>
        <v>31</v>
      </c>
    </row>
    <row r="42" spans="1:107" s="52" customFormat="1" x14ac:dyDescent="0.35">
      <c r="A42" s="139"/>
      <c r="B42" s="53" t="s">
        <v>143</v>
      </c>
      <c r="C42" s="73">
        <v>2</v>
      </c>
      <c r="D42" s="74">
        <v>2</v>
      </c>
      <c r="E42" s="74">
        <v>3</v>
      </c>
      <c r="F42" s="74">
        <v>3</v>
      </c>
      <c r="G42" s="74">
        <v>3</v>
      </c>
      <c r="H42" s="74">
        <v>2</v>
      </c>
      <c r="I42" s="74">
        <v>2</v>
      </c>
      <c r="J42" s="74">
        <v>2</v>
      </c>
      <c r="K42" s="74">
        <v>2</v>
      </c>
      <c r="L42" s="75">
        <v>2</v>
      </c>
      <c r="M42" s="74">
        <v>4</v>
      </c>
      <c r="N42" s="74">
        <v>4</v>
      </c>
      <c r="O42" s="74">
        <v>5</v>
      </c>
      <c r="P42" s="74">
        <v>3</v>
      </c>
      <c r="Q42" s="74">
        <v>5</v>
      </c>
      <c r="R42" s="74">
        <v>6</v>
      </c>
      <c r="S42" s="74">
        <v>5</v>
      </c>
      <c r="T42" s="74">
        <v>5</v>
      </c>
      <c r="U42" s="184">
        <v>7</v>
      </c>
      <c r="V42" s="184">
        <v>5</v>
      </c>
      <c r="W42" s="184">
        <v>6</v>
      </c>
      <c r="X42" s="75">
        <v>4</v>
      </c>
      <c r="Y42" s="184">
        <v>3</v>
      </c>
      <c r="Z42" s="184">
        <v>1</v>
      </c>
      <c r="AA42" s="184">
        <v>1</v>
      </c>
      <c r="AB42" s="184">
        <v>1</v>
      </c>
      <c r="AC42" s="184">
        <v>2</v>
      </c>
      <c r="AD42" s="184">
        <v>4</v>
      </c>
      <c r="AE42" s="184">
        <v>7</v>
      </c>
      <c r="AF42" s="184">
        <v>9</v>
      </c>
      <c r="AG42" s="184">
        <v>8</v>
      </c>
      <c r="AH42" s="184">
        <v>8</v>
      </c>
      <c r="AI42" s="184">
        <v>9</v>
      </c>
      <c r="AJ42" s="75">
        <v>7</v>
      </c>
      <c r="AK42" s="275">
        <v>6</v>
      </c>
      <c r="AL42" s="275">
        <v>6</v>
      </c>
      <c r="AM42" s="275">
        <v>6</v>
      </c>
      <c r="AN42" s="275">
        <v>3</v>
      </c>
      <c r="AO42" s="275">
        <v>3</v>
      </c>
      <c r="AP42" s="275">
        <v>5</v>
      </c>
      <c r="AQ42" s="57">
        <v>3</v>
      </c>
      <c r="AR42" s="275">
        <v>6</v>
      </c>
      <c r="AS42" s="275">
        <v>5</v>
      </c>
      <c r="AT42" s="275">
        <v>6</v>
      </c>
      <c r="AU42" s="275">
        <v>4</v>
      </c>
      <c r="AV42" s="292">
        <v>5</v>
      </c>
      <c r="AW42" s="275">
        <v>5</v>
      </c>
      <c r="AX42" s="275">
        <v>3</v>
      </c>
      <c r="AY42" s="275">
        <v>3</v>
      </c>
      <c r="AZ42" s="57">
        <v>2</v>
      </c>
      <c r="BA42" s="275">
        <v>2</v>
      </c>
      <c r="BB42" s="275">
        <v>3</v>
      </c>
      <c r="BC42" s="57">
        <v>5</v>
      </c>
      <c r="BD42" s="275">
        <v>5</v>
      </c>
      <c r="BE42" s="275">
        <v>6</v>
      </c>
      <c r="BF42" s="275">
        <v>5</v>
      </c>
      <c r="BG42" s="275">
        <v>4</v>
      </c>
      <c r="BH42" s="292"/>
      <c r="BI42" s="76">
        <f t="shared" si="124"/>
        <v>3</v>
      </c>
      <c r="BJ42" s="77">
        <f t="shared" si="124"/>
        <v>1</v>
      </c>
      <c r="BK42" s="77">
        <f t="shared" si="124"/>
        <v>2</v>
      </c>
      <c r="BL42" s="77">
        <f t="shared" si="124"/>
        <v>3</v>
      </c>
      <c r="BM42" s="77">
        <f t="shared" si="124"/>
        <v>2</v>
      </c>
      <c r="BN42" s="77">
        <f t="shared" si="124"/>
        <v>3</v>
      </c>
      <c r="BO42" s="77">
        <f t="shared" si="124"/>
        <v>5</v>
      </c>
      <c r="BP42" s="77">
        <f t="shared" si="124"/>
        <v>3</v>
      </c>
      <c r="BQ42" s="77">
        <f t="shared" si="124"/>
        <v>4</v>
      </c>
      <c r="BR42" s="386">
        <f t="shared" si="124"/>
        <v>2</v>
      </c>
      <c r="BS42" s="409">
        <f t="shared" si="125"/>
        <v>-1</v>
      </c>
      <c r="BT42" s="77">
        <f t="shared" si="125"/>
        <v>-3</v>
      </c>
      <c r="BU42" s="77">
        <f t="shared" si="125"/>
        <v>-4</v>
      </c>
      <c r="BV42" s="77">
        <f t="shared" si="125"/>
        <v>-2</v>
      </c>
      <c r="BW42" s="77">
        <f t="shared" si="125"/>
        <v>-3</v>
      </c>
      <c r="BX42" s="226">
        <f t="shared" si="125"/>
        <v>-2</v>
      </c>
      <c r="BY42" s="226">
        <f t="shared" si="125"/>
        <v>2</v>
      </c>
      <c r="BZ42" s="226">
        <f t="shared" si="125"/>
        <v>4</v>
      </c>
      <c r="CA42" s="226">
        <f t="shared" si="125"/>
        <v>1</v>
      </c>
      <c r="CB42" s="226">
        <f t="shared" si="125"/>
        <v>3</v>
      </c>
      <c r="CC42" s="226">
        <f t="shared" si="126"/>
        <v>3</v>
      </c>
      <c r="CD42" s="386">
        <f t="shared" si="126"/>
        <v>3</v>
      </c>
      <c r="CE42" s="348">
        <f t="shared" si="126"/>
        <v>3</v>
      </c>
      <c r="CF42" s="226">
        <f t="shared" si="126"/>
        <v>5</v>
      </c>
      <c r="CG42" s="226">
        <f t="shared" si="126"/>
        <v>5</v>
      </c>
      <c r="CH42" s="226">
        <f t="shared" si="126"/>
        <v>2</v>
      </c>
      <c r="CI42" s="226">
        <f t="shared" si="126"/>
        <v>1</v>
      </c>
      <c r="CJ42" s="226">
        <f t="shared" si="126"/>
        <v>1</v>
      </c>
      <c r="CK42" s="226">
        <f t="shared" si="126"/>
        <v>-4</v>
      </c>
      <c r="CL42" s="226">
        <f t="shared" si="126"/>
        <v>-3</v>
      </c>
      <c r="CM42" s="226">
        <f t="shared" si="127"/>
        <v>-3</v>
      </c>
      <c r="CN42" s="226">
        <f t="shared" si="127"/>
        <v>-2</v>
      </c>
      <c r="CO42" s="226">
        <f t="shared" si="127"/>
        <v>-5</v>
      </c>
      <c r="CP42" s="386">
        <f t="shared" si="127"/>
        <v>-2</v>
      </c>
      <c r="CQ42" s="386">
        <f t="shared" si="127"/>
        <v>-1</v>
      </c>
      <c r="CR42" s="386">
        <f t="shared" si="127"/>
        <v>-3</v>
      </c>
      <c r="CS42" s="386">
        <f t="shared" si="127"/>
        <v>-3</v>
      </c>
      <c r="CT42" s="386">
        <f t="shared" si="127"/>
        <v>-1</v>
      </c>
      <c r="CU42" s="386">
        <f t="shared" si="127"/>
        <v>-1</v>
      </c>
      <c r="CV42" s="386">
        <f t="shared" si="127"/>
        <v>-2</v>
      </c>
      <c r="CW42" s="386">
        <f t="shared" si="127"/>
        <v>2</v>
      </c>
      <c r="CX42" s="386">
        <f t="shared" si="127"/>
        <v>-1</v>
      </c>
      <c r="CY42" s="386">
        <f t="shared" si="127"/>
        <v>1</v>
      </c>
      <c r="CZ42" s="386">
        <f t="shared" si="127"/>
        <v>-1</v>
      </c>
      <c r="DA42" s="386">
        <f t="shared" si="127"/>
        <v>0</v>
      </c>
      <c r="DB42" s="264"/>
      <c r="DC42" s="57">
        <f>IF(ISERROR(GETPIVOTDATA("VALUE",'CRS WK pvt'!$I$2,"DT_FILE",DC$8,"CD_CO",DC$6,"TRIM_CAT",TRIM(B42),"TRIM_LINE",A37))=TRUE,0,GETPIVOTDATA("VALUE",'CRS WK pvt'!$I$2,"DT_FILE",DC$8,"CD_CO",DC$6,"TRIM_CAT",TRIM(B42),"TRIM_LINE",A37))</f>
        <v>4</v>
      </c>
    </row>
    <row r="43" spans="1:107" s="66" customFormat="1" ht="15" thickBot="1" x14ac:dyDescent="0.4">
      <c r="A43" s="140"/>
      <c r="B43" s="60" t="s">
        <v>144</v>
      </c>
      <c r="C43" s="61">
        <f t="shared" ref="C43:V43" si="128">SUM(C38:C42)</f>
        <v>12739</v>
      </c>
      <c r="D43" s="62">
        <f t="shared" si="128"/>
        <v>13219</v>
      </c>
      <c r="E43" s="62">
        <f t="shared" si="128"/>
        <v>13838</v>
      </c>
      <c r="F43" s="62">
        <f t="shared" si="128"/>
        <v>14889</v>
      </c>
      <c r="G43" s="62">
        <f t="shared" si="128"/>
        <v>15427</v>
      </c>
      <c r="H43" s="62">
        <f t="shared" si="128"/>
        <v>15946</v>
      </c>
      <c r="I43" s="62">
        <f t="shared" si="128"/>
        <v>15775</v>
      </c>
      <c r="J43" s="62">
        <f t="shared" si="128"/>
        <v>15037</v>
      </c>
      <c r="K43" s="62">
        <f t="shared" si="128"/>
        <v>14410</v>
      </c>
      <c r="L43" s="63">
        <f t="shared" si="128"/>
        <v>14568</v>
      </c>
      <c r="M43" s="62">
        <f t="shared" si="128"/>
        <v>12915</v>
      </c>
      <c r="N43" s="62">
        <f t="shared" si="128"/>
        <v>12242</v>
      </c>
      <c r="O43" s="62">
        <f t="shared" si="128"/>
        <v>13095</v>
      </c>
      <c r="P43" s="62">
        <f t="shared" si="128"/>
        <v>15149</v>
      </c>
      <c r="Q43" s="62">
        <f t="shared" si="128"/>
        <v>16868</v>
      </c>
      <c r="R43" s="62">
        <f t="shared" si="128"/>
        <v>17698</v>
      </c>
      <c r="S43" s="62">
        <f t="shared" si="128"/>
        <v>18244</v>
      </c>
      <c r="T43" s="62">
        <f t="shared" si="128"/>
        <v>19096</v>
      </c>
      <c r="U43" s="62">
        <f t="shared" si="128"/>
        <v>18977</v>
      </c>
      <c r="V43" s="62">
        <f t="shared" si="128"/>
        <v>18489</v>
      </c>
      <c r="W43" s="62">
        <f>SUM(W38+W39+W40+W41+W42)</f>
        <v>18363</v>
      </c>
      <c r="X43" s="63">
        <f>SUM(X38+X39+X40+X41+X42)</f>
        <v>18152</v>
      </c>
      <c r="Y43" s="182">
        <v>16267</v>
      </c>
      <c r="Z43" s="182">
        <v>15318</v>
      </c>
      <c r="AA43" s="182">
        <v>14932</v>
      </c>
      <c r="AB43" s="182">
        <v>15139</v>
      </c>
      <c r="AC43" s="182">
        <v>15928</v>
      </c>
      <c r="AD43" s="182">
        <v>16288</v>
      </c>
      <c r="AE43" s="182">
        <v>15281</v>
      </c>
      <c r="AF43" s="182">
        <v>15532</v>
      </c>
      <c r="AG43" s="182">
        <v>15321</v>
      </c>
      <c r="AH43" s="182">
        <v>15487</v>
      </c>
      <c r="AI43" s="182">
        <v>14360</v>
      </c>
      <c r="AJ43" s="63">
        <v>14142</v>
      </c>
      <c r="AK43" s="273">
        <v>13387</v>
      </c>
      <c r="AL43" s="273">
        <v>13065</v>
      </c>
      <c r="AM43" s="273">
        <v>13258</v>
      </c>
      <c r="AN43" s="273">
        <v>13891</v>
      </c>
      <c r="AO43" s="273">
        <v>14423</v>
      </c>
      <c r="AP43" s="273">
        <v>15039</v>
      </c>
      <c r="AQ43" s="64">
        <v>15298</v>
      </c>
      <c r="AR43" s="273">
        <v>15241</v>
      </c>
      <c r="AS43" s="273">
        <v>15377</v>
      </c>
      <c r="AT43" s="273">
        <v>14647</v>
      </c>
      <c r="AU43" s="273">
        <v>14499</v>
      </c>
      <c r="AV43" s="290">
        <v>14584</v>
      </c>
      <c r="AW43" s="273">
        <v>14036</v>
      </c>
      <c r="AX43" s="273">
        <v>13258</v>
      </c>
      <c r="AY43" s="273">
        <v>13914</v>
      </c>
      <c r="AZ43" s="64">
        <v>14517</v>
      </c>
      <c r="BA43" s="273">
        <v>14869</v>
      </c>
      <c r="BB43" s="273">
        <v>15772</v>
      </c>
      <c r="BC43" s="64">
        <v>16061</v>
      </c>
      <c r="BD43" s="273">
        <v>15972</v>
      </c>
      <c r="BE43" s="273">
        <v>15400</v>
      </c>
      <c r="BF43" s="273">
        <v>15027</v>
      </c>
      <c r="BG43" s="273">
        <v>14923</v>
      </c>
      <c r="BH43" s="290"/>
      <c r="BI43" s="64">
        <f t="shared" ref="BI43:BM43" si="129">SUM(BI38:BI42)</f>
        <v>356</v>
      </c>
      <c r="BJ43" s="65">
        <f t="shared" si="129"/>
        <v>1930</v>
      </c>
      <c r="BK43" s="65">
        <f t="shared" si="129"/>
        <v>3030</v>
      </c>
      <c r="BL43" s="65">
        <f t="shared" si="129"/>
        <v>2809</v>
      </c>
      <c r="BM43" s="65">
        <f t="shared" si="129"/>
        <v>2817</v>
      </c>
      <c r="BN43" s="65">
        <f t="shared" ref="BN43:BV43" si="130">SUM(BN38:BN42)</f>
        <v>3150</v>
      </c>
      <c r="BO43" s="65">
        <f t="shared" si="130"/>
        <v>3202</v>
      </c>
      <c r="BP43" s="65">
        <f t="shared" si="130"/>
        <v>3452</v>
      </c>
      <c r="BQ43" s="65">
        <f t="shared" si="130"/>
        <v>3953</v>
      </c>
      <c r="BR43" s="384">
        <f t="shared" si="130"/>
        <v>3584</v>
      </c>
      <c r="BS43" s="407">
        <f t="shared" si="130"/>
        <v>3352</v>
      </c>
      <c r="BT43" s="65">
        <f t="shared" si="130"/>
        <v>3076</v>
      </c>
      <c r="BU43" s="65">
        <f t="shared" si="130"/>
        <v>1837</v>
      </c>
      <c r="BV43" s="65">
        <f t="shared" si="130"/>
        <v>-10</v>
      </c>
      <c r="BW43" s="65">
        <f t="shared" ref="BW43:BX43" si="131">SUM(BW38:BW42)</f>
        <v>-940</v>
      </c>
      <c r="BX43" s="224">
        <f t="shared" si="131"/>
        <v>-1410</v>
      </c>
      <c r="BY43" s="224">
        <f t="shared" ref="BY43:BZ43" si="132">SUM(BY38:BY42)</f>
        <v>-2963</v>
      </c>
      <c r="BZ43" s="224">
        <f t="shared" si="132"/>
        <v>-3564</v>
      </c>
      <c r="CA43" s="224">
        <f t="shared" ref="CA43" si="133">SUM(CA38:CA42)</f>
        <v>-3656</v>
      </c>
      <c r="CB43" s="224">
        <f t="shared" ref="CB43:CC43" si="134">SUM(CB38:CB42)</f>
        <v>-3002</v>
      </c>
      <c r="CC43" s="224">
        <f t="shared" si="134"/>
        <v>-4003</v>
      </c>
      <c r="CD43" s="384">
        <f t="shared" ref="CD43:CE43" si="135">SUM(CD38:CD42)</f>
        <v>-4010</v>
      </c>
      <c r="CE43" s="346">
        <f t="shared" si="135"/>
        <v>-2880</v>
      </c>
      <c r="CF43" s="224">
        <f t="shared" ref="CF43" si="136">SUM(CF38:CF42)</f>
        <v>-2253</v>
      </c>
      <c r="CG43" s="224">
        <f t="shared" ref="CG43" si="137">SUM(CG38:CG42)</f>
        <v>-1674</v>
      </c>
      <c r="CH43" s="224">
        <f t="shared" ref="CH43" si="138">SUM(CH38:CH42)</f>
        <v>-1248</v>
      </c>
      <c r="CI43" s="224">
        <f t="shared" ref="CI43" si="139">SUM(CI38:CI42)</f>
        <v>-1505</v>
      </c>
      <c r="CJ43" s="224">
        <f t="shared" ref="CJ43" si="140">SUM(CJ38:CJ42)</f>
        <v>-1249</v>
      </c>
      <c r="CK43" s="224">
        <f t="shared" ref="CK43" si="141">SUM(CK38:CK42)</f>
        <v>17</v>
      </c>
      <c r="CL43" s="224">
        <f t="shared" ref="CL43" si="142">SUM(CL38:CL42)</f>
        <v>-291</v>
      </c>
      <c r="CM43" s="224">
        <f t="shared" ref="CM43" si="143">SUM(CM38:CM42)</f>
        <v>56</v>
      </c>
      <c r="CN43" s="224">
        <f t="shared" ref="CN43" si="144">SUM(CN38:CN42)</f>
        <v>-840</v>
      </c>
      <c r="CO43" s="224">
        <f t="shared" ref="CO43" si="145">SUM(CO38:CO42)</f>
        <v>139</v>
      </c>
      <c r="CP43" s="384">
        <f t="shared" ref="CP43" si="146">SUM(CP38:CP42)</f>
        <v>442</v>
      </c>
      <c r="CQ43" s="384">
        <f t="shared" ref="CQ43" si="147">SUM(CQ38:CQ42)</f>
        <v>649</v>
      </c>
      <c r="CR43" s="384">
        <f t="shared" ref="CR43" si="148">SUM(CR38:CR42)</f>
        <v>193</v>
      </c>
      <c r="CS43" s="384">
        <f t="shared" ref="CS43" si="149">SUM(CS38:CS42)</f>
        <v>656</v>
      </c>
      <c r="CT43" s="384">
        <f t="shared" ref="CT43:CU43" si="150">SUM(CT38:CT42)</f>
        <v>626</v>
      </c>
      <c r="CU43" s="384">
        <f t="shared" si="150"/>
        <v>446</v>
      </c>
      <c r="CV43" s="384">
        <f t="shared" ref="CV43" si="151">SUM(CV38:CV42)</f>
        <v>733</v>
      </c>
      <c r="CW43" s="384">
        <f t="shared" ref="CW43" si="152">SUM(CW38:CW42)</f>
        <v>763</v>
      </c>
      <c r="CX43" s="384">
        <f t="shared" ref="CX43:CY43" si="153">SUM(CX38:CX42)</f>
        <v>731</v>
      </c>
      <c r="CY43" s="384">
        <f t="shared" si="153"/>
        <v>23</v>
      </c>
      <c r="CZ43" s="384">
        <f t="shared" ref="CZ43:DA43" si="154">SUM(CZ38:CZ42)</f>
        <v>380</v>
      </c>
      <c r="DA43" s="384">
        <f t="shared" si="154"/>
        <v>424</v>
      </c>
      <c r="DB43" s="265"/>
      <c r="DC43" s="64">
        <f>SUM(DC38:DC42)</f>
        <v>14923</v>
      </c>
    </row>
    <row r="44" spans="1:107" s="31" customFormat="1" x14ac:dyDescent="0.3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5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5"/>
      <c r="BI44" s="88"/>
      <c r="BJ44" s="89"/>
      <c r="BK44" s="89"/>
      <c r="BL44" s="89"/>
      <c r="BM44" s="89"/>
      <c r="BN44" s="89"/>
      <c r="BO44" s="89"/>
      <c r="BP44" s="89"/>
      <c r="BQ44" s="89"/>
      <c r="BR44" s="389"/>
      <c r="BS44" s="412"/>
      <c r="BT44" s="89"/>
      <c r="BU44" s="89"/>
      <c r="BV44" s="89"/>
      <c r="BW44" s="89"/>
      <c r="BX44" s="229"/>
      <c r="BY44" s="229"/>
      <c r="BZ44" s="229"/>
      <c r="CA44" s="229"/>
      <c r="CB44" s="229"/>
      <c r="CC44" s="229"/>
      <c r="CD44" s="389"/>
      <c r="CE44" s="351"/>
      <c r="CF44" s="229"/>
      <c r="CG44" s="229"/>
      <c r="CH44" s="229"/>
      <c r="CI44" s="229"/>
      <c r="CJ44" s="229"/>
      <c r="CK44" s="229"/>
      <c r="CL44" s="229"/>
      <c r="CM44" s="229"/>
      <c r="CN44" s="229"/>
      <c r="CO44" s="229"/>
      <c r="CP44" s="389"/>
      <c r="CQ44" s="389"/>
      <c r="CR44" s="389"/>
      <c r="CS44" s="389"/>
      <c r="CT44" s="389"/>
      <c r="CU44" s="389"/>
      <c r="CV44" s="389"/>
      <c r="CW44" s="389"/>
      <c r="CX44" s="389"/>
      <c r="CY44" s="389"/>
      <c r="CZ44" s="389"/>
      <c r="DA44" s="389"/>
      <c r="DB44" s="330"/>
      <c r="DC44" s="88"/>
    </row>
    <row r="45" spans="1:107" s="31" customFormat="1" x14ac:dyDescent="0.35">
      <c r="A45" s="139"/>
      <c r="B45" s="32" t="s">
        <v>139</v>
      </c>
      <c r="C45" s="33">
        <v>4408366.7</v>
      </c>
      <c r="D45" s="34">
        <v>4409306.03</v>
      </c>
      <c r="E45" s="34">
        <v>2949749.4</v>
      </c>
      <c r="F45" s="34">
        <v>1801620.88</v>
      </c>
      <c r="G45" s="34">
        <v>1327579.26</v>
      </c>
      <c r="H45" s="34">
        <v>892090.93</v>
      </c>
      <c r="I45" s="34">
        <v>850248.92</v>
      </c>
      <c r="J45" s="34">
        <v>798701.14</v>
      </c>
      <c r="K45" s="34">
        <v>953588.6</v>
      </c>
      <c r="L45" s="35">
        <v>1559230.68</v>
      </c>
      <c r="M45" s="34">
        <v>2629734.4500000002</v>
      </c>
      <c r="N45" s="34">
        <v>3500600.26</v>
      </c>
      <c r="O45" s="34">
        <v>3873290.32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8">
        <v>801771</v>
      </c>
      <c r="V45" s="188">
        <v>868576</v>
      </c>
      <c r="W45" s="188">
        <v>907634</v>
      </c>
      <c r="X45" s="35">
        <v>1537622</v>
      </c>
      <c r="Y45" s="188">
        <v>2540970</v>
      </c>
      <c r="Z45" s="188">
        <v>3638315</v>
      </c>
      <c r="AA45" s="188">
        <v>4118109</v>
      </c>
      <c r="AB45" s="188">
        <v>3570714</v>
      </c>
      <c r="AC45" s="188">
        <v>2579388</v>
      </c>
      <c r="AD45" s="188">
        <v>1639403</v>
      </c>
      <c r="AE45" s="188">
        <v>952874</v>
      </c>
      <c r="AF45" s="188">
        <v>744441</v>
      </c>
      <c r="AG45" s="188">
        <v>731335</v>
      </c>
      <c r="AH45" s="188">
        <v>769462</v>
      </c>
      <c r="AI45" s="188">
        <v>795565</v>
      </c>
      <c r="AJ45" s="35">
        <v>1375996</v>
      </c>
      <c r="AK45" s="279">
        <v>3161066</v>
      </c>
      <c r="AL45" s="279">
        <v>4102716</v>
      </c>
      <c r="AM45" s="279">
        <v>4966396</v>
      </c>
      <c r="AN45" s="279">
        <v>4228345</v>
      </c>
      <c r="AO45" s="279">
        <v>3398828</v>
      </c>
      <c r="AP45" s="279">
        <v>2238623</v>
      </c>
      <c r="AQ45" s="57">
        <v>1375454</v>
      </c>
      <c r="AR45" s="279">
        <v>1117158</v>
      </c>
      <c r="AS45" s="279">
        <v>1156536</v>
      </c>
      <c r="AT45" s="279">
        <v>964243</v>
      </c>
      <c r="AU45" s="279">
        <v>1356535</v>
      </c>
      <c r="AV45" s="296">
        <v>2714649</v>
      </c>
      <c r="AW45" s="279">
        <v>3992909</v>
      </c>
      <c r="AX45" s="279">
        <v>4979672</v>
      </c>
      <c r="AY45" s="279">
        <v>5291666</v>
      </c>
      <c r="AZ45" s="57">
        <v>4627190</v>
      </c>
      <c r="BA45" s="279">
        <v>3316752</v>
      </c>
      <c r="BB45" s="279">
        <v>1907446</v>
      </c>
      <c r="BC45" s="57">
        <v>1138915</v>
      </c>
      <c r="BD45" s="279">
        <v>861254</v>
      </c>
      <c r="BE45" s="279">
        <v>757981</v>
      </c>
      <c r="BF45" s="279">
        <v>740951</v>
      </c>
      <c r="BG45" s="279">
        <v>892275</v>
      </c>
      <c r="BH45" s="296"/>
      <c r="BI45" s="36">
        <f t="shared" ref="BI45:BR49" si="155">O45-C45</f>
        <v>-535076.38000000035</v>
      </c>
      <c r="BJ45" s="37">
        <f t="shared" si="155"/>
        <v>-923719.03000000026</v>
      </c>
      <c r="BK45" s="37">
        <f t="shared" si="155"/>
        <v>-1841.3999999999069</v>
      </c>
      <c r="BL45" s="37">
        <f t="shared" si="155"/>
        <v>386134.12000000011</v>
      </c>
      <c r="BM45" s="37">
        <f t="shared" si="155"/>
        <v>-321387.26</v>
      </c>
      <c r="BN45" s="37">
        <f t="shared" si="155"/>
        <v>-38623.930000000051</v>
      </c>
      <c r="BO45" s="37">
        <f t="shared" si="155"/>
        <v>-48477.920000000042</v>
      </c>
      <c r="BP45" s="37">
        <f t="shared" si="155"/>
        <v>69874.859999999986</v>
      </c>
      <c r="BQ45" s="37">
        <f t="shared" si="155"/>
        <v>-45954.599999999977</v>
      </c>
      <c r="BR45" s="390">
        <f t="shared" si="155"/>
        <v>-21608.679999999935</v>
      </c>
      <c r="BS45" s="413">
        <f t="shared" ref="BS45:CB49" si="156">Y45-M45</f>
        <v>-88764.450000000186</v>
      </c>
      <c r="BT45" s="37">
        <f t="shared" si="156"/>
        <v>137714.74000000022</v>
      </c>
      <c r="BU45" s="37">
        <f t="shared" si="156"/>
        <v>244818.68000000017</v>
      </c>
      <c r="BV45" s="37">
        <f t="shared" si="156"/>
        <v>85127</v>
      </c>
      <c r="BW45" s="37">
        <f t="shared" si="156"/>
        <v>-368520</v>
      </c>
      <c r="BX45" s="230">
        <f t="shared" si="156"/>
        <v>-548352</v>
      </c>
      <c r="BY45" s="230">
        <f t="shared" si="156"/>
        <v>-53318</v>
      </c>
      <c r="BZ45" s="230">
        <f t="shared" si="156"/>
        <v>-109026</v>
      </c>
      <c r="CA45" s="230">
        <f t="shared" si="156"/>
        <v>-70436</v>
      </c>
      <c r="CB45" s="230">
        <f t="shared" si="156"/>
        <v>-99114</v>
      </c>
      <c r="CC45" s="230">
        <f t="shared" ref="CC45:CL49" si="157">AI45-W45</f>
        <v>-112069</v>
      </c>
      <c r="CD45" s="390">
        <f t="shared" si="157"/>
        <v>-161626</v>
      </c>
      <c r="CE45" s="352">
        <f t="shared" si="157"/>
        <v>620096</v>
      </c>
      <c r="CF45" s="230">
        <f t="shared" si="157"/>
        <v>464401</v>
      </c>
      <c r="CG45" s="230">
        <f t="shared" si="157"/>
        <v>848287</v>
      </c>
      <c r="CH45" s="230">
        <f t="shared" si="157"/>
        <v>657631</v>
      </c>
      <c r="CI45" s="230">
        <f t="shared" si="157"/>
        <v>819440</v>
      </c>
      <c r="CJ45" s="230">
        <f t="shared" si="157"/>
        <v>599220</v>
      </c>
      <c r="CK45" s="230">
        <f t="shared" si="157"/>
        <v>422580</v>
      </c>
      <c r="CL45" s="230">
        <f t="shared" si="157"/>
        <v>372717</v>
      </c>
      <c r="CM45" s="230">
        <f t="shared" ref="CM45:DA49" si="158">AS45-AG45</f>
        <v>425201</v>
      </c>
      <c r="CN45" s="230">
        <f t="shared" si="158"/>
        <v>194781</v>
      </c>
      <c r="CO45" s="230">
        <f t="shared" si="158"/>
        <v>560970</v>
      </c>
      <c r="CP45" s="390">
        <f t="shared" si="158"/>
        <v>1338653</v>
      </c>
      <c r="CQ45" s="390">
        <f t="shared" si="158"/>
        <v>831843</v>
      </c>
      <c r="CR45" s="390">
        <f t="shared" si="158"/>
        <v>876956</v>
      </c>
      <c r="CS45" s="390">
        <f t="shared" si="158"/>
        <v>325270</v>
      </c>
      <c r="CT45" s="390">
        <f t="shared" si="158"/>
        <v>398845</v>
      </c>
      <c r="CU45" s="390">
        <f t="shared" si="158"/>
        <v>-82076</v>
      </c>
      <c r="CV45" s="390">
        <f t="shared" si="158"/>
        <v>-331177</v>
      </c>
      <c r="CW45" s="390">
        <f t="shared" si="158"/>
        <v>-236539</v>
      </c>
      <c r="CX45" s="390">
        <f t="shared" si="158"/>
        <v>-255904</v>
      </c>
      <c r="CY45" s="390">
        <f t="shared" si="158"/>
        <v>-398555</v>
      </c>
      <c r="CZ45" s="390">
        <f t="shared" si="158"/>
        <v>-223292</v>
      </c>
      <c r="DA45" s="390">
        <f t="shared" si="158"/>
        <v>-464260</v>
      </c>
      <c r="DB45" s="330"/>
      <c r="DC45" s="57">
        <f>IF(ISERROR(GETPIVOTDATA("VALUE",'CRS WK pvt'!$I$2,"DT_FILE",DC$8,"CD_CO",DC$6,"TRIM_CAT",TRIM(B45),"TRIM_LINE",A44))=TRUE,0,GETPIVOTDATA("VALUE",'CRS WK pvt'!$I$2,"DT_FILE",DC$8,"CD_CO",DC$6,"TRIM_CAT",TRIM(B45),"TRIM_LINE",A44))</f>
        <v>892275</v>
      </c>
    </row>
    <row r="46" spans="1:107" s="31" customFormat="1" x14ac:dyDescent="0.35">
      <c r="A46" s="139"/>
      <c r="B46" s="32" t="s">
        <v>140</v>
      </c>
      <c r="C46" s="33">
        <v>715211.76</v>
      </c>
      <c r="D46" s="34">
        <v>664487.85</v>
      </c>
      <c r="E46" s="34">
        <v>581587.53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</v>
      </c>
      <c r="M46" s="34">
        <v>483439.44</v>
      </c>
      <c r="N46" s="34">
        <v>556937.03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8">
        <v>138679</v>
      </c>
      <c r="V46" s="188">
        <v>128439</v>
      </c>
      <c r="W46" s="188">
        <v>158978</v>
      </c>
      <c r="X46" s="35">
        <v>256027</v>
      </c>
      <c r="Y46" s="188">
        <v>471727</v>
      </c>
      <c r="Z46" s="188">
        <v>643420</v>
      </c>
      <c r="AA46" s="188">
        <v>759766</v>
      </c>
      <c r="AB46" s="188">
        <v>730239</v>
      </c>
      <c r="AC46" s="188">
        <v>546361</v>
      </c>
      <c r="AD46" s="188">
        <v>378324</v>
      </c>
      <c r="AE46" s="188">
        <v>245342</v>
      </c>
      <c r="AF46" s="188">
        <v>175171</v>
      </c>
      <c r="AG46" s="188">
        <v>147308</v>
      </c>
      <c r="AH46" s="188">
        <v>167758</v>
      </c>
      <c r="AI46" s="188">
        <v>154541</v>
      </c>
      <c r="AJ46" s="35">
        <v>288239</v>
      </c>
      <c r="AK46" s="279">
        <v>627488</v>
      </c>
      <c r="AL46" s="279">
        <v>867405</v>
      </c>
      <c r="AM46" s="279">
        <v>1003501</v>
      </c>
      <c r="AN46" s="279">
        <v>848704</v>
      </c>
      <c r="AO46" s="279">
        <v>767639</v>
      </c>
      <c r="AP46" s="279">
        <v>521043</v>
      </c>
      <c r="AQ46" s="57">
        <v>313454</v>
      </c>
      <c r="AR46" s="279">
        <v>266355</v>
      </c>
      <c r="AS46" s="279">
        <v>254171</v>
      </c>
      <c r="AT46" s="279">
        <v>225013</v>
      </c>
      <c r="AU46" s="279">
        <v>322724</v>
      </c>
      <c r="AV46" s="296">
        <v>589019</v>
      </c>
      <c r="AW46" s="279">
        <v>965506</v>
      </c>
      <c r="AX46" s="279">
        <v>1169689</v>
      </c>
      <c r="AY46" s="279">
        <v>1200716</v>
      </c>
      <c r="AZ46" s="57">
        <v>1071803</v>
      </c>
      <c r="BA46" s="279">
        <v>867606</v>
      </c>
      <c r="BB46" s="279">
        <v>500899</v>
      </c>
      <c r="BC46" s="57">
        <v>317494</v>
      </c>
      <c r="BD46" s="279">
        <v>234012</v>
      </c>
      <c r="BE46" s="279">
        <v>245484</v>
      </c>
      <c r="BF46" s="279">
        <v>204731</v>
      </c>
      <c r="BG46" s="279">
        <v>267530</v>
      </c>
      <c r="BH46" s="296"/>
      <c r="BI46" s="36">
        <f t="shared" si="155"/>
        <v>-120702.33999999997</v>
      </c>
      <c r="BJ46" s="37">
        <f t="shared" si="155"/>
        <v>-151082.84999999998</v>
      </c>
      <c r="BK46" s="37">
        <f t="shared" si="155"/>
        <v>-110645.53000000003</v>
      </c>
      <c r="BL46" s="37">
        <f t="shared" si="155"/>
        <v>5551.5300000000279</v>
      </c>
      <c r="BM46" s="37">
        <f t="shared" si="155"/>
        <v>-61323.380000000005</v>
      </c>
      <c r="BN46" s="37">
        <f t="shared" si="155"/>
        <v>-13631.51999999999</v>
      </c>
      <c r="BO46" s="37">
        <f t="shared" si="155"/>
        <v>-5142.5199999999895</v>
      </c>
      <c r="BP46" s="37">
        <f t="shared" si="155"/>
        <v>-20588.859999999986</v>
      </c>
      <c r="BQ46" s="37">
        <f t="shared" si="155"/>
        <v>-8502.140000000014</v>
      </c>
      <c r="BR46" s="390">
        <f t="shared" si="155"/>
        <v>8380.8999999999942</v>
      </c>
      <c r="BS46" s="413">
        <f t="shared" si="156"/>
        <v>-11712.440000000002</v>
      </c>
      <c r="BT46" s="37">
        <f t="shared" si="156"/>
        <v>86482.969999999972</v>
      </c>
      <c r="BU46" s="37">
        <f t="shared" si="156"/>
        <v>165256.57999999996</v>
      </c>
      <c r="BV46" s="37">
        <f t="shared" si="156"/>
        <v>216834</v>
      </c>
      <c r="BW46" s="37">
        <f t="shared" si="156"/>
        <v>75419</v>
      </c>
      <c r="BX46" s="230">
        <f t="shared" si="156"/>
        <v>61013</v>
      </c>
      <c r="BY46" s="230">
        <f t="shared" si="156"/>
        <v>72647</v>
      </c>
      <c r="BZ46" s="230">
        <f t="shared" si="156"/>
        <v>45513</v>
      </c>
      <c r="CA46" s="230">
        <f t="shared" si="156"/>
        <v>8629</v>
      </c>
      <c r="CB46" s="230">
        <f t="shared" si="156"/>
        <v>39319</v>
      </c>
      <c r="CC46" s="230">
        <f t="shared" si="157"/>
        <v>-4437</v>
      </c>
      <c r="CD46" s="390">
        <f t="shared" si="157"/>
        <v>32212</v>
      </c>
      <c r="CE46" s="352">
        <f t="shared" si="157"/>
        <v>155761</v>
      </c>
      <c r="CF46" s="230">
        <f t="shared" si="157"/>
        <v>223985</v>
      </c>
      <c r="CG46" s="230">
        <f t="shared" si="157"/>
        <v>243735</v>
      </c>
      <c r="CH46" s="230">
        <f t="shared" si="157"/>
        <v>118465</v>
      </c>
      <c r="CI46" s="230">
        <f t="shared" si="157"/>
        <v>221278</v>
      </c>
      <c r="CJ46" s="230">
        <f t="shared" si="157"/>
        <v>142719</v>
      </c>
      <c r="CK46" s="230">
        <f t="shared" si="157"/>
        <v>68112</v>
      </c>
      <c r="CL46" s="230">
        <f t="shared" si="157"/>
        <v>91184</v>
      </c>
      <c r="CM46" s="230">
        <f t="shared" si="158"/>
        <v>106863</v>
      </c>
      <c r="CN46" s="230">
        <f t="shared" si="158"/>
        <v>57255</v>
      </c>
      <c r="CO46" s="230">
        <f t="shared" si="158"/>
        <v>168183</v>
      </c>
      <c r="CP46" s="390">
        <f t="shared" si="158"/>
        <v>300780</v>
      </c>
      <c r="CQ46" s="390">
        <f t="shared" si="158"/>
        <v>338018</v>
      </c>
      <c r="CR46" s="390">
        <f t="shared" si="158"/>
        <v>302284</v>
      </c>
      <c r="CS46" s="390">
        <f t="shared" si="158"/>
        <v>197215</v>
      </c>
      <c r="CT46" s="390">
        <f t="shared" si="158"/>
        <v>223099</v>
      </c>
      <c r="CU46" s="390">
        <f t="shared" si="158"/>
        <v>99967</v>
      </c>
      <c r="CV46" s="390">
        <f t="shared" si="158"/>
        <v>-20144</v>
      </c>
      <c r="CW46" s="390">
        <f t="shared" si="158"/>
        <v>4040</v>
      </c>
      <c r="CX46" s="390">
        <f t="shared" si="158"/>
        <v>-32343</v>
      </c>
      <c r="CY46" s="390">
        <f t="shared" si="158"/>
        <v>-8687</v>
      </c>
      <c r="CZ46" s="390">
        <f t="shared" si="158"/>
        <v>-20282</v>
      </c>
      <c r="DA46" s="390">
        <f t="shared" si="158"/>
        <v>-55194</v>
      </c>
      <c r="DB46" s="330"/>
      <c r="DC46" s="57">
        <f>IF(ISERROR(GETPIVOTDATA("VALUE",'CRS WK pvt'!$I$2,"DT_FILE",DC$8,"CD_CO",DC$6,"TRIM_CAT",TRIM(B46),"TRIM_LINE",A44))=TRUE,0,GETPIVOTDATA("VALUE",'CRS WK pvt'!$I$2,"DT_FILE",DC$8,"CD_CO",DC$6,"TRIM_CAT",TRIM(B46),"TRIM_LINE",A44))</f>
        <v>267530</v>
      </c>
    </row>
    <row r="47" spans="1:107" s="31" customFormat="1" x14ac:dyDescent="0.35">
      <c r="A47" s="139"/>
      <c r="B47" s="32" t="s">
        <v>141</v>
      </c>
      <c r="C47" s="33">
        <v>1060297.27</v>
      </c>
      <c r="D47" s="34">
        <v>1045960.9</v>
      </c>
      <c r="E47" s="34">
        <v>577912.6</v>
      </c>
      <c r="F47" s="34">
        <v>345320.16</v>
      </c>
      <c r="G47" s="34">
        <v>236003.34</v>
      </c>
      <c r="H47" s="34">
        <v>174691.13</v>
      </c>
      <c r="I47" s="34">
        <v>147929.17000000001</v>
      </c>
      <c r="J47" s="34">
        <v>149706.4</v>
      </c>
      <c r="K47" s="34">
        <v>200372.79</v>
      </c>
      <c r="L47" s="35">
        <v>430826.26</v>
      </c>
      <c r="M47" s="34">
        <v>585576.52</v>
      </c>
      <c r="N47" s="34">
        <v>1035168.98</v>
      </c>
      <c r="O47" s="34">
        <v>880387.18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8">
        <v>138876</v>
      </c>
      <c r="V47" s="188">
        <v>154864</v>
      </c>
      <c r="W47" s="188">
        <v>186354</v>
      </c>
      <c r="X47" s="35">
        <v>351596</v>
      </c>
      <c r="Y47" s="188">
        <v>745313</v>
      </c>
      <c r="Z47" s="188">
        <v>938332</v>
      </c>
      <c r="AA47" s="188">
        <v>830312</v>
      </c>
      <c r="AB47" s="188">
        <v>712392</v>
      </c>
      <c r="AC47" s="188">
        <v>475669</v>
      </c>
      <c r="AD47" s="188">
        <v>320632</v>
      </c>
      <c r="AE47" s="188">
        <v>169645</v>
      </c>
      <c r="AF47" s="188">
        <v>163204</v>
      </c>
      <c r="AG47" s="188">
        <v>170230</v>
      </c>
      <c r="AH47" s="188">
        <v>239340</v>
      </c>
      <c r="AI47" s="188">
        <v>316805</v>
      </c>
      <c r="AJ47" s="35">
        <v>477152</v>
      </c>
      <c r="AK47" s="279">
        <v>1523057</v>
      </c>
      <c r="AL47" s="279">
        <v>1631662</v>
      </c>
      <c r="AM47" s="279">
        <v>1644699</v>
      </c>
      <c r="AN47" s="279">
        <v>1139195</v>
      </c>
      <c r="AO47" s="279">
        <v>890721</v>
      </c>
      <c r="AP47" s="279">
        <v>614984</v>
      </c>
      <c r="AQ47" s="57">
        <v>385561</v>
      </c>
      <c r="AR47" s="279">
        <v>290084</v>
      </c>
      <c r="AS47" s="279">
        <v>298517</v>
      </c>
      <c r="AT47" s="279">
        <v>267542</v>
      </c>
      <c r="AU47" s="279">
        <v>336135</v>
      </c>
      <c r="AV47" s="296">
        <v>734538</v>
      </c>
      <c r="AW47" s="279">
        <v>979833</v>
      </c>
      <c r="AX47" s="279">
        <v>1068439</v>
      </c>
      <c r="AY47" s="279">
        <v>1292670</v>
      </c>
      <c r="AZ47" s="57">
        <v>1080777</v>
      </c>
      <c r="BA47" s="279">
        <v>708201</v>
      </c>
      <c r="BB47" s="279">
        <v>446268</v>
      </c>
      <c r="BC47" s="57">
        <v>280468</v>
      </c>
      <c r="BD47" s="279">
        <v>187249</v>
      </c>
      <c r="BE47" s="279">
        <v>181839</v>
      </c>
      <c r="BF47" s="279">
        <v>224531</v>
      </c>
      <c r="BG47" s="279">
        <v>218295</v>
      </c>
      <c r="BH47" s="296"/>
      <c r="BI47" s="36">
        <f t="shared" si="155"/>
        <v>-179910.08999999997</v>
      </c>
      <c r="BJ47" s="37">
        <f t="shared" si="155"/>
        <v>140771.09999999998</v>
      </c>
      <c r="BK47" s="37">
        <f t="shared" si="155"/>
        <v>141132.40000000002</v>
      </c>
      <c r="BL47" s="37">
        <f t="shared" si="155"/>
        <v>107808.84000000003</v>
      </c>
      <c r="BM47" s="37">
        <f t="shared" si="155"/>
        <v>4697.6600000000035</v>
      </c>
      <c r="BN47" s="37">
        <f t="shared" si="155"/>
        <v>-25932.130000000005</v>
      </c>
      <c r="BO47" s="37">
        <f t="shared" si="155"/>
        <v>-9053.1700000000128</v>
      </c>
      <c r="BP47" s="37">
        <f t="shared" si="155"/>
        <v>5157.6000000000058</v>
      </c>
      <c r="BQ47" s="37">
        <f t="shared" si="155"/>
        <v>-14018.790000000008</v>
      </c>
      <c r="BR47" s="390">
        <f t="shared" si="155"/>
        <v>-79230.260000000009</v>
      </c>
      <c r="BS47" s="413">
        <f t="shared" si="156"/>
        <v>159736.47999999998</v>
      </c>
      <c r="BT47" s="37">
        <f t="shared" si="156"/>
        <v>-96836.979999999981</v>
      </c>
      <c r="BU47" s="37">
        <f t="shared" si="156"/>
        <v>-50075.180000000051</v>
      </c>
      <c r="BV47" s="37">
        <f t="shared" si="156"/>
        <v>-474340</v>
      </c>
      <c r="BW47" s="37">
        <f t="shared" si="156"/>
        <v>-243376</v>
      </c>
      <c r="BX47" s="230">
        <f t="shared" si="156"/>
        <v>-132497</v>
      </c>
      <c r="BY47" s="230">
        <f t="shared" si="156"/>
        <v>-71056</v>
      </c>
      <c r="BZ47" s="230">
        <f t="shared" si="156"/>
        <v>14445</v>
      </c>
      <c r="CA47" s="230">
        <f t="shared" si="156"/>
        <v>31354</v>
      </c>
      <c r="CB47" s="230">
        <f t="shared" si="156"/>
        <v>84476</v>
      </c>
      <c r="CC47" s="230">
        <f t="shared" si="157"/>
        <v>130451</v>
      </c>
      <c r="CD47" s="390">
        <f t="shared" si="157"/>
        <v>125556</v>
      </c>
      <c r="CE47" s="352">
        <f t="shared" si="157"/>
        <v>777744</v>
      </c>
      <c r="CF47" s="230">
        <f t="shared" si="157"/>
        <v>693330</v>
      </c>
      <c r="CG47" s="230">
        <f t="shared" si="157"/>
        <v>814387</v>
      </c>
      <c r="CH47" s="230">
        <f t="shared" si="157"/>
        <v>426803</v>
      </c>
      <c r="CI47" s="230">
        <f t="shared" si="157"/>
        <v>415052</v>
      </c>
      <c r="CJ47" s="230">
        <f t="shared" si="157"/>
        <v>294352</v>
      </c>
      <c r="CK47" s="230">
        <f t="shared" si="157"/>
        <v>215916</v>
      </c>
      <c r="CL47" s="230">
        <f t="shared" si="157"/>
        <v>126880</v>
      </c>
      <c r="CM47" s="230">
        <f t="shared" si="158"/>
        <v>128287</v>
      </c>
      <c r="CN47" s="230">
        <f t="shared" si="158"/>
        <v>28202</v>
      </c>
      <c r="CO47" s="230">
        <f t="shared" si="158"/>
        <v>19330</v>
      </c>
      <c r="CP47" s="390">
        <f t="shared" si="158"/>
        <v>257386</v>
      </c>
      <c r="CQ47" s="390">
        <f t="shared" si="158"/>
        <v>-543224</v>
      </c>
      <c r="CR47" s="390">
        <f t="shared" si="158"/>
        <v>-563223</v>
      </c>
      <c r="CS47" s="390">
        <f t="shared" si="158"/>
        <v>-352029</v>
      </c>
      <c r="CT47" s="390">
        <f t="shared" si="158"/>
        <v>-58418</v>
      </c>
      <c r="CU47" s="390">
        <f t="shared" si="158"/>
        <v>-182520</v>
      </c>
      <c r="CV47" s="390">
        <f t="shared" si="158"/>
        <v>-168716</v>
      </c>
      <c r="CW47" s="390">
        <f t="shared" si="158"/>
        <v>-105093</v>
      </c>
      <c r="CX47" s="390">
        <f t="shared" si="158"/>
        <v>-102835</v>
      </c>
      <c r="CY47" s="390">
        <f t="shared" si="158"/>
        <v>-116678</v>
      </c>
      <c r="CZ47" s="390">
        <f t="shared" si="158"/>
        <v>-43011</v>
      </c>
      <c r="DA47" s="390">
        <f t="shared" si="158"/>
        <v>-117840</v>
      </c>
      <c r="DB47" s="330"/>
      <c r="DC47" s="57">
        <f>IF(ISERROR(GETPIVOTDATA("VALUE",'CRS WK pvt'!$I$2,"DT_FILE",DC$8,"CD_CO",DC$6,"TRIM_CAT",TRIM(B47),"TRIM_LINE",A44))=TRUE,0,GETPIVOTDATA("VALUE",'CRS WK pvt'!$I$2,"DT_FILE",DC$8,"CD_CO",DC$6,"TRIM_CAT",TRIM(B47),"TRIM_LINE",A44))</f>
        <v>218295</v>
      </c>
    </row>
    <row r="48" spans="1:107" s="31" customFormat="1" x14ac:dyDescent="0.35">
      <c r="A48" s="139"/>
      <c r="B48" s="32" t="s">
        <v>142</v>
      </c>
      <c r="C48" s="33">
        <v>810477.57</v>
      </c>
      <c r="D48" s="34">
        <v>699505.29</v>
      </c>
      <c r="E48" s="34">
        <v>288612.27</v>
      </c>
      <c r="F48" s="34">
        <v>163532.53</v>
      </c>
      <c r="G48" s="34">
        <v>99445</v>
      </c>
      <c r="H48" s="34">
        <v>158106.79</v>
      </c>
      <c r="I48" s="34">
        <v>97115.97</v>
      </c>
      <c r="J48" s="34">
        <v>41914.78</v>
      </c>
      <c r="K48" s="34">
        <v>77519.06</v>
      </c>
      <c r="L48" s="35">
        <v>314862.31</v>
      </c>
      <c r="M48" s="34">
        <v>311458.63</v>
      </c>
      <c r="N48" s="34">
        <v>446819.98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8">
        <v>33644</v>
      </c>
      <c r="V48" s="188">
        <v>38987</v>
      </c>
      <c r="W48" s="188">
        <v>181188</v>
      </c>
      <c r="X48" s="35">
        <v>157456</v>
      </c>
      <c r="Y48" s="188">
        <v>378287</v>
      </c>
      <c r="Z48" s="188">
        <v>500660</v>
      </c>
      <c r="AA48" s="188">
        <v>393559</v>
      </c>
      <c r="AB48" s="188">
        <v>266922</v>
      </c>
      <c r="AC48" s="188">
        <v>190726</v>
      </c>
      <c r="AD48" s="188">
        <v>169391</v>
      </c>
      <c r="AE48" s="188">
        <v>57340</v>
      </c>
      <c r="AF48" s="188">
        <v>32326</v>
      </c>
      <c r="AG48" s="188">
        <v>49765</v>
      </c>
      <c r="AH48" s="188">
        <v>81435</v>
      </c>
      <c r="AI48" s="188">
        <v>109070</v>
      </c>
      <c r="AJ48" s="35">
        <v>333723</v>
      </c>
      <c r="AK48" s="279">
        <v>732453</v>
      </c>
      <c r="AL48" s="279">
        <v>711637</v>
      </c>
      <c r="AM48" s="279">
        <v>622640</v>
      </c>
      <c r="AN48" s="279">
        <v>407434</v>
      </c>
      <c r="AO48" s="279">
        <v>385805</v>
      </c>
      <c r="AP48" s="279">
        <v>305285</v>
      </c>
      <c r="AQ48" s="57">
        <v>110033</v>
      </c>
      <c r="AR48" s="279">
        <v>115798</v>
      </c>
      <c r="AS48" s="279">
        <v>114443</v>
      </c>
      <c r="AT48" s="279">
        <v>109761</v>
      </c>
      <c r="AU48" s="279">
        <v>194193</v>
      </c>
      <c r="AV48" s="296">
        <v>358691</v>
      </c>
      <c r="AW48" s="279">
        <v>502892</v>
      </c>
      <c r="AX48" s="279">
        <v>348695</v>
      </c>
      <c r="AY48" s="279">
        <v>469234</v>
      </c>
      <c r="AZ48" s="57">
        <v>452233</v>
      </c>
      <c r="BA48" s="279">
        <v>365457</v>
      </c>
      <c r="BB48" s="279">
        <v>214971</v>
      </c>
      <c r="BC48" s="57">
        <v>90431</v>
      </c>
      <c r="BD48" s="279">
        <v>61674</v>
      </c>
      <c r="BE48" s="279">
        <v>54952</v>
      </c>
      <c r="BF48" s="279">
        <v>79226</v>
      </c>
      <c r="BG48" s="279">
        <v>151328</v>
      </c>
      <c r="BH48" s="296"/>
      <c r="BI48" s="36">
        <f t="shared" si="155"/>
        <v>-405910.25999999995</v>
      </c>
      <c r="BJ48" s="37">
        <f t="shared" si="155"/>
        <v>-246878.29000000004</v>
      </c>
      <c r="BK48" s="37">
        <f t="shared" si="155"/>
        <v>48192.729999999981</v>
      </c>
      <c r="BL48" s="37">
        <f t="shared" si="155"/>
        <v>21618.47</v>
      </c>
      <c r="BM48" s="37">
        <f t="shared" si="155"/>
        <v>-38776</v>
      </c>
      <c r="BN48" s="37">
        <f t="shared" si="155"/>
        <v>-97189.790000000008</v>
      </c>
      <c r="BO48" s="37">
        <f t="shared" si="155"/>
        <v>-63471.97</v>
      </c>
      <c r="BP48" s="37">
        <f t="shared" si="155"/>
        <v>-2927.7799999999988</v>
      </c>
      <c r="BQ48" s="37">
        <f t="shared" si="155"/>
        <v>103668.94</v>
      </c>
      <c r="BR48" s="390">
        <f t="shared" si="155"/>
        <v>-157406.31</v>
      </c>
      <c r="BS48" s="413">
        <f t="shared" si="156"/>
        <v>66828.37</v>
      </c>
      <c r="BT48" s="37">
        <f t="shared" si="156"/>
        <v>53840.020000000019</v>
      </c>
      <c r="BU48" s="37">
        <f t="shared" si="156"/>
        <v>-11008.309999999998</v>
      </c>
      <c r="BV48" s="37">
        <f t="shared" si="156"/>
        <v>-185705</v>
      </c>
      <c r="BW48" s="37">
        <f t="shared" si="156"/>
        <v>-146079</v>
      </c>
      <c r="BX48" s="230">
        <f t="shared" si="156"/>
        <v>-15760</v>
      </c>
      <c r="BY48" s="230">
        <f t="shared" si="156"/>
        <v>-3329</v>
      </c>
      <c r="BZ48" s="230">
        <f t="shared" si="156"/>
        <v>-28591</v>
      </c>
      <c r="CA48" s="230">
        <f t="shared" si="156"/>
        <v>16121</v>
      </c>
      <c r="CB48" s="230">
        <f t="shared" si="156"/>
        <v>42448</v>
      </c>
      <c r="CC48" s="230">
        <f t="shared" si="157"/>
        <v>-72118</v>
      </c>
      <c r="CD48" s="390">
        <f t="shared" si="157"/>
        <v>176267</v>
      </c>
      <c r="CE48" s="352">
        <f t="shared" si="157"/>
        <v>354166</v>
      </c>
      <c r="CF48" s="230">
        <f t="shared" si="157"/>
        <v>210977</v>
      </c>
      <c r="CG48" s="230">
        <f t="shared" si="157"/>
        <v>229081</v>
      </c>
      <c r="CH48" s="230">
        <f t="shared" si="157"/>
        <v>140512</v>
      </c>
      <c r="CI48" s="230">
        <f t="shared" si="157"/>
        <v>195079</v>
      </c>
      <c r="CJ48" s="230">
        <f t="shared" si="157"/>
        <v>135894</v>
      </c>
      <c r="CK48" s="230">
        <f t="shared" si="157"/>
        <v>52693</v>
      </c>
      <c r="CL48" s="230">
        <f t="shared" si="157"/>
        <v>83472</v>
      </c>
      <c r="CM48" s="230">
        <f t="shared" si="158"/>
        <v>64678</v>
      </c>
      <c r="CN48" s="230">
        <f t="shared" si="158"/>
        <v>28326</v>
      </c>
      <c r="CO48" s="230">
        <f t="shared" si="158"/>
        <v>85123</v>
      </c>
      <c r="CP48" s="390">
        <f t="shared" si="158"/>
        <v>24968</v>
      </c>
      <c r="CQ48" s="390">
        <f t="shared" si="158"/>
        <v>-229561</v>
      </c>
      <c r="CR48" s="390">
        <f t="shared" si="158"/>
        <v>-362942</v>
      </c>
      <c r="CS48" s="390">
        <f t="shared" si="158"/>
        <v>-153406</v>
      </c>
      <c r="CT48" s="390">
        <f t="shared" si="158"/>
        <v>44799</v>
      </c>
      <c r="CU48" s="390">
        <f t="shared" si="158"/>
        <v>-20348</v>
      </c>
      <c r="CV48" s="390">
        <f t="shared" si="158"/>
        <v>-90314</v>
      </c>
      <c r="CW48" s="390">
        <f t="shared" si="158"/>
        <v>-19602</v>
      </c>
      <c r="CX48" s="390">
        <f t="shared" si="158"/>
        <v>-54124</v>
      </c>
      <c r="CY48" s="390">
        <f t="shared" si="158"/>
        <v>-59491</v>
      </c>
      <c r="CZ48" s="390">
        <f t="shared" si="158"/>
        <v>-30535</v>
      </c>
      <c r="DA48" s="390">
        <f t="shared" si="158"/>
        <v>-42865</v>
      </c>
      <c r="DB48" s="330"/>
      <c r="DC48" s="57">
        <f>IF(ISERROR(GETPIVOTDATA("VALUE",'CRS WK pvt'!$I$2,"DT_FILE",DC$8,"CD_CO",DC$6,"TRIM_CAT",TRIM(B48),"TRIM_LINE",A44))=TRUE,0,GETPIVOTDATA("VALUE",'CRS WK pvt'!$I$2,"DT_FILE",DC$8,"CD_CO",DC$6,"TRIM_CAT",TRIM(B48),"TRIM_LINE",A44))</f>
        <v>151328</v>
      </c>
    </row>
    <row r="49" spans="1:107" s="31" customFormat="1" x14ac:dyDescent="0.35">
      <c r="A49" s="139"/>
      <c r="B49" s="32" t="s">
        <v>143</v>
      </c>
      <c r="C49" s="33">
        <v>164886.22</v>
      </c>
      <c r="D49" s="34">
        <v>186237.98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</v>
      </c>
      <c r="J49" s="34">
        <v>10519.76</v>
      </c>
      <c r="K49" s="34">
        <v>127933.34</v>
      </c>
      <c r="L49" s="35">
        <v>72718.03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8">
        <v>83283</v>
      </c>
      <c r="V49" s="188">
        <v>107603</v>
      </c>
      <c r="W49" s="188">
        <v>72548</v>
      </c>
      <c r="X49" s="35">
        <v>134831</v>
      </c>
      <c r="Y49" s="188">
        <v>149412</v>
      </c>
      <c r="Z49" s="188">
        <v>190821</v>
      </c>
      <c r="AA49" s="188">
        <v>141823</v>
      </c>
      <c r="AB49" s="188">
        <v>106227</v>
      </c>
      <c r="AC49" s="188">
        <v>170331</v>
      </c>
      <c r="AD49" s="188">
        <v>226316</v>
      </c>
      <c r="AE49" s="188">
        <v>131999</v>
      </c>
      <c r="AF49" s="188">
        <v>118070</v>
      </c>
      <c r="AG49" s="188">
        <v>152226</v>
      </c>
      <c r="AH49" s="188">
        <v>157625</v>
      </c>
      <c r="AI49" s="188">
        <v>79385</v>
      </c>
      <c r="AJ49" s="35">
        <v>91514</v>
      </c>
      <c r="AK49" s="279">
        <v>335746</v>
      </c>
      <c r="AL49" s="279">
        <v>178353</v>
      </c>
      <c r="AM49" s="279">
        <v>463296</v>
      </c>
      <c r="AN49" s="279">
        <v>329139</v>
      </c>
      <c r="AO49" s="279">
        <v>364683</v>
      </c>
      <c r="AP49" s="279">
        <v>354772</v>
      </c>
      <c r="AQ49" s="57">
        <v>154044</v>
      </c>
      <c r="AR49" s="279">
        <v>154352</v>
      </c>
      <c r="AS49" s="279">
        <v>158451</v>
      </c>
      <c r="AT49" s="279">
        <v>88430</v>
      </c>
      <c r="AU49" s="279">
        <v>288551</v>
      </c>
      <c r="AV49" s="296">
        <v>591445</v>
      </c>
      <c r="AW49" s="279">
        <v>480823</v>
      </c>
      <c r="AX49" s="279">
        <v>411119</v>
      </c>
      <c r="AY49" s="279">
        <v>263405</v>
      </c>
      <c r="AZ49" s="57">
        <v>176347</v>
      </c>
      <c r="BA49" s="279">
        <v>173741</v>
      </c>
      <c r="BB49" s="279">
        <v>63318</v>
      </c>
      <c r="BC49" s="57">
        <v>189828</v>
      </c>
      <c r="BD49" s="279">
        <v>303641</v>
      </c>
      <c r="BE49" s="279">
        <v>11322</v>
      </c>
      <c r="BF49" s="279">
        <v>34802</v>
      </c>
      <c r="BG49" s="279">
        <v>11269</v>
      </c>
      <c r="BH49" s="296"/>
      <c r="BI49" s="36">
        <f t="shared" si="155"/>
        <v>48077.41</v>
      </c>
      <c r="BJ49" s="37">
        <f t="shared" si="155"/>
        <v>95063.01999999999</v>
      </c>
      <c r="BK49" s="37">
        <f t="shared" si="155"/>
        <v>-146077.59999999998</v>
      </c>
      <c r="BL49" s="37">
        <f t="shared" si="155"/>
        <v>92239.46</v>
      </c>
      <c r="BM49" s="37">
        <f t="shared" si="155"/>
        <v>39292.589999999997</v>
      </c>
      <c r="BN49" s="37">
        <f t="shared" si="155"/>
        <v>69933.42</v>
      </c>
      <c r="BO49" s="37">
        <f t="shared" si="155"/>
        <v>41234.019999999997</v>
      </c>
      <c r="BP49" s="37">
        <f t="shared" si="155"/>
        <v>97083.24</v>
      </c>
      <c r="BQ49" s="37">
        <f t="shared" si="155"/>
        <v>-55385.34</v>
      </c>
      <c r="BR49" s="390">
        <f t="shared" si="155"/>
        <v>62112.97</v>
      </c>
      <c r="BS49" s="413">
        <f t="shared" si="156"/>
        <v>104230.72</v>
      </c>
      <c r="BT49" s="37">
        <f t="shared" si="156"/>
        <v>69500.56</v>
      </c>
      <c r="BU49" s="37">
        <f t="shared" si="156"/>
        <v>-71140.63</v>
      </c>
      <c r="BV49" s="37">
        <f t="shared" si="156"/>
        <v>-175074</v>
      </c>
      <c r="BW49" s="37">
        <f t="shared" si="156"/>
        <v>-3176</v>
      </c>
      <c r="BX49" s="230">
        <f t="shared" si="156"/>
        <v>67111</v>
      </c>
      <c r="BY49" s="230">
        <f t="shared" si="156"/>
        <v>-37071</v>
      </c>
      <c r="BZ49" s="230">
        <f t="shared" si="156"/>
        <v>29428</v>
      </c>
      <c r="CA49" s="230">
        <f t="shared" si="156"/>
        <v>68943</v>
      </c>
      <c r="CB49" s="230">
        <f t="shared" si="156"/>
        <v>50022</v>
      </c>
      <c r="CC49" s="230">
        <f t="shared" si="157"/>
        <v>6837</v>
      </c>
      <c r="CD49" s="390">
        <f t="shared" si="157"/>
        <v>-43317</v>
      </c>
      <c r="CE49" s="352">
        <f t="shared" si="157"/>
        <v>186334</v>
      </c>
      <c r="CF49" s="230">
        <f t="shared" si="157"/>
        <v>-12468</v>
      </c>
      <c r="CG49" s="230">
        <f t="shared" si="157"/>
        <v>321473</v>
      </c>
      <c r="CH49" s="230">
        <f t="shared" si="157"/>
        <v>222912</v>
      </c>
      <c r="CI49" s="230">
        <f t="shared" si="157"/>
        <v>194352</v>
      </c>
      <c r="CJ49" s="230">
        <f t="shared" si="157"/>
        <v>128456</v>
      </c>
      <c r="CK49" s="230">
        <f t="shared" si="157"/>
        <v>22045</v>
      </c>
      <c r="CL49" s="230">
        <f t="shared" si="157"/>
        <v>36282</v>
      </c>
      <c r="CM49" s="230">
        <f t="shared" si="158"/>
        <v>6225</v>
      </c>
      <c r="CN49" s="230">
        <f t="shared" si="158"/>
        <v>-69195</v>
      </c>
      <c r="CO49" s="230">
        <f t="shared" si="158"/>
        <v>209166</v>
      </c>
      <c r="CP49" s="390">
        <f t="shared" si="158"/>
        <v>499931</v>
      </c>
      <c r="CQ49" s="390">
        <f t="shared" si="158"/>
        <v>145077</v>
      </c>
      <c r="CR49" s="390">
        <f t="shared" si="158"/>
        <v>232766</v>
      </c>
      <c r="CS49" s="390">
        <f t="shared" si="158"/>
        <v>-199891</v>
      </c>
      <c r="CT49" s="390">
        <f t="shared" si="158"/>
        <v>-152792</v>
      </c>
      <c r="CU49" s="390">
        <f t="shared" si="158"/>
        <v>-190942</v>
      </c>
      <c r="CV49" s="390">
        <f t="shared" si="158"/>
        <v>-291454</v>
      </c>
      <c r="CW49" s="390">
        <f t="shared" si="158"/>
        <v>35784</v>
      </c>
      <c r="CX49" s="390">
        <f t="shared" si="158"/>
        <v>149289</v>
      </c>
      <c r="CY49" s="390">
        <f t="shared" si="158"/>
        <v>-147129</v>
      </c>
      <c r="CZ49" s="390">
        <f t="shared" si="158"/>
        <v>-53628</v>
      </c>
      <c r="DA49" s="390">
        <f t="shared" si="158"/>
        <v>-277282</v>
      </c>
      <c r="DB49" s="330"/>
      <c r="DC49" s="57">
        <f>IF(ISERROR(GETPIVOTDATA("VALUE",'CRS WK pvt'!$I$2,"DT_FILE",DC$8,"CD_CO",DC$6,"TRIM_CAT",TRIM(B49),"TRIM_LINE",A44))=TRUE,0,GETPIVOTDATA("VALUE",'CRS WK pvt'!$I$2,"DT_FILE",DC$8,"CD_CO",DC$6,"TRIM_CAT",TRIM(B49),"TRIM_LINE",A44))</f>
        <v>11269</v>
      </c>
    </row>
    <row r="50" spans="1:107" s="123" customFormat="1" x14ac:dyDescent="0.35">
      <c r="A50" s="140"/>
      <c r="B50" s="32" t="s">
        <v>144</v>
      </c>
      <c r="C50" s="133">
        <f t="shared" ref="C50:V50" si="159">SUM(C45:C49)</f>
        <v>7159239.5200000005</v>
      </c>
      <c r="D50" s="134">
        <f t="shared" si="159"/>
        <v>7005498.0500000007</v>
      </c>
      <c r="E50" s="134">
        <f t="shared" si="159"/>
        <v>4717446.3999999994</v>
      </c>
      <c r="F50" s="134">
        <f t="shared" si="159"/>
        <v>2689198.5799999996</v>
      </c>
      <c r="G50" s="134">
        <f t="shared" si="159"/>
        <v>2026823.3900000001</v>
      </c>
      <c r="H50" s="134">
        <f t="shared" si="159"/>
        <v>1386886.9500000002</v>
      </c>
      <c r="I50" s="134">
        <f t="shared" si="159"/>
        <v>1281164.56</v>
      </c>
      <c r="J50" s="134">
        <f t="shared" si="159"/>
        <v>1149869.94</v>
      </c>
      <c r="K50" s="134">
        <f t="shared" si="159"/>
        <v>1526893.9300000002</v>
      </c>
      <c r="L50" s="135">
        <f t="shared" si="159"/>
        <v>2625283.38</v>
      </c>
      <c r="M50" s="134">
        <f t="shared" si="159"/>
        <v>4055390.32</v>
      </c>
      <c r="N50" s="134">
        <f t="shared" si="159"/>
        <v>5660846.6900000004</v>
      </c>
      <c r="O50" s="134">
        <f t="shared" si="159"/>
        <v>5965717.8599999994</v>
      </c>
      <c r="P50" s="134">
        <f t="shared" si="159"/>
        <v>5919652</v>
      </c>
      <c r="Q50" s="134">
        <f t="shared" si="159"/>
        <v>4648207</v>
      </c>
      <c r="R50" s="134">
        <f t="shared" si="159"/>
        <v>3302551</v>
      </c>
      <c r="S50" s="134">
        <f t="shared" si="159"/>
        <v>1649327</v>
      </c>
      <c r="T50" s="134">
        <f t="shared" si="159"/>
        <v>1281443</v>
      </c>
      <c r="U50" s="134">
        <f t="shared" si="159"/>
        <v>1196253</v>
      </c>
      <c r="V50" s="134">
        <f t="shared" si="159"/>
        <v>1298469</v>
      </c>
      <c r="W50" s="134">
        <f>SUM(W45+W46+W47+W48+W49)</f>
        <v>1506702</v>
      </c>
      <c r="X50" s="135">
        <f>SUM(X45+X46+X47+X48+X49)</f>
        <v>2437532</v>
      </c>
      <c r="Y50" s="189">
        <v>4285709</v>
      </c>
      <c r="Z50" s="189">
        <v>5911548</v>
      </c>
      <c r="AA50" s="189">
        <v>6243569</v>
      </c>
      <c r="AB50" s="189">
        <v>5386494</v>
      </c>
      <c r="AC50" s="189">
        <v>3962475</v>
      </c>
      <c r="AD50" s="189">
        <v>2734066</v>
      </c>
      <c r="AE50" s="189">
        <v>1557200</v>
      </c>
      <c r="AF50" s="189">
        <v>1233212</v>
      </c>
      <c r="AG50" s="189">
        <v>1250864</v>
      </c>
      <c r="AH50" s="189">
        <v>1415620</v>
      </c>
      <c r="AI50" s="189">
        <v>1455366</v>
      </c>
      <c r="AJ50" s="135">
        <v>2566624</v>
      </c>
      <c r="AK50" s="280">
        <v>6379810</v>
      </c>
      <c r="AL50" s="280">
        <v>7491773</v>
      </c>
      <c r="AM50" s="280">
        <v>8700532</v>
      </c>
      <c r="AN50" s="280">
        <v>6952817</v>
      </c>
      <c r="AO50" s="280">
        <v>5807676</v>
      </c>
      <c r="AP50" s="280">
        <v>4034707</v>
      </c>
      <c r="AQ50" s="38">
        <v>2338546</v>
      </c>
      <c r="AR50" s="280">
        <v>1943747</v>
      </c>
      <c r="AS50" s="280">
        <v>1982118</v>
      </c>
      <c r="AT50" s="280">
        <v>1654989</v>
      </c>
      <c r="AU50" s="280">
        <v>2498138</v>
      </c>
      <c r="AV50" s="297">
        <v>4988342</v>
      </c>
      <c r="AW50" s="280">
        <v>6921963</v>
      </c>
      <c r="AX50" s="280">
        <v>7977614</v>
      </c>
      <c r="AY50" s="280">
        <v>8517691</v>
      </c>
      <c r="AZ50" s="38">
        <v>7408350</v>
      </c>
      <c r="BA50" s="280">
        <v>5431757</v>
      </c>
      <c r="BB50" s="280">
        <v>3132902</v>
      </c>
      <c r="BC50" s="38">
        <v>2017136</v>
      </c>
      <c r="BD50" s="280">
        <v>1647830</v>
      </c>
      <c r="BE50" s="280">
        <v>1251578</v>
      </c>
      <c r="BF50" s="280">
        <v>1284241</v>
      </c>
      <c r="BG50" s="280">
        <v>1540697</v>
      </c>
      <c r="BH50" s="297"/>
      <c r="BI50" s="38">
        <f t="shared" ref="BI50:BM50" si="160">SUM(BI45:BI49)</f>
        <v>-1193521.6600000004</v>
      </c>
      <c r="BJ50" s="136">
        <f t="shared" si="160"/>
        <v>-1085846.0500000003</v>
      </c>
      <c r="BK50" s="136">
        <f t="shared" si="160"/>
        <v>-69239.399999999907</v>
      </c>
      <c r="BL50" s="136">
        <f t="shared" si="160"/>
        <v>613352.42000000016</v>
      </c>
      <c r="BM50" s="136">
        <f t="shared" si="160"/>
        <v>-377496.39</v>
      </c>
      <c r="BN50" s="136">
        <f t="shared" ref="BN50:BV50" si="161">SUM(BN45:BN49)</f>
        <v>-105443.95000000006</v>
      </c>
      <c r="BO50" s="136">
        <f t="shared" si="161"/>
        <v>-84911.560000000056</v>
      </c>
      <c r="BP50" s="136">
        <f t="shared" si="161"/>
        <v>148599.06</v>
      </c>
      <c r="BQ50" s="136">
        <f t="shared" si="161"/>
        <v>-20191.929999999993</v>
      </c>
      <c r="BR50" s="391">
        <f t="shared" si="161"/>
        <v>-187751.37999999995</v>
      </c>
      <c r="BS50" s="414">
        <f t="shared" si="161"/>
        <v>230318.67999999979</v>
      </c>
      <c r="BT50" s="136">
        <f t="shared" si="161"/>
        <v>250701.31000000023</v>
      </c>
      <c r="BU50" s="136">
        <f t="shared" si="161"/>
        <v>277851.14000000007</v>
      </c>
      <c r="BV50" s="136">
        <f t="shared" si="161"/>
        <v>-533158</v>
      </c>
      <c r="BW50" s="136">
        <f t="shared" ref="BW50:BX50" si="162">SUM(BW45:BW49)</f>
        <v>-685732</v>
      </c>
      <c r="BX50" s="231">
        <f t="shared" si="162"/>
        <v>-568485</v>
      </c>
      <c r="BY50" s="231">
        <f t="shared" ref="BY50:BZ50" si="163">SUM(BY45:BY49)</f>
        <v>-92127</v>
      </c>
      <c r="BZ50" s="231">
        <f t="shared" si="163"/>
        <v>-48231</v>
      </c>
      <c r="CA50" s="231">
        <f t="shared" ref="CA50" si="164">SUM(CA45:CA49)</f>
        <v>54611</v>
      </c>
      <c r="CB50" s="231">
        <f t="shared" ref="CB50:CC50" si="165">SUM(CB45:CB49)</f>
        <v>117151</v>
      </c>
      <c r="CC50" s="231">
        <f t="shared" si="165"/>
        <v>-51336</v>
      </c>
      <c r="CD50" s="391">
        <f t="shared" ref="CD50:CE50" si="166">SUM(CD45:CD49)</f>
        <v>129092</v>
      </c>
      <c r="CE50" s="353">
        <f t="shared" si="166"/>
        <v>2094101</v>
      </c>
      <c r="CF50" s="231">
        <f t="shared" ref="CF50" si="167">SUM(CF45:CF49)</f>
        <v>1580225</v>
      </c>
      <c r="CG50" s="231">
        <f t="shared" ref="CG50" si="168">SUM(CG45:CG49)</f>
        <v>2456963</v>
      </c>
      <c r="CH50" s="231">
        <f t="shared" ref="CH50" si="169">SUM(CH45:CH49)</f>
        <v>1566323</v>
      </c>
      <c r="CI50" s="231">
        <f t="shared" ref="CI50" si="170">SUM(CI45:CI49)</f>
        <v>1845201</v>
      </c>
      <c r="CJ50" s="231">
        <f t="shared" ref="CJ50" si="171">SUM(CJ45:CJ49)</f>
        <v>1300641</v>
      </c>
      <c r="CK50" s="231">
        <f t="shared" ref="CK50" si="172">SUM(CK45:CK49)</f>
        <v>781346</v>
      </c>
      <c r="CL50" s="231">
        <f t="shared" ref="CL50" si="173">SUM(CL45:CL49)</f>
        <v>710535</v>
      </c>
      <c r="CM50" s="231">
        <f t="shared" ref="CM50" si="174">SUM(CM45:CM49)</f>
        <v>731254</v>
      </c>
      <c r="CN50" s="231">
        <f t="shared" ref="CN50" si="175">SUM(CN45:CN49)</f>
        <v>239369</v>
      </c>
      <c r="CO50" s="231">
        <f t="shared" ref="CO50" si="176">SUM(CO45:CO49)</f>
        <v>1042772</v>
      </c>
      <c r="CP50" s="391">
        <f t="shared" ref="CP50" si="177">SUM(CP45:CP49)</f>
        <v>2421718</v>
      </c>
      <c r="CQ50" s="391">
        <f t="shared" ref="CQ50" si="178">SUM(CQ45:CQ49)</f>
        <v>542153</v>
      </c>
      <c r="CR50" s="391">
        <f t="shared" ref="CR50" si="179">SUM(CR45:CR49)</f>
        <v>485841</v>
      </c>
      <c r="CS50" s="391">
        <f t="shared" ref="CS50" si="180">SUM(CS45:CS49)</f>
        <v>-182841</v>
      </c>
      <c r="CT50" s="391">
        <f t="shared" ref="CT50:CU50" si="181">SUM(CT45:CT49)</f>
        <v>455533</v>
      </c>
      <c r="CU50" s="391">
        <f t="shared" si="181"/>
        <v>-375919</v>
      </c>
      <c r="CV50" s="391">
        <f t="shared" ref="CV50" si="182">SUM(CV45:CV49)</f>
        <v>-901805</v>
      </c>
      <c r="CW50" s="391">
        <f t="shared" ref="CW50" si="183">SUM(CW45:CW49)</f>
        <v>-321410</v>
      </c>
      <c r="CX50" s="391">
        <f t="shared" ref="CX50:CY50" si="184">SUM(CX45:CX49)</f>
        <v>-295917</v>
      </c>
      <c r="CY50" s="391">
        <f t="shared" si="184"/>
        <v>-730540</v>
      </c>
      <c r="CZ50" s="391">
        <f t="shared" ref="CZ50:DA50" si="185">SUM(CZ45:CZ49)</f>
        <v>-370748</v>
      </c>
      <c r="DA50" s="391">
        <f t="shared" si="185"/>
        <v>-957441</v>
      </c>
      <c r="DB50" s="331"/>
      <c r="DC50" s="38">
        <f>SUM(DC45:DC49)</f>
        <v>1540697</v>
      </c>
    </row>
    <row r="51" spans="1:107" s="31" customFormat="1" x14ac:dyDescent="0.3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8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8"/>
      <c r="BI51" s="43"/>
      <c r="BJ51" s="44"/>
      <c r="BK51" s="44"/>
      <c r="BL51" s="44"/>
      <c r="BM51" s="44"/>
      <c r="BN51" s="44"/>
      <c r="BO51" s="44"/>
      <c r="BP51" s="44"/>
      <c r="BQ51" s="44"/>
      <c r="BR51" s="392"/>
      <c r="BS51" s="415"/>
      <c r="BT51" s="44"/>
      <c r="BU51" s="44"/>
      <c r="BV51" s="44"/>
      <c r="BW51" s="44"/>
      <c r="BX51" s="232"/>
      <c r="BY51" s="232"/>
      <c r="BZ51" s="232"/>
      <c r="CA51" s="232"/>
      <c r="CB51" s="232"/>
      <c r="CC51" s="232"/>
      <c r="CD51" s="392"/>
      <c r="CE51" s="354"/>
      <c r="CF51" s="232"/>
      <c r="CG51" s="232"/>
      <c r="CH51" s="232"/>
      <c r="CI51" s="232"/>
      <c r="CJ51" s="232"/>
      <c r="CK51" s="232"/>
      <c r="CL51" s="232"/>
      <c r="CM51" s="232"/>
      <c r="CN51" s="232"/>
      <c r="CO51" s="232"/>
      <c r="CP51" s="392"/>
      <c r="CQ51" s="392"/>
      <c r="CR51" s="392"/>
      <c r="CS51" s="392"/>
      <c r="CT51" s="392"/>
      <c r="CU51" s="392"/>
      <c r="CV51" s="392"/>
      <c r="CW51" s="392"/>
      <c r="CX51" s="392"/>
      <c r="CY51" s="392"/>
      <c r="CZ51" s="392"/>
      <c r="DA51" s="392"/>
      <c r="DB51" s="330"/>
      <c r="DC51" s="43"/>
    </row>
    <row r="52" spans="1:107" s="31" customFormat="1" x14ac:dyDescent="0.35">
      <c r="A52" s="139"/>
      <c r="B52" s="32" t="s">
        <v>139</v>
      </c>
      <c r="C52" s="33">
        <v>2218073.6800000002</v>
      </c>
      <c r="D52" s="34">
        <v>2702108.08</v>
      </c>
      <c r="E52" s="34">
        <v>2639332.23</v>
      </c>
      <c r="F52" s="34">
        <v>1848660.28</v>
      </c>
      <c r="G52" s="34">
        <v>1154899.3600000001</v>
      </c>
      <c r="H52" s="34">
        <v>732567.9</v>
      </c>
      <c r="I52" s="34">
        <v>509409.61</v>
      </c>
      <c r="J52" s="34">
        <v>453777.43</v>
      </c>
      <c r="K52" s="34">
        <v>423061.69</v>
      </c>
      <c r="L52" s="35">
        <v>508452.06</v>
      </c>
      <c r="M52" s="34">
        <v>916544.92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8">
        <v>570653</v>
      </c>
      <c r="V52" s="188">
        <v>507079</v>
      </c>
      <c r="W52" s="188">
        <v>513880</v>
      </c>
      <c r="X52" s="35">
        <v>570281</v>
      </c>
      <c r="Y52" s="188">
        <v>885704</v>
      </c>
      <c r="Z52" s="188">
        <v>1622896</v>
      </c>
      <c r="AA52" s="188">
        <v>2299124</v>
      </c>
      <c r="AB52" s="188">
        <v>2575990</v>
      </c>
      <c r="AC52" s="188">
        <v>2293929</v>
      </c>
      <c r="AD52" s="188">
        <v>1714687</v>
      </c>
      <c r="AE52" s="188">
        <v>931275</v>
      </c>
      <c r="AF52" s="188">
        <v>584436</v>
      </c>
      <c r="AG52" s="188">
        <v>448073</v>
      </c>
      <c r="AH52" s="188">
        <v>403848</v>
      </c>
      <c r="AI52" s="188">
        <v>424218</v>
      </c>
      <c r="AJ52" s="35">
        <v>397267</v>
      </c>
      <c r="AK52" s="279">
        <v>734115</v>
      </c>
      <c r="AL52" s="279">
        <v>1711670</v>
      </c>
      <c r="AM52" s="279">
        <v>2363577</v>
      </c>
      <c r="AN52" s="279">
        <v>2919132</v>
      </c>
      <c r="AO52" s="279">
        <v>2598149</v>
      </c>
      <c r="AP52" s="279">
        <v>2127239</v>
      </c>
      <c r="AQ52" s="57">
        <v>1223618</v>
      </c>
      <c r="AR52" s="279">
        <v>787739</v>
      </c>
      <c r="AS52" s="279">
        <v>716625</v>
      </c>
      <c r="AT52" s="279">
        <v>507989</v>
      </c>
      <c r="AU52" s="279">
        <v>560887</v>
      </c>
      <c r="AV52" s="296">
        <v>817942</v>
      </c>
      <c r="AW52" s="279">
        <v>1098037</v>
      </c>
      <c r="AX52" s="279">
        <v>2159403</v>
      </c>
      <c r="AY52" s="279">
        <v>2697362</v>
      </c>
      <c r="AZ52" s="57">
        <v>3015499</v>
      </c>
      <c r="BA52" s="279">
        <v>2844670</v>
      </c>
      <c r="BB52" s="279">
        <v>2165273</v>
      </c>
      <c r="BC52" s="57">
        <v>1090461</v>
      </c>
      <c r="BD52" s="279">
        <v>674769</v>
      </c>
      <c r="BE52" s="279">
        <v>460054</v>
      </c>
      <c r="BF52" s="279">
        <v>429527</v>
      </c>
      <c r="BG52" s="279">
        <v>412517</v>
      </c>
      <c r="BH52" s="296"/>
      <c r="BI52" s="36">
        <f t="shared" ref="BI52:BR56" si="186">O52-C52</f>
        <v>-40811.610000000335</v>
      </c>
      <c r="BJ52" s="37">
        <f t="shared" si="186"/>
        <v>-110667.08000000007</v>
      </c>
      <c r="BK52" s="37">
        <f t="shared" si="186"/>
        <v>-461425.23</v>
      </c>
      <c r="BL52" s="37">
        <f t="shared" si="186"/>
        <v>152045.71999999997</v>
      </c>
      <c r="BM52" s="37">
        <f t="shared" si="186"/>
        <v>248402.6399999999</v>
      </c>
      <c r="BN52" s="37">
        <f t="shared" si="186"/>
        <v>-25271.900000000023</v>
      </c>
      <c r="BO52" s="37">
        <f t="shared" si="186"/>
        <v>61243.390000000014</v>
      </c>
      <c r="BP52" s="37">
        <f t="shared" si="186"/>
        <v>53301.570000000007</v>
      </c>
      <c r="BQ52" s="37">
        <f t="shared" si="186"/>
        <v>90818.31</v>
      </c>
      <c r="BR52" s="390">
        <f t="shared" si="186"/>
        <v>61828.94</v>
      </c>
      <c r="BS52" s="413">
        <f t="shared" ref="BS52:CB56" si="187">Y52-M52</f>
        <v>-30840.920000000042</v>
      </c>
      <c r="BT52" s="37">
        <f t="shared" si="187"/>
        <v>-9438.2399999999907</v>
      </c>
      <c r="BU52" s="37">
        <f t="shared" si="187"/>
        <v>121861.93000000017</v>
      </c>
      <c r="BV52" s="37">
        <f t="shared" si="187"/>
        <v>-15451</v>
      </c>
      <c r="BW52" s="37">
        <f t="shared" si="187"/>
        <v>116022</v>
      </c>
      <c r="BX52" s="230">
        <f t="shared" si="187"/>
        <v>-286019</v>
      </c>
      <c r="BY52" s="230">
        <f t="shared" si="187"/>
        <v>-472027</v>
      </c>
      <c r="BZ52" s="230">
        <f t="shared" si="187"/>
        <v>-122860</v>
      </c>
      <c r="CA52" s="230">
        <f t="shared" si="187"/>
        <v>-122580</v>
      </c>
      <c r="CB52" s="230">
        <f t="shared" si="187"/>
        <v>-103231</v>
      </c>
      <c r="CC52" s="230">
        <f t="shared" ref="CC52:CL56" si="188">AI52-W52</f>
        <v>-89662</v>
      </c>
      <c r="CD52" s="390">
        <f t="shared" si="188"/>
        <v>-173014</v>
      </c>
      <c r="CE52" s="352">
        <f t="shared" si="188"/>
        <v>-151589</v>
      </c>
      <c r="CF52" s="230">
        <f t="shared" si="188"/>
        <v>88774</v>
      </c>
      <c r="CG52" s="230">
        <f t="shared" si="188"/>
        <v>64453</v>
      </c>
      <c r="CH52" s="230">
        <f t="shared" si="188"/>
        <v>343142</v>
      </c>
      <c r="CI52" s="230">
        <f t="shared" si="188"/>
        <v>304220</v>
      </c>
      <c r="CJ52" s="230">
        <f t="shared" si="188"/>
        <v>412552</v>
      </c>
      <c r="CK52" s="230">
        <f t="shared" si="188"/>
        <v>292343</v>
      </c>
      <c r="CL52" s="230">
        <f t="shared" si="188"/>
        <v>203303</v>
      </c>
      <c r="CM52" s="230">
        <f t="shared" ref="CM52:DA56" si="189">AS52-AG52</f>
        <v>268552</v>
      </c>
      <c r="CN52" s="230">
        <f t="shared" si="189"/>
        <v>104141</v>
      </c>
      <c r="CO52" s="230">
        <f t="shared" si="189"/>
        <v>136669</v>
      </c>
      <c r="CP52" s="390">
        <f t="shared" si="189"/>
        <v>420675</v>
      </c>
      <c r="CQ52" s="390">
        <f t="shared" si="189"/>
        <v>363922</v>
      </c>
      <c r="CR52" s="390">
        <f t="shared" si="189"/>
        <v>447733</v>
      </c>
      <c r="CS52" s="390">
        <f t="shared" si="189"/>
        <v>333785</v>
      </c>
      <c r="CT52" s="390">
        <f t="shared" si="189"/>
        <v>96367</v>
      </c>
      <c r="CU52" s="390">
        <f t="shared" si="189"/>
        <v>246521</v>
      </c>
      <c r="CV52" s="390">
        <f t="shared" si="189"/>
        <v>38034</v>
      </c>
      <c r="CW52" s="390">
        <f t="shared" si="189"/>
        <v>-133157</v>
      </c>
      <c r="CX52" s="390">
        <f t="shared" si="189"/>
        <v>-112970</v>
      </c>
      <c r="CY52" s="390">
        <f t="shared" si="189"/>
        <v>-256571</v>
      </c>
      <c r="CZ52" s="390">
        <f t="shared" si="189"/>
        <v>-78462</v>
      </c>
      <c r="DA52" s="390">
        <f t="shared" si="189"/>
        <v>-148370</v>
      </c>
      <c r="DB52" s="330"/>
      <c r="DC52" s="57">
        <f>IF(ISERROR(GETPIVOTDATA("VALUE",'CRS WK pvt'!$I$2,"DT_FILE",DC$8,"CD_CO",DC$6,"TRIM_CAT",TRIM(B52),"TRIM_LINE",A51))=TRUE,0,GETPIVOTDATA("VALUE",'CRS WK pvt'!$I$2,"DT_FILE",DC$8,"CD_CO",DC$6,"TRIM_CAT",TRIM(B52),"TRIM_LINE",A51))</f>
        <v>412517</v>
      </c>
    </row>
    <row r="53" spans="1:107" s="31" customFormat="1" x14ac:dyDescent="0.35">
      <c r="A53" s="139"/>
      <c r="B53" s="32" t="s">
        <v>140</v>
      </c>
      <c r="C53" s="33">
        <v>466359.18</v>
      </c>
      <c r="D53" s="34">
        <v>567199.13</v>
      </c>
      <c r="E53" s="34">
        <v>530819.51</v>
      </c>
      <c r="F53" s="34">
        <v>441667.35</v>
      </c>
      <c r="G53" s="34">
        <v>296046.98</v>
      </c>
      <c r="H53" s="34">
        <v>186155.63</v>
      </c>
      <c r="I53" s="34">
        <v>112139.78</v>
      </c>
      <c r="J53" s="34">
        <v>113902.01</v>
      </c>
      <c r="K53" s="34">
        <v>113932.71</v>
      </c>
      <c r="L53" s="35">
        <v>128892.47</v>
      </c>
      <c r="M53" s="34">
        <v>198661.94</v>
      </c>
      <c r="N53" s="34">
        <v>408835.39</v>
      </c>
      <c r="O53" s="34">
        <v>451703.35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8">
        <v>115392</v>
      </c>
      <c r="V53" s="188">
        <v>120055</v>
      </c>
      <c r="W53" s="188">
        <v>117455</v>
      </c>
      <c r="X53" s="35">
        <v>138839</v>
      </c>
      <c r="Y53" s="188">
        <v>206245</v>
      </c>
      <c r="Z53" s="188">
        <v>400733</v>
      </c>
      <c r="AA53" s="188">
        <v>550677</v>
      </c>
      <c r="AB53" s="188">
        <v>621518</v>
      </c>
      <c r="AC53" s="188">
        <v>559309</v>
      </c>
      <c r="AD53" s="188">
        <v>466903</v>
      </c>
      <c r="AE53" s="188">
        <v>273175</v>
      </c>
      <c r="AF53" s="188">
        <v>193960</v>
      </c>
      <c r="AG53" s="188">
        <v>147372</v>
      </c>
      <c r="AH53" s="188">
        <v>120661</v>
      </c>
      <c r="AI53" s="188">
        <v>116148</v>
      </c>
      <c r="AJ53" s="35">
        <v>119655</v>
      </c>
      <c r="AK53" s="279">
        <v>247795</v>
      </c>
      <c r="AL53" s="279">
        <v>503799</v>
      </c>
      <c r="AM53" s="279">
        <v>727334</v>
      </c>
      <c r="AN53" s="279">
        <v>800562</v>
      </c>
      <c r="AO53" s="279">
        <v>712383</v>
      </c>
      <c r="AP53" s="279">
        <v>634388</v>
      </c>
      <c r="AQ53" s="57">
        <v>389741</v>
      </c>
      <c r="AR53" s="279">
        <v>262746</v>
      </c>
      <c r="AS53" s="279">
        <v>236213</v>
      </c>
      <c r="AT53" s="279">
        <v>187914</v>
      </c>
      <c r="AU53" s="279">
        <v>212441</v>
      </c>
      <c r="AV53" s="296">
        <v>306488</v>
      </c>
      <c r="AW53" s="279">
        <v>410117</v>
      </c>
      <c r="AX53" s="279">
        <v>739647</v>
      </c>
      <c r="AY53" s="279">
        <v>883488</v>
      </c>
      <c r="AZ53" s="57">
        <v>944974</v>
      </c>
      <c r="BA53" s="279">
        <v>889629</v>
      </c>
      <c r="BB53" s="279">
        <v>749646</v>
      </c>
      <c r="BC53" s="57">
        <v>391699</v>
      </c>
      <c r="BD53" s="279">
        <v>256686</v>
      </c>
      <c r="BE53" s="279">
        <v>187152</v>
      </c>
      <c r="BF53" s="279">
        <v>206396</v>
      </c>
      <c r="BG53" s="279">
        <v>175151</v>
      </c>
      <c r="BH53" s="296"/>
      <c r="BI53" s="36">
        <f t="shared" si="186"/>
        <v>-14655.830000000016</v>
      </c>
      <c r="BJ53" s="37">
        <f t="shared" si="186"/>
        <v>-65093.130000000005</v>
      </c>
      <c r="BK53" s="37">
        <f t="shared" si="186"/>
        <v>-127468.51000000001</v>
      </c>
      <c r="BL53" s="37">
        <f t="shared" si="186"/>
        <v>-73070.349999999977</v>
      </c>
      <c r="BM53" s="37">
        <f t="shared" si="186"/>
        <v>-25322.979999999981</v>
      </c>
      <c r="BN53" s="37">
        <f t="shared" si="186"/>
        <v>-32567.630000000005</v>
      </c>
      <c r="BO53" s="37">
        <f t="shared" si="186"/>
        <v>3252.2200000000012</v>
      </c>
      <c r="BP53" s="37">
        <f t="shared" si="186"/>
        <v>6152.9900000000052</v>
      </c>
      <c r="BQ53" s="37">
        <f t="shared" si="186"/>
        <v>3522.2899999999936</v>
      </c>
      <c r="BR53" s="390">
        <f t="shared" si="186"/>
        <v>9946.5299999999988</v>
      </c>
      <c r="BS53" s="413">
        <f t="shared" si="187"/>
        <v>7583.0599999999977</v>
      </c>
      <c r="BT53" s="37">
        <f t="shared" si="187"/>
        <v>-8102.390000000014</v>
      </c>
      <c r="BU53" s="37">
        <f t="shared" si="187"/>
        <v>98973.650000000023</v>
      </c>
      <c r="BV53" s="37">
        <f t="shared" si="187"/>
        <v>119412</v>
      </c>
      <c r="BW53" s="37">
        <f t="shared" si="187"/>
        <v>155958</v>
      </c>
      <c r="BX53" s="230">
        <f t="shared" si="187"/>
        <v>98306</v>
      </c>
      <c r="BY53" s="230">
        <f t="shared" si="187"/>
        <v>2451</v>
      </c>
      <c r="BZ53" s="230">
        <f t="shared" si="187"/>
        <v>40372</v>
      </c>
      <c r="CA53" s="230">
        <f t="shared" si="187"/>
        <v>31980</v>
      </c>
      <c r="CB53" s="230">
        <f t="shared" si="187"/>
        <v>606</v>
      </c>
      <c r="CC53" s="230">
        <f t="shared" si="188"/>
        <v>-1307</v>
      </c>
      <c r="CD53" s="390">
        <f t="shared" si="188"/>
        <v>-19184</v>
      </c>
      <c r="CE53" s="352">
        <f t="shared" si="188"/>
        <v>41550</v>
      </c>
      <c r="CF53" s="230">
        <f t="shared" si="188"/>
        <v>103066</v>
      </c>
      <c r="CG53" s="230">
        <f t="shared" si="188"/>
        <v>176657</v>
      </c>
      <c r="CH53" s="230">
        <f t="shared" si="188"/>
        <v>179044</v>
      </c>
      <c r="CI53" s="230">
        <f t="shared" si="188"/>
        <v>153074</v>
      </c>
      <c r="CJ53" s="230">
        <f t="shared" si="188"/>
        <v>167485</v>
      </c>
      <c r="CK53" s="230">
        <f t="shared" si="188"/>
        <v>116566</v>
      </c>
      <c r="CL53" s="230">
        <f t="shared" si="188"/>
        <v>68786</v>
      </c>
      <c r="CM53" s="230">
        <f t="shared" si="189"/>
        <v>88841</v>
      </c>
      <c r="CN53" s="230">
        <f t="shared" si="189"/>
        <v>67253</v>
      </c>
      <c r="CO53" s="230">
        <f t="shared" si="189"/>
        <v>96293</v>
      </c>
      <c r="CP53" s="390">
        <f t="shared" si="189"/>
        <v>186833</v>
      </c>
      <c r="CQ53" s="390">
        <f t="shared" si="189"/>
        <v>162322</v>
      </c>
      <c r="CR53" s="390">
        <f t="shared" si="189"/>
        <v>235848</v>
      </c>
      <c r="CS53" s="390">
        <f t="shared" si="189"/>
        <v>156154</v>
      </c>
      <c r="CT53" s="390">
        <f t="shared" si="189"/>
        <v>144412</v>
      </c>
      <c r="CU53" s="390">
        <f t="shared" si="189"/>
        <v>177246</v>
      </c>
      <c r="CV53" s="390">
        <f t="shared" si="189"/>
        <v>115258</v>
      </c>
      <c r="CW53" s="390">
        <f t="shared" si="189"/>
        <v>1958</v>
      </c>
      <c r="CX53" s="390">
        <f t="shared" si="189"/>
        <v>-6060</v>
      </c>
      <c r="CY53" s="390">
        <f t="shared" si="189"/>
        <v>-49061</v>
      </c>
      <c r="CZ53" s="390">
        <f t="shared" si="189"/>
        <v>18482</v>
      </c>
      <c r="DA53" s="390">
        <f t="shared" si="189"/>
        <v>-37290</v>
      </c>
      <c r="DB53" s="330"/>
      <c r="DC53" s="57">
        <f>IF(ISERROR(GETPIVOTDATA("VALUE",'CRS WK pvt'!$I$2,"DT_FILE",DC$8,"CD_CO",DC$6,"TRIM_CAT",TRIM(B53),"TRIM_LINE",A51))=TRUE,0,GETPIVOTDATA("VALUE",'CRS WK pvt'!$I$2,"DT_FILE",DC$8,"CD_CO",DC$6,"TRIM_CAT",TRIM(B53),"TRIM_LINE",A51))</f>
        <v>175151</v>
      </c>
    </row>
    <row r="54" spans="1:107" s="31" customFormat="1" x14ac:dyDescent="0.35">
      <c r="A54" s="139"/>
      <c r="B54" s="32" t="s">
        <v>141</v>
      </c>
      <c r="C54" s="33">
        <v>315212.65999999997</v>
      </c>
      <c r="D54" s="34">
        <v>406900.4</v>
      </c>
      <c r="E54" s="34">
        <v>419093.34</v>
      </c>
      <c r="F54" s="34">
        <v>278005.14</v>
      </c>
      <c r="G54" s="34">
        <v>167665.54999999999</v>
      </c>
      <c r="H54" s="34">
        <v>102040.07</v>
      </c>
      <c r="I54" s="34">
        <v>90019.07</v>
      </c>
      <c r="J54" s="34">
        <v>66558.75</v>
      </c>
      <c r="K54" s="34">
        <v>72424.88</v>
      </c>
      <c r="L54" s="35">
        <v>89038.46</v>
      </c>
      <c r="M54" s="34">
        <v>129836.15</v>
      </c>
      <c r="N54" s="34">
        <v>253629.68</v>
      </c>
      <c r="O54" s="34">
        <v>489282.86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8">
        <v>79638</v>
      </c>
      <c r="V54" s="188">
        <v>75343</v>
      </c>
      <c r="W54" s="188">
        <v>80890</v>
      </c>
      <c r="X54" s="35">
        <v>81105</v>
      </c>
      <c r="Y54" s="188">
        <v>151295</v>
      </c>
      <c r="Z54" s="188">
        <v>251349</v>
      </c>
      <c r="AA54" s="188">
        <v>306234</v>
      </c>
      <c r="AB54" s="188">
        <v>346352</v>
      </c>
      <c r="AC54" s="188">
        <v>358001</v>
      </c>
      <c r="AD54" s="188">
        <v>272920</v>
      </c>
      <c r="AE54" s="188">
        <v>134361</v>
      </c>
      <c r="AF54" s="188">
        <v>72862</v>
      </c>
      <c r="AG54" s="188">
        <v>65426</v>
      </c>
      <c r="AH54" s="188">
        <v>69360</v>
      </c>
      <c r="AI54" s="188">
        <v>102944</v>
      </c>
      <c r="AJ54" s="35">
        <v>115466</v>
      </c>
      <c r="AK54" s="279">
        <v>232286</v>
      </c>
      <c r="AL54" s="279">
        <v>433066</v>
      </c>
      <c r="AM54" s="279">
        <v>637386</v>
      </c>
      <c r="AN54" s="279">
        <v>538088</v>
      </c>
      <c r="AO54" s="279">
        <v>551876</v>
      </c>
      <c r="AP54" s="279">
        <v>434083</v>
      </c>
      <c r="AQ54" s="57">
        <v>238359</v>
      </c>
      <c r="AR54" s="279">
        <v>154136</v>
      </c>
      <c r="AS54" s="279">
        <v>143852</v>
      </c>
      <c r="AT54" s="279">
        <v>127459</v>
      </c>
      <c r="AU54" s="279">
        <v>120224</v>
      </c>
      <c r="AV54" s="296">
        <v>176258</v>
      </c>
      <c r="AW54" s="279">
        <v>201117</v>
      </c>
      <c r="AX54" s="279">
        <v>359618</v>
      </c>
      <c r="AY54" s="279">
        <v>471278</v>
      </c>
      <c r="AZ54" s="57">
        <v>535741</v>
      </c>
      <c r="BA54" s="279">
        <v>598394</v>
      </c>
      <c r="BB54" s="279">
        <v>364504</v>
      </c>
      <c r="BC54" s="57">
        <v>172838</v>
      </c>
      <c r="BD54" s="279">
        <v>153000</v>
      </c>
      <c r="BE54" s="279">
        <v>101135</v>
      </c>
      <c r="BF54" s="279">
        <v>89358</v>
      </c>
      <c r="BG54" s="279">
        <v>119385</v>
      </c>
      <c r="BH54" s="296"/>
      <c r="BI54" s="36">
        <f t="shared" si="186"/>
        <v>174070.2</v>
      </c>
      <c r="BJ54" s="37">
        <f t="shared" si="186"/>
        <v>151498.59999999998</v>
      </c>
      <c r="BK54" s="37">
        <f t="shared" si="186"/>
        <v>75406.659999999974</v>
      </c>
      <c r="BL54" s="37">
        <f t="shared" si="186"/>
        <v>113992.85999999999</v>
      </c>
      <c r="BM54" s="37">
        <f t="shared" si="186"/>
        <v>39253.450000000012</v>
      </c>
      <c r="BN54" s="37">
        <f t="shared" si="186"/>
        <v>76770.929999999993</v>
      </c>
      <c r="BO54" s="37">
        <f t="shared" si="186"/>
        <v>-10381.070000000007</v>
      </c>
      <c r="BP54" s="37">
        <f t="shared" si="186"/>
        <v>8784.25</v>
      </c>
      <c r="BQ54" s="37">
        <f t="shared" si="186"/>
        <v>8465.1199999999953</v>
      </c>
      <c r="BR54" s="390">
        <f t="shared" si="186"/>
        <v>-7933.4600000000064</v>
      </c>
      <c r="BS54" s="413">
        <f t="shared" si="187"/>
        <v>21458.850000000006</v>
      </c>
      <c r="BT54" s="37">
        <f t="shared" si="187"/>
        <v>-2280.679999999993</v>
      </c>
      <c r="BU54" s="37">
        <f t="shared" si="187"/>
        <v>-183048.86</v>
      </c>
      <c r="BV54" s="37">
        <f t="shared" si="187"/>
        <v>-212047</v>
      </c>
      <c r="BW54" s="37">
        <f t="shared" si="187"/>
        <v>-136499</v>
      </c>
      <c r="BX54" s="230">
        <f t="shared" si="187"/>
        <v>-119078</v>
      </c>
      <c r="BY54" s="230">
        <f t="shared" si="187"/>
        <v>-72558</v>
      </c>
      <c r="BZ54" s="230">
        <f t="shared" si="187"/>
        <v>-105949</v>
      </c>
      <c r="CA54" s="230">
        <f t="shared" si="187"/>
        <v>-14212</v>
      </c>
      <c r="CB54" s="230">
        <f t="shared" si="187"/>
        <v>-5983</v>
      </c>
      <c r="CC54" s="230">
        <f t="shared" si="188"/>
        <v>22054</v>
      </c>
      <c r="CD54" s="390">
        <f t="shared" si="188"/>
        <v>34361</v>
      </c>
      <c r="CE54" s="352">
        <f t="shared" si="188"/>
        <v>80991</v>
      </c>
      <c r="CF54" s="230">
        <f t="shared" si="188"/>
        <v>181717</v>
      </c>
      <c r="CG54" s="230">
        <f t="shared" si="188"/>
        <v>331152</v>
      </c>
      <c r="CH54" s="230">
        <f t="shared" si="188"/>
        <v>191736</v>
      </c>
      <c r="CI54" s="230">
        <f t="shared" si="188"/>
        <v>193875</v>
      </c>
      <c r="CJ54" s="230">
        <f t="shared" si="188"/>
        <v>161163</v>
      </c>
      <c r="CK54" s="230">
        <f t="shared" si="188"/>
        <v>103998</v>
      </c>
      <c r="CL54" s="230">
        <f t="shared" si="188"/>
        <v>81274</v>
      </c>
      <c r="CM54" s="230">
        <f t="shared" si="189"/>
        <v>78426</v>
      </c>
      <c r="CN54" s="230">
        <f t="shared" si="189"/>
        <v>58099</v>
      </c>
      <c r="CO54" s="230">
        <f t="shared" si="189"/>
        <v>17280</v>
      </c>
      <c r="CP54" s="390">
        <f t="shared" si="189"/>
        <v>60792</v>
      </c>
      <c r="CQ54" s="390">
        <f t="shared" si="189"/>
        <v>-31169</v>
      </c>
      <c r="CR54" s="390">
        <f t="shared" si="189"/>
        <v>-73448</v>
      </c>
      <c r="CS54" s="390">
        <f t="shared" si="189"/>
        <v>-166108</v>
      </c>
      <c r="CT54" s="390">
        <f t="shared" si="189"/>
        <v>-2347</v>
      </c>
      <c r="CU54" s="390">
        <f t="shared" si="189"/>
        <v>46518</v>
      </c>
      <c r="CV54" s="390">
        <f t="shared" si="189"/>
        <v>-69579</v>
      </c>
      <c r="CW54" s="390">
        <f t="shared" si="189"/>
        <v>-65521</v>
      </c>
      <c r="CX54" s="390">
        <f t="shared" si="189"/>
        <v>-1136</v>
      </c>
      <c r="CY54" s="390">
        <f t="shared" si="189"/>
        <v>-42717</v>
      </c>
      <c r="CZ54" s="390">
        <f t="shared" si="189"/>
        <v>-38101</v>
      </c>
      <c r="DA54" s="390">
        <f t="shared" si="189"/>
        <v>-839</v>
      </c>
      <c r="DB54" s="330"/>
      <c r="DC54" s="57">
        <f>IF(ISERROR(GETPIVOTDATA("VALUE",'CRS WK pvt'!$I$2,"DT_FILE",DC$8,"CD_CO",DC$6,"TRIM_CAT",TRIM(B54),"TRIM_LINE",A51))=TRUE,0,GETPIVOTDATA("VALUE",'CRS WK pvt'!$I$2,"DT_FILE",DC$8,"CD_CO",DC$6,"TRIM_CAT",TRIM(B54),"TRIM_LINE",A51))</f>
        <v>119385</v>
      </c>
    </row>
    <row r="55" spans="1:107" s="31" customFormat="1" x14ac:dyDescent="0.35">
      <c r="A55" s="139"/>
      <c r="B55" s="32" t="s">
        <v>142</v>
      </c>
      <c r="C55" s="33">
        <v>213292.71</v>
      </c>
      <c r="D55" s="34">
        <v>196599.15</v>
      </c>
      <c r="E55" s="34">
        <v>335365.34999999998</v>
      </c>
      <c r="F55" s="34">
        <v>170488.44</v>
      </c>
      <c r="G55" s="34">
        <v>86010.23</v>
      </c>
      <c r="H55" s="34">
        <v>41858.6</v>
      </c>
      <c r="I55" s="34">
        <v>141485.06</v>
      </c>
      <c r="J55" s="34">
        <v>18714.27</v>
      </c>
      <c r="K55" s="34">
        <v>17514.04</v>
      </c>
      <c r="L55" s="35">
        <v>24228.639999999999</v>
      </c>
      <c r="M55" s="34">
        <v>143098.92000000001</v>
      </c>
      <c r="N55" s="34">
        <v>94006.36</v>
      </c>
      <c r="O55" s="34">
        <v>215933.23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8">
        <v>30084</v>
      </c>
      <c r="V55" s="188">
        <v>16506</v>
      </c>
      <c r="W55" s="188">
        <v>16260</v>
      </c>
      <c r="X55" s="35">
        <v>116585</v>
      </c>
      <c r="Y55" s="188">
        <v>39313</v>
      </c>
      <c r="Z55" s="188">
        <v>100451</v>
      </c>
      <c r="AA55" s="188">
        <v>99626</v>
      </c>
      <c r="AB55" s="188">
        <v>80945</v>
      </c>
      <c r="AC55" s="188">
        <v>130019</v>
      </c>
      <c r="AD55" s="188">
        <v>142179</v>
      </c>
      <c r="AE55" s="188">
        <v>50251</v>
      </c>
      <c r="AF55" s="188">
        <v>28136</v>
      </c>
      <c r="AG55" s="188">
        <v>22124</v>
      </c>
      <c r="AH55" s="188">
        <v>19428</v>
      </c>
      <c r="AI55" s="188">
        <v>31524</v>
      </c>
      <c r="AJ55" s="35">
        <v>28952</v>
      </c>
      <c r="AK55" s="279">
        <v>155057</v>
      </c>
      <c r="AL55" s="279">
        <v>237095</v>
      </c>
      <c r="AM55" s="279">
        <v>195481</v>
      </c>
      <c r="AN55" s="279">
        <v>131761</v>
      </c>
      <c r="AO55" s="279">
        <v>198720</v>
      </c>
      <c r="AP55" s="279">
        <v>140380</v>
      </c>
      <c r="AQ55" s="57">
        <v>78720</v>
      </c>
      <c r="AR55" s="279">
        <v>51078</v>
      </c>
      <c r="AS55" s="279">
        <v>53469</v>
      </c>
      <c r="AT55" s="279">
        <v>71735</v>
      </c>
      <c r="AU55" s="279">
        <v>62244</v>
      </c>
      <c r="AV55" s="296">
        <v>102307</v>
      </c>
      <c r="AW55" s="279">
        <v>97278</v>
      </c>
      <c r="AX55" s="279">
        <v>123534</v>
      </c>
      <c r="AY55" s="279">
        <v>146854</v>
      </c>
      <c r="AZ55" s="57">
        <v>171443</v>
      </c>
      <c r="BA55" s="279">
        <v>150542</v>
      </c>
      <c r="BB55" s="279">
        <v>173248</v>
      </c>
      <c r="BC55" s="57">
        <v>93465</v>
      </c>
      <c r="BD55" s="279">
        <v>53269</v>
      </c>
      <c r="BE55" s="279">
        <v>37703</v>
      </c>
      <c r="BF55" s="279">
        <v>33012</v>
      </c>
      <c r="BG55" s="279">
        <v>42105</v>
      </c>
      <c r="BH55" s="296"/>
      <c r="BI55" s="36">
        <f t="shared" si="186"/>
        <v>2640.5200000000186</v>
      </c>
      <c r="BJ55" s="37">
        <f t="shared" si="186"/>
        <v>-2095.1499999999942</v>
      </c>
      <c r="BK55" s="37">
        <f t="shared" si="186"/>
        <v>-155057.34999999998</v>
      </c>
      <c r="BL55" s="37">
        <f t="shared" si="186"/>
        <v>-25015.440000000002</v>
      </c>
      <c r="BM55" s="37">
        <f t="shared" si="186"/>
        <v>-14370.229999999996</v>
      </c>
      <c r="BN55" s="37">
        <f t="shared" si="186"/>
        <v>-10844.599999999999</v>
      </c>
      <c r="BO55" s="37">
        <f t="shared" si="186"/>
        <v>-111401.06</v>
      </c>
      <c r="BP55" s="37">
        <f t="shared" si="186"/>
        <v>-2208.2700000000004</v>
      </c>
      <c r="BQ55" s="37">
        <f t="shared" si="186"/>
        <v>-1254.0400000000009</v>
      </c>
      <c r="BR55" s="390">
        <f t="shared" si="186"/>
        <v>92356.36</v>
      </c>
      <c r="BS55" s="413">
        <f t="shared" si="187"/>
        <v>-103785.92000000001</v>
      </c>
      <c r="BT55" s="37">
        <f t="shared" si="187"/>
        <v>6444.6399999999994</v>
      </c>
      <c r="BU55" s="37">
        <f t="shared" si="187"/>
        <v>-116307.23000000001</v>
      </c>
      <c r="BV55" s="37">
        <f t="shared" si="187"/>
        <v>-113559</v>
      </c>
      <c r="BW55" s="37">
        <f t="shared" si="187"/>
        <v>-50289</v>
      </c>
      <c r="BX55" s="230">
        <f t="shared" si="187"/>
        <v>-3294</v>
      </c>
      <c r="BY55" s="230">
        <f t="shared" si="187"/>
        <v>-21389</v>
      </c>
      <c r="BZ55" s="230">
        <f t="shared" si="187"/>
        <v>-2878</v>
      </c>
      <c r="CA55" s="230">
        <f t="shared" si="187"/>
        <v>-7960</v>
      </c>
      <c r="CB55" s="230">
        <f t="shared" si="187"/>
        <v>2922</v>
      </c>
      <c r="CC55" s="230">
        <f t="shared" si="188"/>
        <v>15264</v>
      </c>
      <c r="CD55" s="390">
        <f t="shared" si="188"/>
        <v>-87633</v>
      </c>
      <c r="CE55" s="352">
        <f t="shared" si="188"/>
        <v>115744</v>
      </c>
      <c r="CF55" s="230">
        <f t="shared" si="188"/>
        <v>136644</v>
      </c>
      <c r="CG55" s="230">
        <f t="shared" si="188"/>
        <v>95855</v>
      </c>
      <c r="CH55" s="230">
        <f t="shared" si="188"/>
        <v>50816</v>
      </c>
      <c r="CI55" s="230">
        <f t="shared" si="188"/>
        <v>68701</v>
      </c>
      <c r="CJ55" s="230">
        <f t="shared" si="188"/>
        <v>-1799</v>
      </c>
      <c r="CK55" s="230">
        <f t="shared" si="188"/>
        <v>28469</v>
      </c>
      <c r="CL55" s="230">
        <f t="shared" si="188"/>
        <v>22942</v>
      </c>
      <c r="CM55" s="230">
        <f t="shared" si="189"/>
        <v>31345</v>
      </c>
      <c r="CN55" s="230">
        <f t="shared" si="189"/>
        <v>52307</v>
      </c>
      <c r="CO55" s="230">
        <f t="shared" si="189"/>
        <v>30720</v>
      </c>
      <c r="CP55" s="390">
        <f t="shared" si="189"/>
        <v>73355</v>
      </c>
      <c r="CQ55" s="390">
        <f t="shared" si="189"/>
        <v>-57779</v>
      </c>
      <c r="CR55" s="390">
        <f t="shared" si="189"/>
        <v>-113561</v>
      </c>
      <c r="CS55" s="390">
        <f t="shared" si="189"/>
        <v>-48627</v>
      </c>
      <c r="CT55" s="390">
        <f t="shared" si="189"/>
        <v>39682</v>
      </c>
      <c r="CU55" s="390">
        <f t="shared" si="189"/>
        <v>-48178</v>
      </c>
      <c r="CV55" s="390">
        <f t="shared" si="189"/>
        <v>32868</v>
      </c>
      <c r="CW55" s="390">
        <f t="shared" si="189"/>
        <v>14745</v>
      </c>
      <c r="CX55" s="390">
        <f t="shared" si="189"/>
        <v>2191</v>
      </c>
      <c r="CY55" s="390">
        <f t="shared" si="189"/>
        <v>-15766</v>
      </c>
      <c r="CZ55" s="390">
        <f t="shared" si="189"/>
        <v>-38723</v>
      </c>
      <c r="DA55" s="390">
        <f t="shared" si="189"/>
        <v>-20139</v>
      </c>
      <c r="DB55" s="330"/>
      <c r="DC55" s="57">
        <f>IF(ISERROR(GETPIVOTDATA("VALUE",'CRS WK pvt'!$I$2,"DT_FILE",DC$8,"CD_CO",DC$6,"TRIM_CAT",TRIM(B55),"TRIM_LINE",A51))=TRUE,0,GETPIVOTDATA("VALUE",'CRS WK pvt'!$I$2,"DT_FILE",DC$8,"CD_CO",DC$6,"TRIM_CAT",TRIM(B55),"TRIM_LINE",A51))</f>
        <v>42105</v>
      </c>
    </row>
    <row r="56" spans="1:107" s="31" customFormat="1" x14ac:dyDescent="0.35">
      <c r="A56" s="139"/>
      <c r="B56" s="32" t="s">
        <v>143</v>
      </c>
      <c r="C56" s="33">
        <v>54905.47</v>
      </c>
      <c r="D56" s="34">
        <v>73185.759999999995</v>
      </c>
      <c r="E56" s="34">
        <v>55643.01</v>
      </c>
      <c r="F56" s="34">
        <v>63297.51</v>
      </c>
      <c r="G56" s="34">
        <v>29099.01</v>
      </c>
      <c r="H56" s="34">
        <v>48047.78</v>
      </c>
      <c r="I56" s="34">
        <v>8128.58</v>
      </c>
      <c r="J56" s="34">
        <v>823.46</v>
      </c>
      <c r="K56" s="34">
        <v>0</v>
      </c>
      <c r="L56" s="35">
        <v>56724.89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8">
        <v>10759</v>
      </c>
      <c r="V56" s="188">
        <v>38733</v>
      </c>
      <c r="W56" s="188">
        <v>30496</v>
      </c>
      <c r="X56" s="35">
        <v>14296</v>
      </c>
      <c r="Y56" s="188">
        <v>44523</v>
      </c>
      <c r="Z56" s="188">
        <v>67308</v>
      </c>
      <c r="AA56" s="188">
        <v>68484</v>
      </c>
      <c r="AB56" s="188">
        <v>29099</v>
      </c>
      <c r="AC56" s="188">
        <v>35158</v>
      </c>
      <c r="AD56" s="188">
        <v>72263</v>
      </c>
      <c r="AE56" s="188">
        <v>99477</v>
      </c>
      <c r="AF56" s="188">
        <v>67825</v>
      </c>
      <c r="AG56" s="188">
        <v>50681</v>
      </c>
      <c r="AH56" s="188">
        <v>57243</v>
      </c>
      <c r="AI56" s="188">
        <v>19698</v>
      </c>
      <c r="AJ56" s="35">
        <v>22634</v>
      </c>
      <c r="AK56" s="279">
        <v>48711</v>
      </c>
      <c r="AL56" s="279">
        <v>71190</v>
      </c>
      <c r="AM56" s="279">
        <v>103422</v>
      </c>
      <c r="AN56" s="279">
        <v>113999</v>
      </c>
      <c r="AO56" s="279">
        <v>132875</v>
      </c>
      <c r="AP56" s="279">
        <v>309105</v>
      </c>
      <c r="AQ56" s="57">
        <v>112953</v>
      </c>
      <c r="AR56" s="279">
        <v>104142</v>
      </c>
      <c r="AS56" s="279">
        <v>121864</v>
      </c>
      <c r="AT56" s="279">
        <v>16901</v>
      </c>
      <c r="AU56" s="279">
        <v>52228</v>
      </c>
      <c r="AV56" s="296">
        <v>192346</v>
      </c>
      <c r="AW56" s="279">
        <v>155254</v>
      </c>
      <c r="AX56" s="279">
        <v>66915</v>
      </c>
      <c r="AY56" s="279">
        <v>112031</v>
      </c>
      <c r="AZ56" s="57">
        <v>104069</v>
      </c>
      <c r="BA56" s="279">
        <v>90358</v>
      </c>
      <c r="BB56" s="279">
        <v>50667</v>
      </c>
      <c r="BC56" s="57">
        <v>32582</v>
      </c>
      <c r="BD56" s="279">
        <v>167983</v>
      </c>
      <c r="BE56" s="279">
        <v>7289</v>
      </c>
      <c r="BF56" s="279">
        <v>7911</v>
      </c>
      <c r="BG56" s="279">
        <v>9089</v>
      </c>
      <c r="BH56" s="296"/>
      <c r="BI56" s="36">
        <f t="shared" si="186"/>
        <v>323.52999999999884</v>
      </c>
      <c r="BJ56" s="37">
        <f t="shared" si="186"/>
        <v>-50467.759999999995</v>
      </c>
      <c r="BK56" s="37">
        <f t="shared" si="186"/>
        <v>-34622.01</v>
      </c>
      <c r="BL56" s="37">
        <f t="shared" si="186"/>
        <v>-42924.51</v>
      </c>
      <c r="BM56" s="37">
        <f t="shared" si="186"/>
        <v>-106.0099999999984</v>
      </c>
      <c r="BN56" s="37">
        <f t="shared" si="186"/>
        <v>12366.220000000001</v>
      </c>
      <c r="BO56" s="37">
        <f t="shared" si="186"/>
        <v>2630.42</v>
      </c>
      <c r="BP56" s="37">
        <f t="shared" si="186"/>
        <v>37909.54</v>
      </c>
      <c r="BQ56" s="37">
        <f t="shared" si="186"/>
        <v>30496</v>
      </c>
      <c r="BR56" s="390">
        <f t="shared" si="186"/>
        <v>-42428.89</v>
      </c>
      <c r="BS56" s="413">
        <f t="shared" si="187"/>
        <v>34425.17</v>
      </c>
      <c r="BT56" s="37">
        <f t="shared" si="187"/>
        <v>55888.85</v>
      </c>
      <c r="BU56" s="37">
        <f t="shared" si="187"/>
        <v>13255</v>
      </c>
      <c r="BV56" s="37">
        <f t="shared" si="187"/>
        <v>6381</v>
      </c>
      <c r="BW56" s="37">
        <f t="shared" si="187"/>
        <v>14137</v>
      </c>
      <c r="BX56" s="230">
        <f t="shared" si="187"/>
        <v>51890</v>
      </c>
      <c r="BY56" s="230">
        <f t="shared" si="187"/>
        <v>70484</v>
      </c>
      <c r="BZ56" s="230">
        <f t="shared" si="187"/>
        <v>7411</v>
      </c>
      <c r="CA56" s="230">
        <f t="shared" si="187"/>
        <v>39922</v>
      </c>
      <c r="CB56" s="230">
        <f t="shared" si="187"/>
        <v>18510</v>
      </c>
      <c r="CC56" s="230">
        <f t="shared" si="188"/>
        <v>-10798</v>
      </c>
      <c r="CD56" s="390">
        <f t="shared" si="188"/>
        <v>8338</v>
      </c>
      <c r="CE56" s="352">
        <f t="shared" si="188"/>
        <v>4188</v>
      </c>
      <c r="CF56" s="230">
        <f t="shared" si="188"/>
        <v>3882</v>
      </c>
      <c r="CG56" s="230">
        <f t="shared" si="188"/>
        <v>34938</v>
      </c>
      <c r="CH56" s="230">
        <f t="shared" si="188"/>
        <v>84900</v>
      </c>
      <c r="CI56" s="230">
        <f t="shared" si="188"/>
        <v>97717</v>
      </c>
      <c r="CJ56" s="230">
        <f t="shared" si="188"/>
        <v>236842</v>
      </c>
      <c r="CK56" s="230">
        <f t="shared" si="188"/>
        <v>13476</v>
      </c>
      <c r="CL56" s="230">
        <f t="shared" si="188"/>
        <v>36317</v>
      </c>
      <c r="CM56" s="230">
        <f t="shared" si="189"/>
        <v>71183</v>
      </c>
      <c r="CN56" s="230">
        <f t="shared" si="189"/>
        <v>-40342</v>
      </c>
      <c r="CO56" s="230">
        <f t="shared" si="189"/>
        <v>32530</v>
      </c>
      <c r="CP56" s="390">
        <f t="shared" si="189"/>
        <v>169712</v>
      </c>
      <c r="CQ56" s="390">
        <f t="shared" si="189"/>
        <v>106543</v>
      </c>
      <c r="CR56" s="390">
        <f t="shared" si="189"/>
        <v>-4275</v>
      </c>
      <c r="CS56" s="390">
        <f t="shared" si="189"/>
        <v>8609</v>
      </c>
      <c r="CT56" s="390">
        <f t="shared" si="189"/>
        <v>-9930</v>
      </c>
      <c r="CU56" s="390">
        <f t="shared" si="189"/>
        <v>-42517</v>
      </c>
      <c r="CV56" s="390">
        <f t="shared" si="189"/>
        <v>-258438</v>
      </c>
      <c r="CW56" s="390">
        <f t="shared" si="189"/>
        <v>-80371</v>
      </c>
      <c r="CX56" s="390">
        <f t="shared" si="189"/>
        <v>63841</v>
      </c>
      <c r="CY56" s="390">
        <f t="shared" si="189"/>
        <v>-114575</v>
      </c>
      <c r="CZ56" s="390">
        <f t="shared" si="189"/>
        <v>-8990</v>
      </c>
      <c r="DA56" s="390">
        <f t="shared" si="189"/>
        <v>-43139</v>
      </c>
      <c r="DB56" s="330"/>
      <c r="DC56" s="57">
        <f>IF(ISERROR(GETPIVOTDATA("VALUE",'CRS WK pvt'!$I$2,"DT_FILE",DC$8,"CD_CO",DC$6,"TRIM_CAT",TRIM(B56),"TRIM_LINE",A51))=TRUE,0,GETPIVOTDATA("VALUE",'CRS WK pvt'!$I$2,"DT_FILE",DC$8,"CD_CO",DC$6,"TRIM_CAT",TRIM(B56),"TRIM_LINE",A51))</f>
        <v>9089</v>
      </c>
    </row>
    <row r="57" spans="1:107" s="123" customFormat="1" x14ac:dyDescent="0.35">
      <c r="A57" s="140"/>
      <c r="B57" s="32" t="s">
        <v>144</v>
      </c>
      <c r="C57" s="133">
        <f t="shared" ref="C57:V57" si="190">SUM(C52:C56)</f>
        <v>3267843.7000000007</v>
      </c>
      <c r="D57" s="134">
        <f t="shared" si="190"/>
        <v>3945992.5199999996</v>
      </c>
      <c r="E57" s="134">
        <f t="shared" si="190"/>
        <v>3980253.44</v>
      </c>
      <c r="F57" s="134">
        <f t="shared" si="190"/>
        <v>2802118.7199999997</v>
      </c>
      <c r="G57" s="134">
        <f t="shared" si="190"/>
        <v>1733721.1300000001</v>
      </c>
      <c r="H57" s="134">
        <f t="shared" si="190"/>
        <v>1110669.9800000002</v>
      </c>
      <c r="I57" s="134">
        <f t="shared" si="190"/>
        <v>861182.1</v>
      </c>
      <c r="J57" s="134">
        <f t="shared" si="190"/>
        <v>653775.91999999993</v>
      </c>
      <c r="K57" s="134">
        <f t="shared" si="190"/>
        <v>626933.32000000007</v>
      </c>
      <c r="L57" s="135">
        <f t="shared" si="190"/>
        <v>807336.52</v>
      </c>
      <c r="M57" s="134">
        <f t="shared" si="190"/>
        <v>1398239.76</v>
      </c>
      <c r="N57" s="134">
        <f t="shared" si="190"/>
        <v>2400224.8199999998</v>
      </c>
      <c r="O57" s="134">
        <f t="shared" si="190"/>
        <v>3389410.51</v>
      </c>
      <c r="P57" s="134">
        <f t="shared" si="190"/>
        <v>3869168</v>
      </c>
      <c r="Q57" s="134">
        <f t="shared" si="190"/>
        <v>3277087</v>
      </c>
      <c r="R57" s="134">
        <f t="shared" si="190"/>
        <v>2927147</v>
      </c>
      <c r="S57" s="134">
        <f t="shared" si="190"/>
        <v>1981578</v>
      </c>
      <c r="T57" s="134">
        <f t="shared" si="190"/>
        <v>1131123</v>
      </c>
      <c r="U57" s="134">
        <f t="shared" si="190"/>
        <v>806526</v>
      </c>
      <c r="V57" s="134">
        <f t="shared" si="190"/>
        <v>757716</v>
      </c>
      <c r="W57" s="134">
        <f>SUM(W52+W53+W54+W55+W56)</f>
        <v>758981</v>
      </c>
      <c r="X57" s="135">
        <f>SUM(X52+X53+X54+X55+X56)</f>
        <v>921106</v>
      </c>
      <c r="Y57" s="189">
        <v>1327080</v>
      </c>
      <c r="Z57" s="189">
        <v>2442737</v>
      </c>
      <c r="AA57" s="189">
        <v>3324145</v>
      </c>
      <c r="AB57" s="189">
        <v>3653904</v>
      </c>
      <c r="AC57" s="189">
        <v>3376416</v>
      </c>
      <c r="AD57" s="189">
        <v>2668952</v>
      </c>
      <c r="AE57" s="189">
        <v>1488539</v>
      </c>
      <c r="AF57" s="189">
        <v>947219</v>
      </c>
      <c r="AG57" s="189">
        <v>733676</v>
      </c>
      <c r="AH57" s="189">
        <v>670540</v>
      </c>
      <c r="AI57" s="189">
        <v>694532</v>
      </c>
      <c r="AJ57" s="135">
        <v>683974</v>
      </c>
      <c r="AK57" s="280">
        <v>1417964</v>
      </c>
      <c r="AL57" s="280">
        <v>2956820</v>
      </c>
      <c r="AM57" s="280">
        <v>4027200</v>
      </c>
      <c r="AN57" s="280">
        <v>4503542</v>
      </c>
      <c r="AO57" s="280">
        <v>4194003</v>
      </c>
      <c r="AP57" s="280">
        <v>3645195</v>
      </c>
      <c r="AQ57" s="38">
        <v>2043391</v>
      </c>
      <c r="AR57" s="280">
        <v>1359841</v>
      </c>
      <c r="AS57" s="280">
        <v>1272023</v>
      </c>
      <c r="AT57" s="280">
        <v>911998</v>
      </c>
      <c r="AU57" s="280">
        <v>1008024</v>
      </c>
      <c r="AV57" s="297">
        <v>1595341</v>
      </c>
      <c r="AW57" s="280">
        <v>1961803</v>
      </c>
      <c r="AX57" s="280">
        <v>3449117</v>
      </c>
      <c r="AY57" s="280">
        <v>4311013</v>
      </c>
      <c r="AZ57" s="38">
        <v>4771726</v>
      </c>
      <c r="BA57" s="280">
        <v>4573593</v>
      </c>
      <c r="BB57" s="280">
        <v>3503338</v>
      </c>
      <c r="BC57" s="38">
        <v>1781045</v>
      </c>
      <c r="BD57" s="280">
        <v>1305707</v>
      </c>
      <c r="BE57" s="280">
        <v>793333</v>
      </c>
      <c r="BF57" s="280">
        <v>766204</v>
      </c>
      <c r="BG57" s="280">
        <v>758247</v>
      </c>
      <c r="BH57" s="297"/>
      <c r="BI57" s="38">
        <f t="shared" ref="BI57:BM57" si="191">SUM(BI52:BI56)</f>
        <v>121566.80999999968</v>
      </c>
      <c r="BJ57" s="136">
        <f t="shared" si="191"/>
        <v>-76824.520000000091</v>
      </c>
      <c r="BK57" s="136">
        <f t="shared" si="191"/>
        <v>-703166.44</v>
      </c>
      <c r="BL57" s="136">
        <f t="shared" si="191"/>
        <v>125028.27999999997</v>
      </c>
      <c r="BM57" s="136">
        <f t="shared" si="191"/>
        <v>247856.86999999994</v>
      </c>
      <c r="BN57" s="136">
        <f t="shared" ref="BN57:BV57" si="192">SUM(BN52:BN56)</f>
        <v>20453.019999999968</v>
      </c>
      <c r="BO57" s="136">
        <f t="shared" si="192"/>
        <v>-54656.099999999991</v>
      </c>
      <c r="BP57" s="136">
        <f t="shared" si="192"/>
        <v>103940.08000000002</v>
      </c>
      <c r="BQ57" s="136">
        <f t="shared" si="192"/>
        <v>132047.67999999999</v>
      </c>
      <c r="BR57" s="391">
        <f t="shared" si="192"/>
        <v>113769.48</v>
      </c>
      <c r="BS57" s="414">
        <f t="shared" si="192"/>
        <v>-71159.760000000053</v>
      </c>
      <c r="BT57" s="136">
        <f t="shared" si="192"/>
        <v>42512.18</v>
      </c>
      <c r="BU57" s="136">
        <f t="shared" si="192"/>
        <v>-65265.509999999806</v>
      </c>
      <c r="BV57" s="136">
        <f t="shared" si="192"/>
        <v>-215264</v>
      </c>
      <c r="BW57" s="136">
        <f t="shared" ref="BW57:BX57" si="193">SUM(BW52:BW56)</f>
        <v>99329</v>
      </c>
      <c r="BX57" s="231">
        <f t="shared" si="193"/>
        <v>-258195</v>
      </c>
      <c r="BY57" s="231">
        <f t="shared" ref="BY57:BZ57" si="194">SUM(BY52:BY56)</f>
        <v>-493039</v>
      </c>
      <c r="BZ57" s="231">
        <f t="shared" si="194"/>
        <v>-183904</v>
      </c>
      <c r="CA57" s="231">
        <f t="shared" ref="CA57" si="195">SUM(CA52:CA56)</f>
        <v>-72850</v>
      </c>
      <c r="CB57" s="231">
        <f t="shared" ref="CB57:CC57" si="196">SUM(CB52:CB56)</f>
        <v>-87176</v>
      </c>
      <c r="CC57" s="231">
        <f t="shared" si="196"/>
        <v>-64449</v>
      </c>
      <c r="CD57" s="391">
        <f t="shared" ref="CD57:CE57" si="197">SUM(CD52:CD56)</f>
        <v>-237132</v>
      </c>
      <c r="CE57" s="353">
        <f t="shared" si="197"/>
        <v>90884</v>
      </c>
      <c r="CF57" s="231">
        <f t="shared" ref="CF57" si="198">SUM(CF52:CF56)</f>
        <v>514083</v>
      </c>
      <c r="CG57" s="231">
        <f t="shared" ref="CG57" si="199">SUM(CG52:CG56)</f>
        <v>703055</v>
      </c>
      <c r="CH57" s="231">
        <f t="shared" ref="CH57" si="200">SUM(CH52:CH56)</f>
        <v>849638</v>
      </c>
      <c r="CI57" s="231">
        <f t="shared" ref="CI57" si="201">SUM(CI52:CI56)</f>
        <v>817587</v>
      </c>
      <c r="CJ57" s="231">
        <f t="shared" ref="CJ57" si="202">SUM(CJ52:CJ56)</f>
        <v>976243</v>
      </c>
      <c r="CK57" s="231">
        <f t="shared" ref="CK57" si="203">SUM(CK52:CK56)</f>
        <v>554852</v>
      </c>
      <c r="CL57" s="231">
        <f t="shared" ref="CL57" si="204">SUM(CL52:CL56)</f>
        <v>412622</v>
      </c>
      <c r="CM57" s="231">
        <f t="shared" ref="CM57" si="205">SUM(CM52:CM56)</f>
        <v>538347</v>
      </c>
      <c r="CN57" s="231">
        <f t="shared" ref="CN57" si="206">SUM(CN52:CN56)</f>
        <v>241458</v>
      </c>
      <c r="CO57" s="231">
        <f t="shared" ref="CO57" si="207">SUM(CO52:CO56)</f>
        <v>313492</v>
      </c>
      <c r="CP57" s="391">
        <f t="shared" ref="CP57" si="208">SUM(CP52:CP56)</f>
        <v>911367</v>
      </c>
      <c r="CQ57" s="391">
        <f t="shared" ref="CQ57" si="209">SUM(CQ52:CQ56)</f>
        <v>543839</v>
      </c>
      <c r="CR57" s="391">
        <f t="shared" ref="CR57" si="210">SUM(CR52:CR56)</f>
        <v>492297</v>
      </c>
      <c r="CS57" s="391">
        <f t="shared" ref="CS57" si="211">SUM(CS52:CS56)</f>
        <v>283813</v>
      </c>
      <c r="CT57" s="391">
        <f t="shared" ref="CT57:CU57" si="212">SUM(CT52:CT56)</f>
        <v>268184</v>
      </c>
      <c r="CU57" s="391">
        <f t="shared" si="212"/>
        <v>379590</v>
      </c>
      <c r="CV57" s="391">
        <f t="shared" ref="CV57" si="213">SUM(CV52:CV56)</f>
        <v>-141857</v>
      </c>
      <c r="CW57" s="391">
        <f t="shared" ref="CW57" si="214">SUM(CW52:CW56)</f>
        <v>-262346</v>
      </c>
      <c r="CX57" s="391">
        <f t="shared" ref="CX57:CY57" si="215">SUM(CX52:CX56)</f>
        <v>-54134</v>
      </c>
      <c r="CY57" s="391">
        <f t="shared" si="215"/>
        <v>-478690</v>
      </c>
      <c r="CZ57" s="391">
        <f t="shared" ref="CZ57:DA57" si="216">SUM(CZ52:CZ56)</f>
        <v>-145794</v>
      </c>
      <c r="DA57" s="391">
        <f t="shared" si="216"/>
        <v>-249777</v>
      </c>
      <c r="DB57" s="331"/>
      <c r="DC57" s="38">
        <f>SUM(DC52:DC56)</f>
        <v>758247</v>
      </c>
    </row>
    <row r="58" spans="1:107" s="31" customFormat="1" x14ac:dyDescent="0.3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8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8"/>
      <c r="BI58" s="43"/>
      <c r="BJ58" s="44"/>
      <c r="BK58" s="44"/>
      <c r="BL58" s="44"/>
      <c r="BM58" s="44"/>
      <c r="BN58" s="44"/>
      <c r="BO58" s="44"/>
      <c r="BP58" s="44"/>
      <c r="BQ58" s="44"/>
      <c r="BR58" s="392"/>
      <c r="BS58" s="415"/>
      <c r="BT58" s="44"/>
      <c r="BU58" s="44"/>
      <c r="BV58" s="44"/>
      <c r="BW58" s="44"/>
      <c r="BX58" s="232"/>
      <c r="BY58" s="232"/>
      <c r="BZ58" s="232"/>
      <c r="CA58" s="232"/>
      <c r="CB58" s="232"/>
      <c r="CC58" s="232"/>
      <c r="CD58" s="392"/>
      <c r="CE58" s="354"/>
      <c r="CF58" s="232"/>
      <c r="CG58" s="232"/>
      <c r="CH58" s="232"/>
      <c r="CI58" s="232"/>
      <c r="CJ58" s="232"/>
      <c r="CK58" s="232"/>
      <c r="CL58" s="232"/>
      <c r="CM58" s="232"/>
      <c r="CN58" s="232"/>
      <c r="CO58" s="232"/>
      <c r="CP58" s="392"/>
      <c r="CQ58" s="392"/>
      <c r="CR58" s="392"/>
      <c r="CS58" s="392"/>
      <c r="CT58" s="392"/>
      <c r="CU58" s="392"/>
      <c r="CV58" s="392"/>
      <c r="CW58" s="392"/>
      <c r="CX58" s="392"/>
      <c r="CY58" s="392"/>
      <c r="CZ58" s="392"/>
      <c r="DA58" s="392"/>
      <c r="DB58" s="330"/>
      <c r="DC58" s="43"/>
    </row>
    <row r="59" spans="1:107" s="31" customFormat="1" x14ac:dyDescent="0.35">
      <c r="A59" s="139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8">
        <v>11725621</v>
      </c>
      <c r="V59" s="188">
        <v>11364221</v>
      </c>
      <c r="W59" s="188">
        <v>11044513</v>
      </c>
      <c r="X59" s="35">
        <v>10881210</v>
      </c>
      <c r="Y59" s="188">
        <v>10564449</v>
      </c>
      <c r="Z59" s="188">
        <v>10592479</v>
      </c>
      <c r="AA59" s="188">
        <v>11029299</v>
      </c>
      <c r="AB59" s="188">
        <v>12107623</v>
      </c>
      <c r="AC59" s="188">
        <v>13284313</v>
      </c>
      <c r="AD59" s="188">
        <v>13895284</v>
      </c>
      <c r="AE59" s="188">
        <v>13014851</v>
      </c>
      <c r="AF59" s="188">
        <v>12192098</v>
      </c>
      <c r="AG59" s="188">
        <v>11497522</v>
      </c>
      <c r="AH59" s="188">
        <v>10626671</v>
      </c>
      <c r="AI59" s="188">
        <v>10075972</v>
      </c>
      <c r="AJ59" s="35">
        <v>9835693</v>
      </c>
      <c r="AK59" s="279">
        <v>9601061</v>
      </c>
      <c r="AL59" s="279">
        <v>9644109</v>
      </c>
      <c r="AM59" s="279">
        <v>10170423</v>
      </c>
      <c r="AN59" s="279">
        <v>11230162</v>
      </c>
      <c r="AO59" s="279">
        <v>11822684</v>
      </c>
      <c r="AP59" s="279">
        <v>12469077</v>
      </c>
      <c r="AQ59" s="57">
        <v>12619271</v>
      </c>
      <c r="AR59" s="279">
        <v>12294985</v>
      </c>
      <c r="AS59" s="279">
        <v>11942250</v>
      </c>
      <c r="AT59" s="279">
        <v>11016773</v>
      </c>
      <c r="AU59" s="279">
        <v>10289943</v>
      </c>
      <c r="AV59" s="296">
        <v>10168694</v>
      </c>
      <c r="AW59" s="279">
        <v>10139063</v>
      </c>
      <c r="AX59" s="279">
        <v>10135382</v>
      </c>
      <c r="AY59" s="279">
        <v>10992036</v>
      </c>
      <c r="AZ59" s="57">
        <v>12126832</v>
      </c>
      <c r="BA59" s="279">
        <v>12919796</v>
      </c>
      <c r="BB59" s="279">
        <v>13685574</v>
      </c>
      <c r="BC59" s="57">
        <v>13717971</v>
      </c>
      <c r="BD59" s="279">
        <v>13079898</v>
      </c>
      <c r="BE59" s="279">
        <v>11895627</v>
      </c>
      <c r="BF59" s="279">
        <v>11038523</v>
      </c>
      <c r="BG59" s="279">
        <v>10569624</v>
      </c>
      <c r="BH59" s="296"/>
      <c r="BI59" s="36">
        <f t="shared" ref="BI59:BR63" si="217">O59-C59</f>
        <v>115449.58999999985</v>
      </c>
      <c r="BJ59" s="37">
        <f t="shared" si="217"/>
        <v>479481.6799999997</v>
      </c>
      <c r="BK59" s="37">
        <f t="shared" si="217"/>
        <v>1237864.7799999993</v>
      </c>
      <c r="BL59" s="37">
        <f t="shared" si="217"/>
        <v>1514408.0899999999</v>
      </c>
      <c r="BM59" s="37">
        <f t="shared" si="217"/>
        <v>1993400.9700000007</v>
      </c>
      <c r="BN59" s="37">
        <f t="shared" si="217"/>
        <v>2951801.6400000006</v>
      </c>
      <c r="BO59" s="37">
        <f t="shared" si="217"/>
        <v>3357407.62</v>
      </c>
      <c r="BP59" s="37">
        <f t="shared" si="217"/>
        <v>3695921.6799999997</v>
      </c>
      <c r="BQ59" s="37">
        <f t="shared" si="217"/>
        <v>3831542.33</v>
      </c>
      <c r="BR59" s="390">
        <f t="shared" si="217"/>
        <v>3735421.66</v>
      </c>
      <c r="BS59" s="413">
        <f t="shared" ref="BS59:CB63" si="218">Y59-M59</f>
        <v>3698632.4000000004</v>
      </c>
      <c r="BT59" s="37">
        <f t="shared" si="218"/>
        <v>3611074.2</v>
      </c>
      <c r="BU59" s="37">
        <f t="shared" si="218"/>
        <v>3309628.49</v>
      </c>
      <c r="BV59" s="37">
        <f t="shared" si="218"/>
        <v>3265486</v>
      </c>
      <c r="BW59" s="37">
        <f t="shared" si="218"/>
        <v>3176552</v>
      </c>
      <c r="BX59" s="230">
        <f t="shared" si="218"/>
        <v>2880246</v>
      </c>
      <c r="BY59" s="230">
        <f t="shared" si="218"/>
        <v>1357747</v>
      </c>
      <c r="BZ59" s="230">
        <f t="shared" si="218"/>
        <v>190035</v>
      </c>
      <c r="CA59" s="230">
        <f t="shared" si="218"/>
        <v>-228099</v>
      </c>
      <c r="CB59" s="230">
        <f t="shared" si="218"/>
        <v>-737550</v>
      </c>
      <c r="CC59" s="230">
        <f t="shared" ref="CC59:CL63" si="219">AI59-W59</f>
        <v>-968541</v>
      </c>
      <c r="CD59" s="390">
        <f t="shared" si="219"/>
        <v>-1045517</v>
      </c>
      <c r="CE59" s="352">
        <f t="shared" si="219"/>
        <v>-963388</v>
      </c>
      <c r="CF59" s="230">
        <f t="shared" si="219"/>
        <v>-948370</v>
      </c>
      <c r="CG59" s="230">
        <f t="shared" si="219"/>
        <v>-858876</v>
      </c>
      <c r="CH59" s="230">
        <f t="shared" si="219"/>
        <v>-877461</v>
      </c>
      <c r="CI59" s="230">
        <f t="shared" si="219"/>
        <v>-1461629</v>
      </c>
      <c r="CJ59" s="230">
        <f t="shared" si="219"/>
        <v>-1426207</v>
      </c>
      <c r="CK59" s="230">
        <f t="shared" si="219"/>
        <v>-395580</v>
      </c>
      <c r="CL59" s="230">
        <f t="shared" si="219"/>
        <v>102887</v>
      </c>
      <c r="CM59" s="230">
        <f t="shared" ref="CM59:DA63" si="220">AS59-AG59</f>
        <v>444728</v>
      </c>
      <c r="CN59" s="230">
        <f t="shared" si="220"/>
        <v>390102</v>
      </c>
      <c r="CO59" s="230">
        <f t="shared" si="220"/>
        <v>213971</v>
      </c>
      <c r="CP59" s="390">
        <f t="shared" si="220"/>
        <v>333001</v>
      </c>
      <c r="CQ59" s="390">
        <f t="shared" si="220"/>
        <v>538002</v>
      </c>
      <c r="CR59" s="390">
        <f t="shared" si="220"/>
        <v>491273</v>
      </c>
      <c r="CS59" s="390">
        <f t="shared" si="220"/>
        <v>821613</v>
      </c>
      <c r="CT59" s="390">
        <f t="shared" si="220"/>
        <v>896670</v>
      </c>
      <c r="CU59" s="390">
        <f t="shared" si="220"/>
        <v>1097112</v>
      </c>
      <c r="CV59" s="390">
        <f t="shared" si="220"/>
        <v>1216497</v>
      </c>
      <c r="CW59" s="390">
        <f t="shared" si="220"/>
        <v>1098700</v>
      </c>
      <c r="CX59" s="390">
        <f t="shared" si="220"/>
        <v>784913</v>
      </c>
      <c r="CY59" s="390">
        <f t="shared" si="220"/>
        <v>-46623</v>
      </c>
      <c r="CZ59" s="390">
        <f t="shared" si="220"/>
        <v>21750</v>
      </c>
      <c r="DA59" s="390">
        <f t="shared" si="220"/>
        <v>279681</v>
      </c>
      <c r="DB59" s="330"/>
      <c r="DC59" s="57">
        <f>IF(ISERROR(GETPIVOTDATA("VALUE",'CRS WK pvt'!$I$2,"DT_FILE",DC$8,"CD_CO",DC$6,"TRIM_CAT",TRIM(B59),"TRIM_LINE",A58))=TRUE,0,GETPIVOTDATA("VALUE",'CRS WK pvt'!$I$2,"DT_FILE",DC$8,"CD_CO",DC$6,"TRIM_CAT",TRIM(B59),"TRIM_LINE",A58))</f>
        <v>10569624</v>
      </c>
    </row>
    <row r="60" spans="1:107" s="31" customFormat="1" x14ac:dyDescent="0.35">
      <c r="A60" s="139"/>
      <c r="B60" s="32" t="s">
        <v>140</v>
      </c>
      <c r="C60" s="33">
        <v>3688809.93</v>
      </c>
      <c r="D60" s="34">
        <v>3819601.44</v>
      </c>
      <c r="E60" s="34">
        <v>3949861</v>
      </c>
      <c r="F60" s="34">
        <v>4078255.26</v>
      </c>
      <c r="G60" s="34">
        <v>4200198.25</v>
      </c>
      <c r="H60" s="34">
        <v>4156164.78</v>
      </c>
      <c r="I60" s="34">
        <v>4115447.12</v>
      </c>
      <c r="J60" s="34">
        <v>4028123.9</v>
      </c>
      <c r="K60" s="34">
        <v>3997618.1</v>
      </c>
      <c r="L60" s="35">
        <v>4005271.03</v>
      </c>
      <c r="M60" s="34">
        <v>3860664.88</v>
      </c>
      <c r="N60" s="34">
        <v>3874018.33</v>
      </c>
      <c r="O60" s="34">
        <v>4071074.18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8">
        <v>5310205</v>
      </c>
      <c r="V60" s="188">
        <v>5248361</v>
      </c>
      <c r="W60" s="188">
        <v>5337153</v>
      </c>
      <c r="X60" s="35">
        <v>5278678</v>
      </c>
      <c r="Y60" s="188">
        <v>5152956</v>
      </c>
      <c r="Z60" s="188">
        <v>5178485</v>
      </c>
      <c r="AA60" s="188">
        <v>5305689</v>
      </c>
      <c r="AB60" s="188">
        <v>5570176</v>
      </c>
      <c r="AC60" s="188">
        <v>5872760</v>
      </c>
      <c r="AD60" s="188">
        <v>6155295</v>
      </c>
      <c r="AE60" s="188">
        <v>6057106</v>
      </c>
      <c r="AF60" s="188">
        <v>5927143</v>
      </c>
      <c r="AG60" s="188">
        <v>5766929</v>
      </c>
      <c r="AH60" s="188">
        <v>5453690</v>
      </c>
      <c r="AI60" s="188">
        <v>5253809</v>
      </c>
      <c r="AJ60" s="35">
        <v>5234867</v>
      </c>
      <c r="AK60" s="279">
        <v>5103715</v>
      </c>
      <c r="AL60" s="279">
        <v>5157018</v>
      </c>
      <c r="AM60" s="279">
        <v>5396778</v>
      </c>
      <c r="AN60" s="279">
        <v>5772083</v>
      </c>
      <c r="AO60" s="279">
        <v>6059598</v>
      </c>
      <c r="AP60" s="279">
        <v>6244884</v>
      </c>
      <c r="AQ60" s="57">
        <v>6261359</v>
      </c>
      <c r="AR60" s="279">
        <v>6328323</v>
      </c>
      <c r="AS60" s="279">
        <v>6274556</v>
      </c>
      <c r="AT60" s="279">
        <v>5976868</v>
      </c>
      <c r="AU60" s="279">
        <v>6045729</v>
      </c>
      <c r="AV60" s="296">
        <v>6012721</v>
      </c>
      <c r="AW60" s="279">
        <v>6027441</v>
      </c>
      <c r="AX60" s="279">
        <v>6040729</v>
      </c>
      <c r="AY60" s="279">
        <v>6443620</v>
      </c>
      <c r="AZ60" s="57">
        <v>6802469</v>
      </c>
      <c r="BA60" s="279">
        <v>7210837</v>
      </c>
      <c r="BB60" s="279">
        <v>7613602</v>
      </c>
      <c r="BC60" s="57">
        <v>7751388</v>
      </c>
      <c r="BD60" s="279">
        <v>7556380</v>
      </c>
      <c r="BE60" s="279">
        <v>7279598</v>
      </c>
      <c r="BF60" s="279">
        <v>6906046</v>
      </c>
      <c r="BG60" s="279">
        <v>6785620</v>
      </c>
      <c r="BH60" s="296"/>
      <c r="BI60" s="36">
        <f t="shared" si="217"/>
        <v>382264.25</v>
      </c>
      <c r="BJ60" s="37">
        <f t="shared" si="217"/>
        <v>494012.56000000006</v>
      </c>
      <c r="BK60" s="37">
        <f t="shared" si="217"/>
        <v>598891</v>
      </c>
      <c r="BL60" s="37">
        <f t="shared" si="217"/>
        <v>626888.74000000022</v>
      </c>
      <c r="BM60" s="37">
        <f t="shared" si="217"/>
        <v>917463.75</v>
      </c>
      <c r="BN60" s="37">
        <f t="shared" si="217"/>
        <v>1073719.2200000002</v>
      </c>
      <c r="BO60" s="37">
        <f t="shared" si="217"/>
        <v>1194757.8799999999</v>
      </c>
      <c r="BP60" s="37">
        <f t="shared" si="217"/>
        <v>1220237.1000000001</v>
      </c>
      <c r="BQ60" s="37">
        <f t="shared" si="217"/>
        <v>1339534.8999999999</v>
      </c>
      <c r="BR60" s="390">
        <f t="shared" si="217"/>
        <v>1273406.9700000002</v>
      </c>
      <c r="BS60" s="413">
        <f t="shared" si="218"/>
        <v>1292291.1200000001</v>
      </c>
      <c r="BT60" s="37">
        <f t="shared" si="218"/>
        <v>1304466.67</v>
      </c>
      <c r="BU60" s="37">
        <f t="shared" si="218"/>
        <v>1234614.8199999998</v>
      </c>
      <c r="BV60" s="37">
        <f t="shared" si="218"/>
        <v>1256562</v>
      </c>
      <c r="BW60" s="37">
        <f t="shared" si="218"/>
        <v>1324008</v>
      </c>
      <c r="BX60" s="230">
        <f t="shared" si="218"/>
        <v>1450151</v>
      </c>
      <c r="BY60" s="230">
        <f t="shared" si="218"/>
        <v>939444</v>
      </c>
      <c r="BZ60" s="230">
        <f t="shared" si="218"/>
        <v>697259</v>
      </c>
      <c r="CA60" s="230">
        <f t="shared" si="218"/>
        <v>456724</v>
      </c>
      <c r="CB60" s="230">
        <f t="shared" si="218"/>
        <v>205329</v>
      </c>
      <c r="CC60" s="230">
        <f t="shared" si="219"/>
        <v>-83344</v>
      </c>
      <c r="CD60" s="390">
        <f t="shared" si="219"/>
        <v>-43811</v>
      </c>
      <c r="CE60" s="352">
        <f t="shared" si="219"/>
        <v>-49241</v>
      </c>
      <c r="CF60" s="230">
        <f t="shared" si="219"/>
        <v>-21467</v>
      </c>
      <c r="CG60" s="230">
        <f t="shared" si="219"/>
        <v>91089</v>
      </c>
      <c r="CH60" s="230">
        <f t="shared" si="219"/>
        <v>201907</v>
      </c>
      <c r="CI60" s="230">
        <f t="shared" si="219"/>
        <v>186838</v>
      </c>
      <c r="CJ60" s="230">
        <f t="shared" si="219"/>
        <v>89589</v>
      </c>
      <c r="CK60" s="230">
        <f t="shared" si="219"/>
        <v>204253</v>
      </c>
      <c r="CL60" s="230">
        <f t="shared" si="219"/>
        <v>401180</v>
      </c>
      <c r="CM60" s="230">
        <f t="shared" si="220"/>
        <v>507627</v>
      </c>
      <c r="CN60" s="230">
        <f t="shared" si="220"/>
        <v>523178</v>
      </c>
      <c r="CO60" s="230">
        <f t="shared" si="220"/>
        <v>791920</v>
      </c>
      <c r="CP60" s="390">
        <f t="shared" si="220"/>
        <v>777854</v>
      </c>
      <c r="CQ60" s="390">
        <f t="shared" si="220"/>
        <v>923726</v>
      </c>
      <c r="CR60" s="390">
        <f t="shared" si="220"/>
        <v>883711</v>
      </c>
      <c r="CS60" s="390">
        <f t="shared" si="220"/>
        <v>1046842</v>
      </c>
      <c r="CT60" s="390">
        <f t="shared" si="220"/>
        <v>1030386</v>
      </c>
      <c r="CU60" s="390">
        <f t="shared" si="220"/>
        <v>1151239</v>
      </c>
      <c r="CV60" s="390">
        <f t="shared" si="220"/>
        <v>1368718</v>
      </c>
      <c r="CW60" s="390">
        <f t="shared" si="220"/>
        <v>1490029</v>
      </c>
      <c r="CX60" s="390">
        <f t="shared" si="220"/>
        <v>1228057</v>
      </c>
      <c r="CY60" s="390">
        <f t="shared" si="220"/>
        <v>1005042</v>
      </c>
      <c r="CZ60" s="390">
        <f t="shared" si="220"/>
        <v>929178</v>
      </c>
      <c r="DA60" s="390">
        <f t="shared" si="220"/>
        <v>739891</v>
      </c>
      <c r="DB60" s="330"/>
      <c r="DC60" s="57">
        <f>IF(ISERROR(GETPIVOTDATA("VALUE",'CRS WK pvt'!$I$2,"DT_FILE",DC$8,"CD_CO",DC$6,"TRIM_CAT",TRIM(B60),"TRIM_LINE",A58))=TRUE,0,GETPIVOTDATA("VALUE",'CRS WK pvt'!$I$2,"DT_FILE",DC$8,"CD_CO",DC$6,"TRIM_CAT",TRIM(B60),"TRIM_LINE",A58))</f>
        <v>6785620</v>
      </c>
    </row>
    <row r="61" spans="1:107" s="31" customFormat="1" x14ac:dyDescent="0.35">
      <c r="A61" s="139"/>
      <c r="B61" s="32" t="s">
        <v>141</v>
      </c>
      <c r="C61" s="33">
        <v>216742.04</v>
      </c>
      <c r="D61" s="34">
        <v>245241.16</v>
      </c>
      <c r="E61" s="34">
        <v>307297.82</v>
      </c>
      <c r="F61" s="34">
        <v>389648.33</v>
      </c>
      <c r="G61" s="34">
        <v>344340.38</v>
      </c>
      <c r="H61" s="34">
        <v>274426.74</v>
      </c>
      <c r="I61" s="34">
        <v>234066.06</v>
      </c>
      <c r="J61" s="34">
        <v>197470.54</v>
      </c>
      <c r="K61" s="34">
        <v>184737.7</v>
      </c>
      <c r="L61" s="35">
        <v>182245.8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8">
        <v>1020669</v>
      </c>
      <c r="V61" s="188">
        <v>931005</v>
      </c>
      <c r="W61" s="188">
        <v>805008</v>
      </c>
      <c r="X61" s="35">
        <v>740409</v>
      </c>
      <c r="Y61" s="188">
        <v>679434</v>
      </c>
      <c r="Z61" s="188">
        <v>683661</v>
      </c>
      <c r="AA61" s="188">
        <v>733768</v>
      </c>
      <c r="AB61" s="188">
        <v>808803</v>
      </c>
      <c r="AC61" s="188">
        <v>904465</v>
      </c>
      <c r="AD61" s="188">
        <v>1049073</v>
      </c>
      <c r="AE61" s="188">
        <v>1080081</v>
      </c>
      <c r="AF61" s="188">
        <v>1005332</v>
      </c>
      <c r="AG61" s="188">
        <v>795433</v>
      </c>
      <c r="AH61" s="188">
        <v>698958</v>
      </c>
      <c r="AI61" s="188">
        <v>648134</v>
      </c>
      <c r="AJ61" s="35">
        <v>585957</v>
      </c>
      <c r="AK61" s="279">
        <v>586305</v>
      </c>
      <c r="AL61" s="279">
        <v>609944</v>
      </c>
      <c r="AM61" s="279">
        <v>700326</v>
      </c>
      <c r="AN61" s="279">
        <v>752044</v>
      </c>
      <c r="AO61" s="279">
        <v>868428</v>
      </c>
      <c r="AP61" s="279">
        <v>1018936</v>
      </c>
      <c r="AQ61" s="57">
        <v>1050294</v>
      </c>
      <c r="AR61" s="279">
        <v>915108</v>
      </c>
      <c r="AS61" s="279">
        <v>874562</v>
      </c>
      <c r="AT61" s="279">
        <v>771831</v>
      </c>
      <c r="AU61" s="279">
        <v>681971</v>
      </c>
      <c r="AV61" s="296">
        <v>652602</v>
      </c>
      <c r="AW61" s="279">
        <v>640005</v>
      </c>
      <c r="AX61" s="279">
        <v>622996</v>
      </c>
      <c r="AY61" s="279">
        <v>685540</v>
      </c>
      <c r="AZ61" s="57">
        <v>753167</v>
      </c>
      <c r="BA61" s="279">
        <v>944413</v>
      </c>
      <c r="BB61" s="279">
        <v>1197865</v>
      </c>
      <c r="BC61" s="57">
        <v>1192705</v>
      </c>
      <c r="BD61" s="279">
        <v>1105273</v>
      </c>
      <c r="BE61" s="279">
        <v>983107</v>
      </c>
      <c r="BF61" s="279">
        <v>879286</v>
      </c>
      <c r="BG61" s="279">
        <v>839995</v>
      </c>
      <c r="BH61" s="296"/>
      <c r="BI61" s="36">
        <f t="shared" si="217"/>
        <v>13079.679999999993</v>
      </c>
      <c r="BJ61" s="37">
        <f t="shared" si="217"/>
        <v>309089.83999999997</v>
      </c>
      <c r="BK61" s="37">
        <f t="shared" si="217"/>
        <v>551872.17999999993</v>
      </c>
      <c r="BL61" s="37">
        <f t="shared" si="217"/>
        <v>645953.66999999993</v>
      </c>
      <c r="BM61" s="37">
        <f t="shared" si="217"/>
        <v>732209.62</v>
      </c>
      <c r="BN61" s="37">
        <f t="shared" si="217"/>
        <v>740202.26</v>
      </c>
      <c r="BO61" s="37">
        <f t="shared" si="217"/>
        <v>786602.94</v>
      </c>
      <c r="BP61" s="37">
        <f t="shared" si="217"/>
        <v>733534.46</v>
      </c>
      <c r="BQ61" s="37">
        <f t="shared" si="217"/>
        <v>620270.30000000005</v>
      </c>
      <c r="BR61" s="390">
        <f t="shared" si="217"/>
        <v>558163.19999999995</v>
      </c>
      <c r="BS61" s="413">
        <f t="shared" si="218"/>
        <v>513955.08999999997</v>
      </c>
      <c r="BT61" s="37">
        <f t="shared" si="218"/>
        <v>508508.44</v>
      </c>
      <c r="BU61" s="37">
        <f t="shared" si="218"/>
        <v>503946.28</v>
      </c>
      <c r="BV61" s="37">
        <f t="shared" si="218"/>
        <v>254472</v>
      </c>
      <c r="BW61" s="37">
        <f t="shared" si="218"/>
        <v>45295</v>
      </c>
      <c r="BX61" s="230">
        <f t="shared" si="218"/>
        <v>13471</v>
      </c>
      <c r="BY61" s="230">
        <f t="shared" si="218"/>
        <v>3531</v>
      </c>
      <c r="BZ61" s="230">
        <f t="shared" si="218"/>
        <v>-9297</v>
      </c>
      <c r="CA61" s="230">
        <f t="shared" si="218"/>
        <v>-225236</v>
      </c>
      <c r="CB61" s="230">
        <f t="shared" si="218"/>
        <v>-232047</v>
      </c>
      <c r="CC61" s="230">
        <f t="shared" si="219"/>
        <v>-156874</v>
      </c>
      <c r="CD61" s="390">
        <f t="shared" si="219"/>
        <v>-154452</v>
      </c>
      <c r="CE61" s="352">
        <f t="shared" si="219"/>
        <v>-93129</v>
      </c>
      <c r="CF61" s="230">
        <f t="shared" si="219"/>
        <v>-73717</v>
      </c>
      <c r="CG61" s="230">
        <f t="shared" si="219"/>
        <v>-33442</v>
      </c>
      <c r="CH61" s="230">
        <f t="shared" si="219"/>
        <v>-56759</v>
      </c>
      <c r="CI61" s="230">
        <f t="shared" si="219"/>
        <v>-36037</v>
      </c>
      <c r="CJ61" s="230">
        <f t="shared" si="219"/>
        <v>-30137</v>
      </c>
      <c r="CK61" s="230">
        <f t="shared" si="219"/>
        <v>-29787</v>
      </c>
      <c r="CL61" s="230">
        <f t="shared" si="219"/>
        <v>-90224</v>
      </c>
      <c r="CM61" s="230">
        <f t="shared" si="220"/>
        <v>79129</v>
      </c>
      <c r="CN61" s="230">
        <f t="shared" si="220"/>
        <v>72873</v>
      </c>
      <c r="CO61" s="230">
        <f t="shared" si="220"/>
        <v>33837</v>
      </c>
      <c r="CP61" s="390">
        <f t="shared" si="220"/>
        <v>66645</v>
      </c>
      <c r="CQ61" s="390">
        <f t="shared" si="220"/>
        <v>53700</v>
      </c>
      <c r="CR61" s="390">
        <f t="shared" si="220"/>
        <v>13052</v>
      </c>
      <c r="CS61" s="390">
        <f t="shared" si="220"/>
        <v>-14786</v>
      </c>
      <c r="CT61" s="390">
        <f t="shared" si="220"/>
        <v>1123</v>
      </c>
      <c r="CU61" s="390">
        <f t="shared" si="220"/>
        <v>75985</v>
      </c>
      <c r="CV61" s="390">
        <f t="shared" si="220"/>
        <v>178929</v>
      </c>
      <c r="CW61" s="390">
        <f t="shared" si="220"/>
        <v>142411</v>
      </c>
      <c r="CX61" s="390">
        <f t="shared" si="220"/>
        <v>190165</v>
      </c>
      <c r="CY61" s="390">
        <f t="shared" si="220"/>
        <v>108545</v>
      </c>
      <c r="CZ61" s="390">
        <f t="shared" si="220"/>
        <v>107455</v>
      </c>
      <c r="DA61" s="390">
        <f t="shared" si="220"/>
        <v>158024</v>
      </c>
      <c r="DB61" s="330"/>
      <c r="DC61" s="57">
        <f>IF(ISERROR(GETPIVOTDATA("VALUE",'CRS WK pvt'!$I$2,"DT_FILE",DC$8,"CD_CO",DC$6,"TRIM_CAT",TRIM(B61),"TRIM_LINE",A58))=TRUE,0,GETPIVOTDATA("VALUE",'CRS WK pvt'!$I$2,"DT_FILE",DC$8,"CD_CO",DC$6,"TRIM_CAT",TRIM(B61),"TRIM_LINE",A58))</f>
        <v>839995</v>
      </c>
    </row>
    <row r="62" spans="1:107" s="31" customFormat="1" x14ac:dyDescent="0.35">
      <c r="A62" s="139"/>
      <c r="B62" s="32" t="s">
        <v>142</v>
      </c>
      <c r="C62" s="33">
        <v>283739.5</v>
      </c>
      <c r="D62" s="34">
        <v>158796.78</v>
      </c>
      <c r="E62" s="34">
        <v>190173.95</v>
      </c>
      <c r="F62" s="34">
        <v>400873.98</v>
      </c>
      <c r="G62" s="34">
        <v>400850.82</v>
      </c>
      <c r="H62" s="34">
        <v>389781.41</v>
      </c>
      <c r="I62" s="34">
        <v>318343.18</v>
      </c>
      <c r="J62" s="34">
        <v>390759.99</v>
      </c>
      <c r="K62" s="34">
        <v>346111.9</v>
      </c>
      <c r="L62" s="35">
        <v>343203.65</v>
      </c>
      <c r="M62" s="34">
        <v>183594.06</v>
      </c>
      <c r="N62" s="34">
        <v>177902.49</v>
      </c>
      <c r="O62" s="34">
        <v>180242.51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8">
        <v>330542</v>
      </c>
      <c r="V62" s="188">
        <v>204445</v>
      </c>
      <c r="W62" s="188">
        <v>199620</v>
      </c>
      <c r="X62" s="35">
        <v>166217</v>
      </c>
      <c r="Y62" s="188">
        <v>239687</v>
      </c>
      <c r="Z62" s="188">
        <v>215602</v>
      </c>
      <c r="AA62" s="188">
        <v>225856</v>
      </c>
      <c r="AB62" s="188">
        <v>246687</v>
      </c>
      <c r="AC62" s="188">
        <v>270686</v>
      </c>
      <c r="AD62" s="188">
        <v>372617</v>
      </c>
      <c r="AE62" s="188">
        <v>351987</v>
      </c>
      <c r="AF62" s="188">
        <v>348973</v>
      </c>
      <c r="AG62" s="188">
        <v>330451</v>
      </c>
      <c r="AH62" s="188">
        <v>227163</v>
      </c>
      <c r="AI62" s="188">
        <v>230639</v>
      </c>
      <c r="AJ62" s="35">
        <v>219032</v>
      </c>
      <c r="AK62" s="279">
        <v>225557</v>
      </c>
      <c r="AL62" s="279">
        <v>246505</v>
      </c>
      <c r="AM62" s="279">
        <v>300353</v>
      </c>
      <c r="AN62" s="279">
        <v>337760</v>
      </c>
      <c r="AO62" s="279">
        <v>305477</v>
      </c>
      <c r="AP62" s="279">
        <v>245968</v>
      </c>
      <c r="AQ62" s="57">
        <v>263066</v>
      </c>
      <c r="AR62" s="279">
        <v>268348</v>
      </c>
      <c r="AS62" s="279">
        <v>275652</v>
      </c>
      <c r="AT62" s="279">
        <v>270639</v>
      </c>
      <c r="AU62" s="279">
        <v>271424</v>
      </c>
      <c r="AV62" s="296">
        <v>272984</v>
      </c>
      <c r="AW62" s="279">
        <v>262514</v>
      </c>
      <c r="AX62" s="279">
        <v>273589</v>
      </c>
      <c r="AY62" s="279">
        <v>307019</v>
      </c>
      <c r="AZ62" s="57">
        <v>285627</v>
      </c>
      <c r="BA62" s="279">
        <v>308202</v>
      </c>
      <c r="BB62" s="279">
        <v>367021</v>
      </c>
      <c r="BC62" s="57">
        <v>395929</v>
      </c>
      <c r="BD62" s="279">
        <v>443475</v>
      </c>
      <c r="BE62" s="279">
        <v>448731</v>
      </c>
      <c r="BF62" s="279">
        <v>459297</v>
      </c>
      <c r="BG62" s="279">
        <v>442308</v>
      </c>
      <c r="BH62" s="296"/>
      <c r="BI62" s="36">
        <f t="shared" si="217"/>
        <v>-103496.98999999999</v>
      </c>
      <c r="BJ62" s="37">
        <f t="shared" si="217"/>
        <v>148741.22</v>
      </c>
      <c r="BK62" s="37">
        <f t="shared" si="217"/>
        <v>200935.05</v>
      </c>
      <c r="BL62" s="37">
        <f t="shared" si="217"/>
        <v>82770.020000000019</v>
      </c>
      <c r="BM62" s="37">
        <f t="shared" si="217"/>
        <v>12005.179999999993</v>
      </c>
      <c r="BN62" s="37">
        <f t="shared" si="217"/>
        <v>-31893.409999999974</v>
      </c>
      <c r="BO62" s="37">
        <f t="shared" si="217"/>
        <v>12198.820000000007</v>
      </c>
      <c r="BP62" s="37">
        <f t="shared" si="217"/>
        <v>-186314.99</v>
      </c>
      <c r="BQ62" s="37">
        <f t="shared" si="217"/>
        <v>-146491.90000000002</v>
      </c>
      <c r="BR62" s="390">
        <f t="shared" si="217"/>
        <v>-176986.65000000002</v>
      </c>
      <c r="BS62" s="413">
        <f t="shared" si="218"/>
        <v>56092.94</v>
      </c>
      <c r="BT62" s="37">
        <f t="shared" si="218"/>
        <v>37699.510000000009</v>
      </c>
      <c r="BU62" s="37">
        <f t="shared" si="218"/>
        <v>45613.489999999991</v>
      </c>
      <c r="BV62" s="37">
        <f t="shared" si="218"/>
        <v>-60851</v>
      </c>
      <c r="BW62" s="37">
        <f t="shared" si="218"/>
        <v>-120423</v>
      </c>
      <c r="BX62" s="230">
        <f t="shared" si="218"/>
        <v>-111027</v>
      </c>
      <c r="BY62" s="230">
        <f t="shared" si="218"/>
        <v>-60869</v>
      </c>
      <c r="BZ62" s="230">
        <f t="shared" si="218"/>
        <v>-8915</v>
      </c>
      <c r="CA62" s="230">
        <f t="shared" si="218"/>
        <v>-91</v>
      </c>
      <c r="CB62" s="230">
        <f t="shared" si="218"/>
        <v>22718</v>
      </c>
      <c r="CC62" s="230">
        <f t="shared" si="219"/>
        <v>31019</v>
      </c>
      <c r="CD62" s="390">
        <f t="shared" si="219"/>
        <v>52815</v>
      </c>
      <c r="CE62" s="352">
        <f t="shared" si="219"/>
        <v>-14130</v>
      </c>
      <c r="CF62" s="230">
        <f t="shared" si="219"/>
        <v>30903</v>
      </c>
      <c r="CG62" s="230">
        <f t="shared" si="219"/>
        <v>74497</v>
      </c>
      <c r="CH62" s="230">
        <f t="shared" si="219"/>
        <v>91073</v>
      </c>
      <c r="CI62" s="230">
        <f t="shared" si="219"/>
        <v>34791</v>
      </c>
      <c r="CJ62" s="230">
        <f t="shared" si="219"/>
        <v>-126649</v>
      </c>
      <c r="CK62" s="230">
        <f t="shared" si="219"/>
        <v>-88921</v>
      </c>
      <c r="CL62" s="230">
        <f t="shared" si="219"/>
        <v>-80625</v>
      </c>
      <c r="CM62" s="230">
        <f t="shared" si="220"/>
        <v>-54799</v>
      </c>
      <c r="CN62" s="230">
        <f t="shared" si="220"/>
        <v>43476</v>
      </c>
      <c r="CO62" s="230">
        <f t="shared" si="220"/>
        <v>40785</v>
      </c>
      <c r="CP62" s="390">
        <f t="shared" si="220"/>
        <v>53952</v>
      </c>
      <c r="CQ62" s="390">
        <f t="shared" si="220"/>
        <v>36957</v>
      </c>
      <c r="CR62" s="390">
        <f t="shared" si="220"/>
        <v>27084</v>
      </c>
      <c r="CS62" s="390">
        <f t="shared" si="220"/>
        <v>6666</v>
      </c>
      <c r="CT62" s="390">
        <f t="shared" si="220"/>
        <v>-52133</v>
      </c>
      <c r="CU62" s="390">
        <f t="shared" si="220"/>
        <v>2725</v>
      </c>
      <c r="CV62" s="390">
        <f t="shared" si="220"/>
        <v>121053</v>
      </c>
      <c r="CW62" s="390">
        <f t="shared" si="220"/>
        <v>132863</v>
      </c>
      <c r="CX62" s="390">
        <f t="shared" si="220"/>
        <v>175127</v>
      </c>
      <c r="CY62" s="390">
        <f t="shared" si="220"/>
        <v>173079</v>
      </c>
      <c r="CZ62" s="390">
        <f t="shared" si="220"/>
        <v>188658</v>
      </c>
      <c r="DA62" s="390">
        <f t="shared" si="220"/>
        <v>170884</v>
      </c>
      <c r="DB62" s="330"/>
      <c r="DC62" s="57">
        <f>IF(ISERROR(GETPIVOTDATA("VALUE",'CRS WK pvt'!$I$2,"DT_FILE",DC$8,"CD_CO",DC$6,"TRIM_CAT",TRIM(B62),"TRIM_LINE",A58))=TRUE,0,GETPIVOTDATA("VALUE",'CRS WK pvt'!$I$2,"DT_FILE",DC$8,"CD_CO",DC$6,"TRIM_CAT",TRIM(B62),"TRIM_LINE",A58))</f>
        <v>442308</v>
      </c>
    </row>
    <row r="63" spans="1:107" s="31" customFormat="1" x14ac:dyDescent="0.35">
      <c r="A63" s="139"/>
      <c r="B63" s="32" t="s">
        <v>143</v>
      </c>
      <c r="C63" s="33">
        <v>392.25</v>
      </c>
      <c r="D63" s="34">
        <v>25297.72</v>
      </c>
      <c r="E63" s="34">
        <v>83879.31</v>
      </c>
      <c r="F63" s="34">
        <v>87575.17</v>
      </c>
      <c r="G63" s="34">
        <v>116250.64</v>
      </c>
      <c r="H63" s="34">
        <v>45336.22</v>
      </c>
      <c r="I63" s="34">
        <v>47776.22</v>
      </c>
      <c r="J63" s="34">
        <v>52774.99</v>
      </c>
      <c r="K63" s="34">
        <v>45680.92</v>
      </c>
      <c r="L63" s="35">
        <v>40443.58</v>
      </c>
      <c r="M63" s="34">
        <v>83388.5</v>
      </c>
      <c r="N63" s="34">
        <v>80112.66</v>
      </c>
      <c r="O63" s="34">
        <v>74320.67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8">
        <v>179109</v>
      </c>
      <c r="V63" s="188">
        <v>175527</v>
      </c>
      <c r="W63" s="188">
        <v>189318</v>
      </c>
      <c r="X63" s="35">
        <v>168129</v>
      </c>
      <c r="Y63" s="188">
        <v>169083</v>
      </c>
      <c r="Z63" s="188">
        <v>203438</v>
      </c>
      <c r="AA63" s="188">
        <v>231129</v>
      </c>
      <c r="AB63" s="188">
        <v>266499</v>
      </c>
      <c r="AC63" s="188">
        <v>281972</v>
      </c>
      <c r="AD63" s="188">
        <v>312782</v>
      </c>
      <c r="AE63" s="188">
        <v>345499</v>
      </c>
      <c r="AF63" s="188">
        <v>365786</v>
      </c>
      <c r="AG63" s="188">
        <v>376628</v>
      </c>
      <c r="AH63" s="188">
        <v>393079</v>
      </c>
      <c r="AI63" s="188">
        <v>405120</v>
      </c>
      <c r="AJ63" s="35">
        <v>413803</v>
      </c>
      <c r="AK63" s="279">
        <v>430118</v>
      </c>
      <c r="AL63" s="279">
        <v>441531</v>
      </c>
      <c r="AM63" s="279">
        <v>470297</v>
      </c>
      <c r="AN63" s="279">
        <v>294943</v>
      </c>
      <c r="AO63" s="279">
        <v>276344</v>
      </c>
      <c r="AP63" s="279">
        <v>283558</v>
      </c>
      <c r="AQ63" s="57">
        <v>389802</v>
      </c>
      <c r="AR63" s="279">
        <v>414212</v>
      </c>
      <c r="AS63" s="279">
        <v>231431</v>
      </c>
      <c r="AT63" s="279">
        <v>117737</v>
      </c>
      <c r="AU63" s="279">
        <v>97387</v>
      </c>
      <c r="AV63" s="296">
        <v>59578</v>
      </c>
      <c r="AW63" s="279">
        <v>68254</v>
      </c>
      <c r="AX63" s="279">
        <v>72606</v>
      </c>
      <c r="AY63" s="279">
        <v>85066</v>
      </c>
      <c r="AZ63" s="57">
        <v>40862</v>
      </c>
      <c r="BA63" s="279">
        <v>40040</v>
      </c>
      <c r="BB63" s="279">
        <v>50848</v>
      </c>
      <c r="BC63" s="57">
        <v>52934</v>
      </c>
      <c r="BD63" s="279">
        <v>36859</v>
      </c>
      <c r="BE63" s="279">
        <v>16582</v>
      </c>
      <c r="BF63" s="279">
        <v>15467</v>
      </c>
      <c r="BG63" s="279">
        <v>20396</v>
      </c>
      <c r="BH63" s="296"/>
      <c r="BI63" s="36">
        <f t="shared" si="217"/>
        <v>73928.42</v>
      </c>
      <c r="BJ63" s="37">
        <f t="shared" si="217"/>
        <v>21314.28</v>
      </c>
      <c r="BK63" s="37">
        <f t="shared" si="217"/>
        <v>-37560.31</v>
      </c>
      <c r="BL63" s="37">
        <f t="shared" si="217"/>
        <v>-39913.17</v>
      </c>
      <c r="BM63" s="37">
        <f t="shared" si="217"/>
        <v>-72458.64</v>
      </c>
      <c r="BN63" s="37">
        <f t="shared" si="217"/>
        <v>133861.78</v>
      </c>
      <c r="BO63" s="37">
        <f t="shared" si="217"/>
        <v>131332.78</v>
      </c>
      <c r="BP63" s="37">
        <f t="shared" si="217"/>
        <v>122752.01000000001</v>
      </c>
      <c r="BQ63" s="37">
        <f t="shared" si="217"/>
        <v>143637.08000000002</v>
      </c>
      <c r="BR63" s="390">
        <f t="shared" si="217"/>
        <v>127685.42</v>
      </c>
      <c r="BS63" s="413">
        <f t="shared" si="218"/>
        <v>85694.5</v>
      </c>
      <c r="BT63" s="37">
        <f t="shared" si="218"/>
        <v>123325.34</v>
      </c>
      <c r="BU63" s="37">
        <f t="shared" si="218"/>
        <v>156808.33000000002</v>
      </c>
      <c r="BV63" s="37">
        <f t="shared" si="218"/>
        <v>219887</v>
      </c>
      <c r="BW63" s="37">
        <f t="shared" si="218"/>
        <v>235653</v>
      </c>
      <c r="BX63" s="230">
        <f t="shared" si="218"/>
        <v>265120</v>
      </c>
      <c r="BY63" s="230">
        <f t="shared" si="218"/>
        <v>301707</v>
      </c>
      <c r="BZ63" s="230">
        <f t="shared" si="218"/>
        <v>186588</v>
      </c>
      <c r="CA63" s="230">
        <f t="shared" si="218"/>
        <v>197519</v>
      </c>
      <c r="CB63" s="230">
        <f t="shared" si="218"/>
        <v>217552</v>
      </c>
      <c r="CC63" s="230">
        <f t="shared" si="219"/>
        <v>215802</v>
      </c>
      <c r="CD63" s="390">
        <f t="shared" si="219"/>
        <v>245674</v>
      </c>
      <c r="CE63" s="352">
        <f t="shared" si="219"/>
        <v>261035</v>
      </c>
      <c r="CF63" s="230">
        <f t="shared" si="219"/>
        <v>238093</v>
      </c>
      <c r="CG63" s="230">
        <f t="shared" si="219"/>
        <v>239168</v>
      </c>
      <c r="CH63" s="230">
        <f t="shared" si="219"/>
        <v>28444</v>
      </c>
      <c r="CI63" s="230">
        <f t="shared" si="219"/>
        <v>-5628</v>
      </c>
      <c r="CJ63" s="230">
        <f t="shared" si="219"/>
        <v>-29224</v>
      </c>
      <c r="CK63" s="230">
        <f t="shared" si="219"/>
        <v>44303</v>
      </c>
      <c r="CL63" s="230">
        <f t="shared" si="219"/>
        <v>48426</v>
      </c>
      <c r="CM63" s="230">
        <f t="shared" si="220"/>
        <v>-145197</v>
      </c>
      <c r="CN63" s="230">
        <f t="shared" si="220"/>
        <v>-275342</v>
      </c>
      <c r="CO63" s="230">
        <f t="shared" si="220"/>
        <v>-307733</v>
      </c>
      <c r="CP63" s="390">
        <f t="shared" si="220"/>
        <v>-354225</v>
      </c>
      <c r="CQ63" s="390">
        <f t="shared" si="220"/>
        <v>-361864</v>
      </c>
      <c r="CR63" s="390">
        <f t="shared" si="220"/>
        <v>-368925</v>
      </c>
      <c r="CS63" s="390">
        <f t="shared" si="220"/>
        <v>-385231</v>
      </c>
      <c r="CT63" s="390">
        <f t="shared" si="220"/>
        <v>-254081</v>
      </c>
      <c r="CU63" s="390">
        <f t="shared" si="220"/>
        <v>-236304</v>
      </c>
      <c r="CV63" s="390">
        <f t="shared" si="220"/>
        <v>-232710</v>
      </c>
      <c r="CW63" s="390">
        <f t="shared" si="220"/>
        <v>-336868</v>
      </c>
      <c r="CX63" s="390">
        <f t="shared" si="220"/>
        <v>-377353</v>
      </c>
      <c r="CY63" s="390">
        <f t="shared" si="220"/>
        <v>-214849</v>
      </c>
      <c r="CZ63" s="390">
        <f t="shared" si="220"/>
        <v>-102270</v>
      </c>
      <c r="DA63" s="390">
        <f t="shared" si="220"/>
        <v>-76991</v>
      </c>
      <c r="DB63" s="330"/>
      <c r="DC63" s="57">
        <f>IF(ISERROR(GETPIVOTDATA("VALUE",'CRS WK pvt'!$I$2,"DT_FILE",DC$8,"CD_CO",DC$6,"TRIM_CAT",TRIM(B63),"TRIM_LINE",A58))=TRUE,0,GETPIVOTDATA("VALUE",'CRS WK pvt'!$I$2,"DT_FILE",DC$8,"CD_CO",DC$6,"TRIM_CAT",TRIM(B63),"TRIM_LINE",A58))</f>
        <v>20396</v>
      </c>
    </row>
    <row r="64" spans="1:107" s="123" customFormat="1" x14ac:dyDescent="0.35">
      <c r="A64" s="140"/>
      <c r="B64" s="32" t="s">
        <v>144</v>
      </c>
      <c r="C64" s="133">
        <f t="shared" ref="C64:V64" si="221">SUM(C59:C63)</f>
        <v>11793904.639999999</v>
      </c>
      <c r="D64" s="134">
        <f t="shared" si="221"/>
        <v>12611592.42</v>
      </c>
      <c r="E64" s="134">
        <f t="shared" si="221"/>
        <v>13401108.300000001</v>
      </c>
      <c r="F64" s="134">
        <f t="shared" si="221"/>
        <v>14456982.65</v>
      </c>
      <c r="G64" s="134">
        <f t="shared" si="221"/>
        <v>14725343.120000001</v>
      </c>
      <c r="H64" s="134">
        <f t="shared" si="221"/>
        <v>13915970.51</v>
      </c>
      <c r="I64" s="134">
        <f t="shared" si="221"/>
        <v>13083845.960000001</v>
      </c>
      <c r="J64" s="134">
        <f t="shared" si="221"/>
        <v>12337428.74</v>
      </c>
      <c r="K64" s="134">
        <f t="shared" si="221"/>
        <v>11787119.289999999</v>
      </c>
      <c r="L64" s="135">
        <f t="shared" si="221"/>
        <v>11716952.4</v>
      </c>
      <c r="M64" s="134">
        <f t="shared" si="221"/>
        <v>11158942.950000001</v>
      </c>
      <c r="N64" s="134">
        <f t="shared" si="221"/>
        <v>11288590.84</v>
      </c>
      <c r="O64" s="134">
        <f t="shared" si="221"/>
        <v>12275129.59</v>
      </c>
      <c r="P64" s="134">
        <f t="shared" si="221"/>
        <v>14064232</v>
      </c>
      <c r="Q64" s="134">
        <f t="shared" si="221"/>
        <v>15953111</v>
      </c>
      <c r="R64" s="134">
        <f t="shared" si="221"/>
        <v>17287090</v>
      </c>
      <c r="S64" s="134">
        <f t="shared" si="221"/>
        <v>18307964</v>
      </c>
      <c r="T64" s="134">
        <f t="shared" si="221"/>
        <v>18783662</v>
      </c>
      <c r="U64" s="134">
        <f t="shared" si="221"/>
        <v>18566146</v>
      </c>
      <c r="V64" s="134">
        <f t="shared" si="221"/>
        <v>17923559</v>
      </c>
      <c r="W64" s="134">
        <f>SUM(W59+W60+W61+W62+W63)</f>
        <v>17575612</v>
      </c>
      <c r="X64" s="135">
        <f>SUM(X59+X60+X61+X62+X63)</f>
        <v>17234643</v>
      </c>
      <c r="Y64" s="189">
        <v>16805609</v>
      </c>
      <c r="Z64" s="189">
        <v>16873665</v>
      </c>
      <c r="AA64" s="189">
        <v>17525741</v>
      </c>
      <c r="AB64" s="189">
        <v>18999788</v>
      </c>
      <c r="AC64" s="189">
        <v>20614196</v>
      </c>
      <c r="AD64" s="189">
        <v>21785051</v>
      </c>
      <c r="AE64" s="189">
        <v>20849524</v>
      </c>
      <c r="AF64" s="189">
        <v>19839332</v>
      </c>
      <c r="AG64" s="189">
        <v>18766963</v>
      </c>
      <c r="AH64" s="189">
        <v>17399561</v>
      </c>
      <c r="AI64" s="189">
        <v>16613674</v>
      </c>
      <c r="AJ64" s="135">
        <v>16289352</v>
      </c>
      <c r="AK64" s="280">
        <v>15946756</v>
      </c>
      <c r="AL64" s="280">
        <v>16099107</v>
      </c>
      <c r="AM64" s="280">
        <v>17038177</v>
      </c>
      <c r="AN64" s="280">
        <v>18386992</v>
      </c>
      <c r="AO64" s="280">
        <v>19332531</v>
      </c>
      <c r="AP64" s="280">
        <v>20262423</v>
      </c>
      <c r="AQ64" s="38">
        <v>20583792</v>
      </c>
      <c r="AR64" s="280">
        <v>20220976</v>
      </c>
      <c r="AS64" s="280">
        <v>19598451</v>
      </c>
      <c r="AT64" s="280">
        <v>18153848</v>
      </c>
      <c r="AU64" s="280">
        <v>17386454</v>
      </c>
      <c r="AV64" s="297">
        <v>17166579</v>
      </c>
      <c r="AW64" s="280">
        <v>17137277</v>
      </c>
      <c r="AX64" s="280">
        <v>17145302</v>
      </c>
      <c r="AY64" s="280">
        <v>18513281</v>
      </c>
      <c r="AZ64" s="38">
        <v>20008957</v>
      </c>
      <c r="BA64" s="280">
        <v>21423288</v>
      </c>
      <c r="BB64" s="280">
        <v>22914910</v>
      </c>
      <c r="BC64" s="38">
        <v>23110927</v>
      </c>
      <c r="BD64" s="280">
        <v>22221885</v>
      </c>
      <c r="BE64" s="280">
        <v>20623645</v>
      </c>
      <c r="BF64" s="280">
        <v>19298619</v>
      </c>
      <c r="BG64" s="280">
        <v>18657943</v>
      </c>
      <c r="BH64" s="297"/>
      <c r="BI64" s="38">
        <f t="shared" ref="BI64:BM64" si="222">SUM(BI59:BI63)</f>
        <v>481224.94999999984</v>
      </c>
      <c r="BJ64" s="136">
        <f t="shared" si="222"/>
        <v>1452639.5799999996</v>
      </c>
      <c r="BK64" s="136">
        <f t="shared" si="222"/>
        <v>2552002.6999999988</v>
      </c>
      <c r="BL64" s="136">
        <f t="shared" si="222"/>
        <v>2830107.35</v>
      </c>
      <c r="BM64" s="136">
        <f t="shared" si="222"/>
        <v>3582620.8800000008</v>
      </c>
      <c r="BN64" s="136">
        <f t="shared" ref="BN64:BV64" si="223">SUM(BN59:BN63)</f>
        <v>4867691.4900000012</v>
      </c>
      <c r="BO64" s="136">
        <f t="shared" si="223"/>
        <v>5482300.04</v>
      </c>
      <c r="BP64" s="136">
        <f t="shared" si="223"/>
        <v>5586130.2599999988</v>
      </c>
      <c r="BQ64" s="136">
        <f t="shared" si="223"/>
        <v>5788492.71</v>
      </c>
      <c r="BR64" s="391">
        <f t="shared" si="223"/>
        <v>5517690.6000000006</v>
      </c>
      <c r="BS64" s="414">
        <f t="shared" si="223"/>
        <v>5646666.0500000007</v>
      </c>
      <c r="BT64" s="136">
        <f t="shared" si="223"/>
        <v>5585074.1600000001</v>
      </c>
      <c r="BU64" s="136">
        <f t="shared" si="223"/>
        <v>5250611.4100000011</v>
      </c>
      <c r="BV64" s="136">
        <f t="shared" si="223"/>
        <v>4935556</v>
      </c>
      <c r="BW64" s="136">
        <f t="shared" ref="BW64:BX64" si="224">SUM(BW59:BW63)</f>
        <v>4661085</v>
      </c>
      <c r="BX64" s="231">
        <f t="shared" si="224"/>
        <v>4497961</v>
      </c>
      <c r="BY64" s="231">
        <f t="shared" ref="BY64:BZ64" si="225">SUM(BY59:BY63)</f>
        <v>2541560</v>
      </c>
      <c r="BZ64" s="231">
        <f t="shared" si="225"/>
        <v>1055670</v>
      </c>
      <c r="CA64" s="231">
        <f t="shared" ref="CA64" si="226">SUM(CA59:CA63)</f>
        <v>200817</v>
      </c>
      <c r="CB64" s="231">
        <f t="shared" ref="CB64:CC64" si="227">SUM(CB59:CB63)</f>
        <v>-523998</v>
      </c>
      <c r="CC64" s="231">
        <f t="shared" si="227"/>
        <v>-961938</v>
      </c>
      <c r="CD64" s="391">
        <f t="shared" ref="CD64:CE64" si="228">SUM(CD59:CD63)</f>
        <v>-945291</v>
      </c>
      <c r="CE64" s="353">
        <f t="shared" si="228"/>
        <v>-858853</v>
      </c>
      <c r="CF64" s="231">
        <f t="shared" ref="CF64" si="229">SUM(CF59:CF63)</f>
        <v>-774558</v>
      </c>
      <c r="CG64" s="231">
        <f t="shared" ref="CG64" si="230">SUM(CG59:CG63)</f>
        <v>-487564</v>
      </c>
      <c r="CH64" s="231">
        <f t="shared" ref="CH64" si="231">SUM(CH59:CH63)</f>
        <v>-612796</v>
      </c>
      <c r="CI64" s="231">
        <f t="shared" ref="CI64" si="232">SUM(CI59:CI63)</f>
        <v>-1281665</v>
      </c>
      <c r="CJ64" s="231">
        <f t="shared" ref="CJ64" si="233">SUM(CJ59:CJ63)</f>
        <v>-1522628</v>
      </c>
      <c r="CK64" s="231">
        <f t="shared" ref="CK64" si="234">SUM(CK59:CK63)</f>
        <v>-265732</v>
      </c>
      <c r="CL64" s="231">
        <f t="shared" ref="CL64" si="235">SUM(CL59:CL63)</f>
        <v>381644</v>
      </c>
      <c r="CM64" s="231">
        <f t="shared" ref="CM64" si="236">SUM(CM59:CM63)</f>
        <v>831488</v>
      </c>
      <c r="CN64" s="231">
        <f t="shared" ref="CN64" si="237">SUM(CN59:CN63)</f>
        <v>754287</v>
      </c>
      <c r="CO64" s="231">
        <f t="shared" ref="CO64" si="238">SUM(CO59:CO63)</f>
        <v>772780</v>
      </c>
      <c r="CP64" s="391">
        <f t="shared" ref="CP64" si="239">SUM(CP59:CP63)</f>
        <v>877227</v>
      </c>
      <c r="CQ64" s="391">
        <f t="shared" ref="CQ64" si="240">SUM(CQ59:CQ63)</f>
        <v>1190521</v>
      </c>
      <c r="CR64" s="391">
        <f t="shared" ref="CR64" si="241">SUM(CR59:CR63)</f>
        <v>1046195</v>
      </c>
      <c r="CS64" s="391">
        <f t="shared" ref="CS64" si="242">SUM(CS59:CS63)</f>
        <v>1475104</v>
      </c>
      <c r="CT64" s="391">
        <f t="shared" ref="CT64:CU64" si="243">SUM(CT59:CT63)</f>
        <v>1621965</v>
      </c>
      <c r="CU64" s="391">
        <f t="shared" si="243"/>
        <v>2090757</v>
      </c>
      <c r="CV64" s="391">
        <f t="shared" ref="CV64" si="244">SUM(CV59:CV63)</f>
        <v>2652487</v>
      </c>
      <c r="CW64" s="391">
        <f t="shared" ref="CW64" si="245">SUM(CW59:CW63)</f>
        <v>2527135</v>
      </c>
      <c r="CX64" s="391">
        <f t="shared" ref="CX64:CY64" si="246">SUM(CX59:CX63)</f>
        <v>2000909</v>
      </c>
      <c r="CY64" s="391">
        <f t="shared" si="246"/>
        <v>1025194</v>
      </c>
      <c r="CZ64" s="391">
        <f t="shared" ref="CZ64:DA64" si="247">SUM(CZ59:CZ63)</f>
        <v>1144771</v>
      </c>
      <c r="DA64" s="391">
        <f t="shared" si="247"/>
        <v>1271489</v>
      </c>
      <c r="DB64" s="331"/>
      <c r="DC64" s="38">
        <f>SUM(DC59:DC63)</f>
        <v>18657943</v>
      </c>
    </row>
    <row r="65" spans="1:107" s="31" customFormat="1" x14ac:dyDescent="0.3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8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8"/>
      <c r="BI65" s="43"/>
      <c r="BJ65" s="44"/>
      <c r="BK65" s="44"/>
      <c r="BL65" s="44"/>
      <c r="BM65" s="44"/>
      <c r="BN65" s="44"/>
      <c r="BO65" s="44"/>
      <c r="BP65" s="44"/>
      <c r="BQ65" s="44"/>
      <c r="BR65" s="392"/>
      <c r="BS65" s="415"/>
      <c r="BT65" s="44"/>
      <c r="BU65" s="44"/>
      <c r="BV65" s="44"/>
      <c r="BW65" s="44"/>
      <c r="BX65" s="232"/>
      <c r="BY65" s="232"/>
      <c r="BZ65" s="232"/>
      <c r="CA65" s="232"/>
      <c r="CB65" s="232"/>
      <c r="CC65" s="232"/>
      <c r="CD65" s="392"/>
      <c r="CE65" s="354"/>
      <c r="CF65" s="232"/>
      <c r="CG65" s="232"/>
      <c r="CH65" s="232"/>
      <c r="CI65" s="232"/>
      <c r="CJ65" s="232"/>
      <c r="CK65" s="232"/>
      <c r="CL65" s="232"/>
      <c r="CM65" s="232"/>
      <c r="CN65" s="232"/>
      <c r="CO65" s="232"/>
      <c r="CP65" s="392"/>
      <c r="CQ65" s="392"/>
      <c r="CR65" s="392"/>
      <c r="CS65" s="392"/>
      <c r="CT65" s="392"/>
      <c r="CU65" s="392"/>
      <c r="CV65" s="392"/>
      <c r="CW65" s="392"/>
      <c r="CX65" s="392"/>
      <c r="CY65" s="392"/>
      <c r="CZ65" s="392"/>
      <c r="DA65" s="392"/>
      <c r="DB65" s="330"/>
      <c r="DC65" s="43"/>
    </row>
    <row r="66" spans="1:107" s="31" customFormat="1" x14ac:dyDescent="0.35">
      <c r="A66" s="139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8">
        <v>13098045</v>
      </c>
      <c r="V66" s="188">
        <v>12739876</v>
      </c>
      <c r="W66" s="188">
        <v>12466027</v>
      </c>
      <c r="X66" s="35">
        <v>12989113</v>
      </c>
      <c r="Y66" s="188">
        <v>13991123</v>
      </c>
      <c r="Z66" s="188">
        <v>15853690</v>
      </c>
      <c r="AA66" s="188">
        <v>17446532</v>
      </c>
      <c r="AB66" s="188">
        <v>18254327</v>
      </c>
      <c r="AC66" s="188">
        <v>18157630</v>
      </c>
      <c r="AD66" s="188">
        <v>17249374</v>
      </c>
      <c r="AE66" s="188">
        <v>14899000</v>
      </c>
      <c r="AF66" s="188">
        <v>13520975</v>
      </c>
      <c r="AG66" s="188">
        <v>12676931</v>
      </c>
      <c r="AH66" s="188">
        <v>11799982</v>
      </c>
      <c r="AI66" s="188">
        <v>11295756</v>
      </c>
      <c r="AJ66" s="35">
        <v>11608956</v>
      </c>
      <c r="AK66" s="279">
        <v>13496243</v>
      </c>
      <c r="AL66" s="279">
        <v>15458496</v>
      </c>
      <c r="AM66" s="279">
        <v>17500398</v>
      </c>
      <c r="AN66" s="279">
        <v>18377640</v>
      </c>
      <c r="AO66" s="279">
        <v>17819662</v>
      </c>
      <c r="AP66" s="279">
        <v>16834941</v>
      </c>
      <c r="AQ66" s="57">
        <v>15218344</v>
      </c>
      <c r="AR66" s="279">
        <v>14199883</v>
      </c>
      <c r="AS66" s="279">
        <v>13815412</v>
      </c>
      <c r="AT66" s="279">
        <v>12489005</v>
      </c>
      <c r="AU66" s="279">
        <v>12207366</v>
      </c>
      <c r="AV66" s="296">
        <v>13701287</v>
      </c>
      <c r="AW66" s="279">
        <v>15230011</v>
      </c>
      <c r="AX66" s="279">
        <v>17274459</v>
      </c>
      <c r="AY66" s="279">
        <v>18981066</v>
      </c>
      <c r="AZ66" s="57">
        <v>19769522</v>
      </c>
      <c r="BA66" s="279">
        <v>19081219</v>
      </c>
      <c r="BB66" s="279">
        <v>17758294</v>
      </c>
      <c r="BC66" s="57">
        <v>15947349</v>
      </c>
      <c r="BD66" s="279">
        <v>14615922</v>
      </c>
      <c r="BE66" s="279">
        <v>13113664</v>
      </c>
      <c r="BF66" s="279">
        <v>12209002</v>
      </c>
      <c r="BG66" s="279">
        <v>11874416</v>
      </c>
      <c r="BH66" s="296"/>
      <c r="BI66" s="36">
        <f t="shared" ref="BI66:BR70" si="248">O66-C66</f>
        <v>-460438.40000000037</v>
      </c>
      <c r="BJ66" s="37">
        <f t="shared" si="248"/>
        <v>-554904.4299999997</v>
      </c>
      <c r="BK66" s="37">
        <f t="shared" si="248"/>
        <v>774598.15000000037</v>
      </c>
      <c r="BL66" s="37">
        <f t="shared" si="248"/>
        <v>2052587.9299999997</v>
      </c>
      <c r="BM66" s="37">
        <f t="shared" si="248"/>
        <v>1920416.3499999996</v>
      </c>
      <c r="BN66" s="37">
        <f t="shared" si="248"/>
        <v>2887905.8100000005</v>
      </c>
      <c r="BO66" s="37">
        <f t="shared" si="248"/>
        <v>3370173.09</v>
      </c>
      <c r="BP66" s="37">
        <f t="shared" si="248"/>
        <v>3819098.1099999994</v>
      </c>
      <c r="BQ66" s="37">
        <f t="shared" si="248"/>
        <v>3876406.0399999991</v>
      </c>
      <c r="BR66" s="390">
        <f t="shared" si="248"/>
        <v>3775641.92</v>
      </c>
      <c r="BS66" s="413">
        <f t="shared" ref="BS66:CB70" si="249">Y66-M66</f>
        <v>3579027.0299999993</v>
      </c>
      <c r="BT66" s="37">
        <f t="shared" si="249"/>
        <v>3739350.6999999993</v>
      </c>
      <c r="BU66" s="37">
        <f t="shared" si="249"/>
        <v>3676309.0999999996</v>
      </c>
      <c r="BV66" s="37">
        <f t="shared" si="249"/>
        <v>3335162</v>
      </c>
      <c r="BW66" s="37">
        <f t="shared" si="249"/>
        <v>2924054</v>
      </c>
      <c r="BX66" s="230">
        <f t="shared" si="249"/>
        <v>2045875</v>
      </c>
      <c r="BY66" s="230">
        <f t="shared" si="249"/>
        <v>832402</v>
      </c>
      <c r="BZ66" s="230">
        <f t="shared" si="249"/>
        <v>-41851</v>
      </c>
      <c r="CA66" s="230">
        <f t="shared" si="249"/>
        <v>-421114</v>
      </c>
      <c r="CB66" s="230">
        <f t="shared" si="249"/>
        <v>-939894</v>
      </c>
      <c r="CC66" s="230">
        <f t="shared" ref="CC66:CL70" si="250">AI66-W66</f>
        <v>-1170271</v>
      </c>
      <c r="CD66" s="390">
        <f t="shared" si="250"/>
        <v>-1380157</v>
      </c>
      <c r="CE66" s="352">
        <f t="shared" si="250"/>
        <v>-494880</v>
      </c>
      <c r="CF66" s="230">
        <f t="shared" si="250"/>
        <v>-395194</v>
      </c>
      <c r="CG66" s="230">
        <f t="shared" si="250"/>
        <v>53866</v>
      </c>
      <c r="CH66" s="230">
        <f t="shared" si="250"/>
        <v>123313</v>
      </c>
      <c r="CI66" s="230">
        <f t="shared" si="250"/>
        <v>-337968</v>
      </c>
      <c r="CJ66" s="230">
        <f t="shared" si="250"/>
        <v>-414433</v>
      </c>
      <c r="CK66" s="230">
        <f t="shared" si="250"/>
        <v>319344</v>
      </c>
      <c r="CL66" s="230">
        <f t="shared" si="250"/>
        <v>678908</v>
      </c>
      <c r="CM66" s="230">
        <f t="shared" ref="CM66:DA70" si="251">AS66-AG66</f>
        <v>1138481</v>
      </c>
      <c r="CN66" s="230">
        <f t="shared" si="251"/>
        <v>689023</v>
      </c>
      <c r="CO66" s="230">
        <f t="shared" si="251"/>
        <v>911610</v>
      </c>
      <c r="CP66" s="390">
        <f t="shared" si="251"/>
        <v>2092331</v>
      </c>
      <c r="CQ66" s="390">
        <f t="shared" si="251"/>
        <v>1733768</v>
      </c>
      <c r="CR66" s="390">
        <f t="shared" si="251"/>
        <v>1815963</v>
      </c>
      <c r="CS66" s="390">
        <f t="shared" si="251"/>
        <v>1480668</v>
      </c>
      <c r="CT66" s="390">
        <f t="shared" si="251"/>
        <v>1391882</v>
      </c>
      <c r="CU66" s="390">
        <f t="shared" si="251"/>
        <v>1261557</v>
      </c>
      <c r="CV66" s="390">
        <f t="shared" si="251"/>
        <v>923353</v>
      </c>
      <c r="CW66" s="390">
        <f t="shared" si="251"/>
        <v>729005</v>
      </c>
      <c r="CX66" s="390">
        <f t="shared" si="251"/>
        <v>416039</v>
      </c>
      <c r="CY66" s="390">
        <f t="shared" si="251"/>
        <v>-701748</v>
      </c>
      <c r="CZ66" s="390">
        <f t="shared" si="251"/>
        <v>-280003</v>
      </c>
      <c r="DA66" s="390">
        <f t="shared" si="251"/>
        <v>-332950</v>
      </c>
      <c r="DB66" s="330"/>
      <c r="DC66" s="57">
        <f>IF(ISERROR(GETPIVOTDATA("VALUE",'CRS WK pvt'!$I$2,"DT_FILE",DC$8,"CD_CO",DC$6,"TRIM_CAT",TRIM(B66),"TRIM_LINE",A65))=TRUE,0,GETPIVOTDATA("VALUE",'CRS WK pvt'!$I$2,"DT_FILE",DC$8,"CD_CO",DC$6,"TRIM_CAT",TRIM(B66),"TRIM_LINE",A65))</f>
        <v>11874416</v>
      </c>
    </row>
    <row r="67" spans="1:107" s="31" customFormat="1" x14ac:dyDescent="0.35">
      <c r="A67" s="139"/>
      <c r="B67" s="32" t="s">
        <v>140</v>
      </c>
      <c r="C67" s="33">
        <v>4870380.87</v>
      </c>
      <c r="D67" s="34">
        <v>5051288.42</v>
      </c>
      <c r="E67" s="34">
        <v>5062268.04</v>
      </c>
      <c r="F67" s="34">
        <v>4831682.08</v>
      </c>
      <c r="G67" s="34">
        <v>4730263.6100000003</v>
      </c>
      <c r="H67" s="34">
        <v>4485609.93</v>
      </c>
      <c r="I67" s="34">
        <v>4371408.42</v>
      </c>
      <c r="J67" s="34">
        <v>4291053.7699999996</v>
      </c>
      <c r="K67" s="34">
        <v>4279030.95</v>
      </c>
      <c r="L67" s="35">
        <v>4381809.5999999996</v>
      </c>
      <c r="M67" s="34">
        <v>4542766.26</v>
      </c>
      <c r="N67" s="34">
        <v>4839790.75</v>
      </c>
      <c r="O67" s="34">
        <v>5117286.95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8">
        <v>5564276</v>
      </c>
      <c r="V67" s="188">
        <v>5496855</v>
      </c>
      <c r="W67" s="188">
        <v>5613586</v>
      </c>
      <c r="X67" s="35">
        <v>5673544</v>
      </c>
      <c r="Y67" s="188">
        <v>5830928</v>
      </c>
      <c r="Z67" s="188">
        <v>6222638</v>
      </c>
      <c r="AA67" s="188">
        <v>6616133</v>
      </c>
      <c r="AB67" s="188">
        <v>6921932</v>
      </c>
      <c r="AC67" s="188">
        <v>6978431</v>
      </c>
      <c r="AD67" s="188">
        <v>7000523</v>
      </c>
      <c r="AE67" s="188">
        <v>6575623</v>
      </c>
      <c r="AF67" s="188">
        <v>6296274</v>
      </c>
      <c r="AG67" s="188">
        <v>6061610</v>
      </c>
      <c r="AH67" s="188">
        <v>5742110</v>
      </c>
      <c r="AI67" s="188">
        <v>5524499</v>
      </c>
      <c r="AJ67" s="35">
        <v>5642761</v>
      </c>
      <c r="AK67" s="279">
        <v>5978999</v>
      </c>
      <c r="AL67" s="279">
        <v>6528223</v>
      </c>
      <c r="AM67" s="279">
        <v>7127614</v>
      </c>
      <c r="AN67" s="279">
        <v>7421350</v>
      </c>
      <c r="AO67" s="279">
        <v>7539621</v>
      </c>
      <c r="AP67" s="279">
        <v>7400316</v>
      </c>
      <c r="AQ67" s="57">
        <v>6964555</v>
      </c>
      <c r="AR67" s="279">
        <v>6857425</v>
      </c>
      <c r="AS67" s="279">
        <v>6764941</v>
      </c>
      <c r="AT67" s="279">
        <v>6389796</v>
      </c>
      <c r="AU67" s="279">
        <v>6580894</v>
      </c>
      <c r="AV67" s="296">
        <v>6908229</v>
      </c>
      <c r="AW67" s="279">
        <v>7403065</v>
      </c>
      <c r="AX67" s="279">
        <v>7950066</v>
      </c>
      <c r="AY67" s="279">
        <v>8527824</v>
      </c>
      <c r="AZ67" s="57">
        <v>8819246</v>
      </c>
      <c r="BA67" s="279">
        <v>8968073</v>
      </c>
      <c r="BB67" s="279">
        <v>8864148</v>
      </c>
      <c r="BC67" s="57">
        <v>8460582</v>
      </c>
      <c r="BD67" s="279">
        <v>8047079</v>
      </c>
      <c r="BE67" s="279">
        <v>7712235</v>
      </c>
      <c r="BF67" s="279">
        <v>7317174</v>
      </c>
      <c r="BG67" s="279">
        <v>7228302</v>
      </c>
      <c r="BH67" s="296"/>
      <c r="BI67" s="36">
        <f t="shared" si="248"/>
        <v>246906.08000000007</v>
      </c>
      <c r="BJ67" s="37">
        <f t="shared" si="248"/>
        <v>277837.58000000007</v>
      </c>
      <c r="BK67" s="37">
        <f t="shared" si="248"/>
        <v>360776.95999999996</v>
      </c>
      <c r="BL67" s="37">
        <f t="shared" si="248"/>
        <v>559369.91999999993</v>
      </c>
      <c r="BM67" s="37">
        <f t="shared" si="248"/>
        <v>830816.38999999966</v>
      </c>
      <c r="BN67" s="37">
        <f t="shared" si="248"/>
        <v>1027519.0700000003</v>
      </c>
      <c r="BO67" s="37">
        <f t="shared" si="248"/>
        <v>1192867.58</v>
      </c>
      <c r="BP67" s="37">
        <f t="shared" si="248"/>
        <v>1205801.2300000004</v>
      </c>
      <c r="BQ67" s="37">
        <f t="shared" si="248"/>
        <v>1334555.0499999998</v>
      </c>
      <c r="BR67" s="390">
        <f t="shared" si="248"/>
        <v>1291734.4000000004</v>
      </c>
      <c r="BS67" s="413">
        <f t="shared" si="249"/>
        <v>1288161.7400000002</v>
      </c>
      <c r="BT67" s="37">
        <f t="shared" si="249"/>
        <v>1382847.25</v>
      </c>
      <c r="BU67" s="37">
        <f t="shared" si="249"/>
        <v>1498846.0499999998</v>
      </c>
      <c r="BV67" s="37">
        <f t="shared" si="249"/>
        <v>1592806</v>
      </c>
      <c r="BW67" s="37">
        <f t="shared" si="249"/>
        <v>1555386</v>
      </c>
      <c r="BX67" s="230">
        <f t="shared" si="249"/>
        <v>1609471</v>
      </c>
      <c r="BY67" s="230">
        <f t="shared" si="249"/>
        <v>1014543</v>
      </c>
      <c r="BZ67" s="230">
        <f t="shared" si="249"/>
        <v>783145</v>
      </c>
      <c r="CA67" s="230">
        <f t="shared" si="249"/>
        <v>497334</v>
      </c>
      <c r="CB67" s="230">
        <f t="shared" si="249"/>
        <v>245255</v>
      </c>
      <c r="CC67" s="230">
        <f t="shared" si="250"/>
        <v>-89087</v>
      </c>
      <c r="CD67" s="390">
        <f t="shared" si="250"/>
        <v>-30783</v>
      </c>
      <c r="CE67" s="352">
        <f t="shared" si="250"/>
        <v>148071</v>
      </c>
      <c r="CF67" s="230">
        <f t="shared" si="250"/>
        <v>305585</v>
      </c>
      <c r="CG67" s="230">
        <f t="shared" si="250"/>
        <v>511481</v>
      </c>
      <c r="CH67" s="230">
        <f t="shared" si="250"/>
        <v>499418</v>
      </c>
      <c r="CI67" s="230">
        <f t="shared" si="250"/>
        <v>561190</v>
      </c>
      <c r="CJ67" s="230">
        <f t="shared" si="250"/>
        <v>399793</v>
      </c>
      <c r="CK67" s="230">
        <f t="shared" si="250"/>
        <v>388932</v>
      </c>
      <c r="CL67" s="230">
        <f t="shared" si="250"/>
        <v>561151</v>
      </c>
      <c r="CM67" s="230">
        <f t="shared" si="251"/>
        <v>703331</v>
      </c>
      <c r="CN67" s="230">
        <f t="shared" si="251"/>
        <v>647686</v>
      </c>
      <c r="CO67" s="230">
        <f t="shared" si="251"/>
        <v>1056395</v>
      </c>
      <c r="CP67" s="390">
        <f t="shared" si="251"/>
        <v>1265468</v>
      </c>
      <c r="CQ67" s="390">
        <f t="shared" si="251"/>
        <v>1424066</v>
      </c>
      <c r="CR67" s="390">
        <f t="shared" si="251"/>
        <v>1421843</v>
      </c>
      <c r="CS67" s="390">
        <f t="shared" si="251"/>
        <v>1400210</v>
      </c>
      <c r="CT67" s="390">
        <f t="shared" si="251"/>
        <v>1397896</v>
      </c>
      <c r="CU67" s="390">
        <f t="shared" si="251"/>
        <v>1428452</v>
      </c>
      <c r="CV67" s="390">
        <f t="shared" si="251"/>
        <v>1463832</v>
      </c>
      <c r="CW67" s="390">
        <f t="shared" si="251"/>
        <v>1496027</v>
      </c>
      <c r="CX67" s="390">
        <f t="shared" si="251"/>
        <v>1189654</v>
      </c>
      <c r="CY67" s="390">
        <f t="shared" si="251"/>
        <v>947294</v>
      </c>
      <c r="CZ67" s="390">
        <f t="shared" si="251"/>
        <v>927378</v>
      </c>
      <c r="DA67" s="390">
        <f t="shared" si="251"/>
        <v>647408</v>
      </c>
      <c r="DB67" s="330"/>
      <c r="DC67" s="57">
        <f>IF(ISERROR(GETPIVOTDATA("VALUE",'CRS WK pvt'!$I$2,"DT_FILE",DC$8,"CD_CO",DC$6,"TRIM_CAT",TRIM(B67),"TRIM_LINE",A65))=TRUE,0,GETPIVOTDATA("VALUE",'CRS WK pvt'!$I$2,"DT_FILE",DC$8,"CD_CO",DC$6,"TRIM_CAT",TRIM(B67),"TRIM_LINE",A65))</f>
        <v>7228302</v>
      </c>
    </row>
    <row r="68" spans="1:107" s="31" customFormat="1" x14ac:dyDescent="0.35">
      <c r="A68" s="139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</v>
      </c>
      <c r="H68" s="34">
        <v>551157.93999999994</v>
      </c>
      <c r="I68" s="34">
        <v>472014.3</v>
      </c>
      <c r="J68" s="34">
        <v>413735.69</v>
      </c>
      <c r="K68" s="34">
        <v>457535.37</v>
      </c>
      <c r="L68" s="35">
        <v>702110.52</v>
      </c>
      <c r="M68" s="34">
        <v>880891.58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8">
        <v>1239184</v>
      </c>
      <c r="V68" s="188">
        <v>1161212</v>
      </c>
      <c r="W68" s="188">
        <v>1072251</v>
      </c>
      <c r="X68" s="35">
        <v>1173109</v>
      </c>
      <c r="Y68" s="188">
        <v>1576041</v>
      </c>
      <c r="Z68" s="188">
        <v>1873342</v>
      </c>
      <c r="AA68" s="188">
        <v>1870314</v>
      </c>
      <c r="AB68" s="188">
        <v>1867547</v>
      </c>
      <c r="AC68" s="188">
        <v>1738135</v>
      </c>
      <c r="AD68" s="188">
        <v>1642625</v>
      </c>
      <c r="AE68" s="188">
        <v>1384087</v>
      </c>
      <c r="AF68" s="188">
        <v>1241399</v>
      </c>
      <c r="AG68" s="188">
        <v>1031089</v>
      </c>
      <c r="AH68" s="188">
        <v>1007658</v>
      </c>
      <c r="AI68" s="188">
        <v>1067883</v>
      </c>
      <c r="AJ68" s="35">
        <v>1178575</v>
      </c>
      <c r="AK68" s="279">
        <v>2341649</v>
      </c>
      <c r="AL68" s="279">
        <v>2674673</v>
      </c>
      <c r="AM68" s="279">
        <v>2982412</v>
      </c>
      <c r="AN68" s="279">
        <v>2429328</v>
      </c>
      <c r="AO68" s="279">
        <v>2311026</v>
      </c>
      <c r="AP68" s="279">
        <v>2068003</v>
      </c>
      <c r="AQ68" s="57">
        <v>1674215</v>
      </c>
      <c r="AR68" s="279">
        <v>1359330</v>
      </c>
      <c r="AS68" s="279">
        <v>1316932</v>
      </c>
      <c r="AT68" s="279">
        <v>1166832</v>
      </c>
      <c r="AU68" s="279">
        <v>1138331</v>
      </c>
      <c r="AV68" s="296">
        <v>1563399</v>
      </c>
      <c r="AW68" s="279">
        <v>1820956</v>
      </c>
      <c r="AX68" s="279">
        <v>2051054</v>
      </c>
      <c r="AY68" s="279">
        <v>2449488</v>
      </c>
      <c r="AZ68" s="57">
        <v>2369687</v>
      </c>
      <c r="BA68" s="279">
        <v>2251009</v>
      </c>
      <c r="BB68" s="279">
        <v>2008638</v>
      </c>
      <c r="BC68" s="57">
        <v>1646013</v>
      </c>
      <c r="BD68" s="279">
        <v>1445522</v>
      </c>
      <c r="BE68" s="279">
        <v>1266083</v>
      </c>
      <c r="BF68" s="279">
        <v>1193176</v>
      </c>
      <c r="BG68" s="279">
        <v>1177675</v>
      </c>
      <c r="BH68" s="296"/>
      <c r="BI68" s="36">
        <f t="shared" si="248"/>
        <v>7239.7900000000373</v>
      </c>
      <c r="BJ68" s="37">
        <f t="shared" si="248"/>
        <v>601360.54</v>
      </c>
      <c r="BK68" s="37">
        <f t="shared" si="248"/>
        <v>768410.24</v>
      </c>
      <c r="BL68" s="37">
        <f t="shared" si="248"/>
        <v>867755.37</v>
      </c>
      <c r="BM68" s="37">
        <f t="shared" si="248"/>
        <v>776160.73</v>
      </c>
      <c r="BN68" s="37">
        <f t="shared" si="248"/>
        <v>791041.06</v>
      </c>
      <c r="BO68" s="37">
        <f t="shared" si="248"/>
        <v>767169.7</v>
      </c>
      <c r="BP68" s="37">
        <f t="shared" si="248"/>
        <v>747476.31</v>
      </c>
      <c r="BQ68" s="37">
        <f t="shared" si="248"/>
        <v>614715.63</v>
      </c>
      <c r="BR68" s="390">
        <f t="shared" si="248"/>
        <v>470998.48</v>
      </c>
      <c r="BS68" s="413">
        <f t="shared" si="249"/>
        <v>695149.42</v>
      </c>
      <c r="BT68" s="37">
        <f t="shared" si="249"/>
        <v>409390.78</v>
      </c>
      <c r="BU68" s="37">
        <f t="shared" si="249"/>
        <v>270822.24</v>
      </c>
      <c r="BV68" s="37">
        <f t="shared" si="249"/>
        <v>-431916</v>
      </c>
      <c r="BW68" s="37">
        <f t="shared" si="249"/>
        <v>-334579</v>
      </c>
      <c r="BX68" s="230">
        <f t="shared" si="249"/>
        <v>-238104</v>
      </c>
      <c r="BY68" s="230">
        <f t="shared" si="249"/>
        <v>-140083</v>
      </c>
      <c r="BZ68" s="230">
        <f t="shared" si="249"/>
        <v>-100800</v>
      </c>
      <c r="CA68" s="230">
        <f t="shared" si="249"/>
        <v>-208095</v>
      </c>
      <c r="CB68" s="230">
        <f t="shared" si="249"/>
        <v>-153554</v>
      </c>
      <c r="CC68" s="230">
        <f t="shared" si="250"/>
        <v>-4368</v>
      </c>
      <c r="CD68" s="390">
        <f t="shared" si="250"/>
        <v>5466</v>
      </c>
      <c r="CE68" s="352">
        <f t="shared" si="250"/>
        <v>765608</v>
      </c>
      <c r="CF68" s="230">
        <f t="shared" si="250"/>
        <v>801331</v>
      </c>
      <c r="CG68" s="230">
        <f t="shared" si="250"/>
        <v>1112098</v>
      </c>
      <c r="CH68" s="230">
        <f t="shared" si="250"/>
        <v>561781</v>
      </c>
      <c r="CI68" s="230">
        <f t="shared" si="250"/>
        <v>572891</v>
      </c>
      <c r="CJ68" s="230">
        <f t="shared" si="250"/>
        <v>425378</v>
      </c>
      <c r="CK68" s="230">
        <f t="shared" si="250"/>
        <v>290128</v>
      </c>
      <c r="CL68" s="230">
        <f t="shared" si="250"/>
        <v>117931</v>
      </c>
      <c r="CM68" s="230">
        <f t="shared" si="251"/>
        <v>285843</v>
      </c>
      <c r="CN68" s="230">
        <f t="shared" si="251"/>
        <v>159174</v>
      </c>
      <c r="CO68" s="230">
        <f t="shared" si="251"/>
        <v>70448</v>
      </c>
      <c r="CP68" s="390">
        <f t="shared" si="251"/>
        <v>384824</v>
      </c>
      <c r="CQ68" s="390">
        <f t="shared" si="251"/>
        <v>-520693</v>
      </c>
      <c r="CR68" s="390">
        <f t="shared" si="251"/>
        <v>-623619</v>
      </c>
      <c r="CS68" s="390">
        <f t="shared" si="251"/>
        <v>-532924</v>
      </c>
      <c r="CT68" s="390">
        <f t="shared" si="251"/>
        <v>-59641</v>
      </c>
      <c r="CU68" s="390">
        <f t="shared" si="251"/>
        <v>-60017</v>
      </c>
      <c r="CV68" s="390">
        <f t="shared" si="251"/>
        <v>-59365</v>
      </c>
      <c r="CW68" s="390">
        <f t="shared" si="251"/>
        <v>-28202</v>
      </c>
      <c r="CX68" s="390">
        <f t="shared" si="251"/>
        <v>86192</v>
      </c>
      <c r="CY68" s="390">
        <f t="shared" si="251"/>
        <v>-50849</v>
      </c>
      <c r="CZ68" s="390">
        <f t="shared" si="251"/>
        <v>26344</v>
      </c>
      <c r="DA68" s="390">
        <f t="shared" si="251"/>
        <v>39344</v>
      </c>
      <c r="DB68" s="330"/>
      <c r="DC68" s="57">
        <f>IF(ISERROR(GETPIVOTDATA("VALUE",'CRS WK pvt'!$I$2,"DT_FILE",DC$8,"CD_CO",DC$6,"TRIM_CAT",TRIM(B68),"TRIM_LINE",A65))=TRUE,0,GETPIVOTDATA("VALUE",'CRS WK pvt'!$I$2,"DT_FILE",DC$8,"CD_CO",DC$6,"TRIM_CAT",TRIM(B68),"TRIM_LINE",A65))</f>
        <v>1177675</v>
      </c>
    </row>
    <row r="69" spans="1:107" s="31" customFormat="1" x14ac:dyDescent="0.35">
      <c r="A69" s="139"/>
      <c r="B69" s="32" t="s">
        <v>142</v>
      </c>
      <c r="C69" s="33">
        <v>1307509.78</v>
      </c>
      <c r="D69" s="34">
        <v>1054901.22</v>
      </c>
      <c r="E69" s="34">
        <v>814151.57</v>
      </c>
      <c r="F69" s="34">
        <v>734894.95</v>
      </c>
      <c r="G69" s="34">
        <v>586306.05000000005</v>
      </c>
      <c r="H69" s="34">
        <v>589746.80000000005</v>
      </c>
      <c r="I69" s="34">
        <v>556944.21</v>
      </c>
      <c r="J69" s="34">
        <v>451389.04</v>
      </c>
      <c r="K69" s="34">
        <v>441145</v>
      </c>
      <c r="L69" s="35">
        <v>682294.6</v>
      </c>
      <c r="M69" s="34">
        <v>638151.61</v>
      </c>
      <c r="N69" s="34">
        <v>718728.83</v>
      </c>
      <c r="O69" s="34">
        <v>800743.05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8">
        <v>394271</v>
      </c>
      <c r="V69" s="188">
        <v>259938</v>
      </c>
      <c r="W69" s="188">
        <v>397068</v>
      </c>
      <c r="X69" s="35">
        <v>440258</v>
      </c>
      <c r="Y69" s="188">
        <v>657287</v>
      </c>
      <c r="Z69" s="188">
        <v>816713</v>
      </c>
      <c r="AA69" s="188">
        <v>719040</v>
      </c>
      <c r="AB69" s="188">
        <v>594554</v>
      </c>
      <c r="AC69" s="188">
        <v>591431</v>
      </c>
      <c r="AD69" s="188">
        <v>684187</v>
      </c>
      <c r="AE69" s="188">
        <v>459578</v>
      </c>
      <c r="AF69" s="188">
        <v>409435</v>
      </c>
      <c r="AG69" s="188">
        <v>402342</v>
      </c>
      <c r="AH69" s="188">
        <v>328026</v>
      </c>
      <c r="AI69" s="188">
        <v>371234</v>
      </c>
      <c r="AJ69" s="35">
        <v>581709</v>
      </c>
      <c r="AK69" s="279">
        <v>1113068</v>
      </c>
      <c r="AL69" s="279">
        <v>1195239</v>
      </c>
      <c r="AM69" s="279">
        <v>1118475</v>
      </c>
      <c r="AN69" s="279">
        <v>876956</v>
      </c>
      <c r="AO69" s="279">
        <v>890003</v>
      </c>
      <c r="AP69" s="279">
        <v>691633</v>
      </c>
      <c r="AQ69" s="57">
        <v>451820</v>
      </c>
      <c r="AR69" s="279">
        <v>435225</v>
      </c>
      <c r="AS69" s="279">
        <v>443565</v>
      </c>
      <c r="AT69" s="279">
        <v>452135</v>
      </c>
      <c r="AU69" s="279">
        <v>527862</v>
      </c>
      <c r="AV69" s="296">
        <v>733984</v>
      </c>
      <c r="AW69" s="279">
        <v>862685</v>
      </c>
      <c r="AX69" s="279">
        <v>745818</v>
      </c>
      <c r="AY69" s="279">
        <v>923108</v>
      </c>
      <c r="AZ69" s="57">
        <v>909304</v>
      </c>
      <c r="BA69" s="279">
        <v>824202</v>
      </c>
      <c r="BB69" s="279">
        <v>755241</v>
      </c>
      <c r="BC69" s="57">
        <v>579826</v>
      </c>
      <c r="BD69" s="279">
        <v>558419</v>
      </c>
      <c r="BE69" s="279">
        <v>541387</v>
      </c>
      <c r="BF69" s="279">
        <v>571537</v>
      </c>
      <c r="BG69" s="279">
        <v>635743</v>
      </c>
      <c r="BH69" s="296"/>
      <c r="BI69" s="36">
        <f t="shared" si="248"/>
        <v>-506766.73</v>
      </c>
      <c r="BJ69" s="37">
        <f t="shared" si="248"/>
        <v>-100231.21999999997</v>
      </c>
      <c r="BK69" s="37">
        <f t="shared" si="248"/>
        <v>94070.430000000051</v>
      </c>
      <c r="BL69" s="37">
        <f t="shared" si="248"/>
        <v>79372.050000000047</v>
      </c>
      <c r="BM69" s="37">
        <f t="shared" si="248"/>
        <v>-41141.050000000047</v>
      </c>
      <c r="BN69" s="37">
        <f t="shared" si="248"/>
        <v>-139927.80000000005</v>
      </c>
      <c r="BO69" s="37">
        <f t="shared" si="248"/>
        <v>-162673.20999999996</v>
      </c>
      <c r="BP69" s="37">
        <f t="shared" si="248"/>
        <v>-191451.03999999998</v>
      </c>
      <c r="BQ69" s="37">
        <f t="shared" si="248"/>
        <v>-44077</v>
      </c>
      <c r="BR69" s="390">
        <f t="shared" si="248"/>
        <v>-242036.59999999998</v>
      </c>
      <c r="BS69" s="413">
        <f t="shared" si="249"/>
        <v>19135.390000000014</v>
      </c>
      <c r="BT69" s="37">
        <f t="shared" si="249"/>
        <v>97984.170000000042</v>
      </c>
      <c r="BU69" s="37">
        <f t="shared" si="249"/>
        <v>-81703.050000000047</v>
      </c>
      <c r="BV69" s="37">
        <f t="shared" si="249"/>
        <v>-360116</v>
      </c>
      <c r="BW69" s="37">
        <f t="shared" si="249"/>
        <v>-316791</v>
      </c>
      <c r="BX69" s="230">
        <f t="shared" si="249"/>
        <v>-130080</v>
      </c>
      <c r="BY69" s="230">
        <f t="shared" si="249"/>
        <v>-85587</v>
      </c>
      <c r="BZ69" s="230">
        <f t="shared" si="249"/>
        <v>-40384</v>
      </c>
      <c r="CA69" s="230">
        <f t="shared" si="249"/>
        <v>8071</v>
      </c>
      <c r="CB69" s="230">
        <f t="shared" si="249"/>
        <v>68088</v>
      </c>
      <c r="CC69" s="230">
        <f t="shared" si="250"/>
        <v>-25834</v>
      </c>
      <c r="CD69" s="390">
        <f t="shared" si="250"/>
        <v>141451</v>
      </c>
      <c r="CE69" s="352">
        <f t="shared" si="250"/>
        <v>455781</v>
      </c>
      <c r="CF69" s="230">
        <f t="shared" si="250"/>
        <v>378526</v>
      </c>
      <c r="CG69" s="230">
        <f t="shared" si="250"/>
        <v>399435</v>
      </c>
      <c r="CH69" s="230">
        <f t="shared" si="250"/>
        <v>282402</v>
      </c>
      <c r="CI69" s="230">
        <f t="shared" si="250"/>
        <v>298572</v>
      </c>
      <c r="CJ69" s="230">
        <f t="shared" si="250"/>
        <v>7446</v>
      </c>
      <c r="CK69" s="230">
        <f t="shared" si="250"/>
        <v>-7758</v>
      </c>
      <c r="CL69" s="230">
        <f t="shared" si="250"/>
        <v>25790</v>
      </c>
      <c r="CM69" s="230">
        <f t="shared" si="251"/>
        <v>41223</v>
      </c>
      <c r="CN69" s="230">
        <f t="shared" si="251"/>
        <v>124109</v>
      </c>
      <c r="CO69" s="230">
        <f t="shared" si="251"/>
        <v>156628</v>
      </c>
      <c r="CP69" s="390">
        <f t="shared" si="251"/>
        <v>152275</v>
      </c>
      <c r="CQ69" s="390">
        <f t="shared" si="251"/>
        <v>-250383</v>
      </c>
      <c r="CR69" s="390">
        <f t="shared" si="251"/>
        <v>-449421</v>
      </c>
      <c r="CS69" s="390">
        <f t="shared" si="251"/>
        <v>-195367</v>
      </c>
      <c r="CT69" s="390">
        <f t="shared" si="251"/>
        <v>32348</v>
      </c>
      <c r="CU69" s="390">
        <f t="shared" si="251"/>
        <v>-65801</v>
      </c>
      <c r="CV69" s="390">
        <f t="shared" si="251"/>
        <v>63608</v>
      </c>
      <c r="CW69" s="390">
        <f t="shared" si="251"/>
        <v>128006</v>
      </c>
      <c r="CX69" s="390">
        <f t="shared" si="251"/>
        <v>123194</v>
      </c>
      <c r="CY69" s="390">
        <f t="shared" si="251"/>
        <v>97822</v>
      </c>
      <c r="CZ69" s="390">
        <f t="shared" si="251"/>
        <v>119402</v>
      </c>
      <c r="DA69" s="390">
        <f t="shared" si="251"/>
        <v>107881</v>
      </c>
      <c r="DB69" s="330"/>
      <c r="DC69" s="57">
        <f>IF(ISERROR(GETPIVOTDATA("VALUE",'CRS WK pvt'!$I$2,"DT_FILE",DC$8,"CD_CO",DC$6,"TRIM_CAT",TRIM(B69),"TRIM_LINE",A65))=TRUE,0,GETPIVOTDATA("VALUE",'CRS WK pvt'!$I$2,"DT_FILE",DC$8,"CD_CO",DC$6,"TRIM_CAT",TRIM(B69),"TRIM_LINE",A65))</f>
        <v>635743</v>
      </c>
    </row>
    <row r="70" spans="1:107" s="31" customFormat="1" x14ac:dyDescent="0.35">
      <c r="A70" s="139"/>
      <c r="B70" s="32" t="s">
        <v>143</v>
      </c>
      <c r="C70" s="33">
        <v>220183.94</v>
      </c>
      <c r="D70" s="34">
        <v>284721.46000000002</v>
      </c>
      <c r="E70" s="34">
        <v>459106.92</v>
      </c>
      <c r="F70" s="34">
        <v>217838.22</v>
      </c>
      <c r="G70" s="34">
        <v>275127.06</v>
      </c>
      <c r="H70" s="34">
        <v>112092.58</v>
      </c>
      <c r="I70" s="34">
        <v>97953.78</v>
      </c>
      <c r="J70" s="34">
        <v>64118.21</v>
      </c>
      <c r="K70" s="34">
        <v>173614.26</v>
      </c>
      <c r="L70" s="35">
        <v>169886.5</v>
      </c>
      <c r="M70" s="34">
        <v>138667.60999999999</v>
      </c>
      <c r="N70" s="34">
        <v>212852.25</v>
      </c>
      <c r="O70" s="34">
        <v>342513.3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8">
        <v>273151</v>
      </c>
      <c r="V70" s="188">
        <v>321862</v>
      </c>
      <c r="W70" s="188">
        <v>292362</v>
      </c>
      <c r="X70" s="35">
        <v>317255</v>
      </c>
      <c r="Y70" s="188">
        <v>363019</v>
      </c>
      <c r="Z70" s="188">
        <v>461567</v>
      </c>
      <c r="AA70" s="188">
        <v>441436</v>
      </c>
      <c r="AB70" s="188">
        <v>401825</v>
      </c>
      <c r="AC70" s="188">
        <v>487461</v>
      </c>
      <c r="AD70" s="188">
        <v>611361</v>
      </c>
      <c r="AE70" s="188">
        <v>576975</v>
      </c>
      <c r="AF70" s="188">
        <v>551682</v>
      </c>
      <c r="AG70" s="188">
        <v>579536</v>
      </c>
      <c r="AH70" s="188">
        <v>607949</v>
      </c>
      <c r="AI70" s="188">
        <v>504204</v>
      </c>
      <c r="AJ70" s="35">
        <v>527952</v>
      </c>
      <c r="AK70" s="279">
        <v>814576</v>
      </c>
      <c r="AL70" s="279">
        <v>691076</v>
      </c>
      <c r="AM70" s="279">
        <v>1037016</v>
      </c>
      <c r="AN70" s="279">
        <v>738083</v>
      </c>
      <c r="AO70" s="279">
        <v>773904</v>
      </c>
      <c r="AP70" s="279">
        <v>947436</v>
      </c>
      <c r="AQ70" s="57">
        <v>656800</v>
      </c>
      <c r="AR70" s="279">
        <v>672707</v>
      </c>
      <c r="AS70" s="279">
        <v>511747</v>
      </c>
      <c r="AT70" s="279">
        <v>223069</v>
      </c>
      <c r="AU70" s="279">
        <v>438166</v>
      </c>
      <c r="AV70" s="296">
        <v>843370</v>
      </c>
      <c r="AW70" s="279">
        <v>704332</v>
      </c>
      <c r="AX70" s="279">
        <v>550641</v>
      </c>
      <c r="AY70" s="279">
        <v>460503</v>
      </c>
      <c r="AZ70" s="57">
        <v>321278</v>
      </c>
      <c r="BA70" s="279">
        <v>304139</v>
      </c>
      <c r="BB70" s="279">
        <v>164834</v>
      </c>
      <c r="BC70" s="57">
        <v>275345</v>
      </c>
      <c r="BD70" s="279">
        <v>508485</v>
      </c>
      <c r="BE70" s="279">
        <v>35195</v>
      </c>
      <c r="BF70" s="279">
        <v>58182</v>
      </c>
      <c r="BG70" s="279">
        <v>40755</v>
      </c>
      <c r="BH70" s="296"/>
      <c r="BI70" s="36">
        <f t="shared" si="248"/>
        <v>122329.35999999999</v>
      </c>
      <c r="BJ70" s="37">
        <f t="shared" si="248"/>
        <v>65911.539999999979</v>
      </c>
      <c r="BK70" s="37">
        <f t="shared" si="248"/>
        <v>-218259.91999999998</v>
      </c>
      <c r="BL70" s="37">
        <f t="shared" si="248"/>
        <v>9401.7799999999988</v>
      </c>
      <c r="BM70" s="37">
        <f t="shared" si="248"/>
        <v>-33273.06</v>
      </c>
      <c r="BN70" s="37">
        <f t="shared" si="248"/>
        <v>216161.41999999998</v>
      </c>
      <c r="BO70" s="37">
        <f t="shared" si="248"/>
        <v>175197.22</v>
      </c>
      <c r="BP70" s="37">
        <f t="shared" si="248"/>
        <v>257743.79</v>
      </c>
      <c r="BQ70" s="37">
        <f t="shared" si="248"/>
        <v>118747.73999999999</v>
      </c>
      <c r="BR70" s="390">
        <f t="shared" si="248"/>
        <v>147368.5</v>
      </c>
      <c r="BS70" s="413">
        <f t="shared" si="249"/>
        <v>224351.39</v>
      </c>
      <c r="BT70" s="37">
        <f t="shared" si="249"/>
        <v>248714.75</v>
      </c>
      <c r="BU70" s="37">
        <f t="shared" si="249"/>
        <v>98922.700000000012</v>
      </c>
      <c r="BV70" s="37">
        <f t="shared" si="249"/>
        <v>51192</v>
      </c>
      <c r="BW70" s="37">
        <f t="shared" si="249"/>
        <v>246614</v>
      </c>
      <c r="BX70" s="230">
        <f t="shared" si="249"/>
        <v>384121</v>
      </c>
      <c r="BY70" s="230">
        <f t="shared" si="249"/>
        <v>335121</v>
      </c>
      <c r="BZ70" s="230">
        <f t="shared" si="249"/>
        <v>223428</v>
      </c>
      <c r="CA70" s="230">
        <f t="shared" si="249"/>
        <v>306385</v>
      </c>
      <c r="CB70" s="230">
        <f t="shared" si="249"/>
        <v>286087</v>
      </c>
      <c r="CC70" s="230">
        <f t="shared" si="250"/>
        <v>211842</v>
      </c>
      <c r="CD70" s="390">
        <f t="shared" si="250"/>
        <v>210697</v>
      </c>
      <c r="CE70" s="352">
        <f t="shared" si="250"/>
        <v>451557</v>
      </c>
      <c r="CF70" s="230">
        <f t="shared" si="250"/>
        <v>229509</v>
      </c>
      <c r="CG70" s="230">
        <f t="shared" si="250"/>
        <v>595580</v>
      </c>
      <c r="CH70" s="230">
        <f t="shared" si="250"/>
        <v>336258</v>
      </c>
      <c r="CI70" s="230">
        <f t="shared" si="250"/>
        <v>286443</v>
      </c>
      <c r="CJ70" s="230">
        <f t="shared" si="250"/>
        <v>336075</v>
      </c>
      <c r="CK70" s="230">
        <f t="shared" si="250"/>
        <v>79825</v>
      </c>
      <c r="CL70" s="230">
        <f t="shared" si="250"/>
        <v>121025</v>
      </c>
      <c r="CM70" s="230">
        <f t="shared" si="251"/>
        <v>-67789</v>
      </c>
      <c r="CN70" s="230">
        <f t="shared" si="251"/>
        <v>-384880</v>
      </c>
      <c r="CO70" s="230">
        <f t="shared" si="251"/>
        <v>-66038</v>
      </c>
      <c r="CP70" s="390">
        <f t="shared" si="251"/>
        <v>315418</v>
      </c>
      <c r="CQ70" s="390">
        <f t="shared" si="251"/>
        <v>-110244</v>
      </c>
      <c r="CR70" s="390">
        <f t="shared" si="251"/>
        <v>-140435</v>
      </c>
      <c r="CS70" s="390">
        <f t="shared" si="251"/>
        <v>-576513</v>
      </c>
      <c r="CT70" s="390">
        <f t="shared" si="251"/>
        <v>-416805</v>
      </c>
      <c r="CU70" s="390">
        <f t="shared" si="251"/>
        <v>-469765</v>
      </c>
      <c r="CV70" s="390">
        <f t="shared" si="251"/>
        <v>-782602</v>
      </c>
      <c r="CW70" s="390">
        <f t="shared" si="251"/>
        <v>-381455</v>
      </c>
      <c r="CX70" s="390">
        <f t="shared" si="251"/>
        <v>-164222</v>
      </c>
      <c r="CY70" s="390">
        <f t="shared" si="251"/>
        <v>-476552</v>
      </c>
      <c r="CZ70" s="390">
        <f t="shared" si="251"/>
        <v>-164887</v>
      </c>
      <c r="DA70" s="390">
        <f t="shared" si="251"/>
        <v>-397411</v>
      </c>
      <c r="DB70" s="330"/>
      <c r="DC70" s="57">
        <f>IF(ISERROR(GETPIVOTDATA("VALUE",'CRS WK pvt'!$I$2,"DT_FILE",DC$8,"CD_CO",DC$6,"TRIM_CAT",TRIM(B70),"TRIM_LINE",A65))=TRUE,0,GETPIVOTDATA("VALUE",'CRS WK pvt'!$I$2,"DT_FILE",DC$8,"CD_CO",DC$6,"TRIM_CAT",TRIM(B70),"TRIM_LINE",A65))</f>
        <v>40755</v>
      </c>
    </row>
    <row r="71" spans="1:107" s="123" customFormat="1" ht="15" thickBot="1" x14ac:dyDescent="0.4">
      <c r="A71" s="140"/>
      <c r="B71" s="45" t="s">
        <v>144</v>
      </c>
      <c r="C71" s="119">
        <f t="shared" ref="C71:V71" si="252">SUM(C66:C70)</f>
        <v>22220987.860000003</v>
      </c>
      <c r="D71" s="120">
        <f t="shared" si="252"/>
        <v>23563082.990000002</v>
      </c>
      <c r="E71" s="120">
        <f t="shared" si="252"/>
        <v>22098808.140000004</v>
      </c>
      <c r="F71" s="120">
        <f t="shared" si="252"/>
        <v>19948299.949999996</v>
      </c>
      <c r="G71" s="120">
        <f t="shared" si="252"/>
        <v>18485887.640000001</v>
      </c>
      <c r="H71" s="120">
        <f t="shared" si="252"/>
        <v>16413527.439999999</v>
      </c>
      <c r="I71" s="120">
        <f t="shared" si="252"/>
        <v>15226192.619999999</v>
      </c>
      <c r="J71" s="120">
        <f t="shared" si="252"/>
        <v>14141074.6</v>
      </c>
      <c r="K71" s="120">
        <f t="shared" si="252"/>
        <v>13940946.539999999</v>
      </c>
      <c r="L71" s="121">
        <f t="shared" si="252"/>
        <v>15149572.299999999</v>
      </c>
      <c r="M71" s="120">
        <f t="shared" si="252"/>
        <v>16612573.029999999</v>
      </c>
      <c r="N71" s="120">
        <f t="shared" si="252"/>
        <v>19349662.349999998</v>
      </c>
      <c r="O71" s="120">
        <f t="shared" si="252"/>
        <v>21630257.960000005</v>
      </c>
      <c r="P71" s="120">
        <f t="shared" si="252"/>
        <v>23853057</v>
      </c>
      <c r="Q71" s="120">
        <f t="shared" si="252"/>
        <v>23878404</v>
      </c>
      <c r="R71" s="120">
        <f t="shared" si="252"/>
        <v>23516787</v>
      </c>
      <c r="S71" s="120">
        <f t="shared" si="252"/>
        <v>21938867</v>
      </c>
      <c r="T71" s="120">
        <f t="shared" si="252"/>
        <v>21196227</v>
      </c>
      <c r="U71" s="120">
        <f t="shared" si="252"/>
        <v>20568927</v>
      </c>
      <c r="V71" s="120">
        <f t="shared" si="252"/>
        <v>19979743</v>
      </c>
      <c r="W71" s="120">
        <f>SUM(W66+W67+W68+W69+W70)</f>
        <v>19841294</v>
      </c>
      <c r="X71" s="121">
        <f>SUM(X66+X67+X68+X69+X70)</f>
        <v>20593279</v>
      </c>
      <c r="Y71" s="191">
        <v>22418398</v>
      </c>
      <c r="Z71" s="191">
        <v>25227950</v>
      </c>
      <c r="AA71" s="191">
        <v>27093455</v>
      </c>
      <c r="AB71" s="191">
        <v>28040185</v>
      </c>
      <c r="AC71" s="191">
        <v>27953088</v>
      </c>
      <c r="AD71" s="191">
        <v>27188070</v>
      </c>
      <c r="AE71" s="191">
        <v>23895263</v>
      </c>
      <c r="AF71" s="191">
        <v>22019765</v>
      </c>
      <c r="AG71" s="191">
        <v>20751508</v>
      </c>
      <c r="AH71" s="191">
        <v>19485725</v>
      </c>
      <c r="AI71" s="191">
        <v>18763576</v>
      </c>
      <c r="AJ71" s="121">
        <v>19539953</v>
      </c>
      <c r="AK71" s="202">
        <v>23744535</v>
      </c>
      <c r="AL71" s="202">
        <v>26547707</v>
      </c>
      <c r="AM71" s="202">
        <v>29765915</v>
      </c>
      <c r="AN71" s="202">
        <v>29843357</v>
      </c>
      <c r="AO71" s="202">
        <v>29334216</v>
      </c>
      <c r="AP71" s="202">
        <v>27942329</v>
      </c>
      <c r="AQ71" s="29">
        <v>24965734</v>
      </c>
      <c r="AR71" s="202">
        <v>23524570</v>
      </c>
      <c r="AS71" s="202">
        <v>22852597</v>
      </c>
      <c r="AT71" s="202">
        <v>20720837</v>
      </c>
      <c r="AU71" s="202">
        <v>20892619</v>
      </c>
      <c r="AV71" s="299">
        <v>23750269</v>
      </c>
      <c r="AW71" s="202">
        <v>26021049</v>
      </c>
      <c r="AX71" s="202">
        <v>28572038</v>
      </c>
      <c r="AY71" s="202">
        <v>31341989</v>
      </c>
      <c r="AZ71" s="29">
        <v>32189037</v>
      </c>
      <c r="BA71" s="202">
        <v>31428642</v>
      </c>
      <c r="BB71" s="202">
        <v>29551155</v>
      </c>
      <c r="BC71" s="29">
        <v>26909115</v>
      </c>
      <c r="BD71" s="202">
        <v>25175427</v>
      </c>
      <c r="BE71" s="202">
        <v>22668564</v>
      </c>
      <c r="BF71" s="202">
        <v>21349071</v>
      </c>
      <c r="BG71" s="202">
        <v>20956891</v>
      </c>
      <c r="BH71" s="299"/>
      <c r="BI71" s="29">
        <f t="shared" ref="BI71:BM71" si="253">SUM(BI66:BI70)</f>
        <v>-590729.90000000026</v>
      </c>
      <c r="BJ71" s="122">
        <f t="shared" si="253"/>
        <v>289974.01000000042</v>
      </c>
      <c r="BK71" s="122">
        <f t="shared" si="253"/>
        <v>1779595.8600000003</v>
      </c>
      <c r="BL71" s="122">
        <f t="shared" si="253"/>
        <v>3568487.0499999993</v>
      </c>
      <c r="BM71" s="122">
        <f t="shared" si="253"/>
        <v>3452979.3599999989</v>
      </c>
      <c r="BN71" s="122">
        <f t="shared" ref="BN71:BV71" si="254">SUM(BN66:BN70)</f>
        <v>4782699.5600000015</v>
      </c>
      <c r="BO71" s="122">
        <f t="shared" si="254"/>
        <v>5342734.38</v>
      </c>
      <c r="BP71" s="122">
        <f t="shared" si="254"/>
        <v>5838668.4000000004</v>
      </c>
      <c r="BQ71" s="122">
        <f t="shared" si="254"/>
        <v>5900347.459999999</v>
      </c>
      <c r="BR71" s="393">
        <f t="shared" si="254"/>
        <v>5443706.7000000011</v>
      </c>
      <c r="BS71" s="416">
        <f t="shared" si="254"/>
        <v>5805824.9699999988</v>
      </c>
      <c r="BT71" s="122">
        <f t="shared" si="254"/>
        <v>5878287.6499999994</v>
      </c>
      <c r="BU71" s="122">
        <f t="shared" si="254"/>
        <v>5463197.04</v>
      </c>
      <c r="BV71" s="122">
        <f t="shared" si="254"/>
        <v>4187128</v>
      </c>
      <c r="BW71" s="122">
        <f t="shared" ref="BW71:BX71" si="255">SUM(BW66:BW70)</f>
        <v>4074684</v>
      </c>
      <c r="BX71" s="233">
        <f t="shared" si="255"/>
        <v>3671283</v>
      </c>
      <c r="BY71" s="233">
        <f t="shared" ref="BY71:BZ71" si="256">SUM(BY66:BY70)</f>
        <v>1956396</v>
      </c>
      <c r="BZ71" s="233">
        <f t="shared" si="256"/>
        <v>823538</v>
      </c>
      <c r="CA71" s="233">
        <f t="shared" ref="CA71" si="257">SUM(CA66:CA70)</f>
        <v>182581</v>
      </c>
      <c r="CB71" s="233">
        <f t="shared" ref="CB71:CC71" si="258">SUM(CB66:CB70)</f>
        <v>-494018</v>
      </c>
      <c r="CC71" s="233">
        <f t="shared" si="258"/>
        <v>-1077718</v>
      </c>
      <c r="CD71" s="393">
        <f t="shared" ref="CD71:CE71" si="259">SUM(CD66:CD70)</f>
        <v>-1053326</v>
      </c>
      <c r="CE71" s="355">
        <f t="shared" si="259"/>
        <v>1326137</v>
      </c>
      <c r="CF71" s="233">
        <f t="shared" ref="CF71" si="260">SUM(CF66:CF70)</f>
        <v>1319757</v>
      </c>
      <c r="CG71" s="233">
        <f t="shared" ref="CG71" si="261">SUM(CG66:CG70)</f>
        <v>2672460</v>
      </c>
      <c r="CH71" s="233">
        <f t="shared" ref="CH71" si="262">SUM(CH66:CH70)</f>
        <v>1803172</v>
      </c>
      <c r="CI71" s="233">
        <f t="shared" ref="CI71" si="263">SUM(CI66:CI70)</f>
        <v>1381128</v>
      </c>
      <c r="CJ71" s="233">
        <f t="shared" ref="CJ71" si="264">SUM(CJ66:CJ70)</f>
        <v>754259</v>
      </c>
      <c r="CK71" s="233">
        <f t="shared" ref="CK71" si="265">SUM(CK66:CK70)</f>
        <v>1070471</v>
      </c>
      <c r="CL71" s="233">
        <f t="shared" ref="CL71" si="266">SUM(CL66:CL70)</f>
        <v>1504805</v>
      </c>
      <c r="CM71" s="233">
        <f t="shared" ref="CM71" si="267">SUM(CM66:CM70)</f>
        <v>2101089</v>
      </c>
      <c r="CN71" s="233">
        <f t="shared" ref="CN71" si="268">SUM(CN66:CN70)</f>
        <v>1235112</v>
      </c>
      <c r="CO71" s="233">
        <f t="shared" ref="CO71" si="269">SUM(CO66:CO70)</f>
        <v>2129043</v>
      </c>
      <c r="CP71" s="393">
        <f t="shared" ref="CP71" si="270">SUM(CP66:CP70)</f>
        <v>4210316</v>
      </c>
      <c r="CQ71" s="393">
        <f t="shared" ref="CQ71" si="271">SUM(CQ66:CQ70)</f>
        <v>2276514</v>
      </c>
      <c r="CR71" s="393">
        <f t="shared" ref="CR71" si="272">SUM(CR66:CR70)</f>
        <v>2024331</v>
      </c>
      <c r="CS71" s="393">
        <f t="shared" ref="CS71" si="273">SUM(CS66:CS70)</f>
        <v>1576074</v>
      </c>
      <c r="CT71" s="393">
        <f t="shared" ref="CT71:CU71" si="274">SUM(CT66:CT70)</f>
        <v>2345680</v>
      </c>
      <c r="CU71" s="393">
        <f t="shared" si="274"/>
        <v>2094426</v>
      </c>
      <c r="CV71" s="393">
        <f t="shared" ref="CV71" si="275">SUM(CV66:CV70)</f>
        <v>1608826</v>
      </c>
      <c r="CW71" s="393">
        <f t="shared" ref="CW71" si="276">SUM(CW66:CW70)</f>
        <v>1943381</v>
      </c>
      <c r="CX71" s="393">
        <f t="shared" ref="CX71:CY71" si="277">SUM(CX66:CX70)</f>
        <v>1650857</v>
      </c>
      <c r="CY71" s="393">
        <f t="shared" si="277"/>
        <v>-184033</v>
      </c>
      <c r="CZ71" s="393">
        <f t="shared" ref="CZ71:DA71" si="278">SUM(CZ66:CZ70)</f>
        <v>628234</v>
      </c>
      <c r="DA71" s="393">
        <f t="shared" si="278"/>
        <v>64272</v>
      </c>
      <c r="DB71" s="331"/>
      <c r="DC71" s="29">
        <f>SUM(DC66:DC70)</f>
        <v>20956891</v>
      </c>
    </row>
    <row r="72" spans="1:107" s="52" customFormat="1" x14ac:dyDescent="0.3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1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1"/>
      <c r="BI72" s="71"/>
      <c r="BJ72" s="72"/>
      <c r="BK72" s="72"/>
      <c r="BL72" s="72"/>
      <c r="BM72" s="72"/>
      <c r="BN72" s="72"/>
      <c r="BO72" s="72"/>
      <c r="BP72" s="72"/>
      <c r="BQ72" s="72"/>
      <c r="BR72" s="385"/>
      <c r="BS72" s="408"/>
      <c r="BT72" s="72"/>
      <c r="BU72" s="72"/>
      <c r="BV72" s="72"/>
      <c r="BW72" s="72"/>
      <c r="BX72" s="225"/>
      <c r="BY72" s="225"/>
      <c r="BZ72" s="225"/>
      <c r="CA72" s="225"/>
      <c r="CB72" s="225"/>
      <c r="CC72" s="225"/>
      <c r="CD72" s="385"/>
      <c r="CE72" s="347"/>
      <c r="CF72" s="225"/>
      <c r="CG72" s="225"/>
      <c r="CH72" s="225"/>
      <c r="CI72" s="225"/>
      <c r="CJ72" s="225"/>
      <c r="CK72" s="225"/>
      <c r="CL72" s="225"/>
      <c r="CM72" s="225"/>
      <c r="CN72" s="225"/>
      <c r="CO72" s="225"/>
      <c r="CP72" s="385"/>
      <c r="CQ72" s="385"/>
      <c r="CR72" s="385"/>
      <c r="CS72" s="385"/>
      <c r="CT72" s="385"/>
      <c r="CU72" s="385"/>
      <c r="CV72" s="385"/>
      <c r="CW72" s="385"/>
      <c r="CX72" s="385"/>
      <c r="CY72" s="385"/>
      <c r="CZ72" s="385"/>
      <c r="DA72" s="385"/>
      <c r="DB72" s="264"/>
      <c r="DC72" s="71"/>
    </row>
    <row r="73" spans="1:107" s="52" customFormat="1" x14ac:dyDescent="0.35">
      <c r="A73" s="139"/>
      <c r="B73" s="53" t="s">
        <v>139</v>
      </c>
      <c r="C73" s="73">
        <v>22112155</v>
      </c>
      <c r="D73" s="74">
        <v>14657923</v>
      </c>
      <c r="E73" s="74">
        <v>9052086</v>
      </c>
      <c r="F73" s="74">
        <v>5063435</v>
      </c>
      <c r="G73" s="74">
        <v>3525288</v>
      </c>
      <c r="H73" s="74">
        <v>3046548</v>
      </c>
      <c r="I73" s="74">
        <v>3223241</v>
      </c>
      <c r="J73" s="74">
        <v>4922550</v>
      </c>
      <c r="K73" s="74">
        <v>8910355</v>
      </c>
      <c r="L73" s="75">
        <v>20409593</v>
      </c>
      <c r="M73" s="74">
        <v>24414341</v>
      </c>
      <c r="N73" s="74">
        <v>21667070</v>
      </c>
      <c r="O73" s="74">
        <v>19287257</v>
      </c>
      <c r="P73" s="74">
        <v>16696011</v>
      </c>
      <c r="Q73" s="74">
        <v>12025517</v>
      </c>
      <c r="R73" s="74">
        <v>5754386</v>
      </c>
      <c r="S73" s="74">
        <v>3956706</v>
      </c>
      <c r="T73" s="74">
        <v>3093160</v>
      </c>
      <c r="U73" s="184">
        <v>3708871</v>
      </c>
      <c r="V73" s="184">
        <v>4772063</v>
      </c>
      <c r="W73" s="184">
        <v>8580190</v>
      </c>
      <c r="X73" s="75">
        <v>16660754</v>
      </c>
      <c r="Y73" s="184">
        <v>24303938</v>
      </c>
      <c r="Z73" s="184">
        <v>25888443</v>
      </c>
      <c r="AA73" s="184">
        <v>23581709</v>
      </c>
      <c r="AB73" s="184">
        <v>14822187</v>
      </c>
      <c r="AC73" s="184">
        <v>8463156</v>
      </c>
      <c r="AD73" s="184">
        <v>5126105</v>
      </c>
      <c r="AE73" s="184">
        <v>3676091</v>
      </c>
      <c r="AF73" s="184">
        <v>3339539</v>
      </c>
      <c r="AG73" s="184">
        <v>3363571</v>
      </c>
      <c r="AH73" s="184">
        <v>3598605</v>
      </c>
      <c r="AI73" s="184">
        <v>8210867</v>
      </c>
      <c r="AJ73" s="75">
        <v>17945878</v>
      </c>
      <c r="AK73" s="275">
        <v>22697935</v>
      </c>
      <c r="AL73" s="275">
        <v>26257839</v>
      </c>
      <c r="AM73" s="275">
        <v>22358967</v>
      </c>
      <c r="AN73" s="275">
        <v>14466906</v>
      </c>
      <c r="AO73" s="275">
        <v>8975425</v>
      </c>
      <c r="AP73" s="275">
        <v>4728961</v>
      </c>
      <c r="AQ73" s="76">
        <v>3502494</v>
      </c>
      <c r="AR73" s="275">
        <v>3056170</v>
      </c>
      <c r="AS73" s="275">
        <v>3464865</v>
      </c>
      <c r="AT73" s="275">
        <v>4133994</v>
      </c>
      <c r="AU73" s="275">
        <v>6879660</v>
      </c>
      <c r="AV73" s="292">
        <v>16290638</v>
      </c>
      <c r="AW73" s="275">
        <v>21471893</v>
      </c>
      <c r="AX73" s="275">
        <v>20468114</v>
      </c>
      <c r="AY73" s="275">
        <v>21111286</v>
      </c>
      <c r="AZ73" s="76">
        <v>13937468</v>
      </c>
      <c r="BA73" s="275">
        <v>7719705</v>
      </c>
      <c r="BB73" s="275">
        <v>4986812</v>
      </c>
      <c r="BC73" s="76">
        <v>3513262</v>
      </c>
      <c r="BD73" s="275">
        <v>3248692</v>
      </c>
      <c r="BE73" s="275">
        <v>3304158</v>
      </c>
      <c r="BF73" s="275">
        <v>4041842</v>
      </c>
      <c r="BG73" s="275">
        <v>8395596</v>
      </c>
      <c r="BH73" s="292"/>
      <c r="BI73" s="76">
        <f t="shared" ref="BI73:BR77" si="279">O73-C73</f>
        <v>-2824898</v>
      </c>
      <c r="BJ73" s="77">
        <f t="shared" si="279"/>
        <v>2038088</v>
      </c>
      <c r="BK73" s="77">
        <f t="shared" si="279"/>
        <v>2973431</v>
      </c>
      <c r="BL73" s="77">
        <f t="shared" si="279"/>
        <v>690951</v>
      </c>
      <c r="BM73" s="77">
        <f t="shared" si="279"/>
        <v>431418</v>
      </c>
      <c r="BN73" s="77">
        <f t="shared" si="279"/>
        <v>46612</v>
      </c>
      <c r="BO73" s="77">
        <f t="shared" si="279"/>
        <v>485630</v>
      </c>
      <c r="BP73" s="77">
        <f t="shared" si="279"/>
        <v>-150487</v>
      </c>
      <c r="BQ73" s="77">
        <f t="shared" si="279"/>
        <v>-330165</v>
      </c>
      <c r="BR73" s="386">
        <f t="shared" si="279"/>
        <v>-3748839</v>
      </c>
      <c r="BS73" s="409">
        <f t="shared" ref="BS73:CB77" si="280">Y73-M73</f>
        <v>-110403</v>
      </c>
      <c r="BT73" s="77">
        <f t="shared" si="280"/>
        <v>4221373</v>
      </c>
      <c r="BU73" s="77">
        <f t="shared" si="280"/>
        <v>4294452</v>
      </c>
      <c r="BV73" s="77">
        <f t="shared" si="280"/>
        <v>-1873824</v>
      </c>
      <c r="BW73" s="77">
        <f t="shared" si="280"/>
        <v>-3562361</v>
      </c>
      <c r="BX73" s="226">
        <f t="shared" si="280"/>
        <v>-628281</v>
      </c>
      <c r="BY73" s="226">
        <f t="shared" si="280"/>
        <v>-280615</v>
      </c>
      <c r="BZ73" s="226">
        <f t="shared" si="280"/>
        <v>246379</v>
      </c>
      <c r="CA73" s="226">
        <f t="shared" si="280"/>
        <v>-345300</v>
      </c>
      <c r="CB73" s="226">
        <f t="shared" si="280"/>
        <v>-1173458</v>
      </c>
      <c r="CC73" s="226">
        <f t="shared" ref="CC73:CL77" si="281">AI73-W73</f>
        <v>-369323</v>
      </c>
      <c r="CD73" s="386">
        <f t="shared" si="281"/>
        <v>1285124</v>
      </c>
      <c r="CE73" s="348">
        <f t="shared" si="281"/>
        <v>-1606003</v>
      </c>
      <c r="CF73" s="226">
        <f t="shared" si="281"/>
        <v>369396</v>
      </c>
      <c r="CG73" s="226">
        <f t="shared" si="281"/>
        <v>-1222742</v>
      </c>
      <c r="CH73" s="226">
        <f t="shared" si="281"/>
        <v>-355281</v>
      </c>
      <c r="CI73" s="226">
        <f t="shared" si="281"/>
        <v>512269</v>
      </c>
      <c r="CJ73" s="226">
        <f t="shared" si="281"/>
        <v>-397144</v>
      </c>
      <c r="CK73" s="226">
        <f t="shared" si="281"/>
        <v>-173597</v>
      </c>
      <c r="CL73" s="226">
        <f t="shared" si="281"/>
        <v>-283369</v>
      </c>
      <c r="CM73" s="226">
        <f t="shared" ref="CM73:DA77" si="282">AS73-AG73</f>
        <v>101294</v>
      </c>
      <c r="CN73" s="226">
        <f t="shared" si="282"/>
        <v>535389</v>
      </c>
      <c r="CO73" s="226">
        <f t="shared" si="282"/>
        <v>-1331207</v>
      </c>
      <c r="CP73" s="386">
        <f t="shared" si="282"/>
        <v>-1655240</v>
      </c>
      <c r="CQ73" s="386">
        <f t="shared" si="282"/>
        <v>-1226042</v>
      </c>
      <c r="CR73" s="386">
        <f t="shared" si="282"/>
        <v>-5789725</v>
      </c>
      <c r="CS73" s="386">
        <f t="shared" si="282"/>
        <v>-1247681</v>
      </c>
      <c r="CT73" s="386">
        <f t="shared" si="282"/>
        <v>-529438</v>
      </c>
      <c r="CU73" s="386">
        <f t="shared" si="282"/>
        <v>-1255720</v>
      </c>
      <c r="CV73" s="386">
        <f t="shared" si="282"/>
        <v>257851</v>
      </c>
      <c r="CW73" s="386">
        <f t="shared" si="282"/>
        <v>10768</v>
      </c>
      <c r="CX73" s="386">
        <f t="shared" si="282"/>
        <v>192522</v>
      </c>
      <c r="CY73" s="386">
        <f t="shared" si="282"/>
        <v>-160707</v>
      </c>
      <c r="CZ73" s="386">
        <f t="shared" si="282"/>
        <v>-92152</v>
      </c>
      <c r="DA73" s="386">
        <f t="shared" si="282"/>
        <v>1515936</v>
      </c>
      <c r="DB73" s="264"/>
      <c r="DC73" s="76">
        <f>IF(ISERROR(GETPIVOTDATA("VALUE",'CRS WK pvt'!$I$2,"DT_FILE",DC$8,"CD_CO",DC$6,"TRIM_CAT",TRIM(B73),"TRIM_LINE",A72))=TRUE,0,GETPIVOTDATA("VALUE",'CRS WK pvt'!$I$2,"DT_FILE",DC$8,"CD_CO",DC$6,"TRIM_CAT",TRIM(B73),"TRIM_LINE",A72))</f>
        <v>8395596</v>
      </c>
    </row>
    <row r="74" spans="1:107" s="52" customFormat="1" x14ac:dyDescent="0.35">
      <c r="A74" s="139"/>
      <c r="B74" s="53" t="s">
        <v>140</v>
      </c>
      <c r="C74" s="73">
        <v>1506282</v>
      </c>
      <c r="D74" s="74">
        <v>1196996</v>
      </c>
      <c r="E74" s="74">
        <v>603602</v>
      </c>
      <c r="F74" s="74">
        <v>373151</v>
      </c>
      <c r="G74" s="74">
        <v>219842</v>
      </c>
      <c r="H74" s="74">
        <v>176776</v>
      </c>
      <c r="I74" s="74">
        <v>189984</v>
      </c>
      <c r="J74" s="74">
        <v>296935</v>
      </c>
      <c r="K74" s="74">
        <v>565396</v>
      </c>
      <c r="L74" s="75">
        <v>1501179</v>
      </c>
      <c r="M74" s="74">
        <v>1593477</v>
      </c>
      <c r="N74" s="74">
        <v>1457461</v>
      </c>
      <c r="O74" s="74">
        <v>1259335</v>
      </c>
      <c r="P74" s="74">
        <v>1214922</v>
      </c>
      <c r="Q74" s="74">
        <v>723771</v>
      </c>
      <c r="R74" s="74">
        <v>386870</v>
      </c>
      <c r="S74" s="74">
        <v>265206</v>
      </c>
      <c r="T74" s="74">
        <v>185111</v>
      </c>
      <c r="U74" s="184">
        <v>214146</v>
      </c>
      <c r="V74" s="184">
        <v>296295</v>
      </c>
      <c r="W74" s="184">
        <v>628827</v>
      </c>
      <c r="X74" s="75">
        <v>1336530</v>
      </c>
      <c r="Y74" s="184">
        <v>1819916</v>
      </c>
      <c r="Z74" s="184">
        <v>1931879</v>
      </c>
      <c r="AA74" s="184">
        <v>1800497</v>
      </c>
      <c r="AB74" s="184">
        <v>1324628</v>
      </c>
      <c r="AC74" s="184">
        <v>651980</v>
      </c>
      <c r="AD74" s="184">
        <v>489627</v>
      </c>
      <c r="AE74" s="184">
        <v>313118</v>
      </c>
      <c r="AF74" s="184">
        <v>229582</v>
      </c>
      <c r="AG74" s="184">
        <v>238684</v>
      </c>
      <c r="AH74" s="184">
        <v>267577</v>
      </c>
      <c r="AI74" s="184">
        <v>716482</v>
      </c>
      <c r="AJ74" s="75">
        <v>1402667</v>
      </c>
      <c r="AK74" s="275">
        <v>1807381</v>
      </c>
      <c r="AL74" s="275">
        <v>2104496</v>
      </c>
      <c r="AM74" s="275">
        <v>1865010</v>
      </c>
      <c r="AN74" s="275">
        <v>1359660</v>
      </c>
      <c r="AO74" s="275">
        <v>860941</v>
      </c>
      <c r="AP74" s="275">
        <v>467755</v>
      </c>
      <c r="AQ74" s="76">
        <v>284977</v>
      </c>
      <c r="AR74" s="275">
        <v>223380</v>
      </c>
      <c r="AS74" s="275">
        <v>260584</v>
      </c>
      <c r="AT74" s="275">
        <v>345312</v>
      </c>
      <c r="AU74" s="275">
        <v>668844</v>
      </c>
      <c r="AV74" s="292">
        <v>1621699</v>
      </c>
      <c r="AW74" s="275">
        <v>1937758</v>
      </c>
      <c r="AX74" s="275">
        <v>1985556</v>
      </c>
      <c r="AY74" s="275">
        <v>2095763</v>
      </c>
      <c r="AZ74" s="76">
        <v>1513233</v>
      </c>
      <c r="BA74" s="275">
        <v>931444</v>
      </c>
      <c r="BB74" s="275">
        <v>569695</v>
      </c>
      <c r="BC74" s="76">
        <v>314318</v>
      </c>
      <c r="BD74" s="275">
        <v>296162</v>
      </c>
      <c r="BE74" s="275">
        <v>287404</v>
      </c>
      <c r="BF74" s="275">
        <v>368994</v>
      </c>
      <c r="BG74" s="275">
        <v>874066</v>
      </c>
      <c r="BH74" s="292"/>
      <c r="BI74" s="76">
        <f t="shared" si="279"/>
        <v>-246947</v>
      </c>
      <c r="BJ74" s="77">
        <f t="shared" si="279"/>
        <v>17926</v>
      </c>
      <c r="BK74" s="77">
        <f t="shared" si="279"/>
        <v>120169</v>
      </c>
      <c r="BL74" s="77">
        <f t="shared" si="279"/>
        <v>13719</v>
      </c>
      <c r="BM74" s="77">
        <f t="shared" si="279"/>
        <v>45364</v>
      </c>
      <c r="BN74" s="77">
        <f t="shared" si="279"/>
        <v>8335</v>
      </c>
      <c r="BO74" s="77">
        <f t="shared" si="279"/>
        <v>24162</v>
      </c>
      <c r="BP74" s="77">
        <f t="shared" si="279"/>
        <v>-640</v>
      </c>
      <c r="BQ74" s="77">
        <f t="shared" si="279"/>
        <v>63431</v>
      </c>
      <c r="BR74" s="386">
        <f t="shared" si="279"/>
        <v>-164649</v>
      </c>
      <c r="BS74" s="409">
        <f t="shared" si="280"/>
        <v>226439</v>
      </c>
      <c r="BT74" s="77">
        <f t="shared" si="280"/>
        <v>474418</v>
      </c>
      <c r="BU74" s="77">
        <f t="shared" si="280"/>
        <v>541162</v>
      </c>
      <c r="BV74" s="77">
        <f t="shared" si="280"/>
        <v>109706</v>
      </c>
      <c r="BW74" s="77">
        <f t="shared" si="280"/>
        <v>-71791</v>
      </c>
      <c r="BX74" s="226">
        <f t="shared" si="280"/>
        <v>102757</v>
      </c>
      <c r="BY74" s="226">
        <f t="shared" si="280"/>
        <v>47912</v>
      </c>
      <c r="BZ74" s="226">
        <f t="shared" si="280"/>
        <v>44471</v>
      </c>
      <c r="CA74" s="226">
        <f t="shared" si="280"/>
        <v>24538</v>
      </c>
      <c r="CB74" s="226">
        <f t="shared" si="280"/>
        <v>-28718</v>
      </c>
      <c r="CC74" s="226">
        <f t="shared" si="281"/>
        <v>87655</v>
      </c>
      <c r="CD74" s="386">
        <f t="shared" si="281"/>
        <v>66137</v>
      </c>
      <c r="CE74" s="348">
        <f t="shared" si="281"/>
        <v>-12535</v>
      </c>
      <c r="CF74" s="226">
        <f t="shared" si="281"/>
        <v>172617</v>
      </c>
      <c r="CG74" s="226">
        <f t="shared" si="281"/>
        <v>64513</v>
      </c>
      <c r="CH74" s="226">
        <f t="shared" si="281"/>
        <v>35032</v>
      </c>
      <c r="CI74" s="226">
        <f t="shared" si="281"/>
        <v>208961</v>
      </c>
      <c r="CJ74" s="226">
        <f t="shared" si="281"/>
        <v>-21872</v>
      </c>
      <c r="CK74" s="226">
        <f t="shared" si="281"/>
        <v>-28141</v>
      </c>
      <c r="CL74" s="226">
        <f t="shared" si="281"/>
        <v>-6202</v>
      </c>
      <c r="CM74" s="226">
        <f t="shared" si="282"/>
        <v>21900</v>
      </c>
      <c r="CN74" s="226">
        <f t="shared" si="282"/>
        <v>77735</v>
      </c>
      <c r="CO74" s="226">
        <f t="shared" si="282"/>
        <v>-47638</v>
      </c>
      <c r="CP74" s="386">
        <f t="shared" si="282"/>
        <v>219032</v>
      </c>
      <c r="CQ74" s="386">
        <f t="shared" si="282"/>
        <v>130377</v>
      </c>
      <c r="CR74" s="386">
        <f t="shared" si="282"/>
        <v>-118940</v>
      </c>
      <c r="CS74" s="386">
        <f t="shared" si="282"/>
        <v>230753</v>
      </c>
      <c r="CT74" s="386">
        <f t="shared" si="282"/>
        <v>153573</v>
      </c>
      <c r="CU74" s="386">
        <f t="shared" si="282"/>
        <v>70503</v>
      </c>
      <c r="CV74" s="386">
        <f t="shared" si="282"/>
        <v>101940</v>
      </c>
      <c r="CW74" s="386">
        <f t="shared" si="282"/>
        <v>29341</v>
      </c>
      <c r="CX74" s="386">
        <f t="shared" si="282"/>
        <v>72782</v>
      </c>
      <c r="CY74" s="386">
        <f t="shared" si="282"/>
        <v>26820</v>
      </c>
      <c r="CZ74" s="386">
        <f t="shared" si="282"/>
        <v>23682</v>
      </c>
      <c r="DA74" s="386">
        <f t="shared" si="282"/>
        <v>205222</v>
      </c>
      <c r="DB74" s="264"/>
      <c r="DC74" s="76">
        <f>IF(ISERROR(GETPIVOTDATA("VALUE",'CRS WK pvt'!$I$2,"DT_FILE",DC$8,"CD_CO",DC$6,"TRIM_CAT",TRIM(B74),"TRIM_LINE",A72))=TRUE,0,GETPIVOTDATA("VALUE",'CRS WK pvt'!$I$2,"DT_FILE",DC$8,"CD_CO",DC$6,"TRIM_CAT",TRIM(B74),"TRIM_LINE",A72))</f>
        <v>874066</v>
      </c>
    </row>
    <row r="75" spans="1:107" s="52" customFormat="1" x14ac:dyDescent="0.35">
      <c r="A75" s="139"/>
      <c r="B75" s="53" t="s">
        <v>141</v>
      </c>
      <c r="C75" s="73">
        <v>6757319</v>
      </c>
      <c r="D75" s="74">
        <v>4219968</v>
      </c>
      <c r="E75" s="74">
        <v>2822502</v>
      </c>
      <c r="F75" s="74">
        <v>1657327</v>
      </c>
      <c r="G75" s="74">
        <v>1316723</v>
      </c>
      <c r="H75" s="74">
        <v>1277065</v>
      </c>
      <c r="I75" s="74">
        <v>1181558</v>
      </c>
      <c r="J75" s="74">
        <v>1870709</v>
      </c>
      <c r="K75" s="74">
        <v>2585365</v>
      </c>
      <c r="L75" s="75">
        <v>9405758</v>
      </c>
      <c r="M75" s="74">
        <v>7011240</v>
      </c>
      <c r="N75" s="74">
        <v>6347688</v>
      </c>
      <c r="O75" s="74">
        <v>5252285</v>
      </c>
      <c r="P75" s="74">
        <v>4342733</v>
      </c>
      <c r="Q75" s="74">
        <v>3121649</v>
      </c>
      <c r="R75" s="74">
        <v>1403670</v>
      </c>
      <c r="S75" s="74">
        <v>1159580</v>
      </c>
      <c r="T75" s="74">
        <v>1016270</v>
      </c>
      <c r="U75" s="184">
        <v>1211909</v>
      </c>
      <c r="V75" s="184">
        <v>1499688</v>
      </c>
      <c r="W75" s="184">
        <v>2509867</v>
      </c>
      <c r="X75" s="75">
        <v>4821212</v>
      </c>
      <c r="Y75" s="184">
        <v>7282842</v>
      </c>
      <c r="Z75" s="184">
        <v>7433936</v>
      </c>
      <c r="AA75" s="184">
        <v>7743404</v>
      </c>
      <c r="AB75" s="184">
        <v>4245689</v>
      </c>
      <c r="AC75" s="184">
        <v>2670084</v>
      </c>
      <c r="AD75" s="184">
        <v>1568256</v>
      </c>
      <c r="AE75" s="184">
        <v>1273733</v>
      </c>
      <c r="AF75" s="184">
        <v>1296729</v>
      </c>
      <c r="AG75" s="184">
        <v>1221142</v>
      </c>
      <c r="AH75" s="184">
        <v>1263760</v>
      </c>
      <c r="AI75" s="184">
        <v>2450189</v>
      </c>
      <c r="AJ75" s="75">
        <v>5080117</v>
      </c>
      <c r="AK75" s="275">
        <v>6752531</v>
      </c>
      <c r="AL75" s="275">
        <v>8110601</v>
      </c>
      <c r="AM75" s="275">
        <v>6824290</v>
      </c>
      <c r="AN75" s="275">
        <v>4523275</v>
      </c>
      <c r="AO75" s="275">
        <v>2546202</v>
      </c>
      <c r="AP75" s="275">
        <v>1578989</v>
      </c>
      <c r="AQ75" s="76">
        <v>1318725</v>
      </c>
      <c r="AR75" s="275">
        <v>1224322</v>
      </c>
      <c r="AS75" s="275">
        <v>1255252</v>
      </c>
      <c r="AT75" s="275">
        <v>1439031</v>
      </c>
      <c r="AU75" s="275">
        <v>2204270</v>
      </c>
      <c r="AV75" s="292">
        <v>4980410</v>
      </c>
      <c r="AW75" s="275">
        <v>6340814</v>
      </c>
      <c r="AX75" s="275">
        <v>6588568</v>
      </c>
      <c r="AY75" s="275">
        <v>6360058</v>
      </c>
      <c r="AZ75" s="76">
        <v>4164278</v>
      </c>
      <c r="BA75" s="275">
        <v>2599598</v>
      </c>
      <c r="BB75" s="275">
        <v>1592970</v>
      </c>
      <c r="BC75" s="76">
        <v>1154406</v>
      </c>
      <c r="BD75" s="275">
        <v>1225207</v>
      </c>
      <c r="BE75" s="275">
        <v>1188531</v>
      </c>
      <c r="BF75" s="275">
        <v>1399412</v>
      </c>
      <c r="BG75" s="275">
        <v>2689463</v>
      </c>
      <c r="BH75" s="292"/>
      <c r="BI75" s="76">
        <f t="shared" si="279"/>
        <v>-1505034</v>
      </c>
      <c r="BJ75" s="77">
        <f t="shared" si="279"/>
        <v>122765</v>
      </c>
      <c r="BK75" s="77">
        <f t="shared" si="279"/>
        <v>299147</v>
      </c>
      <c r="BL75" s="77">
        <f t="shared" si="279"/>
        <v>-253657</v>
      </c>
      <c r="BM75" s="77">
        <f t="shared" si="279"/>
        <v>-157143</v>
      </c>
      <c r="BN75" s="77">
        <f t="shared" si="279"/>
        <v>-260795</v>
      </c>
      <c r="BO75" s="77">
        <f t="shared" si="279"/>
        <v>30351</v>
      </c>
      <c r="BP75" s="77">
        <f t="shared" si="279"/>
        <v>-371021</v>
      </c>
      <c r="BQ75" s="77">
        <f t="shared" si="279"/>
        <v>-75498</v>
      </c>
      <c r="BR75" s="386">
        <f t="shared" si="279"/>
        <v>-4584546</v>
      </c>
      <c r="BS75" s="409">
        <f t="shared" si="280"/>
        <v>271602</v>
      </c>
      <c r="BT75" s="77">
        <f t="shared" si="280"/>
        <v>1086248</v>
      </c>
      <c r="BU75" s="77">
        <f t="shared" si="280"/>
        <v>2491119</v>
      </c>
      <c r="BV75" s="77">
        <f t="shared" si="280"/>
        <v>-97044</v>
      </c>
      <c r="BW75" s="77">
        <f t="shared" si="280"/>
        <v>-451565</v>
      </c>
      <c r="BX75" s="226">
        <f t="shared" si="280"/>
        <v>164586</v>
      </c>
      <c r="BY75" s="226">
        <f t="shared" si="280"/>
        <v>114153</v>
      </c>
      <c r="BZ75" s="226">
        <f t="shared" si="280"/>
        <v>280459</v>
      </c>
      <c r="CA75" s="226">
        <f t="shared" si="280"/>
        <v>9233</v>
      </c>
      <c r="CB75" s="226">
        <f t="shared" si="280"/>
        <v>-235928</v>
      </c>
      <c r="CC75" s="226">
        <f t="shared" si="281"/>
        <v>-59678</v>
      </c>
      <c r="CD75" s="386">
        <f t="shared" si="281"/>
        <v>258905</v>
      </c>
      <c r="CE75" s="348">
        <f t="shared" si="281"/>
        <v>-530311</v>
      </c>
      <c r="CF75" s="226">
        <f t="shared" si="281"/>
        <v>676665</v>
      </c>
      <c r="CG75" s="226">
        <f t="shared" si="281"/>
        <v>-919114</v>
      </c>
      <c r="CH75" s="226">
        <f t="shared" si="281"/>
        <v>277586</v>
      </c>
      <c r="CI75" s="226">
        <f t="shared" si="281"/>
        <v>-123882</v>
      </c>
      <c r="CJ75" s="226">
        <f t="shared" si="281"/>
        <v>10733</v>
      </c>
      <c r="CK75" s="226">
        <f t="shared" si="281"/>
        <v>44992</v>
      </c>
      <c r="CL75" s="226">
        <f t="shared" si="281"/>
        <v>-72407</v>
      </c>
      <c r="CM75" s="226">
        <f t="shared" si="282"/>
        <v>34110</v>
      </c>
      <c r="CN75" s="226">
        <f t="shared" si="282"/>
        <v>175271</v>
      </c>
      <c r="CO75" s="226">
        <f t="shared" si="282"/>
        <v>-245919</v>
      </c>
      <c r="CP75" s="386">
        <f t="shared" si="282"/>
        <v>-99707</v>
      </c>
      <c r="CQ75" s="386">
        <f t="shared" si="282"/>
        <v>-411717</v>
      </c>
      <c r="CR75" s="386">
        <f t="shared" si="282"/>
        <v>-1522033</v>
      </c>
      <c r="CS75" s="386">
        <f t="shared" si="282"/>
        <v>-464232</v>
      </c>
      <c r="CT75" s="386">
        <f t="shared" si="282"/>
        <v>-358997</v>
      </c>
      <c r="CU75" s="386">
        <f t="shared" si="282"/>
        <v>53396</v>
      </c>
      <c r="CV75" s="386">
        <f t="shared" si="282"/>
        <v>13981</v>
      </c>
      <c r="CW75" s="386">
        <f t="shared" si="282"/>
        <v>-164319</v>
      </c>
      <c r="CX75" s="386">
        <f t="shared" si="282"/>
        <v>885</v>
      </c>
      <c r="CY75" s="386">
        <f t="shared" si="282"/>
        <v>-66721</v>
      </c>
      <c r="CZ75" s="386">
        <f t="shared" si="282"/>
        <v>-39619</v>
      </c>
      <c r="DA75" s="386">
        <f t="shared" si="282"/>
        <v>485193</v>
      </c>
      <c r="DB75" s="264"/>
      <c r="DC75" s="76">
        <f>IF(ISERROR(GETPIVOTDATA("VALUE",'CRS WK pvt'!$I$2,"DT_FILE",DC$8,"CD_CO",DC$6,"TRIM_CAT",TRIM(B75),"TRIM_LINE",A72))=TRUE,0,GETPIVOTDATA("VALUE",'CRS WK pvt'!$I$2,"DT_FILE",DC$8,"CD_CO",DC$6,"TRIM_CAT",TRIM(B75),"TRIM_LINE",A72))</f>
        <v>2689463</v>
      </c>
    </row>
    <row r="76" spans="1:107" s="52" customFormat="1" x14ac:dyDescent="0.35">
      <c r="A76" s="139"/>
      <c r="B76" s="53" t="s">
        <v>142</v>
      </c>
      <c r="C76" s="73">
        <v>12394212</v>
      </c>
      <c r="D76" s="74">
        <v>2978694</v>
      </c>
      <c r="E76" s="74">
        <v>2016243</v>
      </c>
      <c r="F76" s="74">
        <v>2579717</v>
      </c>
      <c r="G76" s="74">
        <v>910956</v>
      </c>
      <c r="H76" s="74">
        <v>762246</v>
      </c>
      <c r="I76" s="74">
        <v>780546</v>
      </c>
      <c r="J76" s="74">
        <v>1188681</v>
      </c>
      <c r="K76" s="74">
        <v>1952898</v>
      </c>
      <c r="L76" s="75">
        <v>3742572</v>
      </c>
      <c r="M76" s="74">
        <v>4696866</v>
      </c>
      <c r="N76" s="74">
        <v>3914615</v>
      </c>
      <c r="O76" s="74">
        <v>3518703</v>
      </c>
      <c r="P76" s="74">
        <v>2868480</v>
      </c>
      <c r="Q76" s="74">
        <v>2186930</v>
      </c>
      <c r="R76" s="74">
        <v>1009392</v>
      </c>
      <c r="S76" s="74">
        <v>664786</v>
      </c>
      <c r="T76" s="74">
        <v>515601</v>
      </c>
      <c r="U76" s="184">
        <v>680201</v>
      </c>
      <c r="V76" s="184">
        <v>1358662</v>
      </c>
      <c r="W76" s="184">
        <v>1734667</v>
      </c>
      <c r="X76" s="75">
        <v>3008199</v>
      </c>
      <c r="Y76" s="184">
        <v>4053060</v>
      </c>
      <c r="Z76" s="184">
        <v>4163411</v>
      </c>
      <c r="AA76" s="184">
        <v>4244619</v>
      </c>
      <c r="AB76" s="184">
        <v>2704336</v>
      </c>
      <c r="AC76" s="184">
        <v>1786556</v>
      </c>
      <c r="AD76" s="184">
        <v>939555</v>
      </c>
      <c r="AE76" s="184">
        <v>732486</v>
      </c>
      <c r="AF76" s="184">
        <v>708307</v>
      </c>
      <c r="AG76" s="184">
        <v>730020</v>
      </c>
      <c r="AH76" s="184">
        <v>792758</v>
      </c>
      <c r="AI76" s="184">
        <v>1583986</v>
      </c>
      <c r="AJ76" s="75">
        <v>3050864</v>
      </c>
      <c r="AK76" s="275">
        <v>3900358</v>
      </c>
      <c r="AL76" s="275">
        <v>4269849</v>
      </c>
      <c r="AM76" s="275">
        <v>3793821</v>
      </c>
      <c r="AN76" s="275">
        <v>2780219</v>
      </c>
      <c r="AO76" s="275">
        <v>1702599</v>
      </c>
      <c r="AP76" s="275">
        <v>927737</v>
      </c>
      <c r="AQ76" s="76">
        <v>782562</v>
      </c>
      <c r="AR76" s="275">
        <v>661154</v>
      </c>
      <c r="AS76" s="275">
        <v>754723</v>
      </c>
      <c r="AT76" s="275">
        <v>1024700</v>
      </c>
      <c r="AU76" s="275">
        <v>1607087</v>
      </c>
      <c r="AV76" s="292">
        <v>3062606</v>
      </c>
      <c r="AW76" s="275">
        <v>3584910</v>
      </c>
      <c r="AX76" s="275">
        <v>3619273</v>
      </c>
      <c r="AY76" s="275">
        <v>3566128</v>
      </c>
      <c r="AZ76" s="76">
        <v>2511562</v>
      </c>
      <c r="BA76" s="275">
        <v>1668487</v>
      </c>
      <c r="BB76" s="275">
        <v>1110080</v>
      </c>
      <c r="BC76" s="76">
        <v>671856</v>
      </c>
      <c r="BD76" s="275">
        <v>703015</v>
      </c>
      <c r="BE76" s="275">
        <v>733710</v>
      </c>
      <c r="BF76" s="275">
        <v>1097504</v>
      </c>
      <c r="BG76" s="275">
        <v>1695328</v>
      </c>
      <c r="BH76" s="292"/>
      <c r="BI76" s="76">
        <f t="shared" si="279"/>
        <v>-8875509</v>
      </c>
      <c r="BJ76" s="77">
        <f t="shared" si="279"/>
        <v>-110214</v>
      </c>
      <c r="BK76" s="77">
        <f t="shared" si="279"/>
        <v>170687</v>
      </c>
      <c r="BL76" s="77">
        <f t="shared" si="279"/>
        <v>-1570325</v>
      </c>
      <c r="BM76" s="77">
        <f t="shared" si="279"/>
        <v>-246170</v>
      </c>
      <c r="BN76" s="77">
        <f t="shared" si="279"/>
        <v>-246645</v>
      </c>
      <c r="BO76" s="77">
        <f t="shared" si="279"/>
        <v>-100345</v>
      </c>
      <c r="BP76" s="77">
        <f t="shared" si="279"/>
        <v>169981</v>
      </c>
      <c r="BQ76" s="77">
        <f t="shared" si="279"/>
        <v>-218231</v>
      </c>
      <c r="BR76" s="386">
        <f t="shared" si="279"/>
        <v>-734373</v>
      </c>
      <c r="BS76" s="409">
        <f t="shared" si="280"/>
        <v>-643806</v>
      </c>
      <c r="BT76" s="77">
        <f t="shared" si="280"/>
        <v>248796</v>
      </c>
      <c r="BU76" s="77">
        <f t="shared" si="280"/>
        <v>725916</v>
      </c>
      <c r="BV76" s="77">
        <f t="shared" si="280"/>
        <v>-164144</v>
      </c>
      <c r="BW76" s="77">
        <f t="shared" si="280"/>
        <v>-400374</v>
      </c>
      <c r="BX76" s="226">
        <f t="shared" si="280"/>
        <v>-69837</v>
      </c>
      <c r="BY76" s="226">
        <f t="shared" si="280"/>
        <v>67700</v>
      </c>
      <c r="BZ76" s="226">
        <f t="shared" si="280"/>
        <v>192706</v>
      </c>
      <c r="CA76" s="226">
        <f t="shared" si="280"/>
        <v>49819</v>
      </c>
      <c r="CB76" s="226">
        <f t="shared" si="280"/>
        <v>-565904</v>
      </c>
      <c r="CC76" s="226">
        <f t="shared" si="281"/>
        <v>-150681</v>
      </c>
      <c r="CD76" s="386">
        <f t="shared" si="281"/>
        <v>42665</v>
      </c>
      <c r="CE76" s="348">
        <f t="shared" si="281"/>
        <v>-152702</v>
      </c>
      <c r="CF76" s="226">
        <f t="shared" si="281"/>
        <v>106438</v>
      </c>
      <c r="CG76" s="226">
        <f t="shared" si="281"/>
        <v>-450798</v>
      </c>
      <c r="CH76" s="226">
        <f t="shared" si="281"/>
        <v>75883</v>
      </c>
      <c r="CI76" s="226">
        <f t="shared" si="281"/>
        <v>-83957</v>
      </c>
      <c r="CJ76" s="226">
        <f t="shared" si="281"/>
        <v>-11818</v>
      </c>
      <c r="CK76" s="226">
        <f t="shared" si="281"/>
        <v>50076</v>
      </c>
      <c r="CL76" s="226">
        <f t="shared" si="281"/>
        <v>-47153</v>
      </c>
      <c r="CM76" s="226">
        <f t="shared" si="282"/>
        <v>24703</v>
      </c>
      <c r="CN76" s="226">
        <f t="shared" si="282"/>
        <v>231942</v>
      </c>
      <c r="CO76" s="226">
        <f t="shared" si="282"/>
        <v>23101</v>
      </c>
      <c r="CP76" s="386">
        <f t="shared" si="282"/>
        <v>11742</v>
      </c>
      <c r="CQ76" s="386">
        <f t="shared" si="282"/>
        <v>-315448</v>
      </c>
      <c r="CR76" s="386">
        <f t="shared" si="282"/>
        <v>-650576</v>
      </c>
      <c r="CS76" s="386">
        <f t="shared" si="282"/>
        <v>-227693</v>
      </c>
      <c r="CT76" s="386">
        <f t="shared" si="282"/>
        <v>-268657</v>
      </c>
      <c r="CU76" s="386">
        <f t="shared" si="282"/>
        <v>-34112</v>
      </c>
      <c r="CV76" s="386">
        <f t="shared" si="282"/>
        <v>182343</v>
      </c>
      <c r="CW76" s="386">
        <f t="shared" si="282"/>
        <v>-110706</v>
      </c>
      <c r="CX76" s="386">
        <f t="shared" si="282"/>
        <v>41861</v>
      </c>
      <c r="CY76" s="386">
        <f t="shared" si="282"/>
        <v>-21013</v>
      </c>
      <c r="CZ76" s="386">
        <f t="shared" si="282"/>
        <v>72804</v>
      </c>
      <c r="DA76" s="386">
        <f t="shared" si="282"/>
        <v>88241</v>
      </c>
      <c r="DB76" s="264"/>
      <c r="DC76" s="76">
        <f>IF(ISERROR(GETPIVOTDATA("VALUE",'CRS WK pvt'!$I$2,"DT_FILE",DC$8,"CD_CO",DC$6,"TRIM_CAT",TRIM(B76),"TRIM_LINE",A72))=TRUE,0,GETPIVOTDATA("VALUE",'CRS WK pvt'!$I$2,"DT_FILE",DC$8,"CD_CO",DC$6,"TRIM_CAT",TRIM(B76),"TRIM_LINE",A72))</f>
        <v>1695328</v>
      </c>
    </row>
    <row r="77" spans="1:107" s="52" customFormat="1" x14ac:dyDescent="0.35">
      <c r="A77" s="139"/>
      <c r="B77" s="53" t="s">
        <v>143</v>
      </c>
      <c r="C77" s="73">
        <v>5883306</v>
      </c>
      <c r="D77" s="74">
        <v>3490149</v>
      </c>
      <c r="E77" s="74">
        <v>2881384</v>
      </c>
      <c r="F77" s="74">
        <v>2848123</v>
      </c>
      <c r="G77" s="74">
        <v>2248611</v>
      </c>
      <c r="H77" s="74">
        <v>3243627</v>
      </c>
      <c r="I77" s="74">
        <v>2563234</v>
      </c>
      <c r="J77" s="74">
        <v>2851864</v>
      </c>
      <c r="K77" s="74">
        <v>2975602</v>
      </c>
      <c r="L77" s="75">
        <v>4496047</v>
      </c>
      <c r="M77" s="74">
        <v>4026959</v>
      </c>
      <c r="N77" s="74">
        <v>3842162</v>
      </c>
      <c r="O77" s="74">
        <v>3854248</v>
      </c>
      <c r="P77" s="74">
        <v>3082088</v>
      </c>
      <c r="Q77" s="74">
        <v>3046935</v>
      </c>
      <c r="R77" s="74">
        <v>2570561</v>
      </c>
      <c r="S77" s="74">
        <v>2329569</v>
      </c>
      <c r="T77" s="74">
        <v>2571052</v>
      </c>
      <c r="U77" s="184">
        <v>2904284</v>
      </c>
      <c r="V77" s="184">
        <v>2602248</v>
      </c>
      <c r="W77" s="184">
        <v>3131540</v>
      </c>
      <c r="X77" s="75">
        <v>3560082</v>
      </c>
      <c r="Y77" s="184">
        <v>4072030</v>
      </c>
      <c r="Z77" s="184">
        <v>4162947</v>
      </c>
      <c r="AA77" s="184">
        <v>4301511</v>
      </c>
      <c r="AB77" s="184">
        <v>3389723</v>
      </c>
      <c r="AC77" s="184">
        <v>3110569</v>
      </c>
      <c r="AD77" s="184">
        <v>2587633</v>
      </c>
      <c r="AE77" s="184">
        <v>2693526</v>
      </c>
      <c r="AF77" s="184">
        <v>2411742</v>
      </c>
      <c r="AG77" s="184">
        <v>3076240</v>
      </c>
      <c r="AH77" s="184">
        <v>2496687</v>
      </c>
      <c r="AI77" s="184">
        <v>3062717</v>
      </c>
      <c r="AJ77" s="75">
        <v>3707301</v>
      </c>
      <c r="AK77" s="275">
        <v>3979514</v>
      </c>
      <c r="AL77" s="275">
        <v>4177598</v>
      </c>
      <c r="AM77" s="275">
        <v>3619580</v>
      </c>
      <c r="AN77" s="275">
        <v>3666722</v>
      </c>
      <c r="AO77" s="275">
        <v>3101692</v>
      </c>
      <c r="AP77" s="275">
        <v>2866683</v>
      </c>
      <c r="AQ77" s="76">
        <v>2710297</v>
      </c>
      <c r="AR77" s="275">
        <v>3534815</v>
      </c>
      <c r="AS77" s="275">
        <v>3907419</v>
      </c>
      <c r="AT77" s="275">
        <v>2420330</v>
      </c>
      <c r="AU77" s="275">
        <v>2936466</v>
      </c>
      <c r="AV77" s="292">
        <v>3573385</v>
      </c>
      <c r="AW77" s="275">
        <v>4469562</v>
      </c>
      <c r="AX77" s="275">
        <v>4119871</v>
      </c>
      <c r="AY77" s="275">
        <v>3926699</v>
      </c>
      <c r="AZ77" s="76">
        <v>3418162</v>
      </c>
      <c r="BA77" s="275">
        <v>3751796</v>
      </c>
      <c r="BB77" s="275">
        <v>3225728</v>
      </c>
      <c r="BC77" s="76">
        <v>3068061</v>
      </c>
      <c r="BD77" s="275">
        <v>2792997</v>
      </c>
      <c r="BE77" s="275">
        <v>2672998</v>
      </c>
      <c r="BF77" s="275">
        <v>2515925</v>
      </c>
      <c r="BG77" s="275">
        <v>3035261</v>
      </c>
      <c r="BH77" s="292"/>
      <c r="BI77" s="76">
        <f t="shared" si="279"/>
        <v>-2029058</v>
      </c>
      <c r="BJ77" s="77">
        <f t="shared" si="279"/>
        <v>-408061</v>
      </c>
      <c r="BK77" s="77">
        <f t="shared" si="279"/>
        <v>165551</v>
      </c>
      <c r="BL77" s="77">
        <f t="shared" si="279"/>
        <v>-277562</v>
      </c>
      <c r="BM77" s="77">
        <f t="shared" si="279"/>
        <v>80958</v>
      </c>
      <c r="BN77" s="77">
        <f t="shared" si="279"/>
        <v>-672575</v>
      </c>
      <c r="BO77" s="77">
        <f t="shared" si="279"/>
        <v>341050</v>
      </c>
      <c r="BP77" s="77">
        <f t="shared" si="279"/>
        <v>-249616</v>
      </c>
      <c r="BQ77" s="77">
        <f t="shared" si="279"/>
        <v>155938</v>
      </c>
      <c r="BR77" s="386">
        <f t="shared" si="279"/>
        <v>-935965</v>
      </c>
      <c r="BS77" s="409">
        <f t="shared" si="280"/>
        <v>45071</v>
      </c>
      <c r="BT77" s="77">
        <f t="shared" si="280"/>
        <v>320785</v>
      </c>
      <c r="BU77" s="77">
        <f t="shared" si="280"/>
        <v>447263</v>
      </c>
      <c r="BV77" s="77">
        <f t="shared" si="280"/>
        <v>307635</v>
      </c>
      <c r="BW77" s="77">
        <f t="shared" si="280"/>
        <v>63634</v>
      </c>
      <c r="BX77" s="226">
        <f t="shared" si="280"/>
        <v>17072</v>
      </c>
      <c r="BY77" s="226">
        <f t="shared" si="280"/>
        <v>363957</v>
      </c>
      <c r="BZ77" s="226">
        <f t="shared" si="280"/>
        <v>-159310</v>
      </c>
      <c r="CA77" s="226">
        <f t="shared" si="280"/>
        <v>171956</v>
      </c>
      <c r="CB77" s="226">
        <f t="shared" si="280"/>
        <v>-105561</v>
      </c>
      <c r="CC77" s="226">
        <f t="shared" si="281"/>
        <v>-68823</v>
      </c>
      <c r="CD77" s="386">
        <f t="shared" si="281"/>
        <v>147219</v>
      </c>
      <c r="CE77" s="348">
        <f t="shared" si="281"/>
        <v>-92516</v>
      </c>
      <c r="CF77" s="226">
        <f t="shared" si="281"/>
        <v>14651</v>
      </c>
      <c r="CG77" s="226">
        <f t="shared" si="281"/>
        <v>-681931</v>
      </c>
      <c r="CH77" s="226">
        <f t="shared" si="281"/>
        <v>276999</v>
      </c>
      <c r="CI77" s="226">
        <f t="shared" si="281"/>
        <v>-8877</v>
      </c>
      <c r="CJ77" s="226">
        <f t="shared" si="281"/>
        <v>279050</v>
      </c>
      <c r="CK77" s="226">
        <f t="shared" si="281"/>
        <v>16771</v>
      </c>
      <c r="CL77" s="226">
        <f t="shared" si="281"/>
        <v>1123073</v>
      </c>
      <c r="CM77" s="226">
        <f t="shared" si="282"/>
        <v>831179</v>
      </c>
      <c r="CN77" s="226">
        <f t="shared" si="282"/>
        <v>-76357</v>
      </c>
      <c r="CO77" s="226">
        <f t="shared" si="282"/>
        <v>-126251</v>
      </c>
      <c r="CP77" s="386">
        <f t="shared" si="282"/>
        <v>-133916</v>
      </c>
      <c r="CQ77" s="386">
        <f t="shared" si="282"/>
        <v>490048</v>
      </c>
      <c r="CR77" s="386">
        <f t="shared" si="282"/>
        <v>-57727</v>
      </c>
      <c r="CS77" s="386">
        <f t="shared" si="282"/>
        <v>307119</v>
      </c>
      <c r="CT77" s="386">
        <f t="shared" si="282"/>
        <v>-248560</v>
      </c>
      <c r="CU77" s="386">
        <f t="shared" si="282"/>
        <v>650104</v>
      </c>
      <c r="CV77" s="386">
        <f t="shared" si="282"/>
        <v>359045</v>
      </c>
      <c r="CW77" s="386">
        <f t="shared" si="282"/>
        <v>357764</v>
      </c>
      <c r="CX77" s="386">
        <f t="shared" si="282"/>
        <v>-741818</v>
      </c>
      <c r="CY77" s="386">
        <f t="shared" si="282"/>
        <v>-1234421</v>
      </c>
      <c r="CZ77" s="386">
        <f t="shared" si="282"/>
        <v>95595</v>
      </c>
      <c r="DA77" s="386">
        <f t="shared" si="282"/>
        <v>98795</v>
      </c>
      <c r="DB77" s="264"/>
      <c r="DC77" s="76">
        <f>IF(ISERROR(GETPIVOTDATA("VALUE",'CRS WK pvt'!$I$2,"DT_FILE",DC$8,"CD_CO",DC$6,"TRIM_CAT",TRIM(B77),"TRIM_LINE",A72))=TRUE,0,GETPIVOTDATA("VALUE",'CRS WK pvt'!$I$2,"DT_FILE",DC$8,"CD_CO",DC$6,"TRIM_CAT",TRIM(B77),"TRIM_LINE",A72))</f>
        <v>3035261</v>
      </c>
    </row>
    <row r="78" spans="1:107" s="66" customFormat="1" x14ac:dyDescent="0.35">
      <c r="A78" s="140"/>
      <c r="B78" s="53" t="s">
        <v>144</v>
      </c>
      <c r="C78" s="129">
        <f>SUM(C73:C77)</f>
        <v>48653274</v>
      </c>
      <c r="D78" s="130">
        <f t="shared" ref="D78:AF78" si="283">SUM(D73:D77)</f>
        <v>26543730</v>
      </c>
      <c r="E78" s="130">
        <f t="shared" si="283"/>
        <v>17375817</v>
      </c>
      <c r="F78" s="130">
        <f t="shared" si="283"/>
        <v>12521753</v>
      </c>
      <c r="G78" s="130">
        <f t="shared" si="283"/>
        <v>8221420</v>
      </c>
      <c r="H78" s="130">
        <f t="shared" si="283"/>
        <v>8506262</v>
      </c>
      <c r="I78" s="130">
        <f t="shared" si="283"/>
        <v>7938563</v>
      </c>
      <c r="J78" s="130">
        <f t="shared" si="283"/>
        <v>11130739</v>
      </c>
      <c r="K78" s="130">
        <f t="shared" si="283"/>
        <v>16989616</v>
      </c>
      <c r="L78" s="131">
        <f t="shared" si="283"/>
        <v>39555149</v>
      </c>
      <c r="M78" s="130">
        <f t="shared" si="283"/>
        <v>41742883</v>
      </c>
      <c r="N78" s="130">
        <f t="shared" si="283"/>
        <v>37228996</v>
      </c>
      <c r="O78" s="130">
        <f t="shared" si="283"/>
        <v>33171828</v>
      </c>
      <c r="P78" s="130">
        <f t="shared" si="283"/>
        <v>28204234</v>
      </c>
      <c r="Q78" s="130">
        <f t="shared" si="283"/>
        <v>21104802</v>
      </c>
      <c r="R78" s="130">
        <f t="shared" si="283"/>
        <v>11124879</v>
      </c>
      <c r="S78" s="130">
        <f t="shared" si="283"/>
        <v>8375847</v>
      </c>
      <c r="T78" s="130">
        <f t="shared" si="283"/>
        <v>7381194</v>
      </c>
      <c r="U78" s="130">
        <f t="shared" si="283"/>
        <v>8719411</v>
      </c>
      <c r="V78" s="130">
        <f t="shared" si="283"/>
        <v>10528956</v>
      </c>
      <c r="W78" s="130">
        <f t="shared" si="283"/>
        <v>16585091</v>
      </c>
      <c r="X78" s="131">
        <f t="shared" si="283"/>
        <v>29386777</v>
      </c>
      <c r="Y78" s="130">
        <f t="shared" si="283"/>
        <v>41531786</v>
      </c>
      <c r="Z78" s="130">
        <f t="shared" si="283"/>
        <v>43580616</v>
      </c>
      <c r="AA78" s="130">
        <f t="shared" si="283"/>
        <v>41671740</v>
      </c>
      <c r="AB78" s="130">
        <f t="shared" si="283"/>
        <v>26486563</v>
      </c>
      <c r="AC78" s="130">
        <f t="shared" si="283"/>
        <v>16682345</v>
      </c>
      <c r="AD78" s="130">
        <f t="shared" si="283"/>
        <v>10711176</v>
      </c>
      <c r="AE78" s="130">
        <f t="shared" si="283"/>
        <v>8688954</v>
      </c>
      <c r="AF78" s="130">
        <f t="shared" si="283"/>
        <v>7985899</v>
      </c>
      <c r="AG78" s="185">
        <v>8629657</v>
      </c>
      <c r="AH78" s="185">
        <v>8419387</v>
      </c>
      <c r="AI78" s="185">
        <v>16024241</v>
      </c>
      <c r="AJ78" s="131">
        <v>31186827</v>
      </c>
      <c r="AK78" s="276">
        <v>39137719</v>
      </c>
      <c r="AL78" s="276">
        <v>44920383</v>
      </c>
      <c r="AM78" s="276">
        <v>38461668</v>
      </c>
      <c r="AN78" s="276">
        <v>26796782</v>
      </c>
      <c r="AO78" s="276">
        <v>17186859</v>
      </c>
      <c r="AP78" s="276">
        <v>10570125</v>
      </c>
      <c r="AQ78" s="78">
        <v>8599055</v>
      </c>
      <c r="AR78" s="276">
        <v>8699841</v>
      </c>
      <c r="AS78" s="276">
        <v>9642843</v>
      </c>
      <c r="AT78" s="276">
        <v>9363367</v>
      </c>
      <c r="AU78" s="276">
        <v>14296327</v>
      </c>
      <c r="AV78" s="293">
        <v>29528738</v>
      </c>
      <c r="AW78" s="276">
        <v>37804937</v>
      </c>
      <c r="AX78" s="276">
        <v>36781382</v>
      </c>
      <c r="AY78" s="276">
        <v>37059934</v>
      </c>
      <c r="AZ78" s="78">
        <v>25544703</v>
      </c>
      <c r="BA78" s="276">
        <v>16671030</v>
      </c>
      <c r="BB78" s="276">
        <v>11485285</v>
      </c>
      <c r="BC78" s="78">
        <v>8721903</v>
      </c>
      <c r="BD78" s="276">
        <v>8266073</v>
      </c>
      <c r="BE78" s="276">
        <v>8186801</v>
      </c>
      <c r="BF78" s="276">
        <v>9423677</v>
      </c>
      <c r="BG78" s="276">
        <v>16689714</v>
      </c>
      <c r="BH78" s="293"/>
      <c r="BI78" s="78">
        <f t="shared" ref="BI78:BI85" si="284">SUM(BI73:BI77)</f>
        <v>-15481446</v>
      </c>
      <c r="BJ78" s="132">
        <f t="shared" ref="BJ78:BL78" si="285">SUM(BJ73:BJ77)</f>
        <v>1660504</v>
      </c>
      <c r="BK78" s="132">
        <f t="shared" si="285"/>
        <v>3728985</v>
      </c>
      <c r="BL78" s="132">
        <f t="shared" si="285"/>
        <v>-1396874</v>
      </c>
      <c r="BM78" s="132">
        <f t="shared" ref="BM78" si="286">SUM(BM73:BM77)</f>
        <v>154427</v>
      </c>
      <c r="BN78" s="132">
        <f t="shared" ref="BN78:BV78" si="287">SUM(BN73:BN77)</f>
        <v>-1125068</v>
      </c>
      <c r="BO78" s="132">
        <f t="shared" si="287"/>
        <v>780848</v>
      </c>
      <c r="BP78" s="132">
        <f t="shared" si="287"/>
        <v>-601783</v>
      </c>
      <c r="BQ78" s="132">
        <f t="shared" si="287"/>
        <v>-404525</v>
      </c>
      <c r="BR78" s="387">
        <f t="shared" si="287"/>
        <v>-10168372</v>
      </c>
      <c r="BS78" s="410">
        <f t="shared" si="287"/>
        <v>-211097</v>
      </c>
      <c r="BT78" s="132">
        <f t="shared" si="287"/>
        <v>6351620</v>
      </c>
      <c r="BU78" s="132">
        <f t="shared" si="287"/>
        <v>8499912</v>
      </c>
      <c r="BV78" s="132">
        <f t="shared" si="287"/>
        <v>-1717671</v>
      </c>
      <c r="BW78" s="132">
        <f t="shared" ref="BW78:BX78" si="288">SUM(BW73:BW77)</f>
        <v>-4422457</v>
      </c>
      <c r="BX78" s="227">
        <f t="shared" si="288"/>
        <v>-413703</v>
      </c>
      <c r="BY78" s="227">
        <f t="shared" ref="BY78:BZ78" si="289">SUM(BY73:BY77)</f>
        <v>313107</v>
      </c>
      <c r="BZ78" s="227">
        <f t="shared" si="289"/>
        <v>604705</v>
      </c>
      <c r="CA78" s="227">
        <f t="shared" ref="CA78" si="290">SUM(CA73:CA77)</f>
        <v>-89754</v>
      </c>
      <c r="CB78" s="227">
        <f t="shared" ref="CB78:CC78" si="291">SUM(CB73:CB77)</f>
        <v>-2109569</v>
      </c>
      <c r="CC78" s="227">
        <f t="shared" si="291"/>
        <v>-560850</v>
      </c>
      <c r="CD78" s="387">
        <f t="shared" ref="CD78:CE78" si="292">SUM(CD73:CD77)</f>
        <v>1800050</v>
      </c>
      <c r="CE78" s="349">
        <f t="shared" si="292"/>
        <v>-2394067</v>
      </c>
      <c r="CF78" s="227">
        <f t="shared" ref="CF78" si="293">SUM(CF73:CF77)</f>
        <v>1339767</v>
      </c>
      <c r="CG78" s="227">
        <f t="shared" ref="CG78" si="294">SUM(CG73:CG77)</f>
        <v>-3210072</v>
      </c>
      <c r="CH78" s="227">
        <f t="shared" ref="CH78" si="295">SUM(CH73:CH77)</f>
        <v>310219</v>
      </c>
      <c r="CI78" s="227">
        <f t="shared" ref="CI78" si="296">SUM(CI73:CI77)</f>
        <v>504514</v>
      </c>
      <c r="CJ78" s="227">
        <f t="shared" ref="CJ78" si="297">SUM(CJ73:CJ77)</f>
        <v>-141051</v>
      </c>
      <c r="CK78" s="227">
        <f t="shared" ref="CK78" si="298">SUM(CK73:CK77)</f>
        <v>-89899</v>
      </c>
      <c r="CL78" s="227">
        <f t="shared" ref="CL78" si="299">SUM(CL73:CL77)</f>
        <v>713942</v>
      </c>
      <c r="CM78" s="227">
        <f t="shared" ref="CM78" si="300">SUM(CM73:CM77)</f>
        <v>1013186</v>
      </c>
      <c r="CN78" s="227">
        <f t="shared" ref="CN78" si="301">SUM(CN73:CN77)</f>
        <v>943980</v>
      </c>
      <c r="CO78" s="227">
        <f t="shared" ref="CO78" si="302">SUM(CO73:CO77)</f>
        <v>-1727914</v>
      </c>
      <c r="CP78" s="387">
        <f t="shared" ref="CP78" si="303">SUM(CP73:CP77)</f>
        <v>-1658089</v>
      </c>
      <c r="CQ78" s="387">
        <f t="shared" ref="CQ78" si="304">SUM(CQ73:CQ77)</f>
        <v>-1332782</v>
      </c>
      <c r="CR78" s="387">
        <f t="shared" ref="CR78" si="305">SUM(CR73:CR77)</f>
        <v>-8139001</v>
      </c>
      <c r="CS78" s="387">
        <f t="shared" ref="CS78" si="306">SUM(CS73:CS77)</f>
        <v>-1401734</v>
      </c>
      <c r="CT78" s="387">
        <f t="shared" ref="CT78:CU78" si="307">SUM(CT73:CT77)</f>
        <v>-1252079</v>
      </c>
      <c r="CU78" s="387">
        <f t="shared" si="307"/>
        <v>-515829</v>
      </c>
      <c r="CV78" s="387">
        <f t="shared" ref="CV78" si="308">SUM(CV73:CV77)</f>
        <v>915160</v>
      </c>
      <c r="CW78" s="387">
        <f t="shared" ref="CW78" si="309">SUM(CW73:CW77)</f>
        <v>122848</v>
      </c>
      <c r="CX78" s="387">
        <f t="shared" ref="CX78:CY78" si="310">SUM(CX73:CX77)</f>
        <v>-433768</v>
      </c>
      <c r="CY78" s="387">
        <f t="shared" si="310"/>
        <v>-1456042</v>
      </c>
      <c r="CZ78" s="387">
        <f t="shared" ref="CZ78:DA78" si="311">SUM(CZ73:CZ77)</f>
        <v>60310</v>
      </c>
      <c r="DA78" s="387">
        <f t="shared" si="311"/>
        <v>2393387</v>
      </c>
      <c r="DB78" s="265"/>
      <c r="DC78" s="78">
        <f t="shared" ref="DC78" si="312">SUM(DC73:DC77)</f>
        <v>16689714</v>
      </c>
    </row>
    <row r="79" spans="1:107" s="31" customFormat="1" x14ac:dyDescent="0.3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8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8"/>
      <c r="BI79" s="43"/>
      <c r="BJ79" s="44"/>
      <c r="BK79" s="44"/>
      <c r="BL79" s="44"/>
      <c r="BM79" s="44"/>
      <c r="BN79" s="44"/>
      <c r="BO79" s="44"/>
      <c r="BP79" s="44"/>
      <c r="BQ79" s="44"/>
      <c r="BR79" s="392"/>
      <c r="BS79" s="415"/>
      <c r="BT79" s="44"/>
      <c r="BU79" s="44"/>
      <c r="BV79" s="44"/>
      <c r="BW79" s="44"/>
      <c r="BX79" s="232"/>
      <c r="BY79" s="232"/>
      <c r="BZ79" s="232"/>
      <c r="CA79" s="232"/>
      <c r="CB79" s="232"/>
      <c r="CC79" s="232"/>
      <c r="CD79" s="392"/>
      <c r="CE79" s="354"/>
      <c r="CF79" s="232"/>
      <c r="CG79" s="232"/>
      <c r="CH79" s="232"/>
      <c r="CI79" s="232"/>
      <c r="CJ79" s="232"/>
      <c r="CK79" s="232"/>
      <c r="CL79" s="232"/>
      <c r="CM79" s="232"/>
      <c r="CN79" s="232"/>
      <c r="CO79" s="232"/>
      <c r="CP79" s="392"/>
      <c r="CQ79" s="392"/>
      <c r="CR79" s="392"/>
      <c r="CS79" s="392"/>
      <c r="CT79" s="392"/>
      <c r="CU79" s="392"/>
      <c r="CV79" s="392"/>
      <c r="CW79" s="392"/>
      <c r="CX79" s="392"/>
      <c r="CY79" s="392"/>
      <c r="CZ79" s="392"/>
      <c r="DA79" s="392"/>
      <c r="DB79" s="330"/>
      <c r="DC79" s="43"/>
    </row>
    <row r="80" spans="1:107" s="31" customFormat="1" x14ac:dyDescent="0.35">
      <c r="A80" s="139"/>
      <c r="B80" s="32" t="s">
        <v>139</v>
      </c>
      <c r="C80" s="90">
        <v>30702981.98</v>
      </c>
      <c r="D80" s="91">
        <v>20915102.18</v>
      </c>
      <c r="E80" s="91">
        <v>12818009.539999999</v>
      </c>
      <c r="F80" s="91">
        <v>7182974.4400000004</v>
      </c>
      <c r="G80" s="91">
        <v>5413449.71</v>
      </c>
      <c r="H80" s="91">
        <v>4804286.76</v>
      </c>
      <c r="I80" s="91">
        <v>4994305.29</v>
      </c>
      <c r="J80" s="91">
        <v>6758875.46</v>
      </c>
      <c r="K80" s="91">
        <v>11653674.58</v>
      </c>
      <c r="L80" s="92">
        <v>27095398.449999999</v>
      </c>
      <c r="M80" s="91">
        <v>32186590.370000001</v>
      </c>
      <c r="N80" s="91">
        <v>28527865.84</v>
      </c>
      <c r="O80" s="91">
        <v>25638380.550000001</v>
      </c>
      <c r="P80" s="91">
        <v>22595622.219999999</v>
      </c>
      <c r="Q80" s="91">
        <v>15314798.789999999</v>
      </c>
      <c r="R80" s="91">
        <v>7118118.1900000004</v>
      </c>
      <c r="S80" s="91">
        <v>5471669.6699999999</v>
      </c>
      <c r="T80" s="91">
        <v>4349038.0999999996</v>
      </c>
      <c r="U80" s="192">
        <v>5030251.59</v>
      </c>
      <c r="V80" s="192">
        <v>5796204</v>
      </c>
      <c r="W80" s="192">
        <v>10759591.65</v>
      </c>
      <c r="X80" s="92">
        <v>23831588.510000002</v>
      </c>
      <c r="Y80" s="192">
        <v>33959488</v>
      </c>
      <c r="Z80" s="217">
        <v>35852915</v>
      </c>
      <c r="AA80" s="217">
        <v>32902467.34</v>
      </c>
      <c r="AB80" s="217">
        <v>21420336.789999999</v>
      </c>
      <c r="AC80" s="217">
        <v>11886151.67</v>
      </c>
      <c r="AD80" s="217">
        <v>7064919.2699999996</v>
      </c>
      <c r="AE80" s="217">
        <v>5578109</v>
      </c>
      <c r="AF80" s="217">
        <v>5179111.7699999996</v>
      </c>
      <c r="AG80" s="217">
        <v>5438030</v>
      </c>
      <c r="AH80" s="217">
        <v>5677140</v>
      </c>
      <c r="AI80" s="217">
        <v>12983040</v>
      </c>
      <c r="AJ80" s="92">
        <v>31883789</v>
      </c>
      <c r="AK80" s="282">
        <v>39919924</v>
      </c>
      <c r="AL80" s="282">
        <v>44561791</v>
      </c>
      <c r="AM80" s="282">
        <v>40272509</v>
      </c>
      <c r="AN80" s="282">
        <v>28602246</v>
      </c>
      <c r="AO80" s="282">
        <v>17666876</v>
      </c>
      <c r="AP80" s="282">
        <v>10167084</v>
      </c>
      <c r="AQ80" s="28">
        <v>8587060</v>
      </c>
      <c r="AR80" s="282">
        <v>7288374</v>
      </c>
      <c r="AS80" s="282">
        <v>8084958</v>
      </c>
      <c r="AT80" s="282">
        <v>9234601</v>
      </c>
      <c r="AU80" s="282">
        <v>15088042</v>
      </c>
      <c r="AV80" s="300">
        <v>36489785</v>
      </c>
      <c r="AW80" s="282">
        <v>46703729</v>
      </c>
      <c r="AX80" s="282">
        <v>43614636</v>
      </c>
      <c r="AY80" s="282">
        <v>42140998</v>
      </c>
      <c r="AZ80" s="28">
        <v>26956827</v>
      </c>
      <c r="BA80" s="282">
        <v>14399894</v>
      </c>
      <c r="BB80" s="282">
        <v>7991575</v>
      </c>
      <c r="BC80" s="28">
        <v>5829797</v>
      </c>
      <c r="BD80" s="282">
        <v>5532734</v>
      </c>
      <c r="BE80" s="282">
        <v>5466647</v>
      </c>
      <c r="BF80" s="282">
        <v>6071784</v>
      </c>
      <c r="BG80" s="282">
        <v>15805592</v>
      </c>
      <c r="BH80" s="300"/>
      <c r="BI80" s="28">
        <f t="shared" ref="BI80:BR84" si="313">O80-C80</f>
        <v>-5064601.43</v>
      </c>
      <c r="BJ80" s="93">
        <f t="shared" si="313"/>
        <v>1680520.0399999991</v>
      </c>
      <c r="BK80" s="93">
        <f t="shared" si="313"/>
        <v>2496789.25</v>
      </c>
      <c r="BL80" s="93">
        <f t="shared" si="313"/>
        <v>-64856.25</v>
      </c>
      <c r="BM80" s="93">
        <f t="shared" si="313"/>
        <v>58219.959999999963</v>
      </c>
      <c r="BN80" s="93">
        <f t="shared" si="313"/>
        <v>-455248.66000000015</v>
      </c>
      <c r="BO80" s="93">
        <f t="shared" si="313"/>
        <v>35946.299999999814</v>
      </c>
      <c r="BP80" s="93">
        <f t="shared" si="313"/>
        <v>-962671.46</v>
      </c>
      <c r="BQ80" s="93">
        <f t="shared" si="313"/>
        <v>-894082.9299999997</v>
      </c>
      <c r="BR80" s="394">
        <f t="shared" si="313"/>
        <v>-3263809.9399999976</v>
      </c>
      <c r="BS80" s="417">
        <f t="shared" ref="BS80:CB84" si="314">Y80-M80</f>
        <v>1772897.629999999</v>
      </c>
      <c r="BT80" s="93">
        <f t="shared" si="314"/>
        <v>7325049.1600000001</v>
      </c>
      <c r="BU80" s="93">
        <f t="shared" si="314"/>
        <v>7264086.7899999991</v>
      </c>
      <c r="BV80" s="93">
        <f t="shared" si="314"/>
        <v>-1175285.4299999997</v>
      </c>
      <c r="BW80" s="93">
        <f t="shared" si="314"/>
        <v>-3428647.1199999992</v>
      </c>
      <c r="BX80" s="234">
        <f t="shared" si="314"/>
        <v>-53198.920000000857</v>
      </c>
      <c r="BY80" s="234">
        <f t="shared" si="314"/>
        <v>106439.33000000007</v>
      </c>
      <c r="BZ80" s="234">
        <f t="shared" si="314"/>
        <v>830073.66999999993</v>
      </c>
      <c r="CA80" s="234">
        <f t="shared" si="314"/>
        <v>407778.41000000015</v>
      </c>
      <c r="CB80" s="234">
        <f t="shared" si="314"/>
        <v>-119064</v>
      </c>
      <c r="CC80" s="234">
        <f t="shared" ref="CC80:CL84" si="315">AI80-W80</f>
        <v>2223448.3499999996</v>
      </c>
      <c r="CD80" s="394">
        <f t="shared" si="315"/>
        <v>8052200.4899999984</v>
      </c>
      <c r="CE80" s="356">
        <f t="shared" si="315"/>
        <v>5960436</v>
      </c>
      <c r="CF80" s="234">
        <f t="shared" si="315"/>
        <v>8708876</v>
      </c>
      <c r="CG80" s="234">
        <f t="shared" si="315"/>
        <v>7370041.6600000001</v>
      </c>
      <c r="CH80" s="234">
        <f t="shared" si="315"/>
        <v>7181909.2100000009</v>
      </c>
      <c r="CI80" s="234">
        <f t="shared" si="315"/>
        <v>5780724.3300000001</v>
      </c>
      <c r="CJ80" s="234">
        <f t="shared" si="315"/>
        <v>3102164.7300000004</v>
      </c>
      <c r="CK80" s="234">
        <f t="shared" si="315"/>
        <v>3008951</v>
      </c>
      <c r="CL80" s="234">
        <f t="shared" si="315"/>
        <v>2109262.2300000004</v>
      </c>
      <c r="CM80" s="234">
        <f t="shared" ref="CM80:DA84" si="316">AS80-AG80</f>
        <v>2646928</v>
      </c>
      <c r="CN80" s="234">
        <f t="shared" si="316"/>
        <v>3557461</v>
      </c>
      <c r="CO80" s="234">
        <f t="shared" si="316"/>
        <v>2105002</v>
      </c>
      <c r="CP80" s="394">
        <f t="shared" si="316"/>
        <v>4605996</v>
      </c>
      <c r="CQ80" s="394">
        <f t="shared" si="316"/>
        <v>6783805</v>
      </c>
      <c r="CR80" s="394">
        <f t="shared" si="316"/>
        <v>-947155</v>
      </c>
      <c r="CS80" s="394">
        <f t="shared" si="316"/>
        <v>1868489</v>
      </c>
      <c r="CT80" s="394">
        <f t="shared" si="316"/>
        <v>-1645419</v>
      </c>
      <c r="CU80" s="394">
        <f t="shared" si="316"/>
        <v>-3266982</v>
      </c>
      <c r="CV80" s="394">
        <f t="shared" si="316"/>
        <v>-2175509</v>
      </c>
      <c r="CW80" s="394">
        <f t="shared" si="316"/>
        <v>-2757263</v>
      </c>
      <c r="CX80" s="394">
        <f t="shared" si="316"/>
        <v>-1755640</v>
      </c>
      <c r="CY80" s="394">
        <f t="shared" si="316"/>
        <v>-2618311</v>
      </c>
      <c r="CZ80" s="394">
        <f t="shared" si="316"/>
        <v>-3162817</v>
      </c>
      <c r="DA80" s="394">
        <f t="shared" si="316"/>
        <v>717550</v>
      </c>
      <c r="DB80" s="330"/>
      <c r="DC80" s="28">
        <f>IF(ISERROR(GETPIVOTDATA("VALUE",'CRS WK pvt'!$I$2,"DT_FILE",DC$8,"CD_CO",DC$6,"TRIM_CAT",TRIM(B80),"TRIM_LINE",A79))=TRUE,0,GETPIVOTDATA("VALUE",'CRS WK pvt'!$I$2,"DT_FILE",DC$8,"CD_CO",DC$6,"TRIM_CAT",TRIM(B80),"TRIM_LINE",A79))</f>
        <v>15805592</v>
      </c>
    </row>
    <row r="81" spans="1:107" s="31" customFormat="1" x14ac:dyDescent="0.35">
      <c r="A81" s="139"/>
      <c r="B81" s="32" t="s">
        <v>140</v>
      </c>
      <c r="C81" s="90">
        <v>2063227.4</v>
      </c>
      <c r="D81" s="91">
        <v>1680233.87</v>
      </c>
      <c r="E81" s="91">
        <v>840222.9</v>
      </c>
      <c r="F81" s="91">
        <v>524021.85</v>
      </c>
      <c r="G81" s="91">
        <v>339485.13</v>
      </c>
      <c r="H81" s="91">
        <v>285280.13</v>
      </c>
      <c r="I81" s="91">
        <v>298560.64000000001</v>
      </c>
      <c r="J81" s="91">
        <v>407794.43</v>
      </c>
      <c r="K81" s="91">
        <v>729741.89</v>
      </c>
      <c r="L81" s="92">
        <v>1966991.48</v>
      </c>
      <c r="M81" s="91">
        <v>2080994.7</v>
      </c>
      <c r="N81" s="91">
        <v>1902099.4</v>
      </c>
      <c r="O81" s="91">
        <v>1661249.13</v>
      </c>
      <c r="P81" s="91">
        <v>1631758.86</v>
      </c>
      <c r="Q81" s="91">
        <v>921631.55</v>
      </c>
      <c r="R81" s="91">
        <v>482182.73</v>
      </c>
      <c r="S81" s="91">
        <v>369160.32</v>
      </c>
      <c r="T81" s="91">
        <v>268606.28000000003</v>
      </c>
      <c r="U81" s="192">
        <v>301465.18</v>
      </c>
      <c r="V81" s="192">
        <v>364201</v>
      </c>
      <c r="W81" s="192">
        <v>778776.55</v>
      </c>
      <c r="X81" s="92">
        <v>1889760.94</v>
      </c>
      <c r="Y81" s="192">
        <v>2531634</v>
      </c>
      <c r="Z81" s="217">
        <v>2663847</v>
      </c>
      <c r="AA81" s="217">
        <v>2501918.71</v>
      </c>
      <c r="AB81" s="217">
        <v>1901946.02</v>
      </c>
      <c r="AC81" s="217">
        <v>907643.83</v>
      </c>
      <c r="AD81" s="217">
        <v>681788.66</v>
      </c>
      <c r="AE81" s="217">
        <v>477300</v>
      </c>
      <c r="AF81" s="217">
        <v>367295.57</v>
      </c>
      <c r="AG81" s="217">
        <v>393329</v>
      </c>
      <c r="AH81" s="217">
        <v>422161</v>
      </c>
      <c r="AI81" s="217">
        <v>1126013</v>
      </c>
      <c r="AJ81" s="92">
        <v>2481720</v>
      </c>
      <c r="AK81" s="282">
        <v>3171986</v>
      </c>
      <c r="AL81" s="282">
        <v>3565206</v>
      </c>
      <c r="AM81" s="282">
        <v>3334719</v>
      </c>
      <c r="AN81" s="282">
        <v>2643665</v>
      </c>
      <c r="AO81" s="282">
        <v>1672325</v>
      </c>
      <c r="AP81" s="282">
        <v>968294</v>
      </c>
      <c r="AQ81" s="28">
        <v>696966</v>
      </c>
      <c r="AR81" s="282">
        <v>547296</v>
      </c>
      <c r="AS81" s="282">
        <v>618763</v>
      </c>
      <c r="AT81" s="282">
        <v>768282</v>
      </c>
      <c r="AU81" s="282">
        <v>1445518</v>
      </c>
      <c r="AV81" s="300">
        <v>3614676</v>
      </c>
      <c r="AW81" s="282">
        <v>4205280</v>
      </c>
      <c r="AX81" s="282">
        <v>4228864</v>
      </c>
      <c r="AY81" s="282">
        <v>4216543</v>
      </c>
      <c r="AZ81" s="28">
        <v>2945710</v>
      </c>
      <c r="BA81" s="282">
        <v>1760719</v>
      </c>
      <c r="BB81" s="282">
        <v>969934</v>
      </c>
      <c r="BC81" s="28">
        <v>529715</v>
      </c>
      <c r="BD81" s="282">
        <v>529413</v>
      </c>
      <c r="BE81" s="282">
        <v>482761</v>
      </c>
      <c r="BF81" s="282">
        <v>551762</v>
      </c>
      <c r="BG81" s="282">
        <v>1603761</v>
      </c>
      <c r="BH81" s="300"/>
      <c r="BI81" s="28">
        <f t="shared" si="313"/>
        <v>-401978.27</v>
      </c>
      <c r="BJ81" s="93">
        <f t="shared" si="313"/>
        <v>-48475.010000000009</v>
      </c>
      <c r="BK81" s="93">
        <f t="shared" si="313"/>
        <v>81408.650000000023</v>
      </c>
      <c r="BL81" s="93">
        <f t="shared" si="313"/>
        <v>-41839.119999999995</v>
      </c>
      <c r="BM81" s="93">
        <f t="shared" si="313"/>
        <v>29675.190000000002</v>
      </c>
      <c r="BN81" s="93">
        <f t="shared" si="313"/>
        <v>-16673.849999999977</v>
      </c>
      <c r="BO81" s="93">
        <f t="shared" si="313"/>
        <v>2904.539999999979</v>
      </c>
      <c r="BP81" s="93">
        <f t="shared" si="313"/>
        <v>-43593.429999999993</v>
      </c>
      <c r="BQ81" s="93">
        <f t="shared" si="313"/>
        <v>49034.660000000033</v>
      </c>
      <c r="BR81" s="394">
        <f t="shared" si="313"/>
        <v>-77230.540000000037</v>
      </c>
      <c r="BS81" s="417">
        <f t="shared" si="314"/>
        <v>450639.30000000005</v>
      </c>
      <c r="BT81" s="93">
        <f t="shared" si="314"/>
        <v>761747.60000000009</v>
      </c>
      <c r="BU81" s="93">
        <f t="shared" si="314"/>
        <v>840669.58000000007</v>
      </c>
      <c r="BV81" s="93">
        <f t="shared" si="314"/>
        <v>270187.15999999992</v>
      </c>
      <c r="BW81" s="93">
        <f t="shared" si="314"/>
        <v>-13987.720000000088</v>
      </c>
      <c r="BX81" s="234">
        <f t="shared" si="314"/>
        <v>199605.93000000005</v>
      </c>
      <c r="BY81" s="234">
        <f t="shared" si="314"/>
        <v>108139.68</v>
      </c>
      <c r="BZ81" s="234">
        <f t="shared" si="314"/>
        <v>98689.289999999979</v>
      </c>
      <c r="CA81" s="234">
        <f t="shared" si="314"/>
        <v>91863.82</v>
      </c>
      <c r="CB81" s="234">
        <f t="shared" si="314"/>
        <v>57960</v>
      </c>
      <c r="CC81" s="234">
        <f t="shared" si="315"/>
        <v>347236.44999999995</v>
      </c>
      <c r="CD81" s="394">
        <f t="shared" si="315"/>
        <v>591959.06000000006</v>
      </c>
      <c r="CE81" s="356">
        <f t="shared" si="315"/>
        <v>640352</v>
      </c>
      <c r="CF81" s="234">
        <f t="shared" si="315"/>
        <v>901359</v>
      </c>
      <c r="CG81" s="234">
        <f t="shared" si="315"/>
        <v>832800.29</v>
      </c>
      <c r="CH81" s="234">
        <f t="shared" si="315"/>
        <v>741718.98</v>
      </c>
      <c r="CI81" s="234">
        <f t="shared" si="315"/>
        <v>764681.17</v>
      </c>
      <c r="CJ81" s="234">
        <f t="shared" si="315"/>
        <v>286505.33999999997</v>
      </c>
      <c r="CK81" s="234">
        <f t="shared" si="315"/>
        <v>219666</v>
      </c>
      <c r="CL81" s="234">
        <f t="shared" si="315"/>
        <v>180000.43</v>
      </c>
      <c r="CM81" s="234">
        <f t="shared" si="316"/>
        <v>225434</v>
      </c>
      <c r="CN81" s="234">
        <f t="shared" si="316"/>
        <v>346121</v>
      </c>
      <c r="CO81" s="234">
        <f t="shared" si="316"/>
        <v>319505</v>
      </c>
      <c r="CP81" s="394">
        <f t="shared" si="316"/>
        <v>1132956</v>
      </c>
      <c r="CQ81" s="394">
        <f t="shared" si="316"/>
        <v>1033294</v>
      </c>
      <c r="CR81" s="394">
        <f t="shared" si="316"/>
        <v>663658</v>
      </c>
      <c r="CS81" s="394">
        <f t="shared" si="316"/>
        <v>881824</v>
      </c>
      <c r="CT81" s="394">
        <f t="shared" si="316"/>
        <v>302045</v>
      </c>
      <c r="CU81" s="394">
        <f t="shared" si="316"/>
        <v>88394</v>
      </c>
      <c r="CV81" s="394">
        <f t="shared" si="316"/>
        <v>1640</v>
      </c>
      <c r="CW81" s="394">
        <f t="shared" si="316"/>
        <v>-167251</v>
      </c>
      <c r="CX81" s="394">
        <f t="shared" si="316"/>
        <v>-17883</v>
      </c>
      <c r="CY81" s="394">
        <f t="shared" si="316"/>
        <v>-136002</v>
      </c>
      <c r="CZ81" s="394">
        <f t="shared" si="316"/>
        <v>-216520</v>
      </c>
      <c r="DA81" s="394">
        <f t="shared" si="316"/>
        <v>158243</v>
      </c>
      <c r="DB81" s="330"/>
      <c r="DC81" s="28">
        <f>IF(ISERROR(GETPIVOTDATA("VALUE",'CRS WK pvt'!$I$2,"DT_FILE",DC$8,"CD_CO",DC$6,"TRIM_CAT",TRIM(B81),"TRIM_LINE",A79))=TRUE,0,GETPIVOTDATA("VALUE",'CRS WK pvt'!$I$2,"DT_FILE",DC$8,"CD_CO",DC$6,"TRIM_CAT",TRIM(B81),"TRIM_LINE",A79))</f>
        <v>1603761</v>
      </c>
    </row>
    <row r="82" spans="1:107" s="31" customFormat="1" x14ac:dyDescent="0.35">
      <c r="A82" s="139"/>
      <c r="B82" s="32" t="s">
        <v>141</v>
      </c>
      <c r="C82" s="90">
        <v>7157800.0499999998</v>
      </c>
      <c r="D82" s="91">
        <v>4502206.74</v>
      </c>
      <c r="E82" s="91">
        <v>2800113.03</v>
      </c>
      <c r="F82" s="91">
        <v>1544427.1</v>
      </c>
      <c r="G82" s="91">
        <v>1250294.2</v>
      </c>
      <c r="H82" s="91">
        <v>1186598.77</v>
      </c>
      <c r="I82" s="91">
        <v>1096944.79</v>
      </c>
      <c r="J82" s="91">
        <v>1538216.44</v>
      </c>
      <c r="K82" s="91">
        <v>2425302.92</v>
      </c>
      <c r="L82" s="92">
        <v>9486047.3200000003</v>
      </c>
      <c r="M82" s="91">
        <v>7065931.4800000004</v>
      </c>
      <c r="N82" s="91">
        <v>6392978.4800000004</v>
      </c>
      <c r="O82" s="91">
        <v>5309321.67</v>
      </c>
      <c r="P82" s="91">
        <v>4430606.01</v>
      </c>
      <c r="Q82" s="91">
        <v>2974905.77</v>
      </c>
      <c r="R82" s="91">
        <v>1214032.42</v>
      </c>
      <c r="S82" s="91">
        <v>1025827.79</v>
      </c>
      <c r="T82" s="91">
        <v>861584.6</v>
      </c>
      <c r="U82" s="192">
        <v>998694.73</v>
      </c>
      <c r="V82" s="192">
        <v>1179950</v>
      </c>
      <c r="W82" s="192">
        <v>2200174.94</v>
      </c>
      <c r="X82" s="92">
        <v>4882409.12</v>
      </c>
      <c r="Y82" s="192">
        <v>7315155</v>
      </c>
      <c r="Z82" s="217">
        <v>7431960</v>
      </c>
      <c r="AA82" s="217">
        <v>7825180.3799999999</v>
      </c>
      <c r="AB82" s="217">
        <v>4336551.1900000004</v>
      </c>
      <c r="AC82" s="217">
        <v>2536072.59</v>
      </c>
      <c r="AD82" s="217">
        <v>1344951.08</v>
      </c>
      <c r="AE82" s="217">
        <v>1128024</v>
      </c>
      <c r="AF82" s="217">
        <v>1118647.27</v>
      </c>
      <c r="AG82" s="217">
        <v>1123033</v>
      </c>
      <c r="AH82" s="217">
        <v>1172063</v>
      </c>
      <c r="AI82" s="217">
        <v>2627886</v>
      </c>
      <c r="AJ82" s="92">
        <v>6417541</v>
      </c>
      <c r="AK82" s="282">
        <v>8541777</v>
      </c>
      <c r="AL82" s="282">
        <v>9989546</v>
      </c>
      <c r="AM82" s="282">
        <v>8877308</v>
      </c>
      <c r="AN82" s="282">
        <v>6278999</v>
      </c>
      <c r="AO82" s="282">
        <v>3429380</v>
      </c>
      <c r="AP82" s="282">
        <v>2190190</v>
      </c>
      <c r="AQ82" s="28">
        <v>1997279</v>
      </c>
      <c r="AR82" s="282">
        <v>1716341</v>
      </c>
      <c r="AS82" s="282">
        <v>1812845</v>
      </c>
      <c r="AT82" s="282">
        <v>2173699</v>
      </c>
      <c r="AU82" s="282">
        <v>3503009</v>
      </c>
      <c r="AV82" s="300">
        <v>7960971</v>
      </c>
      <c r="AW82" s="282">
        <v>10015683</v>
      </c>
      <c r="AX82" s="282">
        <v>10186302</v>
      </c>
      <c r="AY82" s="282">
        <v>9052168</v>
      </c>
      <c r="AZ82" s="28">
        <v>5632723</v>
      </c>
      <c r="BA82" s="282">
        <v>3313104</v>
      </c>
      <c r="BB82" s="282">
        <v>1801985</v>
      </c>
      <c r="BC82" s="28">
        <v>1288310</v>
      </c>
      <c r="BD82" s="282">
        <v>1349003</v>
      </c>
      <c r="BE82" s="282">
        <v>1282089</v>
      </c>
      <c r="BF82" s="282">
        <v>1453696</v>
      </c>
      <c r="BG82" s="282">
        <v>3586915</v>
      </c>
      <c r="BH82" s="300"/>
      <c r="BI82" s="28">
        <f t="shared" si="313"/>
        <v>-1848478.38</v>
      </c>
      <c r="BJ82" s="93">
        <f t="shared" si="313"/>
        <v>-71600.730000000447</v>
      </c>
      <c r="BK82" s="93">
        <f t="shared" si="313"/>
        <v>174792.74000000022</v>
      </c>
      <c r="BL82" s="93">
        <f t="shared" si="313"/>
        <v>-330394.68000000017</v>
      </c>
      <c r="BM82" s="93">
        <f t="shared" si="313"/>
        <v>-224466.40999999992</v>
      </c>
      <c r="BN82" s="93">
        <f t="shared" si="313"/>
        <v>-325014.17000000004</v>
      </c>
      <c r="BO82" s="93">
        <f t="shared" si="313"/>
        <v>-98250.060000000056</v>
      </c>
      <c r="BP82" s="93">
        <f t="shared" si="313"/>
        <v>-358266.43999999994</v>
      </c>
      <c r="BQ82" s="93">
        <f t="shared" si="313"/>
        <v>-225127.97999999998</v>
      </c>
      <c r="BR82" s="394">
        <f t="shared" si="313"/>
        <v>-4603638.2</v>
      </c>
      <c r="BS82" s="417">
        <f t="shared" si="314"/>
        <v>249223.51999999955</v>
      </c>
      <c r="BT82" s="93">
        <f t="shared" si="314"/>
        <v>1038981.5199999996</v>
      </c>
      <c r="BU82" s="93">
        <f t="shared" si="314"/>
        <v>2515858.71</v>
      </c>
      <c r="BV82" s="93">
        <f t="shared" si="314"/>
        <v>-94054.819999999367</v>
      </c>
      <c r="BW82" s="93">
        <f t="shared" si="314"/>
        <v>-438833.18000000017</v>
      </c>
      <c r="BX82" s="234">
        <f t="shared" si="314"/>
        <v>130918.66000000015</v>
      </c>
      <c r="BY82" s="234">
        <f t="shared" si="314"/>
        <v>102196.20999999996</v>
      </c>
      <c r="BZ82" s="234">
        <f t="shared" si="314"/>
        <v>257062.67000000004</v>
      </c>
      <c r="CA82" s="234">
        <f t="shared" si="314"/>
        <v>124338.27000000002</v>
      </c>
      <c r="CB82" s="234">
        <f t="shared" si="314"/>
        <v>-7887</v>
      </c>
      <c r="CC82" s="234">
        <f t="shared" si="315"/>
        <v>427711.06000000006</v>
      </c>
      <c r="CD82" s="394">
        <f t="shared" si="315"/>
        <v>1535131.88</v>
      </c>
      <c r="CE82" s="356">
        <f t="shared" si="315"/>
        <v>1226622</v>
      </c>
      <c r="CF82" s="234">
        <f t="shared" si="315"/>
        <v>2557586</v>
      </c>
      <c r="CG82" s="234">
        <f t="shared" si="315"/>
        <v>1052127.6200000001</v>
      </c>
      <c r="CH82" s="234">
        <f t="shared" si="315"/>
        <v>1942447.8099999996</v>
      </c>
      <c r="CI82" s="234">
        <f t="shared" si="315"/>
        <v>893307.41000000015</v>
      </c>
      <c r="CJ82" s="234">
        <f t="shared" si="315"/>
        <v>845238.91999999993</v>
      </c>
      <c r="CK82" s="234">
        <f t="shared" si="315"/>
        <v>869255</v>
      </c>
      <c r="CL82" s="234">
        <f t="shared" si="315"/>
        <v>597693.73</v>
      </c>
      <c r="CM82" s="234">
        <f t="shared" si="316"/>
        <v>689812</v>
      </c>
      <c r="CN82" s="234">
        <f t="shared" si="316"/>
        <v>1001636</v>
      </c>
      <c r="CO82" s="234">
        <f t="shared" si="316"/>
        <v>875123</v>
      </c>
      <c r="CP82" s="394">
        <f t="shared" si="316"/>
        <v>1543430</v>
      </c>
      <c r="CQ82" s="394">
        <f t="shared" si="316"/>
        <v>1473906</v>
      </c>
      <c r="CR82" s="394">
        <f t="shared" si="316"/>
        <v>196756</v>
      </c>
      <c r="CS82" s="394">
        <f t="shared" si="316"/>
        <v>174860</v>
      </c>
      <c r="CT82" s="394">
        <f t="shared" si="316"/>
        <v>-646276</v>
      </c>
      <c r="CU82" s="394">
        <f t="shared" si="316"/>
        <v>-116276</v>
      </c>
      <c r="CV82" s="394">
        <f t="shared" si="316"/>
        <v>-388205</v>
      </c>
      <c r="CW82" s="394">
        <f t="shared" si="316"/>
        <v>-708969</v>
      </c>
      <c r="CX82" s="394">
        <f t="shared" si="316"/>
        <v>-367338</v>
      </c>
      <c r="CY82" s="394">
        <f t="shared" si="316"/>
        <v>-530756</v>
      </c>
      <c r="CZ82" s="394">
        <f t="shared" si="316"/>
        <v>-720003</v>
      </c>
      <c r="DA82" s="394">
        <f t="shared" si="316"/>
        <v>83906</v>
      </c>
      <c r="DB82" s="330"/>
      <c r="DC82" s="28">
        <f>IF(ISERROR(GETPIVOTDATA("VALUE",'CRS WK pvt'!$I$2,"DT_FILE",DC$8,"CD_CO",DC$6,"TRIM_CAT",TRIM(B82),"TRIM_LINE",A79))=TRUE,0,GETPIVOTDATA("VALUE",'CRS WK pvt'!$I$2,"DT_FILE",DC$8,"CD_CO",DC$6,"TRIM_CAT",TRIM(B82),"TRIM_LINE",A79))</f>
        <v>3586915</v>
      </c>
    </row>
    <row r="83" spans="1:107" s="31" customFormat="1" x14ac:dyDescent="0.35">
      <c r="A83" s="139"/>
      <c r="B83" s="32" t="s">
        <v>142</v>
      </c>
      <c r="C83" s="90">
        <v>6838850.2800000003</v>
      </c>
      <c r="D83" s="91">
        <v>2078460.05</v>
      </c>
      <c r="E83" s="91">
        <v>1327294.81</v>
      </c>
      <c r="F83" s="91">
        <v>1350865.6</v>
      </c>
      <c r="G83" s="91">
        <v>566217.87</v>
      </c>
      <c r="H83" s="91">
        <v>453421.5</v>
      </c>
      <c r="I83" s="91">
        <v>426919.2</v>
      </c>
      <c r="J83" s="91">
        <v>658308.48</v>
      </c>
      <c r="K83" s="91">
        <v>1164826.24</v>
      </c>
      <c r="L83" s="92">
        <v>2360744.09</v>
      </c>
      <c r="M83" s="91">
        <v>2864321</v>
      </c>
      <c r="N83" s="91">
        <v>2512291.59</v>
      </c>
      <c r="O83" s="91">
        <v>2302968.17</v>
      </c>
      <c r="P83" s="91">
        <v>1788675.73</v>
      </c>
      <c r="Q83" s="91">
        <v>1307482.96</v>
      </c>
      <c r="R83" s="91">
        <v>533062.31999999995</v>
      </c>
      <c r="S83" s="91">
        <v>331663.77</v>
      </c>
      <c r="T83" s="91">
        <v>257608.6</v>
      </c>
      <c r="U83" s="192">
        <v>345240.34</v>
      </c>
      <c r="V83" s="192">
        <v>647328</v>
      </c>
      <c r="W83" s="192">
        <v>968623.66</v>
      </c>
      <c r="X83" s="92">
        <v>1925070.62</v>
      </c>
      <c r="Y83" s="192">
        <v>2708941</v>
      </c>
      <c r="Z83" s="217">
        <v>2747492</v>
      </c>
      <c r="AA83" s="217">
        <v>2761157.95</v>
      </c>
      <c r="AB83" s="217">
        <v>1771332.41</v>
      </c>
      <c r="AC83" s="217">
        <v>1069890.3799999999</v>
      </c>
      <c r="AD83" s="217">
        <v>503214.56</v>
      </c>
      <c r="AE83" s="217">
        <v>398162</v>
      </c>
      <c r="AF83" s="217">
        <v>415044.12</v>
      </c>
      <c r="AG83" s="217">
        <v>429867</v>
      </c>
      <c r="AH83" s="217">
        <v>453219</v>
      </c>
      <c r="AI83" s="217">
        <v>1108621</v>
      </c>
      <c r="AJ83" s="92">
        <v>2553836</v>
      </c>
      <c r="AK83" s="282">
        <v>3266940</v>
      </c>
      <c r="AL83" s="282">
        <v>3543318</v>
      </c>
      <c r="AM83" s="282">
        <v>3232588</v>
      </c>
      <c r="AN83" s="282">
        <v>2606755</v>
      </c>
      <c r="AO83" s="282">
        <v>1523215</v>
      </c>
      <c r="AP83" s="282">
        <v>785432</v>
      </c>
      <c r="AQ83" s="28">
        <v>783564</v>
      </c>
      <c r="AR83" s="282">
        <v>564354</v>
      </c>
      <c r="AS83" s="282">
        <v>645962</v>
      </c>
      <c r="AT83" s="282">
        <v>971082</v>
      </c>
      <c r="AU83" s="282">
        <v>1598794</v>
      </c>
      <c r="AV83" s="300">
        <v>3323119</v>
      </c>
      <c r="AW83" s="282">
        <v>3784604</v>
      </c>
      <c r="AX83" s="282">
        <v>3824681</v>
      </c>
      <c r="AY83" s="282">
        <v>3562095</v>
      </c>
      <c r="AZ83" s="28">
        <v>2409680</v>
      </c>
      <c r="BA83" s="282">
        <v>1459301</v>
      </c>
      <c r="BB83" s="282">
        <v>834770</v>
      </c>
      <c r="BC83" s="28">
        <v>493043</v>
      </c>
      <c r="BD83" s="282">
        <v>524840</v>
      </c>
      <c r="BE83" s="282">
        <v>507345</v>
      </c>
      <c r="BF83" s="282">
        <v>774464</v>
      </c>
      <c r="BG83" s="282">
        <v>1546308</v>
      </c>
      <c r="BH83" s="300"/>
      <c r="BI83" s="28">
        <f t="shared" si="313"/>
        <v>-4535882.1100000003</v>
      </c>
      <c r="BJ83" s="93">
        <f t="shared" si="313"/>
        <v>-289784.32000000007</v>
      </c>
      <c r="BK83" s="93">
        <f t="shared" si="313"/>
        <v>-19811.850000000093</v>
      </c>
      <c r="BL83" s="93">
        <f t="shared" si="313"/>
        <v>-817803.28000000014</v>
      </c>
      <c r="BM83" s="93">
        <f t="shared" si="313"/>
        <v>-234554.09999999998</v>
      </c>
      <c r="BN83" s="93">
        <f t="shared" si="313"/>
        <v>-195812.9</v>
      </c>
      <c r="BO83" s="93">
        <f t="shared" si="313"/>
        <v>-81678.859999999986</v>
      </c>
      <c r="BP83" s="93">
        <f t="shared" si="313"/>
        <v>-10980.479999999981</v>
      </c>
      <c r="BQ83" s="93">
        <f t="shared" si="313"/>
        <v>-196202.57999999996</v>
      </c>
      <c r="BR83" s="394">
        <f t="shared" si="313"/>
        <v>-435673.46999999974</v>
      </c>
      <c r="BS83" s="417">
        <f t="shared" si="314"/>
        <v>-155380</v>
      </c>
      <c r="BT83" s="93">
        <f t="shared" si="314"/>
        <v>235200.41000000015</v>
      </c>
      <c r="BU83" s="93">
        <f t="shared" si="314"/>
        <v>458189.78000000026</v>
      </c>
      <c r="BV83" s="93">
        <f t="shared" si="314"/>
        <v>-17343.320000000065</v>
      </c>
      <c r="BW83" s="93">
        <f t="shared" si="314"/>
        <v>-237592.58000000007</v>
      </c>
      <c r="BX83" s="234">
        <f t="shared" si="314"/>
        <v>-29847.759999999951</v>
      </c>
      <c r="BY83" s="234">
        <f t="shared" si="314"/>
        <v>66498.229999999981</v>
      </c>
      <c r="BZ83" s="234">
        <f t="shared" si="314"/>
        <v>157435.51999999999</v>
      </c>
      <c r="CA83" s="234">
        <f t="shared" si="314"/>
        <v>84626.659999999974</v>
      </c>
      <c r="CB83" s="234">
        <f t="shared" si="314"/>
        <v>-194109</v>
      </c>
      <c r="CC83" s="234">
        <f t="shared" si="315"/>
        <v>139997.33999999997</v>
      </c>
      <c r="CD83" s="394">
        <f t="shared" si="315"/>
        <v>628765.37999999989</v>
      </c>
      <c r="CE83" s="356">
        <f t="shared" si="315"/>
        <v>557999</v>
      </c>
      <c r="CF83" s="234">
        <f t="shared" si="315"/>
        <v>795826</v>
      </c>
      <c r="CG83" s="234">
        <f t="shared" si="315"/>
        <v>471430.04999999981</v>
      </c>
      <c r="CH83" s="234">
        <f t="shared" si="315"/>
        <v>835422.59000000008</v>
      </c>
      <c r="CI83" s="234">
        <f t="shared" si="315"/>
        <v>453324.62000000011</v>
      </c>
      <c r="CJ83" s="234">
        <f t="shared" si="315"/>
        <v>282217.44</v>
      </c>
      <c r="CK83" s="234">
        <f t="shared" si="315"/>
        <v>385402</v>
      </c>
      <c r="CL83" s="234">
        <f t="shared" si="315"/>
        <v>149309.88</v>
      </c>
      <c r="CM83" s="234">
        <f t="shared" si="316"/>
        <v>216095</v>
      </c>
      <c r="CN83" s="234">
        <f t="shared" si="316"/>
        <v>517863</v>
      </c>
      <c r="CO83" s="234">
        <f t="shared" si="316"/>
        <v>490173</v>
      </c>
      <c r="CP83" s="394">
        <f t="shared" si="316"/>
        <v>769283</v>
      </c>
      <c r="CQ83" s="394">
        <f t="shared" si="316"/>
        <v>517664</v>
      </c>
      <c r="CR83" s="394">
        <f t="shared" si="316"/>
        <v>281363</v>
      </c>
      <c r="CS83" s="394">
        <f t="shared" si="316"/>
        <v>329507</v>
      </c>
      <c r="CT83" s="394">
        <f t="shared" si="316"/>
        <v>-197075</v>
      </c>
      <c r="CU83" s="394">
        <f t="shared" si="316"/>
        <v>-63914</v>
      </c>
      <c r="CV83" s="394">
        <f t="shared" si="316"/>
        <v>49338</v>
      </c>
      <c r="CW83" s="394">
        <f t="shared" si="316"/>
        <v>-290521</v>
      </c>
      <c r="CX83" s="394">
        <f t="shared" si="316"/>
        <v>-39514</v>
      </c>
      <c r="CY83" s="394">
        <f t="shared" si="316"/>
        <v>-138617</v>
      </c>
      <c r="CZ83" s="394">
        <f t="shared" si="316"/>
        <v>-196618</v>
      </c>
      <c r="DA83" s="394">
        <f t="shared" si="316"/>
        <v>-52486</v>
      </c>
      <c r="DB83" s="330"/>
      <c r="DC83" s="28">
        <f>IF(ISERROR(GETPIVOTDATA("VALUE",'CRS WK pvt'!$I$2,"DT_FILE",DC$8,"CD_CO",DC$6,"TRIM_CAT",TRIM(B83),"TRIM_LINE",A79))=TRUE,0,GETPIVOTDATA("VALUE",'CRS WK pvt'!$I$2,"DT_FILE",DC$8,"CD_CO",DC$6,"TRIM_CAT",TRIM(B83),"TRIM_LINE",A79))</f>
        <v>1546308</v>
      </c>
    </row>
    <row r="84" spans="1:107" s="31" customFormat="1" x14ac:dyDescent="0.35">
      <c r="A84" s="139"/>
      <c r="B84" s="32" t="s">
        <v>143</v>
      </c>
      <c r="C84" s="90">
        <v>3762025.66</v>
      </c>
      <c r="D84" s="91">
        <v>1653639.88</v>
      </c>
      <c r="E84" s="91">
        <v>1209935.4099999999</v>
      </c>
      <c r="F84" s="91">
        <v>1081284.02</v>
      </c>
      <c r="G84" s="91">
        <v>782809.59</v>
      </c>
      <c r="H84" s="91">
        <v>904426.95</v>
      </c>
      <c r="I84" s="91">
        <v>823881.53</v>
      </c>
      <c r="J84" s="91">
        <v>1054995</v>
      </c>
      <c r="K84" s="91">
        <v>1025378.5</v>
      </c>
      <c r="L84" s="92">
        <v>1696099.28</v>
      </c>
      <c r="M84" s="91">
        <v>1796338.55</v>
      </c>
      <c r="N84" s="91">
        <v>1633914.02</v>
      </c>
      <c r="O84" s="91">
        <v>1552071.46</v>
      </c>
      <c r="P84" s="91">
        <v>1203522.1499999999</v>
      </c>
      <c r="Q84" s="91">
        <v>1216447.52</v>
      </c>
      <c r="R84" s="91">
        <v>823192</v>
      </c>
      <c r="S84" s="91">
        <v>732108.01</v>
      </c>
      <c r="T84" s="91">
        <v>703601.06</v>
      </c>
      <c r="U84" s="192">
        <v>794968.94</v>
      </c>
      <c r="V84" s="192">
        <v>770364</v>
      </c>
      <c r="W84" s="192">
        <v>992178.47</v>
      </c>
      <c r="X84" s="92">
        <v>1381955.49</v>
      </c>
      <c r="Y84" s="192">
        <v>1816583</v>
      </c>
      <c r="Z84" s="217">
        <v>1765967</v>
      </c>
      <c r="AA84" s="217">
        <v>1785714.85</v>
      </c>
      <c r="AB84" s="217">
        <v>1416050.19</v>
      </c>
      <c r="AC84" s="217">
        <v>1189426.82</v>
      </c>
      <c r="AD84" s="217">
        <v>873689.44</v>
      </c>
      <c r="AE84" s="217">
        <v>786408</v>
      </c>
      <c r="AF84" s="217">
        <v>702202.18</v>
      </c>
      <c r="AG84" s="217">
        <v>819340</v>
      </c>
      <c r="AH84" s="217">
        <v>848464</v>
      </c>
      <c r="AI84" s="217">
        <v>1019391</v>
      </c>
      <c r="AJ84" s="92">
        <v>1699814</v>
      </c>
      <c r="AK84" s="282">
        <v>2052957</v>
      </c>
      <c r="AL84" s="282">
        <v>2169943</v>
      </c>
      <c r="AM84" s="282">
        <v>1940347</v>
      </c>
      <c r="AN84" s="282">
        <v>2134019</v>
      </c>
      <c r="AO84" s="282">
        <v>1501250</v>
      </c>
      <c r="AP84" s="282">
        <v>1312747</v>
      </c>
      <c r="AQ84" s="28">
        <v>1163447</v>
      </c>
      <c r="AR84" s="282">
        <v>1915412</v>
      </c>
      <c r="AS84" s="282">
        <v>1425812</v>
      </c>
      <c r="AT84" s="282">
        <v>1146471</v>
      </c>
      <c r="AU84" s="282">
        <v>1707027</v>
      </c>
      <c r="AV84" s="300">
        <v>2234751</v>
      </c>
      <c r="AW84" s="282">
        <v>3298057</v>
      </c>
      <c r="AX84" s="282">
        <v>3073265</v>
      </c>
      <c r="AY84" s="282">
        <v>2857328</v>
      </c>
      <c r="AZ84" s="28">
        <v>2013777</v>
      </c>
      <c r="BA84" s="282">
        <v>2486262</v>
      </c>
      <c r="BB84" s="282">
        <v>1503210</v>
      </c>
      <c r="BC84" s="28">
        <v>1519930</v>
      </c>
      <c r="BD84" s="282">
        <v>1352008</v>
      </c>
      <c r="BE84" s="282">
        <v>1043895</v>
      </c>
      <c r="BF84" s="282">
        <v>970028</v>
      </c>
      <c r="BG84" s="282">
        <v>1387368</v>
      </c>
      <c r="BH84" s="300"/>
      <c r="BI84" s="28">
        <f t="shared" si="313"/>
        <v>-2209954.2000000002</v>
      </c>
      <c r="BJ84" s="93">
        <f t="shared" si="313"/>
        <v>-450117.73</v>
      </c>
      <c r="BK84" s="93">
        <f t="shared" si="313"/>
        <v>6512.1100000001024</v>
      </c>
      <c r="BL84" s="93">
        <f t="shared" si="313"/>
        <v>-258092.02000000002</v>
      </c>
      <c r="BM84" s="93">
        <f t="shared" si="313"/>
        <v>-50701.579999999958</v>
      </c>
      <c r="BN84" s="93">
        <f t="shared" si="313"/>
        <v>-200825.8899999999</v>
      </c>
      <c r="BO84" s="93">
        <f t="shared" si="313"/>
        <v>-28912.590000000084</v>
      </c>
      <c r="BP84" s="93">
        <f t="shared" si="313"/>
        <v>-284631</v>
      </c>
      <c r="BQ84" s="93">
        <f t="shared" si="313"/>
        <v>-33200.030000000028</v>
      </c>
      <c r="BR84" s="394">
        <f t="shared" si="313"/>
        <v>-314143.79000000004</v>
      </c>
      <c r="BS84" s="417">
        <f t="shared" si="314"/>
        <v>20244.449999999953</v>
      </c>
      <c r="BT84" s="93">
        <f t="shared" si="314"/>
        <v>132052.97999999998</v>
      </c>
      <c r="BU84" s="93">
        <f t="shared" si="314"/>
        <v>233643.39000000013</v>
      </c>
      <c r="BV84" s="93">
        <f t="shared" si="314"/>
        <v>212528.04000000004</v>
      </c>
      <c r="BW84" s="93">
        <f t="shared" si="314"/>
        <v>-27020.699999999953</v>
      </c>
      <c r="BX84" s="234">
        <f t="shared" si="314"/>
        <v>50497.439999999944</v>
      </c>
      <c r="BY84" s="234">
        <f t="shared" si="314"/>
        <v>54299.989999999991</v>
      </c>
      <c r="BZ84" s="234">
        <f t="shared" si="314"/>
        <v>-1398.8800000000047</v>
      </c>
      <c r="CA84" s="234">
        <f t="shared" si="314"/>
        <v>24371.060000000056</v>
      </c>
      <c r="CB84" s="234">
        <f t="shared" si="314"/>
        <v>78100</v>
      </c>
      <c r="CC84" s="234">
        <f t="shared" si="315"/>
        <v>27212.530000000028</v>
      </c>
      <c r="CD84" s="394">
        <f t="shared" si="315"/>
        <v>317858.51</v>
      </c>
      <c r="CE84" s="356">
        <f t="shared" si="315"/>
        <v>236374</v>
      </c>
      <c r="CF84" s="234">
        <f t="shared" si="315"/>
        <v>403976</v>
      </c>
      <c r="CG84" s="234">
        <f t="shared" si="315"/>
        <v>154632.14999999991</v>
      </c>
      <c r="CH84" s="234">
        <f t="shared" si="315"/>
        <v>717968.81</v>
      </c>
      <c r="CI84" s="234">
        <f t="shared" si="315"/>
        <v>311823.17999999993</v>
      </c>
      <c r="CJ84" s="234">
        <f t="shared" si="315"/>
        <v>439057.56000000006</v>
      </c>
      <c r="CK84" s="234">
        <f t="shared" si="315"/>
        <v>377039</v>
      </c>
      <c r="CL84" s="234">
        <f t="shared" si="315"/>
        <v>1213209.8199999998</v>
      </c>
      <c r="CM84" s="234">
        <f t="shared" si="316"/>
        <v>606472</v>
      </c>
      <c r="CN84" s="234">
        <f t="shared" si="316"/>
        <v>298007</v>
      </c>
      <c r="CO84" s="234">
        <f t="shared" si="316"/>
        <v>687636</v>
      </c>
      <c r="CP84" s="394">
        <f t="shared" si="316"/>
        <v>534937</v>
      </c>
      <c r="CQ84" s="394">
        <f t="shared" si="316"/>
        <v>1245100</v>
      </c>
      <c r="CR84" s="394">
        <f t="shared" si="316"/>
        <v>903322</v>
      </c>
      <c r="CS84" s="394">
        <f t="shared" si="316"/>
        <v>916981</v>
      </c>
      <c r="CT84" s="394">
        <f t="shared" si="316"/>
        <v>-120242</v>
      </c>
      <c r="CU84" s="394">
        <f t="shared" si="316"/>
        <v>985012</v>
      </c>
      <c r="CV84" s="394">
        <f t="shared" si="316"/>
        <v>190463</v>
      </c>
      <c r="CW84" s="394">
        <f t="shared" si="316"/>
        <v>356483</v>
      </c>
      <c r="CX84" s="394">
        <f t="shared" si="316"/>
        <v>-563404</v>
      </c>
      <c r="CY84" s="394">
        <f t="shared" si="316"/>
        <v>-381917</v>
      </c>
      <c r="CZ84" s="394">
        <f t="shared" si="316"/>
        <v>-176443</v>
      </c>
      <c r="DA84" s="394">
        <f t="shared" si="316"/>
        <v>-319659</v>
      </c>
      <c r="DB84" s="330"/>
      <c r="DC84" s="28">
        <f>IF(ISERROR(GETPIVOTDATA("VALUE",'CRS WK pvt'!$I$2,"DT_FILE",DC$8,"CD_CO",DC$6,"TRIM_CAT",TRIM(B84),"TRIM_LINE",A79))=TRUE,0,GETPIVOTDATA("VALUE",'CRS WK pvt'!$I$2,"DT_FILE",DC$8,"CD_CO",DC$6,"TRIM_CAT",TRIM(B84),"TRIM_LINE",A79))</f>
        <v>1387368</v>
      </c>
    </row>
    <row r="85" spans="1:107" s="123" customFormat="1" x14ac:dyDescent="0.35">
      <c r="A85" s="140"/>
      <c r="B85" s="32" t="s">
        <v>144</v>
      </c>
      <c r="C85" s="124">
        <f>SUM(C80:C84)</f>
        <v>50524885.370000005</v>
      </c>
      <c r="D85" s="125">
        <f t="shared" ref="D85:DC92" si="317">SUM(D80:D84)</f>
        <v>30829642.719999999</v>
      </c>
      <c r="E85" s="125">
        <f t="shared" si="317"/>
        <v>18995575.689999998</v>
      </c>
      <c r="F85" s="125">
        <f t="shared" si="317"/>
        <v>11683573.01</v>
      </c>
      <c r="G85" s="125">
        <f t="shared" si="317"/>
        <v>8352256.5</v>
      </c>
      <c r="H85" s="125">
        <f t="shared" si="317"/>
        <v>7634014.1100000003</v>
      </c>
      <c r="I85" s="125">
        <f t="shared" si="317"/>
        <v>7640611.4500000002</v>
      </c>
      <c r="J85" s="125">
        <f t="shared" si="317"/>
        <v>10418189.810000001</v>
      </c>
      <c r="K85" s="125">
        <f t="shared" si="317"/>
        <v>16998924.130000003</v>
      </c>
      <c r="L85" s="127">
        <f t="shared" si="317"/>
        <v>42605280.620000005</v>
      </c>
      <c r="M85" s="125">
        <f t="shared" si="317"/>
        <v>45994176.099999994</v>
      </c>
      <c r="N85" s="125">
        <f t="shared" si="317"/>
        <v>40969149.330000006</v>
      </c>
      <c r="O85" s="134">
        <f t="shared" si="317"/>
        <v>36463990.980000004</v>
      </c>
      <c r="P85" s="125">
        <f t="shared" si="317"/>
        <v>31650184.969999995</v>
      </c>
      <c r="Q85" s="134">
        <f t="shared" si="317"/>
        <v>21735266.59</v>
      </c>
      <c r="R85" s="134">
        <f t="shared" si="317"/>
        <v>10170587.66</v>
      </c>
      <c r="S85" s="134">
        <f t="shared" si="317"/>
        <v>7930429.5600000005</v>
      </c>
      <c r="T85" s="134">
        <f t="shared" si="317"/>
        <v>6440438.6399999987</v>
      </c>
      <c r="U85" s="134">
        <f t="shared" si="317"/>
        <v>7470620.7799999993</v>
      </c>
      <c r="V85" s="134">
        <f t="shared" si="317"/>
        <v>8758047</v>
      </c>
      <c r="W85" s="134">
        <f t="shared" si="317"/>
        <v>15699345.270000001</v>
      </c>
      <c r="X85" s="127">
        <f t="shared" si="317"/>
        <v>33910784.680000007</v>
      </c>
      <c r="Y85" s="134">
        <f t="shared" si="317"/>
        <v>48331801</v>
      </c>
      <c r="Z85" s="134">
        <f t="shared" si="317"/>
        <v>50462181</v>
      </c>
      <c r="AA85" s="134">
        <f t="shared" si="317"/>
        <v>47776439.230000004</v>
      </c>
      <c r="AB85" s="134">
        <f t="shared" si="317"/>
        <v>30846216.600000001</v>
      </c>
      <c r="AC85" s="134">
        <f t="shared" si="317"/>
        <v>17589185.289999999</v>
      </c>
      <c r="AD85" s="134">
        <f t="shared" si="317"/>
        <v>10468563.01</v>
      </c>
      <c r="AE85" s="134">
        <f t="shared" si="317"/>
        <v>8368003</v>
      </c>
      <c r="AF85" s="134">
        <f t="shared" si="317"/>
        <v>7782300.9099999992</v>
      </c>
      <c r="AG85" s="266">
        <v>8203599</v>
      </c>
      <c r="AH85" s="266">
        <v>8573047</v>
      </c>
      <c r="AI85" s="266">
        <v>18864951</v>
      </c>
      <c r="AJ85" s="127">
        <v>45036700</v>
      </c>
      <c r="AK85" s="283">
        <v>56953584</v>
      </c>
      <c r="AL85" s="283">
        <v>63829804</v>
      </c>
      <c r="AM85" s="283">
        <v>57657471</v>
      </c>
      <c r="AN85" s="283">
        <v>42265684</v>
      </c>
      <c r="AO85" s="283">
        <v>25793046</v>
      </c>
      <c r="AP85" s="283">
        <v>15423747</v>
      </c>
      <c r="AQ85" s="126">
        <v>13228316</v>
      </c>
      <c r="AR85" s="283">
        <v>12031777</v>
      </c>
      <c r="AS85" s="283">
        <v>12588340</v>
      </c>
      <c r="AT85" s="283">
        <v>14294135</v>
      </c>
      <c r="AU85" s="283">
        <v>23342390</v>
      </c>
      <c r="AV85" s="301">
        <v>53623302</v>
      </c>
      <c r="AW85" s="283">
        <v>68007353</v>
      </c>
      <c r="AX85" s="283">
        <v>64927748</v>
      </c>
      <c r="AY85" s="283">
        <v>61829132</v>
      </c>
      <c r="AZ85" s="126">
        <v>39958717</v>
      </c>
      <c r="BA85" s="283">
        <v>23419280</v>
      </c>
      <c r="BB85" s="283">
        <v>13101474</v>
      </c>
      <c r="BC85" s="126">
        <v>9660795</v>
      </c>
      <c r="BD85" s="283">
        <v>9287998</v>
      </c>
      <c r="BE85" s="283">
        <v>8782737</v>
      </c>
      <c r="BF85" s="283">
        <v>9821734</v>
      </c>
      <c r="BG85" s="283">
        <v>23929944</v>
      </c>
      <c r="BH85" s="301"/>
      <c r="BI85" s="126">
        <f t="shared" si="284"/>
        <v>-14060894.390000001</v>
      </c>
      <c r="BJ85" s="128">
        <f t="shared" ref="BJ85:BL85" si="318">SUM(BJ80:BJ84)</f>
        <v>820542.2499999986</v>
      </c>
      <c r="BK85" s="128">
        <f t="shared" si="318"/>
        <v>2739690.9000000004</v>
      </c>
      <c r="BL85" s="128">
        <f t="shared" si="318"/>
        <v>-1512985.3500000003</v>
      </c>
      <c r="BM85" s="128">
        <f t="shared" ref="BM85" si="319">SUM(BM80:BM84)</f>
        <v>-421826.93999999989</v>
      </c>
      <c r="BN85" s="128">
        <f t="shared" ref="BN85:BV85" si="320">SUM(BN80:BN84)</f>
        <v>-1193575.4700000002</v>
      </c>
      <c r="BO85" s="128">
        <f t="shared" si="320"/>
        <v>-169990.67000000033</v>
      </c>
      <c r="BP85" s="128">
        <f t="shared" si="320"/>
        <v>-1660142.8099999998</v>
      </c>
      <c r="BQ85" s="128">
        <f t="shared" si="320"/>
        <v>-1299578.8599999996</v>
      </c>
      <c r="BR85" s="395">
        <f t="shared" si="320"/>
        <v>-8694495.9399999976</v>
      </c>
      <c r="BS85" s="418">
        <f t="shared" si="320"/>
        <v>2337624.8999999985</v>
      </c>
      <c r="BT85" s="128">
        <f t="shared" si="320"/>
        <v>9493031.6699999999</v>
      </c>
      <c r="BU85" s="128">
        <f t="shared" si="320"/>
        <v>11312448.25</v>
      </c>
      <c r="BV85" s="128">
        <f t="shared" si="320"/>
        <v>-803968.36999999918</v>
      </c>
      <c r="BW85" s="128">
        <f t="shared" ref="BW85:BX85" si="321">SUM(BW80:BW84)</f>
        <v>-4146081.3</v>
      </c>
      <c r="BX85" s="235">
        <f t="shared" si="321"/>
        <v>297975.34999999934</v>
      </c>
      <c r="BY85" s="235">
        <f t="shared" ref="BY85:BZ85" si="322">SUM(BY80:BY84)</f>
        <v>437573.44</v>
      </c>
      <c r="BZ85" s="235">
        <f t="shared" si="322"/>
        <v>1341862.27</v>
      </c>
      <c r="CA85" s="235">
        <f t="shared" ref="CA85" si="323">SUM(CA80:CA84)</f>
        <v>732978.2200000002</v>
      </c>
      <c r="CB85" s="235">
        <f t="shared" ref="CB85:CC85" si="324">SUM(CB80:CB84)</f>
        <v>-185000</v>
      </c>
      <c r="CC85" s="235">
        <f t="shared" si="324"/>
        <v>3165605.7299999995</v>
      </c>
      <c r="CD85" s="395">
        <f t="shared" ref="CD85:CE85" si="325">SUM(CD80:CD84)</f>
        <v>11125915.319999998</v>
      </c>
      <c r="CE85" s="357">
        <f t="shared" si="325"/>
        <v>8621783</v>
      </c>
      <c r="CF85" s="235">
        <f t="shared" ref="CF85" si="326">SUM(CF80:CF84)</f>
        <v>13367623</v>
      </c>
      <c r="CG85" s="235">
        <f t="shared" ref="CG85" si="327">SUM(CG80:CG84)</f>
        <v>9881031.7700000014</v>
      </c>
      <c r="CH85" s="235">
        <f t="shared" ref="CH85" si="328">SUM(CH80:CH84)</f>
        <v>11419467.4</v>
      </c>
      <c r="CI85" s="235">
        <f t="shared" ref="CI85" si="329">SUM(CI80:CI84)</f>
        <v>8203860.71</v>
      </c>
      <c r="CJ85" s="235">
        <f t="shared" ref="CJ85" si="330">SUM(CJ80:CJ84)</f>
        <v>4955183.99</v>
      </c>
      <c r="CK85" s="235">
        <f t="shared" ref="CK85" si="331">SUM(CK80:CK84)</f>
        <v>4860313</v>
      </c>
      <c r="CL85" s="235">
        <f t="shared" ref="CL85" si="332">SUM(CL80:CL84)</f>
        <v>4249476.09</v>
      </c>
      <c r="CM85" s="235">
        <f t="shared" ref="CM85" si="333">SUM(CM80:CM84)</f>
        <v>4384741</v>
      </c>
      <c r="CN85" s="235">
        <f t="shared" ref="CN85" si="334">SUM(CN80:CN84)</f>
        <v>5721088</v>
      </c>
      <c r="CO85" s="235">
        <f t="shared" ref="CO85" si="335">SUM(CO80:CO84)</f>
        <v>4477439</v>
      </c>
      <c r="CP85" s="395">
        <f t="shared" ref="CP85" si="336">SUM(CP80:CP84)</f>
        <v>8586602</v>
      </c>
      <c r="CQ85" s="395">
        <f t="shared" ref="CQ85" si="337">SUM(CQ80:CQ84)</f>
        <v>11053769</v>
      </c>
      <c r="CR85" s="395">
        <f t="shared" ref="CR85" si="338">SUM(CR80:CR84)</f>
        <v>1097944</v>
      </c>
      <c r="CS85" s="395">
        <f t="shared" ref="CS85" si="339">SUM(CS80:CS84)</f>
        <v>4171661</v>
      </c>
      <c r="CT85" s="395">
        <f t="shared" ref="CT85:CU85" si="340">SUM(CT80:CT84)</f>
        <v>-2306967</v>
      </c>
      <c r="CU85" s="395">
        <f t="shared" si="340"/>
        <v>-2373766</v>
      </c>
      <c r="CV85" s="395">
        <f t="shared" ref="CV85" si="341">SUM(CV80:CV84)</f>
        <v>-2322273</v>
      </c>
      <c r="CW85" s="395">
        <f t="shared" ref="CW85" si="342">SUM(CW80:CW84)</f>
        <v>-3567521</v>
      </c>
      <c r="CX85" s="395">
        <f t="shared" ref="CX85:CY85" si="343">SUM(CX80:CX84)</f>
        <v>-2743779</v>
      </c>
      <c r="CY85" s="395">
        <f t="shared" si="343"/>
        <v>-3805603</v>
      </c>
      <c r="CZ85" s="395">
        <f t="shared" ref="CZ85:DA85" si="344">SUM(CZ80:CZ84)</f>
        <v>-4472401</v>
      </c>
      <c r="DA85" s="395">
        <f t="shared" si="344"/>
        <v>587554</v>
      </c>
      <c r="DB85" s="331"/>
      <c r="DC85" s="126">
        <f t="shared" si="317"/>
        <v>23929944</v>
      </c>
    </row>
    <row r="86" spans="1:107" s="31" customFormat="1" x14ac:dyDescent="0.3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8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8"/>
      <c r="BI86" s="43"/>
      <c r="BJ86" s="44"/>
      <c r="BK86" s="44"/>
      <c r="BL86" s="44"/>
      <c r="BM86" s="44"/>
      <c r="BN86" s="44"/>
      <c r="BO86" s="44"/>
      <c r="BP86" s="44"/>
      <c r="BQ86" s="44"/>
      <c r="BR86" s="392"/>
      <c r="BS86" s="415"/>
      <c r="BT86" s="44"/>
      <c r="BU86" s="44"/>
      <c r="BV86" s="44"/>
      <c r="BW86" s="44"/>
      <c r="BX86" s="232"/>
      <c r="BY86" s="232"/>
      <c r="BZ86" s="232"/>
      <c r="CA86" s="232"/>
      <c r="CB86" s="232"/>
      <c r="CC86" s="232"/>
      <c r="CD86" s="392"/>
      <c r="CE86" s="354"/>
      <c r="CF86" s="232"/>
      <c r="CG86" s="232"/>
      <c r="CH86" s="232"/>
      <c r="CI86" s="232"/>
      <c r="CJ86" s="232"/>
      <c r="CK86" s="232"/>
      <c r="CL86" s="232"/>
      <c r="CM86" s="232"/>
      <c r="CN86" s="232"/>
      <c r="CO86" s="232"/>
      <c r="CP86" s="392"/>
      <c r="CQ86" s="392"/>
      <c r="CR86" s="392"/>
      <c r="CS86" s="392"/>
      <c r="CT86" s="392"/>
      <c r="CU86" s="392"/>
      <c r="CV86" s="392"/>
      <c r="CW86" s="392"/>
      <c r="CX86" s="392"/>
      <c r="CY86" s="392"/>
      <c r="CZ86" s="392"/>
      <c r="DA86" s="392"/>
      <c r="DB86" s="330"/>
      <c r="DC86" s="43"/>
    </row>
    <row r="87" spans="1:107" s="31" customFormat="1" x14ac:dyDescent="0.35">
      <c r="A87" s="139"/>
      <c r="B87" s="32" t="s">
        <v>139</v>
      </c>
      <c r="C87" s="153">
        <v>4062.28</v>
      </c>
      <c r="D87" s="154">
        <v>3667.44</v>
      </c>
      <c r="E87" s="154">
        <v>2551.04</v>
      </c>
      <c r="F87" s="154">
        <v>1671.94</v>
      </c>
      <c r="G87" s="154">
        <v>1010.62</v>
      </c>
      <c r="H87" s="154">
        <v>990.47</v>
      </c>
      <c r="I87" s="154">
        <v>1151.82</v>
      </c>
      <c r="J87" s="154">
        <v>1877.68</v>
      </c>
      <c r="K87" s="154">
        <v>5654.75</v>
      </c>
      <c r="L87" s="155">
        <v>21323.33</v>
      </c>
      <c r="M87" s="154">
        <v>38320.699999999997</v>
      </c>
      <c r="N87" s="154">
        <v>84949.41</v>
      </c>
      <c r="O87" s="91">
        <v>274471.37</v>
      </c>
      <c r="P87" s="154">
        <v>242724.66</v>
      </c>
      <c r="Q87" s="91">
        <v>160858.01</v>
      </c>
      <c r="R87" s="91">
        <v>69699.98</v>
      </c>
      <c r="S87" s="91">
        <v>44539.5</v>
      </c>
      <c r="T87" s="91">
        <v>33883.93</v>
      </c>
      <c r="U87" s="192">
        <v>36182.31</v>
      </c>
      <c r="V87" s="192">
        <v>52375</v>
      </c>
      <c r="W87" s="192">
        <v>107163.38</v>
      </c>
      <c r="X87" s="155">
        <v>188765.05</v>
      </c>
      <c r="Y87" s="192">
        <v>291502</v>
      </c>
      <c r="Z87" s="192">
        <v>299297</v>
      </c>
      <c r="AA87" s="192">
        <v>281625.46000000002</v>
      </c>
      <c r="AB87" s="192">
        <v>177955.22</v>
      </c>
      <c r="AC87" s="192">
        <v>98050.22</v>
      </c>
      <c r="AD87" s="192">
        <v>54897.05</v>
      </c>
      <c r="AE87" s="192">
        <v>36620</v>
      </c>
      <c r="AF87" s="192">
        <v>32669.19</v>
      </c>
      <c r="AG87" s="192">
        <v>33631</v>
      </c>
      <c r="AH87" s="192">
        <v>39762</v>
      </c>
      <c r="AI87" s="192">
        <v>99641</v>
      </c>
      <c r="AJ87" s="92">
        <v>221984</v>
      </c>
      <c r="AK87" s="192">
        <v>298440</v>
      </c>
      <c r="AL87" s="192">
        <v>356301</v>
      </c>
      <c r="AM87" s="192">
        <v>305132</v>
      </c>
      <c r="AN87" s="192">
        <v>196880</v>
      </c>
      <c r="AO87" s="192">
        <v>108483</v>
      </c>
      <c r="AP87" s="192">
        <v>54833</v>
      </c>
      <c r="AQ87" s="28">
        <v>41580</v>
      </c>
      <c r="AR87" s="192">
        <v>34162</v>
      </c>
      <c r="AS87" s="192">
        <v>48720</v>
      </c>
      <c r="AT87" s="192">
        <v>65049</v>
      </c>
      <c r="AU87" s="192">
        <v>2688</v>
      </c>
      <c r="AV87" s="92">
        <v>12467</v>
      </c>
      <c r="AW87" s="192">
        <v>92217</v>
      </c>
      <c r="AX87" s="192">
        <v>334943</v>
      </c>
      <c r="AY87" s="192">
        <v>338133</v>
      </c>
      <c r="AZ87" s="28">
        <v>215334</v>
      </c>
      <c r="BA87" s="192">
        <v>110182</v>
      </c>
      <c r="BB87" s="192">
        <v>57914</v>
      </c>
      <c r="BC87" s="28">
        <v>39264</v>
      </c>
      <c r="BD87" s="192">
        <v>36489</v>
      </c>
      <c r="BE87" s="192">
        <v>38464</v>
      </c>
      <c r="BF87" s="192">
        <v>51948</v>
      </c>
      <c r="BG87" s="192">
        <v>109973</v>
      </c>
      <c r="BH87" s="92"/>
      <c r="BI87" s="164">
        <f t="shared" ref="BI87:BR91" si="345">O87-C87</f>
        <v>270409.08999999997</v>
      </c>
      <c r="BJ87" s="93">
        <f t="shared" si="345"/>
        <v>239057.22</v>
      </c>
      <c r="BK87" s="93">
        <f t="shared" si="345"/>
        <v>158306.97</v>
      </c>
      <c r="BL87" s="93">
        <f t="shared" si="345"/>
        <v>68028.039999999994</v>
      </c>
      <c r="BM87" s="93">
        <f t="shared" si="345"/>
        <v>43528.88</v>
      </c>
      <c r="BN87" s="93">
        <f t="shared" si="345"/>
        <v>32893.46</v>
      </c>
      <c r="BO87" s="93">
        <f t="shared" si="345"/>
        <v>35030.49</v>
      </c>
      <c r="BP87" s="93">
        <f t="shared" si="345"/>
        <v>50497.32</v>
      </c>
      <c r="BQ87" s="93">
        <f t="shared" si="345"/>
        <v>101508.63</v>
      </c>
      <c r="BR87" s="394">
        <f t="shared" si="345"/>
        <v>167441.71999999997</v>
      </c>
      <c r="BS87" s="417">
        <f t="shared" ref="BS87:CB91" si="346">Y87-M87</f>
        <v>253181.3</v>
      </c>
      <c r="BT87" s="93">
        <f t="shared" si="346"/>
        <v>214347.59</v>
      </c>
      <c r="BU87" s="93">
        <f t="shared" si="346"/>
        <v>7154.0900000000256</v>
      </c>
      <c r="BV87" s="93">
        <f t="shared" si="346"/>
        <v>-64769.440000000002</v>
      </c>
      <c r="BW87" s="93">
        <f t="shared" si="346"/>
        <v>-62807.790000000008</v>
      </c>
      <c r="BX87" s="234">
        <f t="shared" si="346"/>
        <v>-14802.929999999993</v>
      </c>
      <c r="BY87" s="234">
        <f t="shared" si="346"/>
        <v>-7919.5</v>
      </c>
      <c r="BZ87" s="234">
        <f t="shared" si="346"/>
        <v>-1214.7400000000016</v>
      </c>
      <c r="CA87" s="234">
        <f t="shared" si="346"/>
        <v>-2551.3099999999977</v>
      </c>
      <c r="CB87" s="234">
        <f t="shared" si="346"/>
        <v>-12613</v>
      </c>
      <c r="CC87" s="234">
        <f t="shared" ref="CC87:CL91" si="347">AI87-W87</f>
        <v>-7522.3800000000047</v>
      </c>
      <c r="CD87" s="394">
        <f t="shared" si="347"/>
        <v>33218.950000000012</v>
      </c>
      <c r="CE87" s="356">
        <f t="shared" si="347"/>
        <v>6938</v>
      </c>
      <c r="CF87" s="234">
        <f t="shared" si="347"/>
        <v>57004</v>
      </c>
      <c r="CG87" s="234">
        <f t="shared" si="347"/>
        <v>23506.539999999979</v>
      </c>
      <c r="CH87" s="234">
        <f t="shared" si="347"/>
        <v>18924.78</v>
      </c>
      <c r="CI87" s="234">
        <f t="shared" si="347"/>
        <v>10432.779999999999</v>
      </c>
      <c r="CJ87" s="234">
        <f t="shared" si="347"/>
        <v>-64.05000000000291</v>
      </c>
      <c r="CK87" s="234">
        <f t="shared" si="347"/>
        <v>4960</v>
      </c>
      <c r="CL87" s="234">
        <f t="shared" si="347"/>
        <v>1492.8100000000013</v>
      </c>
      <c r="CM87" s="234">
        <f t="shared" ref="CM87:DA91" si="348">AS87-AG87</f>
        <v>15089</v>
      </c>
      <c r="CN87" s="234">
        <f t="shared" si="348"/>
        <v>25287</v>
      </c>
      <c r="CO87" s="234">
        <f t="shared" si="348"/>
        <v>-96953</v>
      </c>
      <c r="CP87" s="394">
        <f t="shared" si="348"/>
        <v>-209517</v>
      </c>
      <c r="CQ87" s="394">
        <f t="shared" si="348"/>
        <v>-206223</v>
      </c>
      <c r="CR87" s="394">
        <f t="shared" si="348"/>
        <v>-21358</v>
      </c>
      <c r="CS87" s="394">
        <f t="shared" si="348"/>
        <v>33001</v>
      </c>
      <c r="CT87" s="394">
        <f t="shared" si="348"/>
        <v>18454</v>
      </c>
      <c r="CU87" s="394">
        <f t="shared" si="348"/>
        <v>1699</v>
      </c>
      <c r="CV87" s="394">
        <f t="shared" si="348"/>
        <v>3081</v>
      </c>
      <c r="CW87" s="394">
        <f t="shared" si="348"/>
        <v>-2316</v>
      </c>
      <c r="CX87" s="394">
        <f t="shared" si="348"/>
        <v>2327</v>
      </c>
      <c r="CY87" s="394">
        <f t="shared" si="348"/>
        <v>-10256</v>
      </c>
      <c r="CZ87" s="394">
        <f t="shared" si="348"/>
        <v>-13101</v>
      </c>
      <c r="DA87" s="394">
        <f t="shared" si="348"/>
        <v>107285</v>
      </c>
      <c r="DB87" s="330"/>
      <c r="DC87" s="28">
        <f>IF(ISERROR(GETPIVOTDATA("VALUE",'CRS WK pvt'!$I$2,"DT_FILE",DC$8,"CD_CO",DC$6,"TRIM_CAT",TRIM(B87),"TRIM_LINE",A86))=TRUE,0,GETPIVOTDATA("VALUE",'CRS WK pvt'!$I$2,"DT_FILE",DC$8,"CD_CO",DC$6,"TRIM_CAT",TRIM(B87),"TRIM_LINE",A86))</f>
        <v>109973</v>
      </c>
    </row>
    <row r="88" spans="1:107" s="31" customFormat="1" x14ac:dyDescent="0.35">
      <c r="A88" s="139"/>
      <c r="B88" s="32" t="s">
        <v>140</v>
      </c>
      <c r="C88" s="153">
        <v>1570.7</v>
      </c>
      <c r="D88" s="154">
        <v>1485.33</v>
      </c>
      <c r="E88" s="154">
        <v>868.77</v>
      </c>
      <c r="F88" s="154">
        <v>939.98</v>
      </c>
      <c r="G88" s="154">
        <v>412.71</v>
      </c>
      <c r="H88" s="154">
        <v>358.16</v>
      </c>
      <c r="I88" s="154">
        <v>906.35</v>
      </c>
      <c r="J88" s="154">
        <v>701.48</v>
      </c>
      <c r="K88" s="154">
        <v>2265.6999999999998</v>
      </c>
      <c r="L88" s="155">
        <v>7681.58</v>
      </c>
      <c r="M88" s="154">
        <v>11184.32</v>
      </c>
      <c r="N88" s="154">
        <v>20656.560000000001</v>
      </c>
      <c r="O88" s="91">
        <v>34191.769999999997</v>
      </c>
      <c r="P88" s="154">
        <v>33035.24</v>
      </c>
      <c r="Q88" s="91">
        <v>14589.53</v>
      </c>
      <c r="R88" s="91">
        <v>8268.41</v>
      </c>
      <c r="S88" s="91">
        <v>5614.72</v>
      </c>
      <c r="T88" s="91">
        <v>4216.8100000000004</v>
      </c>
      <c r="U88" s="192">
        <v>4291.6099999999997</v>
      </c>
      <c r="V88" s="192">
        <v>6083</v>
      </c>
      <c r="W88" s="192">
        <v>14118.13</v>
      </c>
      <c r="X88" s="155">
        <v>23617.88</v>
      </c>
      <c r="Y88" s="192">
        <v>37984</v>
      </c>
      <c r="Z88" s="192">
        <v>38306</v>
      </c>
      <c r="AA88" s="192">
        <v>35609.78</v>
      </c>
      <c r="AB88" s="192">
        <v>25350.240000000002</v>
      </c>
      <c r="AC88" s="192">
        <v>10044</v>
      </c>
      <c r="AD88" s="192">
        <v>6808.39</v>
      </c>
      <c r="AE88" s="192">
        <v>4608</v>
      </c>
      <c r="AF88" s="192">
        <v>4199.92</v>
      </c>
      <c r="AG88" s="192">
        <v>4306</v>
      </c>
      <c r="AH88" s="192">
        <v>4955</v>
      </c>
      <c r="AI88" s="192">
        <v>11805</v>
      </c>
      <c r="AJ88" s="92">
        <v>28248</v>
      </c>
      <c r="AK88" s="192">
        <v>39111</v>
      </c>
      <c r="AL88" s="192">
        <v>47010</v>
      </c>
      <c r="AM88" s="192">
        <v>38863</v>
      </c>
      <c r="AN88" s="192">
        <v>27456</v>
      </c>
      <c r="AO88" s="192">
        <v>14515</v>
      </c>
      <c r="AP88" s="192">
        <v>7436</v>
      </c>
      <c r="AQ88" s="28">
        <v>5670</v>
      </c>
      <c r="AR88" s="192">
        <v>4541</v>
      </c>
      <c r="AS88" s="192">
        <v>5625</v>
      </c>
      <c r="AT88" s="192">
        <v>7141</v>
      </c>
      <c r="AU88" s="192">
        <v>1082</v>
      </c>
      <c r="AV88" s="92">
        <v>4251</v>
      </c>
      <c r="AW88" s="192">
        <v>15997</v>
      </c>
      <c r="AX88" s="192">
        <v>45137</v>
      </c>
      <c r="AY88" s="192">
        <v>46093</v>
      </c>
      <c r="AZ88" s="28">
        <v>30013</v>
      </c>
      <c r="BA88" s="192">
        <v>14931</v>
      </c>
      <c r="BB88" s="192">
        <v>7329</v>
      </c>
      <c r="BC88" s="28">
        <v>5112</v>
      </c>
      <c r="BD88" s="192">
        <v>4585</v>
      </c>
      <c r="BE88" s="192">
        <v>5538</v>
      </c>
      <c r="BF88" s="192">
        <v>6785</v>
      </c>
      <c r="BG88" s="192">
        <v>13901</v>
      </c>
      <c r="BH88" s="92"/>
      <c r="BI88" s="164">
        <f t="shared" si="345"/>
        <v>32621.069999999996</v>
      </c>
      <c r="BJ88" s="93">
        <f t="shared" si="345"/>
        <v>31549.909999999996</v>
      </c>
      <c r="BK88" s="93">
        <f t="shared" si="345"/>
        <v>13720.76</v>
      </c>
      <c r="BL88" s="93">
        <f t="shared" si="345"/>
        <v>7328.43</v>
      </c>
      <c r="BM88" s="93">
        <f t="shared" si="345"/>
        <v>5202.01</v>
      </c>
      <c r="BN88" s="93">
        <f t="shared" si="345"/>
        <v>3858.6500000000005</v>
      </c>
      <c r="BO88" s="93">
        <f t="shared" si="345"/>
        <v>3385.2599999999998</v>
      </c>
      <c r="BP88" s="93">
        <f t="shared" si="345"/>
        <v>5381.52</v>
      </c>
      <c r="BQ88" s="93">
        <f t="shared" si="345"/>
        <v>11852.43</v>
      </c>
      <c r="BR88" s="394">
        <f t="shared" si="345"/>
        <v>15936.300000000001</v>
      </c>
      <c r="BS88" s="417">
        <f t="shared" si="346"/>
        <v>26799.68</v>
      </c>
      <c r="BT88" s="93">
        <f t="shared" si="346"/>
        <v>17649.439999999999</v>
      </c>
      <c r="BU88" s="93">
        <f t="shared" si="346"/>
        <v>1418.010000000002</v>
      </c>
      <c r="BV88" s="93">
        <f t="shared" si="346"/>
        <v>-7684.9999999999964</v>
      </c>
      <c r="BW88" s="93">
        <f t="shared" si="346"/>
        <v>-4545.5300000000007</v>
      </c>
      <c r="BX88" s="234">
        <f t="shared" si="346"/>
        <v>-1460.0199999999995</v>
      </c>
      <c r="BY88" s="234">
        <f t="shared" si="346"/>
        <v>-1006.7200000000003</v>
      </c>
      <c r="BZ88" s="234">
        <f t="shared" si="346"/>
        <v>-16.890000000000327</v>
      </c>
      <c r="CA88" s="234">
        <f t="shared" si="346"/>
        <v>14.390000000000327</v>
      </c>
      <c r="CB88" s="234">
        <f t="shared" si="346"/>
        <v>-1128</v>
      </c>
      <c r="CC88" s="234">
        <f t="shared" si="347"/>
        <v>-2313.1299999999992</v>
      </c>
      <c r="CD88" s="394">
        <f t="shared" si="347"/>
        <v>4630.119999999999</v>
      </c>
      <c r="CE88" s="356">
        <f t="shared" si="347"/>
        <v>1127</v>
      </c>
      <c r="CF88" s="234">
        <f t="shared" si="347"/>
        <v>8704</v>
      </c>
      <c r="CG88" s="234">
        <f t="shared" si="347"/>
        <v>3253.2200000000012</v>
      </c>
      <c r="CH88" s="234">
        <f t="shared" si="347"/>
        <v>2105.7599999999984</v>
      </c>
      <c r="CI88" s="234">
        <f t="shared" si="347"/>
        <v>4471</v>
      </c>
      <c r="CJ88" s="234">
        <f t="shared" si="347"/>
        <v>627.60999999999967</v>
      </c>
      <c r="CK88" s="234">
        <f t="shared" si="347"/>
        <v>1062</v>
      </c>
      <c r="CL88" s="234">
        <f t="shared" si="347"/>
        <v>341.07999999999993</v>
      </c>
      <c r="CM88" s="234">
        <f t="shared" si="348"/>
        <v>1319</v>
      </c>
      <c r="CN88" s="234">
        <f t="shared" si="348"/>
        <v>2186</v>
      </c>
      <c r="CO88" s="234">
        <f t="shared" si="348"/>
        <v>-10723</v>
      </c>
      <c r="CP88" s="394">
        <f t="shared" si="348"/>
        <v>-23997</v>
      </c>
      <c r="CQ88" s="394">
        <f t="shared" si="348"/>
        <v>-23114</v>
      </c>
      <c r="CR88" s="394">
        <f t="shared" si="348"/>
        <v>-1873</v>
      </c>
      <c r="CS88" s="394">
        <f t="shared" si="348"/>
        <v>7230</v>
      </c>
      <c r="CT88" s="394">
        <f t="shared" si="348"/>
        <v>2557</v>
      </c>
      <c r="CU88" s="394">
        <f t="shared" si="348"/>
        <v>416</v>
      </c>
      <c r="CV88" s="394">
        <f t="shared" si="348"/>
        <v>-107</v>
      </c>
      <c r="CW88" s="394">
        <f t="shared" si="348"/>
        <v>-558</v>
      </c>
      <c r="CX88" s="394">
        <f t="shared" si="348"/>
        <v>44</v>
      </c>
      <c r="CY88" s="394">
        <f t="shared" si="348"/>
        <v>-87</v>
      </c>
      <c r="CZ88" s="394">
        <f t="shared" si="348"/>
        <v>-356</v>
      </c>
      <c r="DA88" s="394">
        <f t="shared" si="348"/>
        <v>12819</v>
      </c>
      <c r="DB88" s="330"/>
      <c r="DC88" s="28">
        <f>IF(ISERROR(GETPIVOTDATA("VALUE",'CRS WK pvt'!$I$2,"DT_FILE",DC$8,"CD_CO",DC$6,"TRIM_CAT",TRIM(B88),"TRIM_LINE",A86))=TRUE,0,GETPIVOTDATA("VALUE",'CRS WK pvt'!$I$2,"DT_FILE",DC$8,"CD_CO",DC$6,"TRIM_CAT",TRIM(B88),"TRIM_LINE",A86))</f>
        <v>13901</v>
      </c>
    </row>
    <row r="89" spans="1:107" s="31" customFormat="1" x14ac:dyDescent="0.35">
      <c r="A89" s="139"/>
      <c r="B89" s="32" t="s">
        <v>141</v>
      </c>
      <c r="C89" s="153">
        <v>814.78</v>
      </c>
      <c r="D89" s="154">
        <v>391.25</v>
      </c>
      <c r="E89" s="154">
        <v>121.8</v>
      </c>
      <c r="F89" s="154">
        <v>16.920000000000002</v>
      </c>
      <c r="G89" s="154">
        <v>3.4</v>
      </c>
      <c r="H89" s="154">
        <v>2.72</v>
      </c>
      <c r="I89" s="154">
        <v>543.83000000000004</v>
      </c>
      <c r="J89" s="154">
        <v>534.94000000000005</v>
      </c>
      <c r="K89" s="154">
        <v>1498.74</v>
      </c>
      <c r="L89" s="155">
        <v>3556.77</v>
      </c>
      <c r="M89" s="154">
        <v>17894.599999999999</v>
      </c>
      <c r="N89" s="154">
        <v>42180.74</v>
      </c>
      <c r="O89" s="91">
        <v>120845.96</v>
      </c>
      <c r="P89" s="154">
        <v>99105.19</v>
      </c>
      <c r="Q89" s="91">
        <v>71509.98</v>
      </c>
      <c r="R89" s="91">
        <v>38468.910000000003</v>
      </c>
      <c r="S89" s="91">
        <v>38130.29</v>
      </c>
      <c r="T89" s="91">
        <v>35725.86</v>
      </c>
      <c r="U89" s="192">
        <v>40073.89</v>
      </c>
      <c r="V89" s="192">
        <v>49142</v>
      </c>
      <c r="W89" s="192">
        <v>75613.55</v>
      </c>
      <c r="X89" s="155">
        <v>130195.86</v>
      </c>
      <c r="Y89" s="192">
        <v>180911</v>
      </c>
      <c r="Z89" s="192">
        <v>184438</v>
      </c>
      <c r="AA89" s="192">
        <v>176880</v>
      </c>
      <c r="AB89" s="192">
        <v>124997.24</v>
      </c>
      <c r="AC89" s="192">
        <v>76795.95</v>
      </c>
      <c r="AD89" s="192">
        <v>62413.25</v>
      </c>
      <c r="AE89" s="192">
        <v>56873</v>
      </c>
      <c r="AF89" s="192">
        <v>53351.9</v>
      </c>
      <c r="AG89" s="192">
        <v>57571</v>
      </c>
      <c r="AH89" s="192">
        <v>58731</v>
      </c>
      <c r="AI89" s="192">
        <v>92703</v>
      </c>
      <c r="AJ89" s="92">
        <v>158292</v>
      </c>
      <c r="AK89" s="192">
        <v>208603</v>
      </c>
      <c r="AL89" s="192">
        <v>252844</v>
      </c>
      <c r="AM89" s="192">
        <v>220801</v>
      </c>
      <c r="AN89" s="192">
        <v>161577</v>
      </c>
      <c r="AO89" s="192">
        <v>107679</v>
      </c>
      <c r="AP89" s="192">
        <v>74439</v>
      </c>
      <c r="AQ89" s="28">
        <v>81515</v>
      </c>
      <c r="AR89" s="192">
        <v>74241</v>
      </c>
      <c r="AS89" s="192">
        <v>67954</v>
      </c>
      <c r="AT89" s="192">
        <v>79918</v>
      </c>
      <c r="AU89" s="192">
        <v>9151</v>
      </c>
      <c r="AV89" s="92">
        <v>25265</v>
      </c>
      <c r="AW89" s="192">
        <v>106259</v>
      </c>
      <c r="AX89" s="192">
        <v>256562</v>
      </c>
      <c r="AY89" s="192">
        <v>269544</v>
      </c>
      <c r="AZ89" s="28">
        <v>179185</v>
      </c>
      <c r="BA89" s="192">
        <v>126520</v>
      </c>
      <c r="BB89" s="192">
        <v>72767</v>
      </c>
      <c r="BC89" s="28">
        <v>53652</v>
      </c>
      <c r="BD89" s="192">
        <v>58600</v>
      </c>
      <c r="BE89" s="192">
        <v>63021</v>
      </c>
      <c r="BF89" s="192">
        <v>64429</v>
      </c>
      <c r="BG89" s="192">
        <v>107730</v>
      </c>
      <c r="BH89" s="92"/>
      <c r="BI89" s="164">
        <f t="shared" si="345"/>
        <v>120031.18000000001</v>
      </c>
      <c r="BJ89" s="93">
        <f t="shared" si="345"/>
        <v>98713.94</v>
      </c>
      <c r="BK89" s="93">
        <f t="shared" si="345"/>
        <v>71388.179999999993</v>
      </c>
      <c r="BL89" s="93">
        <f t="shared" si="345"/>
        <v>38451.990000000005</v>
      </c>
      <c r="BM89" s="93">
        <f t="shared" si="345"/>
        <v>38126.89</v>
      </c>
      <c r="BN89" s="93">
        <f t="shared" si="345"/>
        <v>35723.14</v>
      </c>
      <c r="BO89" s="93">
        <f t="shared" si="345"/>
        <v>39530.06</v>
      </c>
      <c r="BP89" s="93">
        <f t="shared" si="345"/>
        <v>48607.06</v>
      </c>
      <c r="BQ89" s="93">
        <f t="shared" si="345"/>
        <v>74114.81</v>
      </c>
      <c r="BR89" s="394">
        <f t="shared" si="345"/>
        <v>126639.09</v>
      </c>
      <c r="BS89" s="417">
        <f t="shared" si="346"/>
        <v>163016.4</v>
      </c>
      <c r="BT89" s="93">
        <f t="shared" si="346"/>
        <v>142257.26</v>
      </c>
      <c r="BU89" s="93">
        <f t="shared" si="346"/>
        <v>56034.039999999994</v>
      </c>
      <c r="BV89" s="93">
        <f t="shared" si="346"/>
        <v>25892.050000000003</v>
      </c>
      <c r="BW89" s="93">
        <f t="shared" si="346"/>
        <v>5285.9700000000012</v>
      </c>
      <c r="BX89" s="234">
        <f t="shared" si="346"/>
        <v>23944.339999999997</v>
      </c>
      <c r="BY89" s="234">
        <f t="shared" si="346"/>
        <v>18742.71</v>
      </c>
      <c r="BZ89" s="234">
        <f t="shared" si="346"/>
        <v>17626.04</v>
      </c>
      <c r="CA89" s="234">
        <f t="shared" si="346"/>
        <v>17497.11</v>
      </c>
      <c r="CB89" s="234">
        <f t="shared" si="346"/>
        <v>9589</v>
      </c>
      <c r="CC89" s="234">
        <f t="shared" si="347"/>
        <v>17089.449999999997</v>
      </c>
      <c r="CD89" s="394">
        <f t="shared" si="347"/>
        <v>28096.14</v>
      </c>
      <c r="CE89" s="356">
        <f t="shared" si="347"/>
        <v>27692</v>
      </c>
      <c r="CF89" s="234">
        <f t="shared" si="347"/>
        <v>68406</v>
      </c>
      <c r="CG89" s="234">
        <f t="shared" si="347"/>
        <v>43921</v>
      </c>
      <c r="CH89" s="234">
        <f t="shared" si="347"/>
        <v>36579.759999999995</v>
      </c>
      <c r="CI89" s="234">
        <f t="shared" si="347"/>
        <v>30883.050000000003</v>
      </c>
      <c r="CJ89" s="234">
        <f t="shared" si="347"/>
        <v>12025.75</v>
      </c>
      <c r="CK89" s="234">
        <f t="shared" si="347"/>
        <v>24642</v>
      </c>
      <c r="CL89" s="234">
        <f t="shared" si="347"/>
        <v>20889.099999999999</v>
      </c>
      <c r="CM89" s="234">
        <f t="shared" si="348"/>
        <v>10383</v>
      </c>
      <c r="CN89" s="234">
        <f t="shared" si="348"/>
        <v>21187</v>
      </c>
      <c r="CO89" s="234">
        <f t="shared" si="348"/>
        <v>-83552</v>
      </c>
      <c r="CP89" s="394">
        <f t="shared" si="348"/>
        <v>-133027</v>
      </c>
      <c r="CQ89" s="394">
        <f t="shared" si="348"/>
        <v>-102344</v>
      </c>
      <c r="CR89" s="394">
        <f t="shared" si="348"/>
        <v>3718</v>
      </c>
      <c r="CS89" s="394">
        <f t="shared" si="348"/>
        <v>48743</v>
      </c>
      <c r="CT89" s="394">
        <f t="shared" si="348"/>
        <v>17608</v>
      </c>
      <c r="CU89" s="394">
        <f t="shared" si="348"/>
        <v>18841</v>
      </c>
      <c r="CV89" s="394">
        <f t="shared" si="348"/>
        <v>-1672</v>
      </c>
      <c r="CW89" s="394">
        <f t="shared" si="348"/>
        <v>-27863</v>
      </c>
      <c r="CX89" s="394">
        <f t="shared" si="348"/>
        <v>-15641</v>
      </c>
      <c r="CY89" s="394">
        <f t="shared" si="348"/>
        <v>-4933</v>
      </c>
      <c r="CZ89" s="394">
        <f t="shared" si="348"/>
        <v>-15489</v>
      </c>
      <c r="DA89" s="394">
        <f t="shared" si="348"/>
        <v>98579</v>
      </c>
      <c r="DB89" s="330"/>
      <c r="DC89" s="28">
        <f>IF(ISERROR(GETPIVOTDATA("VALUE",'CRS WK pvt'!$I$2,"DT_FILE",DC$8,"CD_CO",DC$6,"TRIM_CAT",TRIM(B89),"TRIM_LINE",A86))=TRUE,0,GETPIVOTDATA("VALUE",'CRS WK pvt'!$I$2,"DT_FILE",DC$8,"CD_CO",DC$6,"TRIM_CAT",TRIM(B89),"TRIM_LINE",A86))</f>
        <v>107730</v>
      </c>
    </row>
    <row r="90" spans="1:107" s="31" customFormat="1" x14ac:dyDescent="0.35">
      <c r="A90" s="139"/>
      <c r="B90" s="32" t="s">
        <v>142</v>
      </c>
      <c r="C90" s="153"/>
      <c r="D90" s="154"/>
      <c r="E90" s="154"/>
      <c r="F90" s="154"/>
      <c r="G90" s="154"/>
      <c r="H90" s="154"/>
      <c r="I90" s="154"/>
      <c r="J90" s="154"/>
      <c r="K90" s="154"/>
      <c r="L90" s="155"/>
      <c r="M90" s="154">
        <v>1386.05</v>
      </c>
      <c r="N90" s="154">
        <v>5783.94</v>
      </c>
      <c r="O90" s="91">
        <v>29221.05</v>
      </c>
      <c r="P90" s="154">
        <v>19844.400000000001</v>
      </c>
      <c r="Q90" s="91">
        <v>20247.05</v>
      </c>
      <c r="R90" s="91">
        <v>6481.69</v>
      </c>
      <c r="S90" s="91">
        <v>9477.19</v>
      </c>
      <c r="T90" s="91">
        <v>6791.9</v>
      </c>
      <c r="U90" s="192">
        <v>11704.4</v>
      </c>
      <c r="V90" s="192">
        <v>8020</v>
      </c>
      <c r="W90" s="192">
        <v>25966.11</v>
      </c>
      <c r="X90" s="155">
        <v>45509.57</v>
      </c>
      <c r="Y90" s="192">
        <v>53520</v>
      </c>
      <c r="Z90" s="192">
        <v>98198</v>
      </c>
      <c r="AA90" s="192">
        <v>87143.57</v>
      </c>
      <c r="AB90" s="192">
        <v>54093.68</v>
      </c>
      <c r="AC90" s="192">
        <v>31940</v>
      </c>
      <c r="AD90" s="192">
        <v>21438.41</v>
      </c>
      <c r="AE90" s="192">
        <v>14989</v>
      </c>
      <c r="AF90" s="192">
        <v>13894.85</v>
      </c>
      <c r="AG90" s="192">
        <v>15504</v>
      </c>
      <c r="AH90" s="192">
        <v>18795</v>
      </c>
      <c r="AI90" s="192">
        <v>44650</v>
      </c>
      <c r="AJ90" s="92">
        <v>80338</v>
      </c>
      <c r="AK90" s="192">
        <v>106417</v>
      </c>
      <c r="AL90" s="192">
        <v>104418</v>
      </c>
      <c r="AM90" s="192">
        <v>92793</v>
      </c>
      <c r="AN90" s="192">
        <v>70582</v>
      </c>
      <c r="AO90" s="192">
        <v>45617</v>
      </c>
      <c r="AP90" s="192">
        <v>22104</v>
      </c>
      <c r="AQ90" s="28">
        <v>17639</v>
      </c>
      <c r="AR90" s="192">
        <v>15380</v>
      </c>
      <c r="AS90" s="192">
        <v>20611</v>
      </c>
      <c r="AT90" s="192">
        <v>29909</v>
      </c>
      <c r="AU90" s="192">
        <v>8664</v>
      </c>
      <c r="AV90" s="92">
        <v>34075</v>
      </c>
      <c r="AW90" s="192">
        <v>52137</v>
      </c>
      <c r="AX90" s="192">
        <v>110733</v>
      </c>
      <c r="AY90" s="192">
        <v>131385</v>
      </c>
      <c r="AZ90" s="28">
        <v>83229</v>
      </c>
      <c r="BA90" s="192">
        <v>54290</v>
      </c>
      <c r="BB90" s="192">
        <v>30478</v>
      </c>
      <c r="BC90" s="28">
        <v>20632</v>
      </c>
      <c r="BD90" s="192">
        <v>18931</v>
      </c>
      <c r="BE90" s="192">
        <v>18912</v>
      </c>
      <c r="BF90" s="192">
        <v>21915</v>
      </c>
      <c r="BG90" s="192">
        <v>62504</v>
      </c>
      <c r="BH90" s="92"/>
      <c r="BI90" s="164">
        <f t="shared" si="345"/>
        <v>29221.05</v>
      </c>
      <c r="BJ90" s="93">
        <f t="shared" si="345"/>
        <v>19844.400000000001</v>
      </c>
      <c r="BK90" s="93">
        <f t="shared" si="345"/>
        <v>20247.05</v>
      </c>
      <c r="BL90" s="93">
        <f t="shared" si="345"/>
        <v>6481.69</v>
      </c>
      <c r="BM90" s="93">
        <f t="shared" si="345"/>
        <v>9477.19</v>
      </c>
      <c r="BN90" s="93">
        <f t="shared" si="345"/>
        <v>6791.9</v>
      </c>
      <c r="BO90" s="93">
        <f t="shared" si="345"/>
        <v>11704.4</v>
      </c>
      <c r="BP90" s="93">
        <f t="shared" si="345"/>
        <v>8020</v>
      </c>
      <c r="BQ90" s="93">
        <f t="shared" si="345"/>
        <v>25966.11</v>
      </c>
      <c r="BR90" s="394">
        <f t="shared" si="345"/>
        <v>45509.57</v>
      </c>
      <c r="BS90" s="417">
        <f t="shared" si="346"/>
        <v>52133.95</v>
      </c>
      <c r="BT90" s="93">
        <f t="shared" si="346"/>
        <v>92414.06</v>
      </c>
      <c r="BU90" s="93">
        <f t="shared" si="346"/>
        <v>57922.520000000004</v>
      </c>
      <c r="BV90" s="93">
        <f t="shared" si="346"/>
        <v>34249.279999999999</v>
      </c>
      <c r="BW90" s="93">
        <f t="shared" si="346"/>
        <v>11692.95</v>
      </c>
      <c r="BX90" s="234">
        <f t="shared" si="346"/>
        <v>14956.720000000001</v>
      </c>
      <c r="BY90" s="234">
        <f t="shared" si="346"/>
        <v>5511.8099999999995</v>
      </c>
      <c r="BZ90" s="234">
        <f t="shared" si="346"/>
        <v>7102.9500000000007</v>
      </c>
      <c r="CA90" s="234">
        <f t="shared" si="346"/>
        <v>3799.6000000000004</v>
      </c>
      <c r="CB90" s="234">
        <f t="shared" si="346"/>
        <v>10775</v>
      </c>
      <c r="CC90" s="234">
        <f t="shared" si="347"/>
        <v>18683.89</v>
      </c>
      <c r="CD90" s="394">
        <f t="shared" si="347"/>
        <v>34828.43</v>
      </c>
      <c r="CE90" s="356">
        <f t="shared" si="347"/>
        <v>52897</v>
      </c>
      <c r="CF90" s="234">
        <f t="shared" si="347"/>
        <v>6220</v>
      </c>
      <c r="CG90" s="234">
        <f t="shared" si="347"/>
        <v>5649.429999999993</v>
      </c>
      <c r="CH90" s="234">
        <f t="shared" si="347"/>
        <v>16488.32</v>
      </c>
      <c r="CI90" s="234">
        <f t="shared" si="347"/>
        <v>13677</v>
      </c>
      <c r="CJ90" s="234">
        <f t="shared" si="347"/>
        <v>665.59000000000015</v>
      </c>
      <c r="CK90" s="234">
        <f t="shared" si="347"/>
        <v>2650</v>
      </c>
      <c r="CL90" s="234">
        <f t="shared" si="347"/>
        <v>1485.1499999999996</v>
      </c>
      <c r="CM90" s="234">
        <f t="shared" si="348"/>
        <v>5107</v>
      </c>
      <c r="CN90" s="234">
        <f t="shared" si="348"/>
        <v>11114</v>
      </c>
      <c r="CO90" s="234">
        <f t="shared" si="348"/>
        <v>-35986</v>
      </c>
      <c r="CP90" s="394">
        <f t="shared" si="348"/>
        <v>-46263</v>
      </c>
      <c r="CQ90" s="394">
        <f t="shared" si="348"/>
        <v>-54280</v>
      </c>
      <c r="CR90" s="394">
        <f t="shared" si="348"/>
        <v>6315</v>
      </c>
      <c r="CS90" s="394">
        <f t="shared" si="348"/>
        <v>38592</v>
      </c>
      <c r="CT90" s="394">
        <f t="shared" si="348"/>
        <v>12647</v>
      </c>
      <c r="CU90" s="394">
        <f t="shared" si="348"/>
        <v>8673</v>
      </c>
      <c r="CV90" s="394">
        <f t="shared" si="348"/>
        <v>8374</v>
      </c>
      <c r="CW90" s="394">
        <f t="shared" si="348"/>
        <v>2993</v>
      </c>
      <c r="CX90" s="394">
        <f t="shared" si="348"/>
        <v>3551</v>
      </c>
      <c r="CY90" s="394">
        <f t="shared" si="348"/>
        <v>-1699</v>
      </c>
      <c r="CZ90" s="394">
        <f t="shared" si="348"/>
        <v>-7994</v>
      </c>
      <c r="DA90" s="394">
        <f t="shared" si="348"/>
        <v>53840</v>
      </c>
      <c r="DB90" s="330"/>
      <c r="DC90" s="28">
        <f>IF(ISERROR(GETPIVOTDATA("VALUE",'CRS WK pvt'!$I$2,"DT_FILE",DC$8,"CD_CO",DC$6,"TRIM_CAT",TRIM(B90),"TRIM_LINE",A86))=TRUE,0,GETPIVOTDATA("VALUE",'CRS WK pvt'!$I$2,"DT_FILE",DC$8,"CD_CO",DC$6,"TRIM_CAT",TRIM(B90),"TRIM_LINE",A86))</f>
        <v>62504</v>
      </c>
    </row>
    <row r="91" spans="1:107" s="31" customFormat="1" x14ac:dyDescent="0.35">
      <c r="A91" s="139"/>
      <c r="B91" s="32" t="s">
        <v>143</v>
      </c>
      <c r="C91" s="153"/>
      <c r="D91" s="154"/>
      <c r="E91" s="154"/>
      <c r="F91" s="154"/>
      <c r="G91" s="154"/>
      <c r="H91" s="154"/>
      <c r="I91" s="154"/>
      <c r="J91" s="154"/>
      <c r="K91" s="154"/>
      <c r="L91" s="155"/>
      <c r="M91" s="154"/>
      <c r="N91" s="154"/>
      <c r="O91" s="91">
        <v>0</v>
      </c>
      <c r="P91" s="154">
        <v>0</v>
      </c>
      <c r="Q91" s="91">
        <v>0</v>
      </c>
      <c r="R91" s="91">
        <v>0</v>
      </c>
      <c r="S91" s="91">
        <v>0</v>
      </c>
      <c r="T91" s="91">
        <v>54.64</v>
      </c>
      <c r="U91" s="192">
        <v>545.88</v>
      </c>
      <c r="V91" s="192">
        <v>1366</v>
      </c>
      <c r="W91" s="192">
        <v>6611.62</v>
      </c>
      <c r="X91" s="155">
        <v>11932.54</v>
      </c>
      <c r="Y91" s="192">
        <v>21871</v>
      </c>
      <c r="Z91" s="192">
        <v>23592</v>
      </c>
      <c r="AA91" s="192">
        <v>19777</v>
      </c>
      <c r="AB91" s="192">
        <v>13863.73</v>
      </c>
      <c r="AC91" s="192">
        <v>8709.9599999999991</v>
      </c>
      <c r="AD91" s="192">
        <v>6370.24</v>
      </c>
      <c r="AE91" s="192">
        <v>5285</v>
      </c>
      <c r="AF91" s="192">
        <v>3723.07</v>
      </c>
      <c r="AG91" s="192">
        <v>4969</v>
      </c>
      <c r="AH91" s="192">
        <v>7715</v>
      </c>
      <c r="AI91" s="192">
        <v>10822</v>
      </c>
      <c r="AJ91" s="92">
        <v>23547</v>
      </c>
      <c r="AK91" s="192">
        <v>31712</v>
      </c>
      <c r="AL91" s="192">
        <v>38221</v>
      </c>
      <c r="AM91" s="192">
        <v>81390</v>
      </c>
      <c r="AN91" s="192">
        <v>70480</v>
      </c>
      <c r="AO91" s="192">
        <v>58077</v>
      </c>
      <c r="AP91" s="192">
        <v>48610</v>
      </c>
      <c r="AQ91" s="28">
        <v>47145</v>
      </c>
      <c r="AR91" s="192">
        <v>51188</v>
      </c>
      <c r="AS91" s="192">
        <v>50359</v>
      </c>
      <c r="AT91" s="192">
        <v>45668</v>
      </c>
      <c r="AU91" s="192">
        <v>0</v>
      </c>
      <c r="AV91" s="92">
        <v>6980</v>
      </c>
      <c r="AW91" s="192">
        <v>25391</v>
      </c>
      <c r="AX91" s="192">
        <v>76293</v>
      </c>
      <c r="AY91" s="192">
        <v>72035</v>
      </c>
      <c r="AZ91" s="28">
        <v>70623</v>
      </c>
      <c r="BA91" s="192">
        <v>49765</v>
      </c>
      <c r="BB91" s="192">
        <v>41213</v>
      </c>
      <c r="BC91" s="28">
        <v>39149</v>
      </c>
      <c r="BD91" s="192">
        <v>45655</v>
      </c>
      <c r="BE91" s="192">
        <v>47245</v>
      </c>
      <c r="BF91" s="192">
        <v>41026</v>
      </c>
      <c r="BG91" s="192">
        <v>44764</v>
      </c>
      <c r="BH91" s="92"/>
      <c r="BI91" s="164">
        <f t="shared" si="345"/>
        <v>0</v>
      </c>
      <c r="BJ91" s="93">
        <f t="shared" si="345"/>
        <v>0</v>
      </c>
      <c r="BK91" s="93">
        <f t="shared" si="345"/>
        <v>0</v>
      </c>
      <c r="BL91" s="93">
        <f t="shared" si="345"/>
        <v>0</v>
      </c>
      <c r="BM91" s="93">
        <f t="shared" si="345"/>
        <v>0</v>
      </c>
      <c r="BN91" s="93">
        <f t="shared" si="345"/>
        <v>54.64</v>
      </c>
      <c r="BO91" s="93">
        <f t="shared" si="345"/>
        <v>545.88</v>
      </c>
      <c r="BP91" s="93">
        <f t="shared" si="345"/>
        <v>1366</v>
      </c>
      <c r="BQ91" s="93">
        <f t="shared" si="345"/>
        <v>6611.62</v>
      </c>
      <c r="BR91" s="394">
        <f t="shared" si="345"/>
        <v>11932.54</v>
      </c>
      <c r="BS91" s="417">
        <f t="shared" si="346"/>
        <v>21871</v>
      </c>
      <c r="BT91" s="93">
        <f t="shared" si="346"/>
        <v>23592</v>
      </c>
      <c r="BU91" s="93">
        <f t="shared" si="346"/>
        <v>19777</v>
      </c>
      <c r="BV91" s="93">
        <f t="shared" si="346"/>
        <v>13863.73</v>
      </c>
      <c r="BW91" s="93">
        <f t="shared" si="346"/>
        <v>8709.9599999999991</v>
      </c>
      <c r="BX91" s="234">
        <f t="shared" si="346"/>
        <v>6370.24</v>
      </c>
      <c r="BY91" s="234">
        <f t="shared" si="346"/>
        <v>5285</v>
      </c>
      <c r="BZ91" s="234">
        <f t="shared" si="346"/>
        <v>3668.4300000000003</v>
      </c>
      <c r="CA91" s="234">
        <f t="shared" si="346"/>
        <v>4423.12</v>
      </c>
      <c r="CB91" s="234">
        <f t="shared" si="346"/>
        <v>6349</v>
      </c>
      <c r="CC91" s="234">
        <f t="shared" si="347"/>
        <v>4210.38</v>
      </c>
      <c r="CD91" s="394">
        <f t="shared" si="347"/>
        <v>11614.46</v>
      </c>
      <c r="CE91" s="356">
        <f t="shared" si="347"/>
        <v>9841</v>
      </c>
      <c r="CF91" s="234">
        <f t="shared" si="347"/>
        <v>14629</v>
      </c>
      <c r="CG91" s="234">
        <f t="shared" si="347"/>
        <v>61613</v>
      </c>
      <c r="CH91" s="234">
        <f t="shared" si="347"/>
        <v>56616.270000000004</v>
      </c>
      <c r="CI91" s="234">
        <f t="shared" si="347"/>
        <v>49367.040000000001</v>
      </c>
      <c r="CJ91" s="234">
        <f t="shared" si="347"/>
        <v>42239.76</v>
      </c>
      <c r="CK91" s="234">
        <f t="shared" si="347"/>
        <v>41860</v>
      </c>
      <c r="CL91" s="234">
        <f t="shared" si="347"/>
        <v>47464.93</v>
      </c>
      <c r="CM91" s="234">
        <f t="shared" si="348"/>
        <v>45390</v>
      </c>
      <c r="CN91" s="234">
        <f t="shared" si="348"/>
        <v>37953</v>
      </c>
      <c r="CO91" s="234">
        <f t="shared" si="348"/>
        <v>-10822</v>
      </c>
      <c r="CP91" s="394">
        <f t="shared" si="348"/>
        <v>-16567</v>
      </c>
      <c r="CQ91" s="394">
        <f t="shared" si="348"/>
        <v>-6321</v>
      </c>
      <c r="CR91" s="394">
        <f t="shared" si="348"/>
        <v>38072</v>
      </c>
      <c r="CS91" s="394">
        <f t="shared" si="348"/>
        <v>-9355</v>
      </c>
      <c r="CT91" s="394">
        <f t="shared" si="348"/>
        <v>143</v>
      </c>
      <c r="CU91" s="394">
        <f t="shared" si="348"/>
        <v>-8312</v>
      </c>
      <c r="CV91" s="394">
        <f t="shared" si="348"/>
        <v>-7397</v>
      </c>
      <c r="CW91" s="394">
        <f t="shared" si="348"/>
        <v>-7996</v>
      </c>
      <c r="CX91" s="394">
        <f t="shared" si="348"/>
        <v>-5533</v>
      </c>
      <c r="CY91" s="394">
        <f t="shared" si="348"/>
        <v>-3114</v>
      </c>
      <c r="CZ91" s="394">
        <f t="shared" si="348"/>
        <v>-4642</v>
      </c>
      <c r="DA91" s="394">
        <f t="shared" si="348"/>
        <v>44764</v>
      </c>
      <c r="DB91" s="330"/>
      <c r="DC91" s="28">
        <f>IF(ISERROR(GETPIVOTDATA("VALUE",'CRS WK pvt'!$I$2,"DT_FILE",DC$8,"CD_CO",DC$6,"TRIM_CAT",TRIM(B91),"TRIM_LINE",A86))=TRUE,0,GETPIVOTDATA("VALUE",'CRS WK pvt'!$I$2,"DT_FILE",DC$8,"CD_CO",DC$6,"TRIM_CAT",TRIM(B91),"TRIM_LINE",A86))</f>
        <v>44764</v>
      </c>
    </row>
    <row r="92" spans="1:107" s="123" customFormat="1" x14ac:dyDescent="0.35">
      <c r="A92" s="140"/>
      <c r="B92" s="32" t="s">
        <v>144</v>
      </c>
      <c r="C92" s="124">
        <f>SUM(C87:C91)</f>
        <v>6447.76</v>
      </c>
      <c r="D92" s="125">
        <f t="shared" ref="D92:AF92" si="349">SUM(D87:D91)</f>
        <v>5544.02</v>
      </c>
      <c r="E92" s="125">
        <f t="shared" si="349"/>
        <v>3541.61</v>
      </c>
      <c r="F92" s="125">
        <f t="shared" si="349"/>
        <v>2628.84</v>
      </c>
      <c r="G92" s="125">
        <f t="shared" si="349"/>
        <v>1426.73</v>
      </c>
      <c r="H92" s="125">
        <f t="shared" si="349"/>
        <v>1351.3500000000001</v>
      </c>
      <c r="I92" s="125">
        <f t="shared" si="349"/>
        <v>2602</v>
      </c>
      <c r="J92" s="125">
        <f t="shared" si="349"/>
        <v>3114.1</v>
      </c>
      <c r="K92" s="125">
        <f t="shared" si="349"/>
        <v>9419.19</v>
      </c>
      <c r="L92" s="127">
        <f t="shared" si="349"/>
        <v>32561.680000000004</v>
      </c>
      <c r="M92" s="125">
        <f t="shared" si="349"/>
        <v>68785.67</v>
      </c>
      <c r="N92" s="125">
        <f t="shared" si="349"/>
        <v>153570.65</v>
      </c>
      <c r="O92" s="134">
        <f t="shared" si="349"/>
        <v>458730.15</v>
      </c>
      <c r="P92" s="125">
        <f t="shared" si="349"/>
        <v>394709.49000000005</v>
      </c>
      <c r="Q92" s="134">
        <f t="shared" si="349"/>
        <v>267204.57</v>
      </c>
      <c r="R92" s="134">
        <f t="shared" si="349"/>
        <v>122918.99</v>
      </c>
      <c r="S92" s="134">
        <f t="shared" si="349"/>
        <v>97761.700000000012</v>
      </c>
      <c r="T92" s="134">
        <f t="shared" si="349"/>
        <v>80673.14</v>
      </c>
      <c r="U92" s="134">
        <f t="shared" si="349"/>
        <v>92798.09</v>
      </c>
      <c r="V92" s="134">
        <f t="shared" si="349"/>
        <v>116986</v>
      </c>
      <c r="W92" s="134">
        <f t="shared" si="349"/>
        <v>229472.78999999998</v>
      </c>
      <c r="X92" s="127">
        <f t="shared" si="349"/>
        <v>400020.89999999997</v>
      </c>
      <c r="Y92" s="134">
        <f t="shared" si="349"/>
        <v>585788</v>
      </c>
      <c r="Z92" s="134">
        <f t="shared" si="349"/>
        <v>643831</v>
      </c>
      <c r="AA92" s="134">
        <f t="shared" si="349"/>
        <v>601035.81000000006</v>
      </c>
      <c r="AB92" s="134">
        <f t="shared" si="349"/>
        <v>396260.11</v>
      </c>
      <c r="AC92" s="134">
        <f t="shared" si="349"/>
        <v>225540.12999999998</v>
      </c>
      <c r="AD92" s="134">
        <f t="shared" si="349"/>
        <v>151927.34</v>
      </c>
      <c r="AE92" s="134">
        <f t="shared" si="349"/>
        <v>118375</v>
      </c>
      <c r="AF92" s="134">
        <f t="shared" si="349"/>
        <v>107838.93000000002</v>
      </c>
      <c r="AG92" s="266">
        <v>115981</v>
      </c>
      <c r="AH92" s="266">
        <v>129958</v>
      </c>
      <c r="AI92" s="266">
        <v>259621</v>
      </c>
      <c r="AJ92" s="307">
        <v>512409</v>
      </c>
      <c r="AK92" s="283">
        <v>684283</v>
      </c>
      <c r="AL92" s="283">
        <v>798794</v>
      </c>
      <c r="AM92" s="283">
        <v>738979</v>
      </c>
      <c r="AN92" s="283">
        <v>526975</v>
      </c>
      <c r="AO92" s="283">
        <v>334371</v>
      </c>
      <c r="AP92" s="283">
        <v>207422</v>
      </c>
      <c r="AQ92" s="126">
        <v>193549</v>
      </c>
      <c r="AR92" s="283">
        <v>179512</v>
      </c>
      <c r="AS92" s="283">
        <v>193269</v>
      </c>
      <c r="AT92" s="283">
        <v>227685</v>
      </c>
      <c r="AU92" s="283">
        <v>21585</v>
      </c>
      <c r="AV92" s="301">
        <v>83038</v>
      </c>
      <c r="AW92" s="283">
        <v>292001</v>
      </c>
      <c r="AX92" s="283">
        <v>823668</v>
      </c>
      <c r="AY92" s="283">
        <v>857190</v>
      </c>
      <c r="AZ92" s="126">
        <v>578384</v>
      </c>
      <c r="BA92" s="283">
        <v>355688</v>
      </c>
      <c r="BB92" s="283">
        <v>209701</v>
      </c>
      <c r="BC92" s="126">
        <v>157809</v>
      </c>
      <c r="BD92" s="283">
        <v>164260</v>
      </c>
      <c r="BE92" s="283">
        <v>173180</v>
      </c>
      <c r="BF92" s="283">
        <v>186103</v>
      </c>
      <c r="BG92" s="283">
        <v>338872</v>
      </c>
      <c r="BH92" s="301"/>
      <c r="BI92" s="126">
        <f t="shared" ref="BI92:BI106" si="350">SUM(BI87:BI91)</f>
        <v>452282.38999999996</v>
      </c>
      <c r="BJ92" s="128">
        <f t="shared" ref="BJ92:BL92" si="351">SUM(BJ87:BJ91)</f>
        <v>389165.47000000003</v>
      </c>
      <c r="BK92" s="128">
        <f t="shared" si="351"/>
        <v>263662.96000000002</v>
      </c>
      <c r="BL92" s="128">
        <f t="shared" si="351"/>
        <v>120290.15000000001</v>
      </c>
      <c r="BM92" s="128">
        <f t="shared" ref="BM92" si="352">SUM(BM87:BM91)</f>
        <v>96334.97</v>
      </c>
      <c r="BN92" s="128">
        <f t="shared" ref="BN92:BV92" si="353">SUM(BN87:BN91)</f>
        <v>79321.789999999994</v>
      </c>
      <c r="BO92" s="128">
        <f t="shared" si="353"/>
        <v>90196.09</v>
      </c>
      <c r="BP92" s="128">
        <f t="shared" si="353"/>
        <v>113871.9</v>
      </c>
      <c r="BQ92" s="128">
        <f t="shared" si="353"/>
        <v>220053.59999999998</v>
      </c>
      <c r="BR92" s="395">
        <f t="shared" si="353"/>
        <v>367459.22</v>
      </c>
      <c r="BS92" s="418">
        <f t="shared" si="353"/>
        <v>517002.33</v>
      </c>
      <c r="BT92" s="128">
        <f t="shared" si="353"/>
        <v>490260.35000000003</v>
      </c>
      <c r="BU92" s="128">
        <f t="shared" si="353"/>
        <v>142305.66000000003</v>
      </c>
      <c r="BV92" s="128">
        <f t="shared" si="353"/>
        <v>1550.619999999999</v>
      </c>
      <c r="BW92" s="128">
        <f t="shared" ref="BW92:BX92" si="354">SUM(BW87:BW91)</f>
        <v>-41664.44000000001</v>
      </c>
      <c r="BX92" s="235">
        <f t="shared" si="354"/>
        <v>29008.350000000006</v>
      </c>
      <c r="BY92" s="235">
        <f t="shared" ref="BY92:BZ92" si="355">SUM(BY87:BY91)</f>
        <v>20613.299999999996</v>
      </c>
      <c r="BZ92" s="235">
        <f t="shared" si="355"/>
        <v>27165.79</v>
      </c>
      <c r="CA92" s="235">
        <f t="shared" ref="CA92" si="356">SUM(CA87:CA91)</f>
        <v>23182.91</v>
      </c>
      <c r="CB92" s="235">
        <f t="shared" ref="CB92:CC92" si="357">SUM(CB87:CB91)</f>
        <v>12972</v>
      </c>
      <c r="CC92" s="235">
        <f t="shared" si="357"/>
        <v>30148.209999999995</v>
      </c>
      <c r="CD92" s="395">
        <f t="shared" ref="CD92:CE92" si="358">SUM(CD87:CD91)</f>
        <v>112388.1</v>
      </c>
      <c r="CE92" s="357">
        <f t="shared" si="358"/>
        <v>98495</v>
      </c>
      <c r="CF92" s="235">
        <f t="shared" ref="CF92" si="359">SUM(CF87:CF91)</f>
        <v>154963</v>
      </c>
      <c r="CG92" s="235">
        <f t="shared" ref="CG92" si="360">SUM(CG87:CG91)</f>
        <v>137943.18999999997</v>
      </c>
      <c r="CH92" s="235">
        <f t="shared" ref="CH92" si="361">SUM(CH87:CH91)</f>
        <v>130714.89</v>
      </c>
      <c r="CI92" s="235">
        <f t="shared" ref="CI92" si="362">SUM(CI87:CI91)</f>
        <v>108830.87</v>
      </c>
      <c r="CJ92" s="235">
        <f t="shared" ref="CJ92" si="363">SUM(CJ87:CJ91)</f>
        <v>55494.66</v>
      </c>
      <c r="CK92" s="235">
        <f t="shared" ref="CK92" si="364">SUM(CK87:CK91)</f>
        <v>75174</v>
      </c>
      <c r="CL92" s="235">
        <f t="shared" ref="CL92" si="365">SUM(CL87:CL91)</f>
        <v>71673.070000000007</v>
      </c>
      <c r="CM92" s="235">
        <f t="shared" ref="CM92" si="366">SUM(CM87:CM91)</f>
        <v>77288</v>
      </c>
      <c r="CN92" s="235">
        <f t="shared" ref="CN92" si="367">SUM(CN87:CN91)</f>
        <v>97727</v>
      </c>
      <c r="CO92" s="235">
        <f t="shared" ref="CO92" si="368">SUM(CO87:CO91)</f>
        <v>-238036</v>
      </c>
      <c r="CP92" s="395">
        <f t="shared" ref="CP92" si="369">SUM(CP87:CP91)</f>
        <v>-429371</v>
      </c>
      <c r="CQ92" s="395">
        <f t="shared" ref="CQ92" si="370">SUM(CQ87:CQ91)</f>
        <v>-392282</v>
      </c>
      <c r="CR92" s="395">
        <f t="shared" ref="CR92" si="371">SUM(CR87:CR91)</f>
        <v>24874</v>
      </c>
      <c r="CS92" s="395">
        <f t="shared" ref="CS92" si="372">SUM(CS87:CS91)</f>
        <v>118211</v>
      </c>
      <c r="CT92" s="395">
        <f t="shared" ref="CT92:CU92" si="373">SUM(CT87:CT91)</f>
        <v>51409</v>
      </c>
      <c r="CU92" s="395">
        <f t="shared" si="373"/>
        <v>21317</v>
      </c>
      <c r="CV92" s="395">
        <f t="shared" ref="CV92" si="374">SUM(CV87:CV91)</f>
        <v>2279</v>
      </c>
      <c r="CW92" s="395">
        <f t="shared" ref="CW92" si="375">SUM(CW87:CW91)</f>
        <v>-35740</v>
      </c>
      <c r="CX92" s="395">
        <f t="shared" ref="CX92:CY92" si="376">SUM(CX87:CX91)</f>
        <v>-15252</v>
      </c>
      <c r="CY92" s="395">
        <f t="shared" si="376"/>
        <v>-20089</v>
      </c>
      <c r="CZ92" s="395">
        <f t="shared" ref="CZ92:DA92" si="377">SUM(CZ87:CZ91)</f>
        <v>-41582</v>
      </c>
      <c r="DA92" s="395">
        <f t="shared" si="377"/>
        <v>317287</v>
      </c>
      <c r="DB92" s="331"/>
      <c r="DC92" s="126">
        <f t="shared" si="317"/>
        <v>338872</v>
      </c>
    </row>
    <row r="93" spans="1:107" s="31" customFormat="1" x14ac:dyDescent="0.3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8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8"/>
      <c r="BI93" s="43"/>
      <c r="BJ93" s="44"/>
      <c r="BK93" s="44"/>
      <c r="BL93" s="44"/>
      <c r="BM93" s="44"/>
      <c r="BN93" s="44"/>
      <c r="BO93" s="44"/>
      <c r="BP93" s="44"/>
      <c r="BQ93" s="44"/>
      <c r="BR93" s="392"/>
      <c r="BS93" s="415"/>
      <c r="BT93" s="44"/>
      <c r="BU93" s="44"/>
      <c r="BV93" s="44"/>
      <c r="BW93" s="44"/>
      <c r="BX93" s="232"/>
      <c r="BY93" s="232"/>
      <c r="BZ93" s="232"/>
      <c r="CA93" s="232"/>
      <c r="CB93" s="232"/>
      <c r="CC93" s="232"/>
      <c r="CD93" s="392"/>
      <c r="CE93" s="354"/>
      <c r="CF93" s="232"/>
      <c r="CG93" s="232"/>
      <c r="CH93" s="232"/>
      <c r="CI93" s="232"/>
      <c r="CJ93" s="232"/>
      <c r="CK93" s="232"/>
      <c r="CL93" s="232"/>
      <c r="CM93" s="232"/>
      <c r="CN93" s="232"/>
      <c r="CO93" s="232"/>
      <c r="CP93" s="392"/>
      <c r="CQ93" s="392"/>
      <c r="CR93" s="392"/>
      <c r="CS93" s="392"/>
      <c r="CT93" s="392"/>
      <c r="CU93" s="392"/>
      <c r="CV93" s="392"/>
      <c r="CW93" s="392"/>
      <c r="CX93" s="392"/>
      <c r="CY93" s="392"/>
      <c r="CZ93" s="392"/>
      <c r="DA93" s="392"/>
      <c r="DB93" s="330"/>
      <c r="DC93" s="43"/>
    </row>
    <row r="94" spans="1:107" s="31" customFormat="1" x14ac:dyDescent="0.35">
      <c r="A94" s="139"/>
      <c r="B94" s="32" t="s">
        <v>139</v>
      </c>
      <c r="C94" s="90">
        <f>C80+C87</f>
        <v>30707044.260000002</v>
      </c>
      <c r="D94" s="91">
        <f t="shared" ref="D94:Q94" si="378">D80+D87</f>
        <v>20918769.620000001</v>
      </c>
      <c r="E94" s="91">
        <f t="shared" si="378"/>
        <v>12820560.579999998</v>
      </c>
      <c r="F94" s="91">
        <f t="shared" si="378"/>
        <v>7184646.3800000008</v>
      </c>
      <c r="G94" s="91">
        <f t="shared" si="378"/>
        <v>5414460.3300000001</v>
      </c>
      <c r="H94" s="91">
        <f t="shared" si="378"/>
        <v>4805277.2299999995</v>
      </c>
      <c r="I94" s="91">
        <f t="shared" si="378"/>
        <v>4995457.1100000003</v>
      </c>
      <c r="J94" s="91">
        <f t="shared" si="378"/>
        <v>6760753.1399999997</v>
      </c>
      <c r="K94" s="91">
        <f t="shared" si="378"/>
        <v>11659329.33</v>
      </c>
      <c r="L94" s="92">
        <f t="shared" si="378"/>
        <v>27116721.779999997</v>
      </c>
      <c r="M94" s="91">
        <f t="shared" si="378"/>
        <v>32224911.07</v>
      </c>
      <c r="N94" s="91">
        <f t="shared" si="378"/>
        <v>28612815.25</v>
      </c>
      <c r="O94" s="91">
        <f t="shared" si="378"/>
        <v>25912851.920000002</v>
      </c>
      <c r="P94" s="91">
        <f t="shared" si="378"/>
        <v>22838346.879999999</v>
      </c>
      <c r="Q94" s="91">
        <f t="shared" si="378"/>
        <v>15475656.799999999</v>
      </c>
      <c r="R94" s="91">
        <f t="shared" ref="R94:S94" si="379">R80+R87</f>
        <v>7187818.1700000009</v>
      </c>
      <c r="S94" s="91">
        <f t="shared" si="379"/>
        <v>5516209.1699999999</v>
      </c>
      <c r="T94" s="91">
        <f t="shared" ref="T94:U94" si="380">T80+T87</f>
        <v>4382922.0299999993</v>
      </c>
      <c r="U94" s="91">
        <f t="shared" si="380"/>
        <v>5066433.8999999994</v>
      </c>
      <c r="V94" s="91">
        <f t="shared" ref="V94:W94" si="381">V80+V87</f>
        <v>5848579</v>
      </c>
      <c r="W94" s="91">
        <f t="shared" si="381"/>
        <v>10866755.030000001</v>
      </c>
      <c r="X94" s="92">
        <f t="shared" ref="X94:AA94" si="382">X80+X87</f>
        <v>24020353.560000002</v>
      </c>
      <c r="Y94" s="91">
        <f t="shared" si="382"/>
        <v>34250990</v>
      </c>
      <c r="Z94" s="91">
        <f t="shared" si="382"/>
        <v>36152212</v>
      </c>
      <c r="AA94" s="91">
        <f t="shared" si="382"/>
        <v>33184092.800000001</v>
      </c>
      <c r="AB94" s="91">
        <f t="shared" ref="AB94:AC94" si="383">AB80+AB87</f>
        <v>21598292.009999998</v>
      </c>
      <c r="AC94" s="91">
        <f t="shared" si="383"/>
        <v>11984201.890000001</v>
      </c>
      <c r="AD94" s="91">
        <f t="shared" ref="AD94:AF94" si="384">AD80+AD87</f>
        <v>7119816.3199999994</v>
      </c>
      <c r="AE94" s="91">
        <f t="shared" si="384"/>
        <v>5614729</v>
      </c>
      <c r="AF94" s="91">
        <f t="shared" si="384"/>
        <v>5211780.96</v>
      </c>
      <c r="AG94" s="192">
        <v>5471661</v>
      </c>
      <c r="AH94" s="192">
        <v>5716902</v>
      </c>
      <c r="AI94" s="192">
        <v>13082681</v>
      </c>
      <c r="AJ94" s="92">
        <v>32105773</v>
      </c>
      <c r="AK94" s="282">
        <v>40218364</v>
      </c>
      <c r="AL94" s="282">
        <v>44918092</v>
      </c>
      <c r="AM94" s="282">
        <v>40577641</v>
      </c>
      <c r="AN94" s="282">
        <v>28799126</v>
      </c>
      <c r="AO94" s="282">
        <v>17775359</v>
      </c>
      <c r="AP94" s="282">
        <v>10221917</v>
      </c>
      <c r="AQ94" s="57">
        <v>8628640</v>
      </c>
      <c r="AR94" s="282">
        <v>7322536</v>
      </c>
      <c r="AS94" s="282">
        <v>8133678</v>
      </c>
      <c r="AT94" s="282">
        <v>9299650</v>
      </c>
      <c r="AU94" s="282">
        <v>15090730</v>
      </c>
      <c r="AV94" s="300">
        <v>36502252</v>
      </c>
      <c r="AW94" s="282">
        <v>46795946</v>
      </c>
      <c r="AX94" s="282">
        <v>43949579</v>
      </c>
      <c r="AY94" s="282">
        <v>42479131</v>
      </c>
      <c r="AZ94" s="57">
        <v>27172161</v>
      </c>
      <c r="BA94" s="282">
        <v>14510076</v>
      </c>
      <c r="BB94" s="282">
        <v>8049489</v>
      </c>
      <c r="BC94" s="57">
        <v>5869061</v>
      </c>
      <c r="BD94" s="282">
        <v>5569223</v>
      </c>
      <c r="BE94" s="282">
        <v>5505111</v>
      </c>
      <c r="BF94" s="282">
        <v>6123732</v>
      </c>
      <c r="BG94" s="282">
        <v>15915565</v>
      </c>
      <c r="BH94" s="300"/>
      <c r="BI94" s="28">
        <f t="shared" ref="BI94:BR98" si="385">O94-C94</f>
        <v>-4794192.34</v>
      </c>
      <c r="BJ94" s="93">
        <f t="shared" si="385"/>
        <v>1919577.2599999979</v>
      </c>
      <c r="BK94" s="93">
        <f t="shared" si="385"/>
        <v>2655096.2200000007</v>
      </c>
      <c r="BL94" s="93">
        <f t="shared" si="385"/>
        <v>3171.7900000000373</v>
      </c>
      <c r="BM94" s="93">
        <f t="shared" si="385"/>
        <v>101748.83999999985</v>
      </c>
      <c r="BN94" s="93">
        <f t="shared" si="385"/>
        <v>-422355.20000000019</v>
      </c>
      <c r="BO94" s="93">
        <f t="shared" si="385"/>
        <v>70976.789999999106</v>
      </c>
      <c r="BP94" s="93">
        <f t="shared" si="385"/>
        <v>-912174.13999999966</v>
      </c>
      <c r="BQ94" s="93">
        <f t="shared" si="385"/>
        <v>-792574.29999999888</v>
      </c>
      <c r="BR94" s="394">
        <f t="shared" si="385"/>
        <v>-3096368.2199999951</v>
      </c>
      <c r="BS94" s="417">
        <f t="shared" ref="BS94:CB98" si="386">Y94-M94</f>
        <v>2026078.9299999997</v>
      </c>
      <c r="BT94" s="93">
        <f t="shared" si="386"/>
        <v>7539396.75</v>
      </c>
      <c r="BU94" s="93">
        <f t="shared" si="386"/>
        <v>7271240.879999999</v>
      </c>
      <c r="BV94" s="93">
        <f t="shared" si="386"/>
        <v>-1240054.870000001</v>
      </c>
      <c r="BW94" s="93">
        <f t="shared" si="386"/>
        <v>-3491454.9099999983</v>
      </c>
      <c r="BX94" s="234">
        <f t="shared" si="386"/>
        <v>-68001.85000000149</v>
      </c>
      <c r="BY94" s="234">
        <f t="shared" si="386"/>
        <v>98519.830000000075</v>
      </c>
      <c r="BZ94" s="234">
        <f t="shared" si="386"/>
        <v>828858.93000000063</v>
      </c>
      <c r="CA94" s="234">
        <f t="shared" si="386"/>
        <v>405227.10000000056</v>
      </c>
      <c r="CB94" s="234">
        <f t="shared" si="386"/>
        <v>-131677</v>
      </c>
      <c r="CC94" s="234">
        <f t="shared" ref="CC94:CL98" si="387">AI94-W94</f>
        <v>2215925.9699999988</v>
      </c>
      <c r="CD94" s="394">
        <f t="shared" si="387"/>
        <v>8085419.4399999976</v>
      </c>
      <c r="CE94" s="356">
        <f t="shared" si="387"/>
        <v>5967374</v>
      </c>
      <c r="CF94" s="234">
        <f t="shared" si="387"/>
        <v>8765880</v>
      </c>
      <c r="CG94" s="234">
        <f t="shared" si="387"/>
        <v>7393548.1999999993</v>
      </c>
      <c r="CH94" s="234">
        <f t="shared" si="387"/>
        <v>7200833.9900000021</v>
      </c>
      <c r="CI94" s="234">
        <f t="shared" si="387"/>
        <v>5791157.1099999994</v>
      </c>
      <c r="CJ94" s="234">
        <f t="shared" si="387"/>
        <v>3102100.6800000006</v>
      </c>
      <c r="CK94" s="234">
        <f t="shared" si="387"/>
        <v>3013911</v>
      </c>
      <c r="CL94" s="234">
        <f t="shared" si="387"/>
        <v>2110755.04</v>
      </c>
      <c r="CM94" s="234">
        <f t="shared" ref="CM94:DA98" si="388">AS94-AG94</f>
        <v>2662017</v>
      </c>
      <c r="CN94" s="234">
        <f t="shared" si="388"/>
        <v>3582748</v>
      </c>
      <c r="CO94" s="234">
        <f t="shared" si="388"/>
        <v>2008049</v>
      </c>
      <c r="CP94" s="394">
        <f t="shared" si="388"/>
        <v>4396479</v>
      </c>
      <c r="CQ94" s="394">
        <f t="shared" si="388"/>
        <v>6577582</v>
      </c>
      <c r="CR94" s="394">
        <f t="shared" si="388"/>
        <v>-968513</v>
      </c>
      <c r="CS94" s="394">
        <f t="shared" si="388"/>
        <v>1901490</v>
      </c>
      <c r="CT94" s="394">
        <f t="shared" si="388"/>
        <v>-1626965</v>
      </c>
      <c r="CU94" s="394">
        <f t="shared" si="388"/>
        <v>-3265283</v>
      </c>
      <c r="CV94" s="394">
        <f t="shared" si="388"/>
        <v>-2172428</v>
      </c>
      <c r="CW94" s="394">
        <f t="shared" si="388"/>
        <v>-2759579</v>
      </c>
      <c r="CX94" s="394">
        <f t="shared" si="388"/>
        <v>-1753313</v>
      </c>
      <c r="CY94" s="394">
        <f t="shared" si="388"/>
        <v>-2628567</v>
      </c>
      <c r="CZ94" s="394">
        <f t="shared" si="388"/>
        <v>-3175918</v>
      </c>
      <c r="DA94" s="394">
        <f t="shared" si="388"/>
        <v>824835</v>
      </c>
      <c r="DB94" s="330"/>
      <c r="DC94" s="57">
        <f t="shared" ref="DC94" si="389">DC80+DC87</f>
        <v>15915565</v>
      </c>
    </row>
    <row r="95" spans="1:107" s="31" customFormat="1" x14ac:dyDescent="0.35">
      <c r="A95" s="139"/>
      <c r="B95" s="32" t="s">
        <v>140</v>
      </c>
      <c r="C95" s="90">
        <f>C81+C88</f>
        <v>2064798.0999999999</v>
      </c>
      <c r="D95" s="91">
        <f t="shared" ref="D95:X95" si="390">D81+D88</f>
        <v>1681719.2000000002</v>
      </c>
      <c r="E95" s="91">
        <f t="shared" si="390"/>
        <v>841091.67</v>
      </c>
      <c r="F95" s="91">
        <f t="shared" si="390"/>
        <v>524961.82999999996</v>
      </c>
      <c r="G95" s="91">
        <f t="shared" si="390"/>
        <v>339897.84</v>
      </c>
      <c r="H95" s="91">
        <f t="shared" si="390"/>
        <v>285638.28999999998</v>
      </c>
      <c r="I95" s="91">
        <f t="shared" si="390"/>
        <v>299466.99</v>
      </c>
      <c r="J95" s="91">
        <f t="shared" si="390"/>
        <v>408495.91</v>
      </c>
      <c r="K95" s="91">
        <f t="shared" si="390"/>
        <v>732007.59</v>
      </c>
      <c r="L95" s="92">
        <f t="shared" si="390"/>
        <v>1974673.06</v>
      </c>
      <c r="M95" s="91">
        <f t="shared" si="390"/>
        <v>2092179.02</v>
      </c>
      <c r="N95" s="91">
        <f t="shared" si="390"/>
        <v>1922755.96</v>
      </c>
      <c r="O95" s="91">
        <f t="shared" si="390"/>
        <v>1695440.9</v>
      </c>
      <c r="P95" s="91">
        <f t="shared" si="390"/>
        <v>1664794.1</v>
      </c>
      <c r="Q95" s="91">
        <f t="shared" si="390"/>
        <v>936221.08000000007</v>
      </c>
      <c r="R95" s="91">
        <f t="shared" si="390"/>
        <v>490451.13999999996</v>
      </c>
      <c r="S95" s="91">
        <f t="shared" si="390"/>
        <v>374775.03999999998</v>
      </c>
      <c r="T95" s="91">
        <f t="shared" si="390"/>
        <v>272823.09000000003</v>
      </c>
      <c r="U95" s="91">
        <f t="shared" si="390"/>
        <v>305756.78999999998</v>
      </c>
      <c r="V95" s="91">
        <f t="shared" si="390"/>
        <v>370284</v>
      </c>
      <c r="W95" s="91">
        <f t="shared" si="390"/>
        <v>792894.68</v>
      </c>
      <c r="X95" s="92">
        <f t="shared" si="390"/>
        <v>1913378.8199999998</v>
      </c>
      <c r="Y95" s="91">
        <f t="shared" ref="Y95:AA95" si="391">Y81+Y88</f>
        <v>2569618</v>
      </c>
      <c r="Z95" s="91">
        <f t="shared" si="391"/>
        <v>2702153</v>
      </c>
      <c r="AA95" s="91">
        <f t="shared" si="391"/>
        <v>2537528.4899999998</v>
      </c>
      <c r="AB95" s="91">
        <f t="shared" ref="AB95:AC95" si="392">AB81+AB88</f>
        <v>1927296.26</v>
      </c>
      <c r="AC95" s="91">
        <f t="shared" si="392"/>
        <v>917687.83</v>
      </c>
      <c r="AD95" s="91">
        <f t="shared" ref="AD95:AF95" si="393">AD81+AD88</f>
        <v>688597.05</v>
      </c>
      <c r="AE95" s="91">
        <f t="shared" si="393"/>
        <v>481908</v>
      </c>
      <c r="AF95" s="91">
        <f t="shared" si="393"/>
        <v>371495.49</v>
      </c>
      <c r="AG95" s="192">
        <v>397635</v>
      </c>
      <c r="AH95" s="192">
        <v>427116</v>
      </c>
      <c r="AI95" s="192">
        <v>1137818</v>
      </c>
      <c r="AJ95" s="92">
        <v>2509968</v>
      </c>
      <c r="AK95" s="282">
        <v>3211097</v>
      </c>
      <c r="AL95" s="282">
        <v>3612216</v>
      </c>
      <c r="AM95" s="282">
        <v>3373582</v>
      </c>
      <c r="AN95" s="282">
        <v>2671121</v>
      </c>
      <c r="AO95" s="282">
        <v>1686840</v>
      </c>
      <c r="AP95" s="282">
        <v>975730</v>
      </c>
      <c r="AQ95" s="57">
        <v>702636</v>
      </c>
      <c r="AR95" s="282">
        <v>551837</v>
      </c>
      <c r="AS95" s="282">
        <v>624388</v>
      </c>
      <c r="AT95" s="282">
        <v>775423</v>
      </c>
      <c r="AU95" s="282">
        <v>1446600</v>
      </c>
      <c r="AV95" s="300">
        <v>3618927</v>
      </c>
      <c r="AW95" s="282">
        <v>4221277</v>
      </c>
      <c r="AX95" s="282">
        <v>4274001</v>
      </c>
      <c r="AY95" s="282">
        <v>4262636</v>
      </c>
      <c r="AZ95" s="57">
        <v>2975723</v>
      </c>
      <c r="BA95" s="282">
        <v>1775650</v>
      </c>
      <c r="BB95" s="282">
        <v>977263</v>
      </c>
      <c r="BC95" s="57">
        <v>534827</v>
      </c>
      <c r="BD95" s="282">
        <v>533998</v>
      </c>
      <c r="BE95" s="282">
        <v>488299</v>
      </c>
      <c r="BF95" s="282">
        <v>558547</v>
      </c>
      <c r="BG95" s="282">
        <v>1617662</v>
      </c>
      <c r="BH95" s="300"/>
      <c r="BI95" s="28">
        <f t="shared" si="385"/>
        <v>-369357.19999999995</v>
      </c>
      <c r="BJ95" s="93">
        <f t="shared" si="385"/>
        <v>-16925.100000000093</v>
      </c>
      <c r="BK95" s="93">
        <f t="shared" si="385"/>
        <v>95129.410000000033</v>
      </c>
      <c r="BL95" s="93">
        <f t="shared" si="385"/>
        <v>-34510.69</v>
      </c>
      <c r="BM95" s="93">
        <f t="shared" si="385"/>
        <v>34877.199999999953</v>
      </c>
      <c r="BN95" s="93">
        <f t="shared" si="385"/>
        <v>-12815.199999999953</v>
      </c>
      <c r="BO95" s="93">
        <f t="shared" si="385"/>
        <v>6289.7999999999884</v>
      </c>
      <c r="BP95" s="93">
        <f t="shared" si="385"/>
        <v>-38211.909999999974</v>
      </c>
      <c r="BQ95" s="93">
        <f t="shared" si="385"/>
        <v>60887.090000000084</v>
      </c>
      <c r="BR95" s="394">
        <f t="shared" si="385"/>
        <v>-61294.240000000224</v>
      </c>
      <c r="BS95" s="417">
        <f t="shared" si="386"/>
        <v>477438.98</v>
      </c>
      <c r="BT95" s="93">
        <f t="shared" si="386"/>
        <v>779397.04</v>
      </c>
      <c r="BU95" s="93">
        <f t="shared" si="386"/>
        <v>842087.58999999985</v>
      </c>
      <c r="BV95" s="93">
        <f t="shared" si="386"/>
        <v>262502.15999999992</v>
      </c>
      <c r="BW95" s="93">
        <f t="shared" si="386"/>
        <v>-18533.250000000116</v>
      </c>
      <c r="BX95" s="234">
        <f t="shared" si="386"/>
        <v>198145.91000000009</v>
      </c>
      <c r="BY95" s="234">
        <f t="shared" si="386"/>
        <v>107132.96000000002</v>
      </c>
      <c r="BZ95" s="234">
        <f t="shared" si="386"/>
        <v>98672.399999999965</v>
      </c>
      <c r="CA95" s="234">
        <f t="shared" si="386"/>
        <v>91878.210000000021</v>
      </c>
      <c r="CB95" s="234">
        <f t="shared" si="386"/>
        <v>56832</v>
      </c>
      <c r="CC95" s="234">
        <f t="shared" si="387"/>
        <v>344923.31999999995</v>
      </c>
      <c r="CD95" s="394">
        <f t="shared" si="387"/>
        <v>596589.18000000017</v>
      </c>
      <c r="CE95" s="356">
        <f t="shared" si="387"/>
        <v>641479</v>
      </c>
      <c r="CF95" s="234">
        <f t="shared" si="387"/>
        <v>910063</v>
      </c>
      <c r="CG95" s="234">
        <f t="shared" si="387"/>
        <v>836053.51000000024</v>
      </c>
      <c r="CH95" s="234">
        <f t="shared" si="387"/>
        <v>743824.74</v>
      </c>
      <c r="CI95" s="234">
        <f t="shared" si="387"/>
        <v>769152.17</v>
      </c>
      <c r="CJ95" s="234">
        <f t="shared" si="387"/>
        <v>287132.94999999995</v>
      </c>
      <c r="CK95" s="234">
        <f t="shared" si="387"/>
        <v>220728</v>
      </c>
      <c r="CL95" s="234">
        <f t="shared" si="387"/>
        <v>180341.51</v>
      </c>
      <c r="CM95" s="234">
        <f t="shared" si="388"/>
        <v>226753</v>
      </c>
      <c r="CN95" s="234">
        <f t="shared" si="388"/>
        <v>348307</v>
      </c>
      <c r="CO95" s="234">
        <f t="shared" si="388"/>
        <v>308782</v>
      </c>
      <c r="CP95" s="394">
        <f t="shared" si="388"/>
        <v>1108959</v>
      </c>
      <c r="CQ95" s="394">
        <f t="shared" si="388"/>
        <v>1010180</v>
      </c>
      <c r="CR95" s="394">
        <f t="shared" si="388"/>
        <v>661785</v>
      </c>
      <c r="CS95" s="394">
        <f t="shared" si="388"/>
        <v>889054</v>
      </c>
      <c r="CT95" s="394">
        <f t="shared" si="388"/>
        <v>304602</v>
      </c>
      <c r="CU95" s="394">
        <f t="shared" si="388"/>
        <v>88810</v>
      </c>
      <c r="CV95" s="394">
        <f t="shared" si="388"/>
        <v>1533</v>
      </c>
      <c r="CW95" s="394">
        <f t="shared" si="388"/>
        <v>-167809</v>
      </c>
      <c r="CX95" s="394">
        <f t="shared" si="388"/>
        <v>-17839</v>
      </c>
      <c r="CY95" s="394">
        <f t="shared" si="388"/>
        <v>-136089</v>
      </c>
      <c r="CZ95" s="394">
        <f t="shared" si="388"/>
        <v>-216876</v>
      </c>
      <c r="DA95" s="394">
        <f t="shared" si="388"/>
        <v>171062</v>
      </c>
      <c r="DB95" s="330"/>
      <c r="DC95" s="57">
        <f>DC81+DC88</f>
        <v>1617662</v>
      </c>
    </row>
    <row r="96" spans="1:107" s="31" customFormat="1" x14ac:dyDescent="0.35">
      <c r="A96" s="139"/>
      <c r="B96" s="32" t="s">
        <v>141</v>
      </c>
      <c r="C96" s="90">
        <f>C82+C89</f>
        <v>7158614.8300000001</v>
      </c>
      <c r="D96" s="91">
        <f t="shared" ref="D96:X96" si="394">D82+D89</f>
        <v>4502597.99</v>
      </c>
      <c r="E96" s="91">
        <f t="shared" si="394"/>
        <v>2800234.8299999996</v>
      </c>
      <c r="F96" s="91">
        <f t="shared" si="394"/>
        <v>1544444.02</v>
      </c>
      <c r="G96" s="91">
        <f t="shared" si="394"/>
        <v>1250297.5999999999</v>
      </c>
      <c r="H96" s="91">
        <f t="shared" si="394"/>
        <v>1186601.49</v>
      </c>
      <c r="I96" s="91">
        <f t="shared" si="394"/>
        <v>1097488.6200000001</v>
      </c>
      <c r="J96" s="91">
        <f t="shared" si="394"/>
        <v>1538751.38</v>
      </c>
      <c r="K96" s="91">
        <f t="shared" si="394"/>
        <v>2426801.66</v>
      </c>
      <c r="L96" s="92">
        <f t="shared" si="394"/>
        <v>9489604.0899999999</v>
      </c>
      <c r="M96" s="91">
        <f t="shared" si="394"/>
        <v>7083826.0800000001</v>
      </c>
      <c r="N96" s="91">
        <f t="shared" si="394"/>
        <v>6435159.2200000007</v>
      </c>
      <c r="O96" s="91">
        <f t="shared" si="394"/>
        <v>5430167.6299999999</v>
      </c>
      <c r="P96" s="91">
        <f t="shared" si="394"/>
        <v>4529711.2</v>
      </c>
      <c r="Q96" s="91">
        <f t="shared" si="394"/>
        <v>3046415.75</v>
      </c>
      <c r="R96" s="91">
        <f t="shared" si="394"/>
        <v>1252501.3299999998</v>
      </c>
      <c r="S96" s="91">
        <f t="shared" si="394"/>
        <v>1063958.08</v>
      </c>
      <c r="T96" s="91">
        <f t="shared" si="394"/>
        <v>897310.46</v>
      </c>
      <c r="U96" s="91">
        <f t="shared" si="394"/>
        <v>1038768.62</v>
      </c>
      <c r="V96" s="91">
        <f t="shared" si="394"/>
        <v>1229092</v>
      </c>
      <c r="W96" s="91">
        <f t="shared" si="394"/>
        <v>2275788.4899999998</v>
      </c>
      <c r="X96" s="92">
        <f t="shared" si="394"/>
        <v>5012604.9800000004</v>
      </c>
      <c r="Y96" s="91">
        <f t="shared" ref="Y96:AA96" si="395">Y82+Y89</f>
        <v>7496066</v>
      </c>
      <c r="Z96" s="91">
        <f t="shared" si="395"/>
        <v>7616398</v>
      </c>
      <c r="AA96" s="91">
        <f t="shared" si="395"/>
        <v>8002060.3799999999</v>
      </c>
      <c r="AB96" s="91">
        <f t="shared" ref="AB96:AC96" si="396">AB82+AB89</f>
        <v>4461548.4300000006</v>
      </c>
      <c r="AC96" s="91">
        <f t="shared" si="396"/>
        <v>2612868.54</v>
      </c>
      <c r="AD96" s="91">
        <f t="shared" ref="AD96:AF96" si="397">AD82+AD89</f>
        <v>1407364.33</v>
      </c>
      <c r="AE96" s="91">
        <f t="shared" si="397"/>
        <v>1184897</v>
      </c>
      <c r="AF96" s="91">
        <f t="shared" si="397"/>
        <v>1171999.17</v>
      </c>
      <c r="AG96" s="192">
        <v>1180604</v>
      </c>
      <c r="AH96" s="192">
        <v>1230794</v>
      </c>
      <c r="AI96" s="192">
        <v>2720589</v>
      </c>
      <c r="AJ96" s="92">
        <v>6575833</v>
      </c>
      <c r="AK96" s="282">
        <v>8750380</v>
      </c>
      <c r="AL96" s="282">
        <v>10242390</v>
      </c>
      <c r="AM96" s="282">
        <v>9098109</v>
      </c>
      <c r="AN96" s="282">
        <v>6440576</v>
      </c>
      <c r="AO96" s="282">
        <v>3537059</v>
      </c>
      <c r="AP96" s="282">
        <v>2264629</v>
      </c>
      <c r="AQ96" s="57">
        <v>2078794</v>
      </c>
      <c r="AR96" s="282">
        <v>1790582</v>
      </c>
      <c r="AS96" s="282">
        <v>1880799</v>
      </c>
      <c r="AT96" s="282">
        <v>2253617</v>
      </c>
      <c r="AU96" s="282">
        <v>3512160</v>
      </c>
      <c r="AV96" s="300">
        <v>7986236</v>
      </c>
      <c r="AW96" s="282">
        <v>10121942</v>
      </c>
      <c r="AX96" s="282">
        <v>10442864</v>
      </c>
      <c r="AY96" s="282">
        <v>9321712</v>
      </c>
      <c r="AZ96" s="57">
        <v>5811908</v>
      </c>
      <c r="BA96" s="282">
        <v>3439624</v>
      </c>
      <c r="BB96" s="282">
        <v>1874752</v>
      </c>
      <c r="BC96" s="57">
        <v>1341962</v>
      </c>
      <c r="BD96" s="282">
        <v>1407603</v>
      </c>
      <c r="BE96" s="282">
        <v>1345110</v>
      </c>
      <c r="BF96" s="282">
        <v>1518125</v>
      </c>
      <c r="BG96" s="282">
        <v>3694645</v>
      </c>
      <c r="BH96" s="300"/>
      <c r="BI96" s="28">
        <f t="shared" si="385"/>
        <v>-1728447.2000000002</v>
      </c>
      <c r="BJ96" s="93">
        <f t="shared" si="385"/>
        <v>27113.209999999963</v>
      </c>
      <c r="BK96" s="93">
        <f t="shared" si="385"/>
        <v>246180.92000000039</v>
      </c>
      <c r="BL96" s="93">
        <f t="shared" si="385"/>
        <v>-291942.69000000018</v>
      </c>
      <c r="BM96" s="93">
        <f t="shared" si="385"/>
        <v>-186339.51999999979</v>
      </c>
      <c r="BN96" s="93">
        <f t="shared" si="385"/>
        <v>-289291.03000000003</v>
      </c>
      <c r="BO96" s="93">
        <f t="shared" si="385"/>
        <v>-58720.000000000116</v>
      </c>
      <c r="BP96" s="93">
        <f t="shared" si="385"/>
        <v>-309659.37999999989</v>
      </c>
      <c r="BQ96" s="93">
        <f t="shared" si="385"/>
        <v>-151013.17000000039</v>
      </c>
      <c r="BR96" s="394">
        <f t="shared" si="385"/>
        <v>-4476999.1099999994</v>
      </c>
      <c r="BS96" s="417">
        <f t="shared" si="386"/>
        <v>412239.91999999993</v>
      </c>
      <c r="BT96" s="93">
        <f t="shared" si="386"/>
        <v>1181238.7799999993</v>
      </c>
      <c r="BU96" s="93">
        <f t="shared" si="386"/>
        <v>2571892.75</v>
      </c>
      <c r="BV96" s="93">
        <f t="shared" si="386"/>
        <v>-68162.769999999553</v>
      </c>
      <c r="BW96" s="93">
        <f t="shared" si="386"/>
        <v>-433547.20999999996</v>
      </c>
      <c r="BX96" s="234">
        <f t="shared" si="386"/>
        <v>154863.00000000023</v>
      </c>
      <c r="BY96" s="234">
        <f t="shared" si="386"/>
        <v>120938.91999999993</v>
      </c>
      <c r="BZ96" s="234">
        <f t="shared" si="386"/>
        <v>274688.70999999996</v>
      </c>
      <c r="CA96" s="234">
        <f t="shared" si="386"/>
        <v>141835.38</v>
      </c>
      <c r="CB96" s="234">
        <f t="shared" si="386"/>
        <v>1702</v>
      </c>
      <c r="CC96" s="234">
        <f t="shared" si="387"/>
        <v>444800.51000000024</v>
      </c>
      <c r="CD96" s="394">
        <f t="shared" si="387"/>
        <v>1563228.0199999996</v>
      </c>
      <c r="CE96" s="356">
        <f t="shared" si="387"/>
        <v>1254314</v>
      </c>
      <c r="CF96" s="234">
        <f t="shared" si="387"/>
        <v>2625992</v>
      </c>
      <c r="CG96" s="234">
        <f t="shared" si="387"/>
        <v>1096048.6200000001</v>
      </c>
      <c r="CH96" s="234">
        <f t="shared" si="387"/>
        <v>1979027.5699999994</v>
      </c>
      <c r="CI96" s="234">
        <f t="shared" si="387"/>
        <v>924190.46</v>
      </c>
      <c r="CJ96" s="234">
        <f t="shared" si="387"/>
        <v>857264.66999999993</v>
      </c>
      <c r="CK96" s="234">
        <f t="shared" si="387"/>
        <v>893897</v>
      </c>
      <c r="CL96" s="234">
        <f t="shared" si="387"/>
        <v>618582.83000000007</v>
      </c>
      <c r="CM96" s="234">
        <f t="shared" si="388"/>
        <v>700195</v>
      </c>
      <c r="CN96" s="234">
        <f t="shared" si="388"/>
        <v>1022823</v>
      </c>
      <c r="CO96" s="234">
        <f t="shared" si="388"/>
        <v>791571</v>
      </c>
      <c r="CP96" s="394">
        <f t="shared" si="388"/>
        <v>1410403</v>
      </c>
      <c r="CQ96" s="394">
        <f t="shared" si="388"/>
        <v>1371562</v>
      </c>
      <c r="CR96" s="394">
        <f t="shared" si="388"/>
        <v>200474</v>
      </c>
      <c r="CS96" s="394">
        <f t="shared" si="388"/>
        <v>223603</v>
      </c>
      <c r="CT96" s="394">
        <f t="shared" si="388"/>
        <v>-628668</v>
      </c>
      <c r="CU96" s="394">
        <f t="shared" si="388"/>
        <v>-97435</v>
      </c>
      <c r="CV96" s="394">
        <f t="shared" si="388"/>
        <v>-389877</v>
      </c>
      <c r="CW96" s="394">
        <f t="shared" si="388"/>
        <v>-736832</v>
      </c>
      <c r="CX96" s="394">
        <f t="shared" si="388"/>
        <v>-382979</v>
      </c>
      <c r="CY96" s="394">
        <f t="shared" si="388"/>
        <v>-535689</v>
      </c>
      <c r="CZ96" s="394">
        <f t="shared" si="388"/>
        <v>-735492</v>
      </c>
      <c r="DA96" s="394">
        <f t="shared" si="388"/>
        <v>182485</v>
      </c>
      <c r="DB96" s="330"/>
      <c r="DC96" s="57">
        <f>DC82+DC89</f>
        <v>3694645</v>
      </c>
    </row>
    <row r="97" spans="1:107" s="31" customFormat="1" x14ac:dyDescent="0.35">
      <c r="A97" s="139"/>
      <c r="B97" s="32" t="s">
        <v>142</v>
      </c>
      <c r="C97" s="90">
        <f>C83+C90</f>
        <v>6838850.2800000003</v>
      </c>
      <c r="D97" s="91">
        <f t="shared" ref="D97:X97" si="398">D83+D90</f>
        <v>2078460.05</v>
      </c>
      <c r="E97" s="91">
        <f t="shared" si="398"/>
        <v>1327294.81</v>
      </c>
      <c r="F97" s="91">
        <f t="shared" si="398"/>
        <v>1350865.6</v>
      </c>
      <c r="G97" s="91">
        <f t="shared" si="398"/>
        <v>566217.87</v>
      </c>
      <c r="H97" s="91">
        <f t="shared" si="398"/>
        <v>453421.5</v>
      </c>
      <c r="I97" s="91">
        <f t="shared" si="398"/>
        <v>426919.2</v>
      </c>
      <c r="J97" s="91">
        <f t="shared" si="398"/>
        <v>658308.48</v>
      </c>
      <c r="K97" s="91">
        <f t="shared" si="398"/>
        <v>1164826.24</v>
      </c>
      <c r="L97" s="92">
        <f t="shared" si="398"/>
        <v>2360744.09</v>
      </c>
      <c r="M97" s="91">
        <f t="shared" si="398"/>
        <v>2865707.05</v>
      </c>
      <c r="N97" s="91">
        <f t="shared" si="398"/>
        <v>2518075.5299999998</v>
      </c>
      <c r="O97" s="91">
        <f t="shared" si="398"/>
        <v>2332189.2199999997</v>
      </c>
      <c r="P97" s="91">
        <f t="shared" si="398"/>
        <v>1808520.13</v>
      </c>
      <c r="Q97" s="91">
        <f t="shared" si="398"/>
        <v>1327730.01</v>
      </c>
      <c r="R97" s="91">
        <f t="shared" si="398"/>
        <v>539544.00999999989</v>
      </c>
      <c r="S97" s="91">
        <f t="shared" si="398"/>
        <v>341140.96</v>
      </c>
      <c r="T97" s="91">
        <f t="shared" si="398"/>
        <v>264400.5</v>
      </c>
      <c r="U97" s="91">
        <f t="shared" si="398"/>
        <v>356944.74000000005</v>
      </c>
      <c r="V97" s="91">
        <f t="shared" si="398"/>
        <v>655348</v>
      </c>
      <c r="W97" s="91">
        <f t="shared" si="398"/>
        <v>994589.77</v>
      </c>
      <c r="X97" s="92">
        <f t="shared" si="398"/>
        <v>1970580.1900000002</v>
      </c>
      <c r="Y97" s="91">
        <f t="shared" ref="Y97:AA97" si="399">Y83+Y90</f>
        <v>2762461</v>
      </c>
      <c r="Z97" s="91">
        <f t="shared" si="399"/>
        <v>2845690</v>
      </c>
      <c r="AA97" s="91">
        <f t="shared" si="399"/>
        <v>2848301.52</v>
      </c>
      <c r="AB97" s="91">
        <f t="shared" ref="AB97:AC97" si="400">AB83+AB90</f>
        <v>1825426.0899999999</v>
      </c>
      <c r="AC97" s="91">
        <f t="shared" si="400"/>
        <v>1101830.3799999999</v>
      </c>
      <c r="AD97" s="91">
        <f t="shared" ref="AD97:AF97" si="401">AD83+AD90</f>
        <v>524652.97</v>
      </c>
      <c r="AE97" s="91">
        <f t="shared" si="401"/>
        <v>413151</v>
      </c>
      <c r="AF97" s="91">
        <f t="shared" si="401"/>
        <v>428938.97</v>
      </c>
      <c r="AG97" s="192">
        <v>445371</v>
      </c>
      <c r="AH97" s="192">
        <v>472014</v>
      </c>
      <c r="AI97" s="192">
        <v>1153271</v>
      </c>
      <c r="AJ97" s="92">
        <v>2634174</v>
      </c>
      <c r="AK97" s="282">
        <v>3373357</v>
      </c>
      <c r="AL97" s="282">
        <v>3647736</v>
      </c>
      <c r="AM97" s="282">
        <v>3325381</v>
      </c>
      <c r="AN97" s="282">
        <v>2677337</v>
      </c>
      <c r="AO97" s="282">
        <v>1568832</v>
      </c>
      <c r="AP97" s="282">
        <v>807536</v>
      </c>
      <c r="AQ97" s="57">
        <v>801203</v>
      </c>
      <c r="AR97" s="282">
        <v>579734</v>
      </c>
      <c r="AS97" s="282">
        <v>666573</v>
      </c>
      <c r="AT97" s="282">
        <v>1000991</v>
      </c>
      <c r="AU97" s="282">
        <v>1607458</v>
      </c>
      <c r="AV97" s="300">
        <v>3357194</v>
      </c>
      <c r="AW97" s="282">
        <v>3836741</v>
      </c>
      <c r="AX97" s="282">
        <v>3935414</v>
      </c>
      <c r="AY97" s="282">
        <v>3693480</v>
      </c>
      <c r="AZ97" s="57">
        <v>2492909</v>
      </c>
      <c r="BA97" s="282">
        <v>1513591</v>
      </c>
      <c r="BB97" s="282">
        <v>865248</v>
      </c>
      <c r="BC97" s="57">
        <v>513675</v>
      </c>
      <c r="BD97" s="282">
        <v>543771</v>
      </c>
      <c r="BE97" s="282">
        <v>526257</v>
      </c>
      <c r="BF97" s="282">
        <v>796379</v>
      </c>
      <c r="BG97" s="282">
        <v>1608812</v>
      </c>
      <c r="BH97" s="300"/>
      <c r="BI97" s="28">
        <f t="shared" si="385"/>
        <v>-4506661.0600000005</v>
      </c>
      <c r="BJ97" s="93">
        <f t="shared" si="385"/>
        <v>-269939.92000000016</v>
      </c>
      <c r="BK97" s="93">
        <f t="shared" si="385"/>
        <v>435.19999999995343</v>
      </c>
      <c r="BL97" s="93">
        <f t="shared" si="385"/>
        <v>-811321.5900000002</v>
      </c>
      <c r="BM97" s="93">
        <f t="shared" si="385"/>
        <v>-225076.90999999997</v>
      </c>
      <c r="BN97" s="93">
        <f t="shared" si="385"/>
        <v>-189021</v>
      </c>
      <c r="BO97" s="93">
        <f t="shared" si="385"/>
        <v>-69974.459999999963</v>
      </c>
      <c r="BP97" s="93">
        <f t="shared" si="385"/>
        <v>-2960.4799999999814</v>
      </c>
      <c r="BQ97" s="93">
        <f t="shared" si="385"/>
        <v>-170236.46999999997</v>
      </c>
      <c r="BR97" s="394">
        <f t="shared" si="385"/>
        <v>-390163.89999999967</v>
      </c>
      <c r="BS97" s="417">
        <f t="shared" si="386"/>
        <v>-103246.04999999981</v>
      </c>
      <c r="BT97" s="93">
        <f t="shared" si="386"/>
        <v>327614.4700000002</v>
      </c>
      <c r="BU97" s="93">
        <f t="shared" si="386"/>
        <v>516112.30000000028</v>
      </c>
      <c r="BV97" s="93">
        <f t="shared" si="386"/>
        <v>16905.959999999963</v>
      </c>
      <c r="BW97" s="93">
        <f t="shared" si="386"/>
        <v>-225899.63000000012</v>
      </c>
      <c r="BX97" s="234">
        <f t="shared" si="386"/>
        <v>-14891.039999999921</v>
      </c>
      <c r="BY97" s="234">
        <f t="shared" si="386"/>
        <v>72010.039999999979</v>
      </c>
      <c r="BZ97" s="234">
        <f t="shared" si="386"/>
        <v>164538.46999999997</v>
      </c>
      <c r="CA97" s="234">
        <f t="shared" si="386"/>
        <v>88426.259999999951</v>
      </c>
      <c r="CB97" s="234">
        <f t="shared" si="386"/>
        <v>-183334</v>
      </c>
      <c r="CC97" s="234">
        <f t="shared" si="387"/>
        <v>158681.22999999998</v>
      </c>
      <c r="CD97" s="394">
        <f t="shared" si="387"/>
        <v>663593.80999999982</v>
      </c>
      <c r="CE97" s="356">
        <f t="shared" si="387"/>
        <v>610896</v>
      </c>
      <c r="CF97" s="234">
        <f t="shared" si="387"/>
        <v>802046</v>
      </c>
      <c r="CG97" s="234">
        <f t="shared" si="387"/>
        <v>477079.48</v>
      </c>
      <c r="CH97" s="234">
        <f t="shared" si="387"/>
        <v>851910.91000000015</v>
      </c>
      <c r="CI97" s="234">
        <f t="shared" si="387"/>
        <v>467001.62000000011</v>
      </c>
      <c r="CJ97" s="234">
        <f t="shared" si="387"/>
        <v>282883.03000000003</v>
      </c>
      <c r="CK97" s="234">
        <f t="shared" si="387"/>
        <v>388052</v>
      </c>
      <c r="CL97" s="234">
        <f t="shared" si="387"/>
        <v>150795.03000000003</v>
      </c>
      <c r="CM97" s="234">
        <f t="shared" si="388"/>
        <v>221202</v>
      </c>
      <c r="CN97" s="234">
        <f t="shared" si="388"/>
        <v>528977</v>
      </c>
      <c r="CO97" s="234">
        <f t="shared" si="388"/>
        <v>454187</v>
      </c>
      <c r="CP97" s="394">
        <f t="shared" si="388"/>
        <v>723020</v>
      </c>
      <c r="CQ97" s="394">
        <f t="shared" si="388"/>
        <v>463384</v>
      </c>
      <c r="CR97" s="394">
        <f t="shared" si="388"/>
        <v>287678</v>
      </c>
      <c r="CS97" s="394">
        <f t="shared" si="388"/>
        <v>368099</v>
      </c>
      <c r="CT97" s="394">
        <f t="shared" si="388"/>
        <v>-184428</v>
      </c>
      <c r="CU97" s="394">
        <f t="shared" si="388"/>
        <v>-55241</v>
      </c>
      <c r="CV97" s="394">
        <f t="shared" si="388"/>
        <v>57712</v>
      </c>
      <c r="CW97" s="394">
        <f t="shared" si="388"/>
        <v>-287528</v>
      </c>
      <c r="CX97" s="394">
        <f t="shared" si="388"/>
        <v>-35963</v>
      </c>
      <c r="CY97" s="394">
        <f t="shared" si="388"/>
        <v>-140316</v>
      </c>
      <c r="CZ97" s="394">
        <f t="shared" si="388"/>
        <v>-204612</v>
      </c>
      <c r="DA97" s="394">
        <f t="shared" si="388"/>
        <v>1354</v>
      </c>
      <c r="DB97" s="330"/>
      <c r="DC97" s="57">
        <f>DC83+DC90</f>
        <v>1608812</v>
      </c>
    </row>
    <row r="98" spans="1:107" s="31" customFormat="1" x14ac:dyDescent="0.35">
      <c r="A98" s="139"/>
      <c r="B98" s="32" t="s">
        <v>143</v>
      </c>
      <c r="C98" s="90">
        <f>C84+C91</f>
        <v>3762025.66</v>
      </c>
      <c r="D98" s="91">
        <f t="shared" ref="D98:X98" si="402">D84+D91</f>
        <v>1653639.88</v>
      </c>
      <c r="E98" s="91">
        <f t="shared" si="402"/>
        <v>1209935.4099999999</v>
      </c>
      <c r="F98" s="91">
        <f t="shared" si="402"/>
        <v>1081284.02</v>
      </c>
      <c r="G98" s="91">
        <f t="shared" si="402"/>
        <v>782809.59</v>
      </c>
      <c r="H98" s="91">
        <f t="shared" si="402"/>
        <v>904426.95</v>
      </c>
      <c r="I98" s="91">
        <f t="shared" si="402"/>
        <v>823881.53</v>
      </c>
      <c r="J98" s="91">
        <f t="shared" si="402"/>
        <v>1054995</v>
      </c>
      <c r="K98" s="91">
        <f t="shared" si="402"/>
        <v>1025378.5</v>
      </c>
      <c r="L98" s="92">
        <f t="shared" si="402"/>
        <v>1696099.28</v>
      </c>
      <c r="M98" s="91">
        <f t="shared" si="402"/>
        <v>1796338.55</v>
      </c>
      <c r="N98" s="91">
        <f t="shared" si="402"/>
        <v>1633914.02</v>
      </c>
      <c r="O98" s="91">
        <f t="shared" si="402"/>
        <v>1552071.46</v>
      </c>
      <c r="P98" s="91">
        <f t="shared" si="402"/>
        <v>1203522.1499999999</v>
      </c>
      <c r="Q98" s="91">
        <f t="shared" si="402"/>
        <v>1216447.52</v>
      </c>
      <c r="R98" s="91">
        <f t="shared" si="402"/>
        <v>823192</v>
      </c>
      <c r="S98" s="91">
        <f t="shared" si="402"/>
        <v>732108.01</v>
      </c>
      <c r="T98" s="91">
        <f t="shared" si="402"/>
        <v>703655.70000000007</v>
      </c>
      <c r="U98" s="91">
        <f t="shared" si="402"/>
        <v>795514.82</v>
      </c>
      <c r="V98" s="91">
        <f t="shared" si="402"/>
        <v>771730</v>
      </c>
      <c r="W98" s="91">
        <f t="shared" si="402"/>
        <v>998790.09</v>
      </c>
      <c r="X98" s="92">
        <f t="shared" si="402"/>
        <v>1393888.03</v>
      </c>
      <c r="Y98" s="91">
        <f t="shared" ref="Y98:AA98" si="403">Y84+Y91</f>
        <v>1838454</v>
      </c>
      <c r="Z98" s="91">
        <f t="shared" si="403"/>
        <v>1789559</v>
      </c>
      <c r="AA98" s="91">
        <f t="shared" si="403"/>
        <v>1805491.85</v>
      </c>
      <c r="AB98" s="91">
        <f t="shared" ref="AB98:AC98" si="404">AB84+AB91</f>
        <v>1429913.92</v>
      </c>
      <c r="AC98" s="91">
        <f t="shared" si="404"/>
        <v>1198136.78</v>
      </c>
      <c r="AD98" s="91">
        <f t="shared" ref="AD98:AF98" si="405">AD84+AD91</f>
        <v>880059.67999999993</v>
      </c>
      <c r="AE98" s="91">
        <f t="shared" si="405"/>
        <v>791693</v>
      </c>
      <c r="AF98" s="91">
        <f t="shared" si="405"/>
        <v>705925.25</v>
      </c>
      <c r="AG98" s="192">
        <v>824309</v>
      </c>
      <c r="AH98" s="192">
        <v>856179</v>
      </c>
      <c r="AI98" s="192">
        <v>1030213</v>
      </c>
      <c r="AJ98" s="92">
        <v>1723361</v>
      </c>
      <c r="AK98" s="282">
        <v>2084669</v>
      </c>
      <c r="AL98" s="282">
        <v>2208164</v>
      </c>
      <c r="AM98" s="282">
        <v>2021737</v>
      </c>
      <c r="AN98" s="282">
        <v>2204499</v>
      </c>
      <c r="AO98" s="282">
        <v>1559327</v>
      </c>
      <c r="AP98" s="282">
        <v>1361357</v>
      </c>
      <c r="AQ98" s="57">
        <v>1210592</v>
      </c>
      <c r="AR98" s="282">
        <v>1966600</v>
      </c>
      <c r="AS98" s="282">
        <v>1476171</v>
      </c>
      <c r="AT98" s="282">
        <v>1192139</v>
      </c>
      <c r="AU98" s="282">
        <v>1707027</v>
      </c>
      <c r="AV98" s="300">
        <v>2241731</v>
      </c>
      <c r="AW98" s="282">
        <v>3323448</v>
      </c>
      <c r="AX98" s="282">
        <v>3149558</v>
      </c>
      <c r="AY98" s="282">
        <v>2929363</v>
      </c>
      <c r="AZ98" s="57">
        <v>2084400</v>
      </c>
      <c r="BA98" s="282">
        <v>2536027</v>
      </c>
      <c r="BB98" s="282">
        <v>1544423</v>
      </c>
      <c r="BC98" s="57">
        <v>1559079</v>
      </c>
      <c r="BD98" s="282">
        <v>1397663</v>
      </c>
      <c r="BE98" s="282">
        <v>1091140</v>
      </c>
      <c r="BF98" s="282">
        <v>1011054</v>
      </c>
      <c r="BG98" s="282">
        <v>1432132</v>
      </c>
      <c r="BH98" s="300"/>
      <c r="BI98" s="28">
        <f t="shared" si="385"/>
        <v>-2209954.2000000002</v>
      </c>
      <c r="BJ98" s="93">
        <f t="shared" si="385"/>
        <v>-450117.73</v>
      </c>
      <c r="BK98" s="93">
        <f t="shared" si="385"/>
        <v>6512.1100000001024</v>
      </c>
      <c r="BL98" s="93">
        <f t="shared" si="385"/>
        <v>-258092.02000000002</v>
      </c>
      <c r="BM98" s="93">
        <f t="shared" si="385"/>
        <v>-50701.579999999958</v>
      </c>
      <c r="BN98" s="93">
        <f t="shared" si="385"/>
        <v>-200771.24999999988</v>
      </c>
      <c r="BO98" s="93">
        <f t="shared" si="385"/>
        <v>-28366.710000000079</v>
      </c>
      <c r="BP98" s="93">
        <f t="shared" si="385"/>
        <v>-283265</v>
      </c>
      <c r="BQ98" s="93">
        <f t="shared" si="385"/>
        <v>-26588.410000000033</v>
      </c>
      <c r="BR98" s="394">
        <f t="shared" si="385"/>
        <v>-302211.25</v>
      </c>
      <c r="BS98" s="417">
        <f t="shared" si="386"/>
        <v>42115.449999999953</v>
      </c>
      <c r="BT98" s="93">
        <f t="shared" si="386"/>
        <v>155644.97999999998</v>
      </c>
      <c r="BU98" s="93">
        <f t="shared" si="386"/>
        <v>253420.39000000013</v>
      </c>
      <c r="BV98" s="93">
        <f t="shared" si="386"/>
        <v>226391.77000000002</v>
      </c>
      <c r="BW98" s="93">
        <f t="shared" si="386"/>
        <v>-18310.739999999991</v>
      </c>
      <c r="BX98" s="234">
        <f t="shared" si="386"/>
        <v>56867.679999999935</v>
      </c>
      <c r="BY98" s="234">
        <f t="shared" si="386"/>
        <v>59584.989999999991</v>
      </c>
      <c r="BZ98" s="234">
        <f t="shared" si="386"/>
        <v>2269.5499999999302</v>
      </c>
      <c r="CA98" s="234">
        <f t="shared" si="386"/>
        <v>28794.180000000051</v>
      </c>
      <c r="CB98" s="234">
        <f t="shared" si="386"/>
        <v>84449</v>
      </c>
      <c r="CC98" s="234">
        <f t="shared" si="387"/>
        <v>31422.910000000033</v>
      </c>
      <c r="CD98" s="394">
        <f t="shared" si="387"/>
        <v>329472.96999999997</v>
      </c>
      <c r="CE98" s="356">
        <f t="shared" si="387"/>
        <v>246215</v>
      </c>
      <c r="CF98" s="234">
        <f t="shared" si="387"/>
        <v>418605</v>
      </c>
      <c r="CG98" s="234">
        <f t="shared" si="387"/>
        <v>216245.14999999991</v>
      </c>
      <c r="CH98" s="234">
        <f t="shared" si="387"/>
        <v>774585.08000000007</v>
      </c>
      <c r="CI98" s="234">
        <f t="shared" si="387"/>
        <v>361190.22</v>
      </c>
      <c r="CJ98" s="234">
        <f t="shared" si="387"/>
        <v>481297.32000000007</v>
      </c>
      <c r="CK98" s="234">
        <f t="shared" si="387"/>
        <v>418899</v>
      </c>
      <c r="CL98" s="234">
        <f t="shared" si="387"/>
        <v>1260674.75</v>
      </c>
      <c r="CM98" s="234">
        <f t="shared" si="388"/>
        <v>651862</v>
      </c>
      <c r="CN98" s="234">
        <f t="shared" si="388"/>
        <v>335960</v>
      </c>
      <c r="CO98" s="234">
        <f t="shared" si="388"/>
        <v>676814</v>
      </c>
      <c r="CP98" s="394">
        <f t="shared" si="388"/>
        <v>518370</v>
      </c>
      <c r="CQ98" s="394">
        <f t="shared" si="388"/>
        <v>1238779</v>
      </c>
      <c r="CR98" s="394">
        <f t="shared" si="388"/>
        <v>941394</v>
      </c>
      <c r="CS98" s="394">
        <f t="shared" si="388"/>
        <v>907626</v>
      </c>
      <c r="CT98" s="394">
        <f t="shared" si="388"/>
        <v>-120099</v>
      </c>
      <c r="CU98" s="394">
        <f t="shared" si="388"/>
        <v>976700</v>
      </c>
      <c r="CV98" s="394">
        <f t="shared" si="388"/>
        <v>183066</v>
      </c>
      <c r="CW98" s="394">
        <f t="shared" si="388"/>
        <v>348487</v>
      </c>
      <c r="CX98" s="394">
        <f t="shared" si="388"/>
        <v>-568937</v>
      </c>
      <c r="CY98" s="394">
        <f t="shared" si="388"/>
        <v>-385031</v>
      </c>
      <c r="CZ98" s="394">
        <f t="shared" si="388"/>
        <v>-181085</v>
      </c>
      <c r="DA98" s="394">
        <f t="shared" si="388"/>
        <v>-274895</v>
      </c>
      <c r="DB98" s="330"/>
      <c r="DC98" s="57">
        <f>DC84+DC91</f>
        <v>1432132</v>
      </c>
    </row>
    <row r="99" spans="1:107" s="123" customFormat="1" ht="15" thickBot="1" x14ac:dyDescent="0.4">
      <c r="A99" s="140"/>
      <c r="B99" s="45" t="s">
        <v>144</v>
      </c>
      <c r="C99" s="119">
        <f t="shared" ref="C99:V99" si="406">SUM(C94:C98)</f>
        <v>50531333.13000001</v>
      </c>
      <c r="D99" s="120">
        <f t="shared" si="406"/>
        <v>30835186.740000002</v>
      </c>
      <c r="E99" s="120">
        <f t="shared" si="406"/>
        <v>18999117.299999997</v>
      </c>
      <c r="F99" s="120">
        <f t="shared" si="406"/>
        <v>11686201.85</v>
      </c>
      <c r="G99" s="120">
        <f t="shared" si="406"/>
        <v>8353683.2299999995</v>
      </c>
      <c r="H99" s="120">
        <f t="shared" si="406"/>
        <v>7635365.46</v>
      </c>
      <c r="I99" s="120">
        <f t="shared" si="406"/>
        <v>7643213.4500000011</v>
      </c>
      <c r="J99" s="120">
        <f t="shared" si="406"/>
        <v>10421303.91</v>
      </c>
      <c r="K99" s="120">
        <f t="shared" si="406"/>
        <v>17008343.32</v>
      </c>
      <c r="L99" s="121">
        <f t="shared" si="406"/>
        <v>42637842.299999997</v>
      </c>
      <c r="M99" s="120">
        <f t="shared" si="406"/>
        <v>46062961.769999996</v>
      </c>
      <c r="N99" s="120">
        <f t="shared" si="406"/>
        <v>41122719.980000004</v>
      </c>
      <c r="O99" s="120">
        <f t="shared" si="406"/>
        <v>36922721.130000003</v>
      </c>
      <c r="P99" s="120">
        <f t="shared" si="406"/>
        <v>32044894.459999997</v>
      </c>
      <c r="Q99" s="120">
        <f t="shared" si="406"/>
        <v>22002471.16</v>
      </c>
      <c r="R99" s="120">
        <f t="shared" si="406"/>
        <v>10293506.65</v>
      </c>
      <c r="S99" s="120">
        <f t="shared" si="406"/>
        <v>8028191.2599999998</v>
      </c>
      <c r="T99" s="120">
        <f t="shared" si="406"/>
        <v>6521111.7799999993</v>
      </c>
      <c r="U99" s="120">
        <f t="shared" si="406"/>
        <v>7563418.8700000001</v>
      </c>
      <c r="V99" s="120">
        <f t="shared" si="406"/>
        <v>8875033</v>
      </c>
      <c r="W99" s="120">
        <f>SUM(W94+W95+W96+W97+W98)</f>
        <v>15928818.060000001</v>
      </c>
      <c r="X99" s="121">
        <f>SUM(X94+X95+X96+X97+X98)</f>
        <v>34310805.580000006</v>
      </c>
      <c r="Y99" s="120">
        <f t="shared" ref="Y99:AA99" si="407">SUM(Y94+Y95+Y96+Y97+Y98)</f>
        <v>48917589</v>
      </c>
      <c r="Z99" s="120">
        <f t="shared" si="407"/>
        <v>51106012</v>
      </c>
      <c r="AA99" s="120">
        <f t="shared" si="407"/>
        <v>48377475.040000007</v>
      </c>
      <c r="AB99" s="120">
        <f t="shared" ref="AB99:AC99" si="408">SUM(AB94+AB95+AB96+AB97+AB98)</f>
        <v>31242476.710000001</v>
      </c>
      <c r="AC99" s="120">
        <f t="shared" si="408"/>
        <v>17814725.420000002</v>
      </c>
      <c r="AD99" s="120">
        <f t="shared" ref="AD99:AF99" si="409">SUM(AD94+AD95+AD96+AD97+AD98)</f>
        <v>10620490.35</v>
      </c>
      <c r="AE99" s="120">
        <f t="shared" si="409"/>
        <v>8486378</v>
      </c>
      <c r="AF99" s="120">
        <f t="shared" si="409"/>
        <v>7890139.8399999999</v>
      </c>
      <c r="AG99" s="191">
        <v>8319580</v>
      </c>
      <c r="AH99" s="191">
        <v>8703005</v>
      </c>
      <c r="AI99" s="191">
        <v>19124572</v>
      </c>
      <c r="AJ99" s="121">
        <v>45549109</v>
      </c>
      <c r="AK99" s="202">
        <v>57637867</v>
      </c>
      <c r="AL99" s="202">
        <v>64628598</v>
      </c>
      <c r="AM99" s="202">
        <v>58396450</v>
      </c>
      <c r="AN99" s="202">
        <v>42792659</v>
      </c>
      <c r="AO99" s="202">
        <v>26127417</v>
      </c>
      <c r="AP99" s="202">
        <v>15631169</v>
      </c>
      <c r="AQ99" s="29">
        <v>13421865</v>
      </c>
      <c r="AR99" s="202">
        <v>12211289</v>
      </c>
      <c r="AS99" s="202">
        <v>12781609</v>
      </c>
      <c r="AT99" s="202">
        <v>14521820</v>
      </c>
      <c r="AU99" s="202">
        <v>23363975</v>
      </c>
      <c r="AV99" s="299">
        <v>53706340</v>
      </c>
      <c r="AW99" s="202">
        <v>68299354</v>
      </c>
      <c r="AX99" s="202">
        <v>65751416</v>
      </c>
      <c r="AY99" s="202">
        <v>62686322</v>
      </c>
      <c r="AZ99" s="29">
        <v>40537101</v>
      </c>
      <c r="BA99" s="202">
        <v>23774968</v>
      </c>
      <c r="BB99" s="202">
        <v>13311175</v>
      </c>
      <c r="BC99" s="29">
        <v>9818604</v>
      </c>
      <c r="BD99" s="202">
        <v>9452258</v>
      </c>
      <c r="BE99" s="202">
        <v>8955917</v>
      </c>
      <c r="BF99" s="202">
        <v>10007837</v>
      </c>
      <c r="BG99" s="202">
        <v>24268816</v>
      </c>
      <c r="BH99" s="299"/>
      <c r="BI99" s="29">
        <f t="shared" ref="BI99:BM99" si="410">SUM(BI94:BI98)</f>
        <v>-13608612</v>
      </c>
      <c r="BJ99" s="122">
        <f t="shared" si="410"/>
        <v>1209707.7199999976</v>
      </c>
      <c r="BK99" s="122">
        <f t="shared" si="410"/>
        <v>3003353.8600000013</v>
      </c>
      <c r="BL99" s="122">
        <f t="shared" si="410"/>
        <v>-1392695.2000000004</v>
      </c>
      <c r="BM99" s="122">
        <f t="shared" si="410"/>
        <v>-325491.96999999991</v>
      </c>
      <c r="BN99" s="122">
        <f t="shared" ref="BN99:BV99" si="411">SUM(BN94:BN98)</f>
        <v>-1114253.6800000002</v>
      </c>
      <c r="BO99" s="122">
        <f t="shared" si="411"/>
        <v>-79794.580000001064</v>
      </c>
      <c r="BP99" s="122">
        <f t="shared" si="411"/>
        <v>-1546270.9099999995</v>
      </c>
      <c r="BQ99" s="122">
        <f t="shared" si="411"/>
        <v>-1079525.2599999993</v>
      </c>
      <c r="BR99" s="393">
        <f t="shared" si="411"/>
        <v>-8327036.7199999942</v>
      </c>
      <c r="BS99" s="416">
        <f t="shared" si="411"/>
        <v>2854627.2299999995</v>
      </c>
      <c r="BT99" s="122">
        <f t="shared" si="411"/>
        <v>9983292.0200000014</v>
      </c>
      <c r="BU99" s="122">
        <f t="shared" si="411"/>
        <v>11454753.91</v>
      </c>
      <c r="BV99" s="122">
        <f t="shared" si="411"/>
        <v>-802417.7500000007</v>
      </c>
      <c r="BW99" s="122">
        <f t="shared" ref="BW99:BX99" si="412">SUM(BW94:BW98)</f>
        <v>-4187745.7399999984</v>
      </c>
      <c r="BX99" s="233">
        <f t="shared" si="412"/>
        <v>326983.69999999885</v>
      </c>
      <c r="BY99" s="233">
        <f t="shared" ref="BY99:BZ99" si="413">SUM(BY94:BY98)</f>
        <v>458186.74</v>
      </c>
      <c r="BZ99" s="233">
        <f t="shared" si="413"/>
        <v>1369028.0600000005</v>
      </c>
      <c r="CA99" s="233">
        <f t="shared" ref="CA99" si="414">SUM(CA94:CA98)</f>
        <v>756161.1300000007</v>
      </c>
      <c r="CB99" s="233">
        <f t="shared" ref="CB99:CC99" si="415">SUM(CB94:CB98)</f>
        <v>-172028</v>
      </c>
      <c r="CC99" s="233">
        <f t="shared" si="415"/>
        <v>3195753.939999999</v>
      </c>
      <c r="CD99" s="393">
        <f t="shared" ref="CD99:CE99" si="416">SUM(CD94:CD98)</f>
        <v>11238303.419999998</v>
      </c>
      <c r="CE99" s="355">
        <f t="shared" si="416"/>
        <v>8720278</v>
      </c>
      <c r="CF99" s="233">
        <f t="shared" ref="CF99" si="417">SUM(CF94:CF98)</f>
        <v>13522586</v>
      </c>
      <c r="CG99" s="233">
        <f t="shared" ref="CG99" si="418">SUM(CG94:CG98)</f>
        <v>10018974.959999999</v>
      </c>
      <c r="CH99" s="233">
        <f t="shared" ref="CH99" si="419">SUM(CH94:CH98)</f>
        <v>11550182.290000001</v>
      </c>
      <c r="CI99" s="233">
        <f t="shared" ref="CI99" si="420">SUM(CI94:CI98)</f>
        <v>8312691.5799999991</v>
      </c>
      <c r="CJ99" s="233">
        <f t="shared" ref="CJ99" si="421">SUM(CJ94:CJ98)</f>
        <v>5010678.6500000013</v>
      </c>
      <c r="CK99" s="233">
        <f t="shared" ref="CK99" si="422">SUM(CK94:CK98)</f>
        <v>4935487</v>
      </c>
      <c r="CL99" s="233">
        <f t="shared" ref="CL99" si="423">SUM(CL94:CL98)</f>
        <v>4321149.16</v>
      </c>
      <c r="CM99" s="233">
        <f t="shared" ref="CM99" si="424">SUM(CM94:CM98)</f>
        <v>4462029</v>
      </c>
      <c r="CN99" s="233">
        <f t="shared" ref="CN99" si="425">SUM(CN94:CN98)</f>
        <v>5818815</v>
      </c>
      <c r="CO99" s="233">
        <f t="shared" ref="CO99" si="426">SUM(CO94:CO98)</f>
        <v>4239403</v>
      </c>
      <c r="CP99" s="393">
        <f t="shared" ref="CP99" si="427">SUM(CP94:CP98)</f>
        <v>8157231</v>
      </c>
      <c r="CQ99" s="393">
        <f t="shared" ref="CQ99" si="428">SUM(CQ94:CQ98)</f>
        <v>10661487</v>
      </c>
      <c r="CR99" s="393">
        <f t="shared" ref="CR99" si="429">SUM(CR94:CR98)</f>
        <v>1122818</v>
      </c>
      <c r="CS99" s="393">
        <f t="shared" ref="CS99" si="430">SUM(CS94:CS98)</f>
        <v>4289872</v>
      </c>
      <c r="CT99" s="393">
        <f t="shared" ref="CT99:CU99" si="431">SUM(CT94:CT98)</f>
        <v>-2255558</v>
      </c>
      <c r="CU99" s="393">
        <f t="shared" si="431"/>
        <v>-2352449</v>
      </c>
      <c r="CV99" s="393">
        <f t="shared" ref="CV99" si="432">SUM(CV94:CV98)</f>
        <v>-2319994</v>
      </c>
      <c r="CW99" s="393">
        <f t="shared" ref="CW99" si="433">SUM(CW94:CW98)</f>
        <v>-3603261</v>
      </c>
      <c r="CX99" s="393">
        <f t="shared" ref="CX99:CY99" si="434">SUM(CX94:CX98)</f>
        <v>-2759031</v>
      </c>
      <c r="CY99" s="393">
        <f t="shared" si="434"/>
        <v>-3825692</v>
      </c>
      <c r="CZ99" s="393">
        <f t="shared" ref="CZ99:DA99" si="435">SUM(CZ94:CZ98)</f>
        <v>-4513983</v>
      </c>
      <c r="DA99" s="393">
        <f t="shared" si="435"/>
        <v>904841</v>
      </c>
      <c r="DB99" s="331"/>
      <c r="DC99" s="29">
        <f>SUM(DC94:DC98)</f>
        <v>24268816</v>
      </c>
    </row>
    <row r="100" spans="1:107" s="31" customFormat="1" x14ac:dyDescent="0.3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5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5"/>
      <c r="BI100" s="88"/>
      <c r="BJ100" s="89"/>
      <c r="BK100" s="89"/>
      <c r="BL100" s="89"/>
      <c r="BM100" s="89"/>
      <c r="BN100" s="89"/>
      <c r="BO100" s="89"/>
      <c r="BP100" s="89"/>
      <c r="BQ100" s="89"/>
      <c r="BR100" s="389"/>
      <c r="BS100" s="412"/>
      <c r="BT100" s="89"/>
      <c r="BU100" s="89"/>
      <c r="BV100" s="89"/>
      <c r="BW100" s="89"/>
      <c r="BX100" s="229"/>
      <c r="BY100" s="229"/>
      <c r="BZ100" s="229"/>
      <c r="CA100" s="229"/>
      <c r="CB100" s="229"/>
      <c r="CC100" s="229"/>
      <c r="CD100" s="389"/>
      <c r="CE100" s="351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389"/>
      <c r="CQ100" s="389"/>
      <c r="CR100" s="389"/>
      <c r="CS100" s="389"/>
      <c r="CT100" s="389"/>
      <c r="CU100" s="389"/>
      <c r="CV100" s="389"/>
      <c r="CW100" s="389"/>
      <c r="CX100" s="389"/>
      <c r="CY100" s="389"/>
      <c r="CZ100" s="389"/>
      <c r="DA100" s="389"/>
      <c r="DB100" s="330"/>
      <c r="DC100" s="88"/>
    </row>
    <row r="101" spans="1:107" s="31" customFormat="1" x14ac:dyDescent="0.35">
      <c r="A101" s="139"/>
      <c r="B101" s="32" t="s">
        <v>139</v>
      </c>
      <c r="C101" s="90">
        <v>26709287.260000002</v>
      </c>
      <c r="D101" s="91">
        <v>23353729.27</v>
      </c>
      <c r="E101" s="91">
        <v>17750565.609999999</v>
      </c>
      <c r="F101" s="28">
        <v>12205518</v>
      </c>
      <c r="G101" s="91">
        <v>10219939.470000001</v>
      </c>
      <c r="H101" s="91">
        <v>8991462.3699999992</v>
      </c>
      <c r="I101" s="91">
        <v>8011081.4900000002</v>
      </c>
      <c r="J101" s="91">
        <v>8877662.4499999993</v>
      </c>
      <c r="K101" s="91">
        <v>9757450.0199999996</v>
      </c>
      <c r="L101" s="92">
        <v>18861925.059999999</v>
      </c>
      <c r="M101" s="91">
        <v>24890809.73</v>
      </c>
      <c r="N101" s="91">
        <v>23523478.050000001</v>
      </c>
      <c r="O101" s="91">
        <v>24591579.73</v>
      </c>
      <c r="P101" s="91">
        <v>20786600.41</v>
      </c>
      <c r="Q101" s="91">
        <v>17869416.699999999</v>
      </c>
      <c r="R101" s="91">
        <v>12442045.939999999</v>
      </c>
      <c r="S101" s="91">
        <v>9198487.4000000004</v>
      </c>
      <c r="T101" s="91">
        <v>8304319.2800000003</v>
      </c>
      <c r="U101" s="192">
        <v>7858335.1600000001</v>
      </c>
      <c r="V101" s="192">
        <v>8057637</v>
      </c>
      <c r="W101" s="192">
        <v>9930780.0600000005</v>
      </c>
      <c r="X101" s="92">
        <v>17815173.890000001</v>
      </c>
      <c r="Y101" s="192">
        <v>22537607</v>
      </c>
      <c r="Z101" s="192">
        <v>26370575</v>
      </c>
      <c r="AA101" s="192">
        <v>31878693.620000001</v>
      </c>
      <c r="AB101" s="192">
        <v>22403683.579999998</v>
      </c>
      <c r="AC101" s="192">
        <v>16613544.529999999</v>
      </c>
      <c r="AD101" s="192">
        <v>12305538.98</v>
      </c>
      <c r="AE101" s="192">
        <v>9993212</v>
      </c>
      <c r="AF101" s="192">
        <v>9230896.6899999995</v>
      </c>
      <c r="AG101" s="192">
        <v>8000540</v>
      </c>
      <c r="AH101" s="192">
        <v>7935026</v>
      </c>
      <c r="AI101" s="192">
        <v>11610320</v>
      </c>
      <c r="AJ101" s="92">
        <v>20309386</v>
      </c>
      <c r="AK101" s="282">
        <v>28476018</v>
      </c>
      <c r="AL101" s="282">
        <v>36823332</v>
      </c>
      <c r="AM101" s="282">
        <v>39019251</v>
      </c>
      <c r="AN101" s="282">
        <v>27461937</v>
      </c>
      <c r="AO101" s="282">
        <v>22488085</v>
      </c>
      <c r="AP101" s="282">
        <v>16473254</v>
      </c>
      <c r="AQ101" s="57">
        <v>12930562</v>
      </c>
      <c r="AR101" s="282">
        <v>13244981</v>
      </c>
      <c r="AS101" s="282">
        <v>10889902</v>
      </c>
      <c r="AT101" s="282">
        <v>11823805</v>
      </c>
      <c r="AU101" s="282">
        <v>14554691</v>
      </c>
      <c r="AV101" s="300">
        <v>24586348</v>
      </c>
      <c r="AW101" s="282">
        <v>35161404</v>
      </c>
      <c r="AX101" s="282">
        <v>36654560</v>
      </c>
      <c r="AY101" s="282">
        <v>39136656</v>
      </c>
      <c r="AZ101" s="57">
        <v>27682978</v>
      </c>
      <c r="BA101" s="282">
        <v>22762093</v>
      </c>
      <c r="BB101" s="282">
        <v>14270893</v>
      </c>
      <c r="BC101" s="57">
        <v>9894750</v>
      </c>
      <c r="BD101" s="282">
        <v>10491819</v>
      </c>
      <c r="BE101" s="282">
        <v>9216476</v>
      </c>
      <c r="BF101" s="282">
        <v>9744391</v>
      </c>
      <c r="BG101" s="282">
        <v>12600359</v>
      </c>
      <c r="BH101" s="300"/>
      <c r="BI101" s="28">
        <f t="shared" ref="BI101:BR105" si="436">O101-C101</f>
        <v>-2117707.5300000012</v>
      </c>
      <c r="BJ101" s="93">
        <f t="shared" si="436"/>
        <v>-2567128.8599999994</v>
      </c>
      <c r="BK101" s="93">
        <f t="shared" si="436"/>
        <v>118851.08999999985</v>
      </c>
      <c r="BL101" s="93">
        <f t="shared" si="436"/>
        <v>236527.93999999948</v>
      </c>
      <c r="BM101" s="93">
        <f t="shared" si="436"/>
        <v>-1021452.0700000003</v>
      </c>
      <c r="BN101" s="93">
        <f t="shared" si="436"/>
        <v>-687143.08999999892</v>
      </c>
      <c r="BO101" s="93">
        <f t="shared" si="436"/>
        <v>-152746.33000000007</v>
      </c>
      <c r="BP101" s="93">
        <f t="shared" si="436"/>
        <v>-820025.44999999925</v>
      </c>
      <c r="BQ101" s="93">
        <f t="shared" si="436"/>
        <v>173330.04000000097</v>
      </c>
      <c r="BR101" s="394">
        <f t="shared" si="436"/>
        <v>-1046751.1699999981</v>
      </c>
      <c r="BS101" s="417">
        <f t="shared" ref="BS101:CB105" si="437">Y101-M101</f>
        <v>-2353202.7300000004</v>
      </c>
      <c r="BT101" s="93">
        <f t="shared" si="437"/>
        <v>2847096.9499999993</v>
      </c>
      <c r="BU101" s="93">
        <f t="shared" si="437"/>
        <v>7287113.8900000006</v>
      </c>
      <c r="BV101" s="93">
        <f t="shared" si="437"/>
        <v>1617083.1699999981</v>
      </c>
      <c r="BW101" s="93">
        <f t="shared" si="437"/>
        <v>-1255872.17</v>
      </c>
      <c r="BX101" s="234">
        <f t="shared" si="437"/>
        <v>-136506.95999999903</v>
      </c>
      <c r="BY101" s="234">
        <f t="shared" si="437"/>
        <v>794724.59999999963</v>
      </c>
      <c r="BZ101" s="234">
        <f t="shared" si="437"/>
        <v>926577.40999999922</v>
      </c>
      <c r="CA101" s="234">
        <f t="shared" si="437"/>
        <v>142204.83999999985</v>
      </c>
      <c r="CB101" s="234">
        <f t="shared" si="437"/>
        <v>-122611</v>
      </c>
      <c r="CC101" s="234">
        <f t="shared" ref="CC101:CL105" si="438">AI101-W101</f>
        <v>1679539.9399999995</v>
      </c>
      <c r="CD101" s="394">
        <f t="shared" si="438"/>
        <v>2494212.1099999994</v>
      </c>
      <c r="CE101" s="356">
        <f t="shared" si="438"/>
        <v>5938411</v>
      </c>
      <c r="CF101" s="234">
        <f t="shared" si="438"/>
        <v>10452757</v>
      </c>
      <c r="CG101" s="234">
        <f t="shared" si="438"/>
        <v>7140557.379999999</v>
      </c>
      <c r="CH101" s="234">
        <f t="shared" si="438"/>
        <v>5058253.4200000018</v>
      </c>
      <c r="CI101" s="234">
        <f t="shared" si="438"/>
        <v>5874540.4700000007</v>
      </c>
      <c r="CJ101" s="234">
        <f t="shared" si="438"/>
        <v>4167715.0199999996</v>
      </c>
      <c r="CK101" s="234">
        <f t="shared" si="438"/>
        <v>2937350</v>
      </c>
      <c r="CL101" s="234">
        <f t="shared" si="438"/>
        <v>4014084.3100000005</v>
      </c>
      <c r="CM101" s="234">
        <f t="shared" ref="CM101:DA105" si="439">AS101-AG101</f>
        <v>2889362</v>
      </c>
      <c r="CN101" s="234">
        <f t="shared" si="439"/>
        <v>3888779</v>
      </c>
      <c r="CO101" s="234">
        <f t="shared" si="439"/>
        <v>2944371</v>
      </c>
      <c r="CP101" s="394">
        <f t="shared" si="439"/>
        <v>4276962</v>
      </c>
      <c r="CQ101" s="394">
        <f t="shared" si="439"/>
        <v>6685386</v>
      </c>
      <c r="CR101" s="394">
        <f t="shared" si="439"/>
        <v>-168772</v>
      </c>
      <c r="CS101" s="394">
        <f t="shared" si="439"/>
        <v>117405</v>
      </c>
      <c r="CT101" s="394">
        <f t="shared" si="439"/>
        <v>221041</v>
      </c>
      <c r="CU101" s="394">
        <f t="shared" si="439"/>
        <v>274008</v>
      </c>
      <c r="CV101" s="394">
        <f t="shared" si="439"/>
        <v>-2202361</v>
      </c>
      <c r="CW101" s="394">
        <f t="shared" si="439"/>
        <v>-3035812</v>
      </c>
      <c r="CX101" s="394">
        <f t="shared" si="439"/>
        <v>-2753162</v>
      </c>
      <c r="CY101" s="394">
        <f t="shared" si="439"/>
        <v>-1673426</v>
      </c>
      <c r="CZ101" s="394">
        <f t="shared" si="439"/>
        <v>-2079414</v>
      </c>
      <c r="DA101" s="394">
        <f t="shared" si="439"/>
        <v>-1954332</v>
      </c>
      <c r="DB101" s="330"/>
      <c r="DC101" s="57">
        <f>IF(ISERROR(GETPIVOTDATA("VALUE",'CRS WK pvt'!$I$2,"DT_FILE",DC$8,"CD_CO",DC$6,"TRIM_CAT",TRIM(B101),"TRIM_LINE",A100))=TRUE,0,GETPIVOTDATA("VALUE",'CRS WK pvt'!$I$2,"DT_FILE",DC$8,"CD_CO",DC$6,"TRIM_CAT",TRIM(B101),"TRIM_LINE",A100))</f>
        <v>12600359</v>
      </c>
    </row>
    <row r="102" spans="1:107" s="31" customFormat="1" x14ac:dyDescent="0.35">
      <c r="A102" s="139"/>
      <c r="B102" s="32" t="s">
        <v>140</v>
      </c>
      <c r="C102" s="90">
        <v>1113009.23</v>
      </c>
      <c r="D102" s="91">
        <v>1079739.75</v>
      </c>
      <c r="E102" s="91">
        <v>779053.37</v>
      </c>
      <c r="F102" s="28">
        <v>722786.06</v>
      </c>
      <c r="G102" s="91">
        <v>500686.05</v>
      </c>
      <c r="H102" s="91">
        <v>424680.06</v>
      </c>
      <c r="I102" s="91">
        <v>400897.62</v>
      </c>
      <c r="J102" s="91">
        <v>404672.98</v>
      </c>
      <c r="K102" s="91">
        <v>380488.66</v>
      </c>
      <c r="L102" s="92">
        <v>534674.61</v>
      </c>
      <c r="M102" s="91">
        <v>1364857.41</v>
      </c>
      <c r="N102" s="91">
        <v>1011564.12</v>
      </c>
      <c r="O102" s="91">
        <v>983515.14</v>
      </c>
      <c r="P102" s="91">
        <v>903007.04</v>
      </c>
      <c r="Q102" s="91">
        <v>748334.49</v>
      </c>
      <c r="R102" s="91">
        <v>581615.1</v>
      </c>
      <c r="S102" s="91">
        <v>461713.32</v>
      </c>
      <c r="T102" s="91">
        <v>355690.31</v>
      </c>
      <c r="U102" s="192">
        <v>328432.25</v>
      </c>
      <c r="V102" s="192">
        <v>321020</v>
      </c>
      <c r="W102" s="192">
        <v>361036.75</v>
      </c>
      <c r="X102" s="92">
        <v>659799.53</v>
      </c>
      <c r="Y102" s="192">
        <v>1098154</v>
      </c>
      <c r="Z102" s="192">
        <v>1286571</v>
      </c>
      <c r="AA102" s="192">
        <v>1479694.39</v>
      </c>
      <c r="AB102" s="192">
        <v>942074.32</v>
      </c>
      <c r="AC102" s="192">
        <v>968021.03</v>
      </c>
      <c r="AD102" s="192">
        <v>1022618.91</v>
      </c>
      <c r="AE102" s="192">
        <v>623953</v>
      </c>
      <c r="AF102" s="192">
        <v>535836.63</v>
      </c>
      <c r="AG102" s="192">
        <v>475390</v>
      </c>
      <c r="AH102" s="192">
        <v>428089</v>
      </c>
      <c r="AI102" s="192">
        <v>1809792</v>
      </c>
      <c r="AJ102" s="92">
        <v>692969</v>
      </c>
      <c r="AK102" s="282">
        <v>1467589</v>
      </c>
      <c r="AL102" s="282">
        <v>1576578</v>
      </c>
      <c r="AM102" s="282">
        <v>1877449</v>
      </c>
      <c r="AN102" s="282">
        <v>1721636</v>
      </c>
      <c r="AO102" s="282">
        <v>1538211</v>
      </c>
      <c r="AP102" s="282">
        <v>942259</v>
      </c>
      <c r="AQ102" s="57">
        <v>788421</v>
      </c>
      <c r="AR102" s="282">
        <v>711349</v>
      </c>
      <c r="AS102" s="282">
        <v>566138</v>
      </c>
      <c r="AT102" s="282">
        <v>655734</v>
      </c>
      <c r="AU102" s="282">
        <v>708906</v>
      </c>
      <c r="AV102" s="300">
        <v>980632</v>
      </c>
      <c r="AW102" s="282">
        <v>1956834</v>
      </c>
      <c r="AX102" s="282">
        <v>2143435</v>
      </c>
      <c r="AY102" s="282">
        <v>2216355</v>
      </c>
      <c r="AZ102" s="57">
        <v>2004133</v>
      </c>
      <c r="BA102" s="282">
        <v>1663154</v>
      </c>
      <c r="BB102" s="282">
        <v>1035786</v>
      </c>
      <c r="BC102" s="57">
        <v>801764</v>
      </c>
      <c r="BD102" s="282">
        <v>733488</v>
      </c>
      <c r="BE102" s="282">
        <v>606801</v>
      </c>
      <c r="BF102" s="282">
        <v>625163</v>
      </c>
      <c r="BG102" s="282">
        <v>664204</v>
      </c>
      <c r="BH102" s="300"/>
      <c r="BI102" s="28">
        <f t="shared" si="436"/>
        <v>-129494.08999999997</v>
      </c>
      <c r="BJ102" s="93">
        <f t="shared" si="436"/>
        <v>-176732.70999999996</v>
      </c>
      <c r="BK102" s="93">
        <f t="shared" si="436"/>
        <v>-30718.880000000005</v>
      </c>
      <c r="BL102" s="93">
        <f t="shared" si="436"/>
        <v>-141170.96000000008</v>
      </c>
      <c r="BM102" s="93">
        <f t="shared" si="436"/>
        <v>-38972.729999999981</v>
      </c>
      <c r="BN102" s="93">
        <f t="shared" si="436"/>
        <v>-68989.75</v>
      </c>
      <c r="BO102" s="93">
        <f t="shared" si="436"/>
        <v>-72465.37</v>
      </c>
      <c r="BP102" s="93">
        <f t="shared" si="436"/>
        <v>-83652.979999999981</v>
      </c>
      <c r="BQ102" s="93">
        <f t="shared" si="436"/>
        <v>-19451.909999999974</v>
      </c>
      <c r="BR102" s="394">
        <f t="shared" si="436"/>
        <v>125124.92000000004</v>
      </c>
      <c r="BS102" s="417">
        <f t="shared" si="437"/>
        <v>-266703.40999999992</v>
      </c>
      <c r="BT102" s="93">
        <f t="shared" si="437"/>
        <v>275006.88</v>
      </c>
      <c r="BU102" s="93">
        <f t="shared" si="437"/>
        <v>496179.24999999988</v>
      </c>
      <c r="BV102" s="93">
        <f t="shared" si="437"/>
        <v>39067.279999999912</v>
      </c>
      <c r="BW102" s="93">
        <f t="shared" si="437"/>
        <v>219686.54000000004</v>
      </c>
      <c r="BX102" s="234">
        <f t="shared" si="437"/>
        <v>441003.81000000006</v>
      </c>
      <c r="BY102" s="234">
        <f t="shared" si="437"/>
        <v>162239.67999999999</v>
      </c>
      <c r="BZ102" s="234">
        <f t="shared" si="437"/>
        <v>180146.32</v>
      </c>
      <c r="CA102" s="234">
        <f t="shared" si="437"/>
        <v>146957.75</v>
      </c>
      <c r="CB102" s="234">
        <f t="shared" si="437"/>
        <v>107069</v>
      </c>
      <c r="CC102" s="234">
        <f t="shared" si="438"/>
        <v>1448755.25</v>
      </c>
      <c r="CD102" s="394">
        <f t="shared" si="438"/>
        <v>33169.469999999972</v>
      </c>
      <c r="CE102" s="356">
        <f t="shared" si="438"/>
        <v>369435</v>
      </c>
      <c r="CF102" s="234">
        <f t="shared" si="438"/>
        <v>290007</v>
      </c>
      <c r="CG102" s="234">
        <f t="shared" si="438"/>
        <v>397754.6100000001</v>
      </c>
      <c r="CH102" s="234">
        <f t="shared" si="438"/>
        <v>779561.68</v>
      </c>
      <c r="CI102" s="234">
        <f t="shared" si="438"/>
        <v>570189.97</v>
      </c>
      <c r="CJ102" s="234">
        <f t="shared" si="438"/>
        <v>-80359.910000000033</v>
      </c>
      <c r="CK102" s="234">
        <f t="shared" si="438"/>
        <v>164468</v>
      </c>
      <c r="CL102" s="234">
        <f t="shared" si="438"/>
        <v>175512.37</v>
      </c>
      <c r="CM102" s="234">
        <f t="shared" si="439"/>
        <v>90748</v>
      </c>
      <c r="CN102" s="234">
        <f t="shared" si="439"/>
        <v>227645</v>
      </c>
      <c r="CO102" s="234">
        <f t="shared" si="439"/>
        <v>-1100886</v>
      </c>
      <c r="CP102" s="394">
        <f t="shared" si="439"/>
        <v>287663</v>
      </c>
      <c r="CQ102" s="394">
        <f t="shared" si="439"/>
        <v>489245</v>
      </c>
      <c r="CR102" s="394">
        <f t="shared" si="439"/>
        <v>566857</v>
      </c>
      <c r="CS102" s="394">
        <f t="shared" si="439"/>
        <v>338906</v>
      </c>
      <c r="CT102" s="394">
        <f t="shared" si="439"/>
        <v>282497</v>
      </c>
      <c r="CU102" s="394">
        <f t="shared" si="439"/>
        <v>124943</v>
      </c>
      <c r="CV102" s="394">
        <f t="shared" si="439"/>
        <v>93527</v>
      </c>
      <c r="CW102" s="394">
        <f t="shared" si="439"/>
        <v>13343</v>
      </c>
      <c r="CX102" s="394">
        <f t="shared" si="439"/>
        <v>22139</v>
      </c>
      <c r="CY102" s="394">
        <f t="shared" si="439"/>
        <v>40663</v>
      </c>
      <c r="CZ102" s="394">
        <f t="shared" si="439"/>
        <v>-30571</v>
      </c>
      <c r="DA102" s="394">
        <f t="shared" si="439"/>
        <v>-44702</v>
      </c>
      <c r="DB102" s="330"/>
      <c r="DC102" s="57">
        <f>IF(ISERROR(GETPIVOTDATA("VALUE",'CRS WK pvt'!$I$2,"DT_FILE",DC$8,"CD_CO",DC$6,"TRIM_CAT",TRIM(B102),"TRIM_LINE",A100))=TRUE,0,GETPIVOTDATA("VALUE",'CRS WK pvt'!$I$2,"DT_FILE",DC$8,"CD_CO",DC$6,"TRIM_CAT",TRIM(B102),"TRIM_LINE",A100))</f>
        <v>664204</v>
      </c>
    </row>
    <row r="103" spans="1:107" s="31" customFormat="1" x14ac:dyDescent="0.35">
      <c r="A103" s="139"/>
      <c r="B103" s="32" t="s">
        <v>141</v>
      </c>
      <c r="C103" s="90">
        <v>7262917.3700000001</v>
      </c>
      <c r="D103" s="91">
        <v>6257780.2199999997</v>
      </c>
      <c r="E103" s="91">
        <v>4749002.7699999996</v>
      </c>
      <c r="F103" s="28">
        <v>2473881.52</v>
      </c>
      <c r="G103" s="91">
        <v>1922878.6</v>
      </c>
      <c r="H103" s="91">
        <v>1532890.29</v>
      </c>
      <c r="I103" s="91">
        <v>1290683.56</v>
      </c>
      <c r="J103" s="91">
        <v>1536238.63</v>
      </c>
      <c r="K103" s="91">
        <v>1587989.51</v>
      </c>
      <c r="L103" s="92">
        <v>3408579.46</v>
      </c>
      <c r="M103" s="91">
        <v>6661560.3799999999</v>
      </c>
      <c r="N103" s="91">
        <v>5662212.7300000004</v>
      </c>
      <c r="O103" s="91">
        <v>6482498.3899999997</v>
      </c>
      <c r="P103" s="91">
        <v>4290432.8600000003</v>
      </c>
      <c r="Q103" s="91">
        <v>4049673.06</v>
      </c>
      <c r="R103" s="91">
        <v>2737715.78</v>
      </c>
      <c r="S103" s="91">
        <v>1667046.73</v>
      </c>
      <c r="T103" s="91">
        <v>1161519.45</v>
      </c>
      <c r="U103" s="192">
        <v>1131578.54</v>
      </c>
      <c r="V103" s="192">
        <v>1084537</v>
      </c>
      <c r="W103" s="192">
        <v>1517772.23</v>
      </c>
      <c r="X103" s="92">
        <v>2931194.48</v>
      </c>
      <c r="Y103" s="192">
        <v>4691292</v>
      </c>
      <c r="Z103" s="192">
        <v>6232493</v>
      </c>
      <c r="AA103" s="192">
        <v>9400136.4800000004</v>
      </c>
      <c r="AB103" s="192">
        <v>5633161.7199999997</v>
      </c>
      <c r="AC103" s="192">
        <v>3717526.37</v>
      </c>
      <c r="AD103" s="192">
        <v>2150121.54</v>
      </c>
      <c r="AE103" s="192">
        <v>1601207</v>
      </c>
      <c r="AF103" s="192">
        <v>1459035.53</v>
      </c>
      <c r="AG103" s="192">
        <v>1394235</v>
      </c>
      <c r="AH103" s="192">
        <v>1134985</v>
      </c>
      <c r="AI103" s="192">
        <v>1719566</v>
      </c>
      <c r="AJ103" s="92">
        <v>3476446</v>
      </c>
      <c r="AK103" s="282">
        <v>5822638</v>
      </c>
      <c r="AL103" s="282">
        <v>9449846</v>
      </c>
      <c r="AM103" s="282">
        <v>10033009</v>
      </c>
      <c r="AN103" s="282">
        <v>7854272</v>
      </c>
      <c r="AO103" s="282">
        <v>5144720</v>
      </c>
      <c r="AP103" s="282">
        <v>3400113</v>
      </c>
      <c r="AQ103" s="57">
        <v>2611110</v>
      </c>
      <c r="AR103" s="282">
        <v>2468334</v>
      </c>
      <c r="AS103" s="282">
        <v>1889068</v>
      </c>
      <c r="AT103" s="282">
        <v>2249465</v>
      </c>
      <c r="AU103" s="282">
        <v>2837761</v>
      </c>
      <c r="AV103" s="300">
        <v>4604863</v>
      </c>
      <c r="AW103" s="282">
        <v>8764786</v>
      </c>
      <c r="AX103" s="282">
        <v>9524966</v>
      </c>
      <c r="AY103" s="282">
        <v>10197031</v>
      </c>
      <c r="AZ103" s="57">
        <v>7189245</v>
      </c>
      <c r="BA103" s="282">
        <v>4870544</v>
      </c>
      <c r="BB103" s="282">
        <v>2929984</v>
      </c>
      <c r="BC103" s="57">
        <v>1915057</v>
      </c>
      <c r="BD103" s="282">
        <v>1778052</v>
      </c>
      <c r="BE103" s="282">
        <v>1508420</v>
      </c>
      <c r="BF103" s="282">
        <v>1530127</v>
      </c>
      <c r="BG103" s="282">
        <v>2093352</v>
      </c>
      <c r="BH103" s="300"/>
      <c r="BI103" s="28">
        <f t="shared" si="436"/>
        <v>-780418.98000000045</v>
      </c>
      <c r="BJ103" s="93">
        <f t="shared" si="436"/>
        <v>-1967347.3599999994</v>
      </c>
      <c r="BK103" s="93">
        <f t="shared" si="436"/>
        <v>-699329.7099999995</v>
      </c>
      <c r="BL103" s="93">
        <f t="shared" si="436"/>
        <v>263834.25999999978</v>
      </c>
      <c r="BM103" s="93">
        <f t="shared" si="436"/>
        <v>-255831.87000000011</v>
      </c>
      <c r="BN103" s="93">
        <f t="shared" si="436"/>
        <v>-371370.84000000008</v>
      </c>
      <c r="BO103" s="93">
        <f t="shared" si="436"/>
        <v>-159105.02000000002</v>
      </c>
      <c r="BP103" s="93">
        <f t="shared" si="436"/>
        <v>-451701.62999999989</v>
      </c>
      <c r="BQ103" s="93">
        <f t="shared" si="436"/>
        <v>-70217.280000000028</v>
      </c>
      <c r="BR103" s="394">
        <f t="shared" si="436"/>
        <v>-477384.98</v>
      </c>
      <c r="BS103" s="417">
        <f t="shared" si="437"/>
        <v>-1970268.38</v>
      </c>
      <c r="BT103" s="93">
        <f t="shared" si="437"/>
        <v>570280.26999999955</v>
      </c>
      <c r="BU103" s="93">
        <f t="shared" si="437"/>
        <v>2917638.0900000008</v>
      </c>
      <c r="BV103" s="93">
        <f t="shared" si="437"/>
        <v>1342728.8599999994</v>
      </c>
      <c r="BW103" s="93">
        <f t="shared" si="437"/>
        <v>-332146.68999999994</v>
      </c>
      <c r="BX103" s="234">
        <f t="shared" si="437"/>
        <v>-587594.23999999976</v>
      </c>
      <c r="BY103" s="234">
        <f t="shared" si="437"/>
        <v>-65839.729999999981</v>
      </c>
      <c r="BZ103" s="234">
        <f t="shared" si="437"/>
        <v>297516.08000000007</v>
      </c>
      <c r="CA103" s="234">
        <f t="shared" si="437"/>
        <v>262656.45999999996</v>
      </c>
      <c r="CB103" s="234">
        <f t="shared" si="437"/>
        <v>50448</v>
      </c>
      <c r="CC103" s="234">
        <f t="shared" si="438"/>
        <v>201793.77000000002</v>
      </c>
      <c r="CD103" s="394">
        <f t="shared" si="438"/>
        <v>545251.52</v>
      </c>
      <c r="CE103" s="356">
        <f t="shared" si="438"/>
        <v>1131346</v>
      </c>
      <c r="CF103" s="234">
        <f t="shared" si="438"/>
        <v>3217353</v>
      </c>
      <c r="CG103" s="234">
        <f t="shared" si="438"/>
        <v>632872.51999999955</v>
      </c>
      <c r="CH103" s="234">
        <f t="shared" si="438"/>
        <v>2221110.2800000003</v>
      </c>
      <c r="CI103" s="234">
        <f t="shared" si="438"/>
        <v>1427193.63</v>
      </c>
      <c r="CJ103" s="234">
        <f t="shared" si="438"/>
        <v>1249991.46</v>
      </c>
      <c r="CK103" s="234">
        <f t="shared" si="438"/>
        <v>1009903</v>
      </c>
      <c r="CL103" s="234">
        <f t="shared" si="438"/>
        <v>1009298.47</v>
      </c>
      <c r="CM103" s="234">
        <f t="shared" si="439"/>
        <v>494833</v>
      </c>
      <c r="CN103" s="234">
        <f t="shared" si="439"/>
        <v>1114480</v>
      </c>
      <c r="CO103" s="234">
        <f t="shared" si="439"/>
        <v>1118195</v>
      </c>
      <c r="CP103" s="394">
        <f t="shared" si="439"/>
        <v>1128417</v>
      </c>
      <c r="CQ103" s="394">
        <f t="shared" si="439"/>
        <v>2942148</v>
      </c>
      <c r="CR103" s="394">
        <f t="shared" si="439"/>
        <v>75120</v>
      </c>
      <c r="CS103" s="394">
        <f t="shared" si="439"/>
        <v>164022</v>
      </c>
      <c r="CT103" s="394">
        <f t="shared" si="439"/>
        <v>-665027</v>
      </c>
      <c r="CU103" s="394">
        <f t="shared" si="439"/>
        <v>-274176</v>
      </c>
      <c r="CV103" s="394">
        <f t="shared" si="439"/>
        <v>-470129</v>
      </c>
      <c r="CW103" s="394">
        <f t="shared" si="439"/>
        <v>-696053</v>
      </c>
      <c r="CX103" s="394">
        <f t="shared" si="439"/>
        <v>-690282</v>
      </c>
      <c r="CY103" s="394">
        <f t="shared" si="439"/>
        <v>-380648</v>
      </c>
      <c r="CZ103" s="394">
        <f t="shared" si="439"/>
        <v>-719338</v>
      </c>
      <c r="DA103" s="394">
        <f t="shared" si="439"/>
        <v>-744409</v>
      </c>
      <c r="DB103" s="330"/>
      <c r="DC103" s="57">
        <f>IF(ISERROR(GETPIVOTDATA("VALUE",'CRS WK pvt'!$I$2,"DT_FILE",DC$8,"CD_CO",DC$6,"TRIM_CAT",TRIM(B103),"TRIM_LINE",A100))=TRUE,0,GETPIVOTDATA("VALUE",'CRS WK pvt'!$I$2,"DT_FILE",DC$8,"CD_CO",DC$6,"TRIM_CAT",TRIM(B103),"TRIM_LINE",A100))</f>
        <v>2093352</v>
      </c>
    </row>
    <row r="104" spans="1:107" s="31" customFormat="1" x14ac:dyDescent="0.35">
      <c r="A104" s="139"/>
      <c r="B104" s="32" t="s">
        <v>142</v>
      </c>
      <c r="C104" s="90">
        <v>2915692.04</v>
      </c>
      <c r="D104" s="91">
        <v>3246239.97</v>
      </c>
      <c r="E104" s="91">
        <v>2302821.11</v>
      </c>
      <c r="F104" s="28">
        <v>1100333.48</v>
      </c>
      <c r="G104" s="91">
        <v>781671.08</v>
      </c>
      <c r="H104" s="91">
        <v>538470.56000000006</v>
      </c>
      <c r="I104" s="91">
        <v>429422.83</v>
      </c>
      <c r="J104" s="91">
        <v>530368.46</v>
      </c>
      <c r="K104" s="91">
        <v>628044.47</v>
      </c>
      <c r="L104" s="92">
        <v>1203021.6599999999</v>
      </c>
      <c r="M104" s="91">
        <v>2837963.07</v>
      </c>
      <c r="N104" s="91">
        <v>2225156.15</v>
      </c>
      <c r="O104" s="91">
        <v>2774600.92</v>
      </c>
      <c r="P104" s="91">
        <v>1616486.3999999999</v>
      </c>
      <c r="Q104" s="91">
        <v>1587910.36</v>
      </c>
      <c r="R104" s="91">
        <v>1366562.39</v>
      </c>
      <c r="S104" s="91">
        <v>666744.04</v>
      </c>
      <c r="T104" s="91">
        <v>350786.01</v>
      </c>
      <c r="U104" s="192">
        <v>319066.88</v>
      </c>
      <c r="V104" s="192">
        <v>356853</v>
      </c>
      <c r="W104" s="192">
        <v>517927.08</v>
      </c>
      <c r="X104" s="92">
        <v>1163186.19</v>
      </c>
      <c r="Y104" s="192">
        <v>1734924</v>
      </c>
      <c r="Z104" s="192">
        <v>2316928</v>
      </c>
      <c r="AA104" s="192">
        <v>3653058.24</v>
      </c>
      <c r="AB104" s="192">
        <v>2292724.25</v>
      </c>
      <c r="AC104" s="192">
        <v>1578136.76</v>
      </c>
      <c r="AD104" s="192">
        <v>804016.87</v>
      </c>
      <c r="AE104" s="192">
        <v>662438</v>
      </c>
      <c r="AF104" s="192">
        <v>512442.32</v>
      </c>
      <c r="AG104" s="192">
        <v>378314</v>
      </c>
      <c r="AH104" s="192">
        <v>371125</v>
      </c>
      <c r="AI104" s="192">
        <v>627091</v>
      </c>
      <c r="AJ104" s="92">
        <v>1228470</v>
      </c>
      <c r="AK104" s="282">
        <v>2054182</v>
      </c>
      <c r="AL104" s="282">
        <v>3753661</v>
      </c>
      <c r="AM104" s="282">
        <v>3969958</v>
      </c>
      <c r="AN104" s="282">
        <v>3091449</v>
      </c>
      <c r="AO104" s="282">
        <v>2032481</v>
      </c>
      <c r="AP104" s="282">
        <v>1611126</v>
      </c>
      <c r="AQ104" s="57">
        <v>883902</v>
      </c>
      <c r="AR104" s="282">
        <v>699774</v>
      </c>
      <c r="AS104" s="282">
        <v>524040</v>
      </c>
      <c r="AT104" s="282">
        <v>762993</v>
      </c>
      <c r="AU104" s="282">
        <v>1109627</v>
      </c>
      <c r="AV104" s="300">
        <v>1781981</v>
      </c>
      <c r="AW104" s="282">
        <v>3723453</v>
      </c>
      <c r="AX104" s="282">
        <v>3913669</v>
      </c>
      <c r="AY104" s="282">
        <v>4045680</v>
      </c>
      <c r="AZ104" s="57">
        <v>2784877</v>
      </c>
      <c r="BA104" s="282">
        <v>2225824</v>
      </c>
      <c r="BB104" s="282">
        <v>1328146</v>
      </c>
      <c r="BC104" s="57">
        <v>779667</v>
      </c>
      <c r="BD104" s="282">
        <v>517326</v>
      </c>
      <c r="BE104" s="282">
        <v>503820</v>
      </c>
      <c r="BF104" s="282">
        <v>479626</v>
      </c>
      <c r="BG104" s="282">
        <v>760411</v>
      </c>
      <c r="BH104" s="300"/>
      <c r="BI104" s="28">
        <f t="shared" si="436"/>
        <v>-141091.12000000011</v>
      </c>
      <c r="BJ104" s="93">
        <f t="shared" si="436"/>
        <v>-1629753.5700000003</v>
      </c>
      <c r="BK104" s="93">
        <f t="shared" si="436"/>
        <v>-714910.74999999977</v>
      </c>
      <c r="BL104" s="93">
        <f t="shared" si="436"/>
        <v>266228.90999999992</v>
      </c>
      <c r="BM104" s="93">
        <f t="shared" si="436"/>
        <v>-114927.03999999992</v>
      </c>
      <c r="BN104" s="93">
        <f t="shared" si="436"/>
        <v>-187684.55000000005</v>
      </c>
      <c r="BO104" s="93">
        <f t="shared" si="436"/>
        <v>-110355.95000000001</v>
      </c>
      <c r="BP104" s="93">
        <f t="shared" si="436"/>
        <v>-173515.45999999996</v>
      </c>
      <c r="BQ104" s="93">
        <f t="shared" si="436"/>
        <v>-110117.38999999996</v>
      </c>
      <c r="BR104" s="394">
        <f t="shared" si="436"/>
        <v>-39835.469999999972</v>
      </c>
      <c r="BS104" s="417">
        <f t="shared" si="437"/>
        <v>-1103039.0699999998</v>
      </c>
      <c r="BT104" s="93">
        <f t="shared" si="437"/>
        <v>91771.850000000093</v>
      </c>
      <c r="BU104" s="93">
        <f t="shared" si="437"/>
        <v>878457.3200000003</v>
      </c>
      <c r="BV104" s="93">
        <f t="shared" si="437"/>
        <v>676237.85000000009</v>
      </c>
      <c r="BW104" s="93">
        <f t="shared" si="437"/>
        <v>-9773.6000000000931</v>
      </c>
      <c r="BX104" s="234">
        <f t="shared" si="437"/>
        <v>-562545.5199999999</v>
      </c>
      <c r="BY104" s="234">
        <f t="shared" si="437"/>
        <v>-4306.0400000000373</v>
      </c>
      <c r="BZ104" s="234">
        <f t="shared" si="437"/>
        <v>161656.31</v>
      </c>
      <c r="CA104" s="234">
        <f t="shared" si="437"/>
        <v>59247.119999999995</v>
      </c>
      <c r="CB104" s="234">
        <f t="shared" si="437"/>
        <v>14272</v>
      </c>
      <c r="CC104" s="234">
        <f t="shared" si="438"/>
        <v>109163.91999999998</v>
      </c>
      <c r="CD104" s="394">
        <f t="shared" si="438"/>
        <v>65283.810000000056</v>
      </c>
      <c r="CE104" s="356">
        <f t="shared" si="438"/>
        <v>319258</v>
      </c>
      <c r="CF104" s="234">
        <f t="shared" si="438"/>
        <v>1436733</v>
      </c>
      <c r="CG104" s="234">
        <f t="shared" si="438"/>
        <v>316899.75999999978</v>
      </c>
      <c r="CH104" s="234">
        <f t="shared" si="438"/>
        <v>798724.75</v>
      </c>
      <c r="CI104" s="234">
        <f t="shared" si="438"/>
        <v>454344.24</v>
      </c>
      <c r="CJ104" s="234">
        <f t="shared" si="438"/>
        <v>807109.13</v>
      </c>
      <c r="CK104" s="234">
        <f t="shared" si="438"/>
        <v>221464</v>
      </c>
      <c r="CL104" s="234">
        <f t="shared" si="438"/>
        <v>187331.68</v>
      </c>
      <c r="CM104" s="234">
        <f t="shared" si="439"/>
        <v>145726</v>
      </c>
      <c r="CN104" s="234">
        <f t="shared" si="439"/>
        <v>391868</v>
      </c>
      <c r="CO104" s="234">
        <f t="shared" si="439"/>
        <v>482536</v>
      </c>
      <c r="CP104" s="394">
        <f t="shared" si="439"/>
        <v>553511</v>
      </c>
      <c r="CQ104" s="394">
        <f t="shared" si="439"/>
        <v>1669271</v>
      </c>
      <c r="CR104" s="394">
        <f t="shared" si="439"/>
        <v>160008</v>
      </c>
      <c r="CS104" s="394">
        <f t="shared" si="439"/>
        <v>75722</v>
      </c>
      <c r="CT104" s="394">
        <f t="shared" si="439"/>
        <v>-306572</v>
      </c>
      <c r="CU104" s="394">
        <f t="shared" si="439"/>
        <v>193343</v>
      </c>
      <c r="CV104" s="394">
        <f t="shared" si="439"/>
        <v>-282980</v>
      </c>
      <c r="CW104" s="394">
        <f t="shared" si="439"/>
        <v>-104235</v>
      </c>
      <c r="CX104" s="394">
        <f t="shared" si="439"/>
        <v>-182448</v>
      </c>
      <c r="CY104" s="394">
        <f t="shared" si="439"/>
        <v>-20220</v>
      </c>
      <c r="CZ104" s="394">
        <f t="shared" si="439"/>
        <v>-283367</v>
      </c>
      <c r="DA104" s="394">
        <f t="shared" si="439"/>
        <v>-349216</v>
      </c>
      <c r="DB104" s="330"/>
      <c r="DC104" s="57">
        <f>IF(ISERROR(GETPIVOTDATA("VALUE",'CRS WK pvt'!$I$2,"DT_FILE",DC$8,"CD_CO",DC$6,"TRIM_CAT",TRIM(B104),"TRIM_LINE",A100))=TRUE,0,GETPIVOTDATA("VALUE",'CRS WK pvt'!$I$2,"DT_FILE",DC$8,"CD_CO",DC$6,"TRIM_CAT",TRIM(B104),"TRIM_LINE",A100))</f>
        <v>760411</v>
      </c>
    </row>
    <row r="105" spans="1:107" s="31" customFormat="1" x14ac:dyDescent="0.35">
      <c r="A105" s="139"/>
      <c r="B105" s="32" t="s">
        <v>143</v>
      </c>
      <c r="C105" s="90">
        <v>2291023.0699999998</v>
      </c>
      <c r="D105" s="91">
        <v>1739457.07</v>
      </c>
      <c r="E105" s="91">
        <v>1323151.3799999999</v>
      </c>
      <c r="F105" s="28">
        <v>1153389.01</v>
      </c>
      <c r="G105" s="91">
        <v>980325.59</v>
      </c>
      <c r="H105" s="91">
        <v>735549.52</v>
      </c>
      <c r="I105" s="91">
        <v>795050.01</v>
      </c>
      <c r="J105" s="91">
        <v>760735.03</v>
      </c>
      <c r="K105" s="91">
        <v>861636.04</v>
      </c>
      <c r="L105" s="92">
        <v>1104704.2</v>
      </c>
      <c r="M105" s="91">
        <v>1631230.53</v>
      </c>
      <c r="N105" s="91">
        <v>1373069.45</v>
      </c>
      <c r="O105" s="91">
        <v>1696234.99</v>
      </c>
      <c r="P105" s="91">
        <v>1299899.08</v>
      </c>
      <c r="Q105" s="91">
        <v>1027420.03</v>
      </c>
      <c r="R105" s="91">
        <v>1217735.82</v>
      </c>
      <c r="S105" s="91">
        <v>859166.05</v>
      </c>
      <c r="T105" s="91">
        <v>728189.21</v>
      </c>
      <c r="U105" s="192">
        <v>623502.71</v>
      </c>
      <c r="V105" s="192">
        <v>685804</v>
      </c>
      <c r="W105" s="192">
        <v>813648.14</v>
      </c>
      <c r="X105" s="92">
        <v>1140580.55</v>
      </c>
      <c r="Y105" s="192">
        <v>1418733</v>
      </c>
      <c r="Z105" s="192">
        <v>1494750</v>
      </c>
      <c r="AA105" s="192">
        <v>2197419.71</v>
      </c>
      <c r="AB105" s="192">
        <v>1614579.29</v>
      </c>
      <c r="AC105" s="192">
        <v>1045863.98</v>
      </c>
      <c r="AD105" s="192">
        <v>930321.33</v>
      </c>
      <c r="AE105" s="192">
        <v>723062</v>
      </c>
      <c r="AF105" s="192">
        <v>831724.24</v>
      </c>
      <c r="AG105" s="192">
        <v>1222488</v>
      </c>
      <c r="AH105" s="192">
        <v>575085</v>
      </c>
      <c r="AI105" s="192">
        <v>1157906</v>
      </c>
      <c r="AJ105" s="92">
        <v>1028735</v>
      </c>
      <c r="AK105" s="282">
        <v>1423319</v>
      </c>
      <c r="AL105" s="282">
        <v>2595547</v>
      </c>
      <c r="AM105" s="282">
        <v>2205242</v>
      </c>
      <c r="AN105" s="282">
        <v>1870554</v>
      </c>
      <c r="AO105" s="282">
        <v>1983034</v>
      </c>
      <c r="AP105" s="282">
        <v>1387425</v>
      </c>
      <c r="AQ105" s="57">
        <v>1156178</v>
      </c>
      <c r="AR105" s="282">
        <v>1607267</v>
      </c>
      <c r="AS105" s="282">
        <v>1304783</v>
      </c>
      <c r="AT105" s="282">
        <v>1301931</v>
      </c>
      <c r="AU105" s="282">
        <v>1549712</v>
      </c>
      <c r="AV105" s="300">
        <v>1478323</v>
      </c>
      <c r="AW105" s="282">
        <v>2738887</v>
      </c>
      <c r="AX105" s="282">
        <v>2823783</v>
      </c>
      <c r="AY105" s="282">
        <v>2581184</v>
      </c>
      <c r="AZ105" s="57">
        <v>2280037</v>
      </c>
      <c r="BA105" s="282">
        <v>1834645</v>
      </c>
      <c r="BB105" s="282">
        <v>1516421</v>
      </c>
      <c r="BC105" s="57">
        <v>1062742</v>
      </c>
      <c r="BD105" s="282">
        <v>1446108</v>
      </c>
      <c r="BE105" s="282">
        <v>1374218</v>
      </c>
      <c r="BF105" s="282">
        <v>1211892</v>
      </c>
      <c r="BG105" s="282">
        <v>1068000</v>
      </c>
      <c r="BH105" s="300"/>
      <c r="BI105" s="28">
        <f t="shared" si="436"/>
        <v>-594788.07999999984</v>
      </c>
      <c r="BJ105" s="93">
        <f t="shared" si="436"/>
        <v>-439557.99</v>
      </c>
      <c r="BK105" s="93">
        <f t="shared" si="436"/>
        <v>-295731.34999999986</v>
      </c>
      <c r="BL105" s="93">
        <f t="shared" si="436"/>
        <v>64346.810000000056</v>
      </c>
      <c r="BM105" s="93">
        <f t="shared" si="436"/>
        <v>-121159.53999999992</v>
      </c>
      <c r="BN105" s="93">
        <f t="shared" si="436"/>
        <v>-7360.3100000000559</v>
      </c>
      <c r="BO105" s="93">
        <f t="shared" si="436"/>
        <v>-171547.30000000005</v>
      </c>
      <c r="BP105" s="93">
        <f t="shared" si="436"/>
        <v>-74931.030000000028</v>
      </c>
      <c r="BQ105" s="93">
        <f t="shared" si="436"/>
        <v>-47987.900000000023</v>
      </c>
      <c r="BR105" s="394">
        <f t="shared" si="436"/>
        <v>35876.350000000093</v>
      </c>
      <c r="BS105" s="417">
        <f t="shared" si="437"/>
        <v>-212497.53000000003</v>
      </c>
      <c r="BT105" s="93">
        <f t="shared" si="437"/>
        <v>121680.55000000005</v>
      </c>
      <c r="BU105" s="93">
        <f t="shared" si="437"/>
        <v>501184.72</v>
      </c>
      <c r="BV105" s="93">
        <f t="shared" si="437"/>
        <v>314680.20999999996</v>
      </c>
      <c r="BW105" s="93">
        <f t="shared" si="437"/>
        <v>18443.949999999953</v>
      </c>
      <c r="BX105" s="234">
        <f t="shared" si="437"/>
        <v>-287414.49000000011</v>
      </c>
      <c r="BY105" s="234">
        <f t="shared" si="437"/>
        <v>-136104.05000000005</v>
      </c>
      <c r="BZ105" s="234">
        <f t="shared" si="437"/>
        <v>103535.03000000003</v>
      </c>
      <c r="CA105" s="234">
        <f t="shared" si="437"/>
        <v>598985.29</v>
      </c>
      <c r="CB105" s="234">
        <f t="shared" si="437"/>
        <v>-110719</v>
      </c>
      <c r="CC105" s="234">
        <f t="shared" si="438"/>
        <v>344257.86</v>
      </c>
      <c r="CD105" s="394">
        <f t="shared" si="438"/>
        <v>-111845.55000000005</v>
      </c>
      <c r="CE105" s="356">
        <f t="shared" si="438"/>
        <v>4586</v>
      </c>
      <c r="CF105" s="234">
        <f t="shared" si="438"/>
        <v>1100797</v>
      </c>
      <c r="CG105" s="234">
        <f t="shared" si="438"/>
        <v>7822.2900000000373</v>
      </c>
      <c r="CH105" s="234">
        <f t="shared" si="438"/>
        <v>255974.70999999996</v>
      </c>
      <c r="CI105" s="234">
        <f t="shared" si="438"/>
        <v>937170.02</v>
      </c>
      <c r="CJ105" s="234">
        <f t="shared" si="438"/>
        <v>457103.67000000004</v>
      </c>
      <c r="CK105" s="234">
        <f t="shared" si="438"/>
        <v>433116</v>
      </c>
      <c r="CL105" s="234">
        <f t="shared" si="438"/>
        <v>775542.76</v>
      </c>
      <c r="CM105" s="234">
        <f t="shared" si="439"/>
        <v>82295</v>
      </c>
      <c r="CN105" s="234">
        <f t="shared" si="439"/>
        <v>726846</v>
      </c>
      <c r="CO105" s="234">
        <f t="shared" si="439"/>
        <v>391806</v>
      </c>
      <c r="CP105" s="394">
        <f t="shared" si="439"/>
        <v>449588</v>
      </c>
      <c r="CQ105" s="394">
        <f t="shared" si="439"/>
        <v>1315568</v>
      </c>
      <c r="CR105" s="394">
        <f t="shared" si="439"/>
        <v>228236</v>
      </c>
      <c r="CS105" s="394">
        <f t="shared" si="439"/>
        <v>375942</v>
      </c>
      <c r="CT105" s="394">
        <f t="shared" si="439"/>
        <v>409483</v>
      </c>
      <c r="CU105" s="394">
        <f t="shared" si="439"/>
        <v>-148389</v>
      </c>
      <c r="CV105" s="394">
        <f t="shared" si="439"/>
        <v>128996</v>
      </c>
      <c r="CW105" s="394">
        <f t="shared" si="439"/>
        <v>-93436</v>
      </c>
      <c r="CX105" s="394">
        <f t="shared" si="439"/>
        <v>-161159</v>
      </c>
      <c r="CY105" s="394">
        <f t="shared" si="439"/>
        <v>69435</v>
      </c>
      <c r="CZ105" s="394">
        <f t="shared" si="439"/>
        <v>-90039</v>
      </c>
      <c r="DA105" s="394">
        <f t="shared" si="439"/>
        <v>-481712</v>
      </c>
      <c r="DB105" s="330"/>
      <c r="DC105" s="57">
        <f>IF(ISERROR(GETPIVOTDATA("VALUE",'CRS WK pvt'!$I$2,"DT_FILE",DC$8,"CD_CO",DC$6,"TRIM_CAT",TRIM(B105),"TRIM_LINE",A100))=TRUE,0,GETPIVOTDATA("VALUE",'CRS WK pvt'!$I$2,"DT_FILE",DC$8,"CD_CO",DC$6,"TRIM_CAT",TRIM(B105),"TRIM_LINE",A100))</f>
        <v>1068000</v>
      </c>
    </row>
    <row r="106" spans="1:107" s="123" customFormat="1" x14ac:dyDescent="0.35">
      <c r="A106" s="140"/>
      <c r="B106" s="32" t="s">
        <v>144</v>
      </c>
      <c r="C106" s="124">
        <f>SUM(C101:C105)</f>
        <v>40291928.969999999</v>
      </c>
      <c r="D106" s="125">
        <f t="shared" ref="D106:DC120" si="440">SUM(D101:D105)</f>
        <v>35676946.280000001</v>
      </c>
      <c r="E106" s="125">
        <f t="shared" si="440"/>
        <v>26904594.239999998</v>
      </c>
      <c r="F106" s="126">
        <f t="shared" si="440"/>
        <v>17655908.07</v>
      </c>
      <c r="G106" s="125">
        <f t="shared" si="440"/>
        <v>14405500.790000001</v>
      </c>
      <c r="H106" s="125">
        <f t="shared" si="440"/>
        <v>12223052.799999999</v>
      </c>
      <c r="I106" s="125">
        <f t="shared" si="440"/>
        <v>10927135.51</v>
      </c>
      <c r="J106" s="125">
        <f t="shared" si="440"/>
        <v>12109677.549999999</v>
      </c>
      <c r="K106" s="125">
        <f t="shared" si="440"/>
        <v>13215608.699999999</v>
      </c>
      <c r="L106" s="127">
        <f t="shared" si="440"/>
        <v>25112904.989999998</v>
      </c>
      <c r="M106" s="125">
        <f t="shared" si="440"/>
        <v>37386421.119999997</v>
      </c>
      <c r="N106" s="125">
        <f t="shared" si="440"/>
        <v>33795480.5</v>
      </c>
      <c r="O106" s="125">
        <f t="shared" si="440"/>
        <v>36528429.170000002</v>
      </c>
      <c r="P106" s="125">
        <f t="shared" si="440"/>
        <v>28896425.789999999</v>
      </c>
      <c r="Q106" s="125">
        <f t="shared" si="440"/>
        <v>25282754.639999997</v>
      </c>
      <c r="R106" s="125">
        <f t="shared" si="440"/>
        <v>18345675.029999997</v>
      </c>
      <c r="S106" s="125">
        <f t="shared" si="440"/>
        <v>12853157.540000003</v>
      </c>
      <c r="T106" s="125">
        <f t="shared" si="440"/>
        <v>10900504.259999998</v>
      </c>
      <c r="U106" s="125">
        <f t="shared" si="440"/>
        <v>10260915.539999999</v>
      </c>
      <c r="V106" s="125">
        <f t="shared" si="440"/>
        <v>10505851</v>
      </c>
      <c r="W106" s="125">
        <f t="shared" si="440"/>
        <v>13141164.260000002</v>
      </c>
      <c r="X106" s="127">
        <f t="shared" si="440"/>
        <v>23709934.640000004</v>
      </c>
      <c r="Y106" s="125">
        <f t="shared" si="440"/>
        <v>31480710</v>
      </c>
      <c r="Z106" s="125">
        <f t="shared" si="440"/>
        <v>37701317</v>
      </c>
      <c r="AA106" s="125">
        <f t="shared" si="440"/>
        <v>48609002.440000005</v>
      </c>
      <c r="AB106" s="125">
        <f t="shared" si="440"/>
        <v>32886223.159999996</v>
      </c>
      <c r="AC106" s="125">
        <f t="shared" si="440"/>
        <v>23923092.670000002</v>
      </c>
      <c r="AD106" s="125">
        <f t="shared" si="440"/>
        <v>17212617.629999999</v>
      </c>
      <c r="AE106" s="125">
        <f t="shared" si="440"/>
        <v>13603872</v>
      </c>
      <c r="AF106" s="125">
        <f t="shared" si="440"/>
        <v>12569935.41</v>
      </c>
      <c r="AG106" s="266">
        <v>11470967</v>
      </c>
      <c r="AH106" s="266">
        <v>10444310</v>
      </c>
      <c r="AI106" s="266">
        <v>16924675</v>
      </c>
      <c r="AJ106" s="127">
        <v>26736006</v>
      </c>
      <c r="AK106" s="283">
        <v>39243746</v>
      </c>
      <c r="AL106" s="283">
        <v>54198964</v>
      </c>
      <c r="AM106" s="283">
        <v>57104909</v>
      </c>
      <c r="AN106" s="283">
        <v>41999848</v>
      </c>
      <c r="AO106" s="283">
        <v>33186531</v>
      </c>
      <c r="AP106" s="283">
        <v>23814177</v>
      </c>
      <c r="AQ106" s="38">
        <v>18370173</v>
      </c>
      <c r="AR106" s="283">
        <v>18731705</v>
      </c>
      <c r="AS106" s="283">
        <v>15173931</v>
      </c>
      <c r="AT106" s="283">
        <v>16793928</v>
      </c>
      <c r="AU106" s="283">
        <v>20760697</v>
      </c>
      <c r="AV106" s="301">
        <v>33432147</v>
      </c>
      <c r="AW106" s="283">
        <v>52345364</v>
      </c>
      <c r="AX106" s="283">
        <v>55060413</v>
      </c>
      <c r="AY106" s="283">
        <v>58176906</v>
      </c>
      <c r="AZ106" s="38">
        <v>41941270</v>
      </c>
      <c r="BA106" s="283">
        <v>33356260</v>
      </c>
      <c r="BB106" s="283">
        <v>21081230</v>
      </c>
      <c r="BC106" s="38">
        <v>14453980</v>
      </c>
      <c r="BD106" s="283">
        <v>14966793</v>
      </c>
      <c r="BE106" s="283">
        <v>13209735</v>
      </c>
      <c r="BF106" s="283">
        <v>13591199</v>
      </c>
      <c r="BG106" s="283">
        <v>17186326</v>
      </c>
      <c r="BH106" s="301"/>
      <c r="BI106" s="126">
        <f t="shared" si="350"/>
        <v>-3763499.8000000017</v>
      </c>
      <c r="BJ106" s="128">
        <f t="shared" ref="BJ106:BL106" si="441">SUM(BJ101:BJ105)</f>
        <v>-6780520.4899999993</v>
      </c>
      <c r="BK106" s="128">
        <f t="shared" si="441"/>
        <v>-1621839.5999999994</v>
      </c>
      <c r="BL106" s="128">
        <f t="shared" si="441"/>
        <v>689766.95999999915</v>
      </c>
      <c r="BM106" s="128">
        <f t="shared" ref="BM106" si="442">SUM(BM101:BM105)</f>
        <v>-1552343.2500000005</v>
      </c>
      <c r="BN106" s="128">
        <f t="shared" ref="BN106:BV106" si="443">SUM(BN101:BN105)</f>
        <v>-1322548.5399999991</v>
      </c>
      <c r="BO106" s="128">
        <f t="shared" si="443"/>
        <v>-666219.9700000002</v>
      </c>
      <c r="BP106" s="128">
        <f t="shared" si="443"/>
        <v>-1603826.5499999991</v>
      </c>
      <c r="BQ106" s="128">
        <f t="shared" si="443"/>
        <v>-74444.439999999013</v>
      </c>
      <c r="BR106" s="395">
        <f t="shared" si="443"/>
        <v>-1402970.349999998</v>
      </c>
      <c r="BS106" s="418">
        <f t="shared" si="443"/>
        <v>-5905711.1200000001</v>
      </c>
      <c r="BT106" s="128">
        <f t="shared" si="443"/>
        <v>3905836.4999999991</v>
      </c>
      <c r="BU106" s="128">
        <f t="shared" si="443"/>
        <v>12080573.270000001</v>
      </c>
      <c r="BV106" s="128">
        <f t="shared" si="443"/>
        <v>3989797.3699999973</v>
      </c>
      <c r="BW106" s="128">
        <f t="shared" ref="BW106:BX106" si="444">SUM(BW101:BW105)</f>
        <v>-1359661.97</v>
      </c>
      <c r="BX106" s="235">
        <f t="shared" si="444"/>
        <v>-1133057.3999999987</v>
      </c>
      <c r="BY106" s="235">
        <f t="shared" ref="BY106:BZ106" si="445">SUM(BY101:BY105)</f>
        <v>750714.4599999995</v>
      </c>
      <c r="BZ106" s="235">
        <f t="shared" si="445"/>
        <v>1669431.1499999994</v>
      </c>
      <c r="CA106" s="235">
        <f t="shared" ref="CA106" si="446">SUM(CA101:CA105)</f>
        <v>1210051.46</v>
      </c>
      <c r="CB106" s="235">
        <f t="shared" ref="CB106:CC106" si="447">SUM(CB101:CB105)</f>
        <v>-61541</v>
      </c>
      <c r="CC106" s="235">
        <f t="shared" si="447"/>
        <v>3783510.7399999993</v>
      </c>
      <c r="CD106" s="395">
        <f t="shared" ref="CD106:CE106" si="448">SUM(CD101:CD105)</f>
        <v>3026071.3599999994</v>
      </c>
      <c r="CE106" s="357">
        <f t="shared" si="448"/>
        <v>7763036</v>
      </c>
      <c r="CF106" s="235">
        <f t="shared" ref="CF106" si="449">SUM(CF101:CF105)</f>
        <v>16497647</v>
      </c>
      <c r="CG106" s="235">
        <f t="shared" ref="CG106" si="450">SUM(CG101:CG105)</f>
        <v>8495906.5599999987</v>
      </c>
      <c r="CH106" s="235">
        <f t="shared" ref="CH106" si="451">SUM(CH101:CH105)</f>
        <v>9113624.8400000036</v>
      </c>
      <c r="CI106" s="235">
        <f t="shared" ref="CI106" si="452">SUM(CI101:CI105)</f>
        <v>9263438.3300000001</v>
      </c>
      <c r="CJ106" s="235">
        <f t="shared" ref="CJ106" si="453">SUM(CJ101:CJ105)</f>
        <v>6601559.3699999992</v>
      </c>
      <c r="CK106" s="235">
        <f t="shared" ref="CK106" si="454">SUM(CK101:CK105)</f>
        <v>4766301</v>
      </c>
      <c r="CL106" s="235">
        <f t="shared" ref="CL106" si="455">SUM(CL101:CL105)</f>
        <v>6161769.5899999999</v>
      </c>
      <c r="CM106" s="235">
        <f t="shared" ref="CM106" si="456">SUM(CM101:CM105)</f>
        <v>3702964</v>
      </c>
      <c r="CN106" s="235">
        <f t="shared" ref="CN106" si="457">SUM(CN101:CN105)</f>
        <v>6349618</v>
      </c>
      <c r="CO106" s="235">
        <f t="shared" ref="CO106" si="458">SUM(CO101:CO105)</f>
        <v>3836022</v>
      </c>
      <c r="CP106" s="395">
        <f t="shared" ref="CP106" si="459">SUM(CP101:CP105)</f>
        <v>6696141</v>
      </c>
      <c r="CQ106" s="395">
        <f t="shared" ref="CQ106" si="460">SUM(CQ101:CQ105)</f>
        <v>13101618</v>
      </c>
      <c r="CR106" s="395">
        <f t="shared" ref="CR106" si="461">SUM(CR101:CR105)</f>
        <v>861449</v>
      </c>
      <c r="CS106" s="395">
        <f t="shared" ref="CS106" si="462">SUM(CS101:CS105)</f>
        <v>1071997</v>
      </c>
      <c r="CT106" s="395">
        <f t="shared" ref="CT106:CU106" si="463">SUM(CT101:CT105)</f>
        <v>-58578</v>
      </c>
      <c r="CU106" s="395">
        <f t="shared" si="463"/>
        <v>169729</v>
      </c>
      <c r="CV106" s="395">
        <f t="shared" ref="CV106" si="464">SUM(CV101:CV105)</f>
        <v>-2732947</v>
      </c>
      <c r="CW106" s="395">
        <f t="shared" ref="CW106" si="465">SUM(CW101:CW105)</f>
        <v>-3916193</v>
      </c>
      <c r="CX106" s="395">
        <f t="shared" ref="CX106:CY106" si="466">SUM(CX101:CX105)</f>
        <v>-3764912</v>
      </c>
      <c r="CY106" s="395">
        <f t="shared" si="466"/>
        <v>-1964196</v>
      </c>
      <c r="CZ106" s="395">
        <f t="shared" ref="CZ106:DA106" si="467">SUM(CZ101:CZ105)</f>
        <v>-3202729</v>
      </c>
      <c r="DA106" s="395">
        <f t="shared" si="467"/>
        <v>-3574371</v>
      </c>
      <c r="DB106" s="331"/>
      <c r="DC106" s="38">
        <f t="shared" si="440"/>
        <v>17186326</v>
      </c>
    </row>
    <row r="107" spans="1:107" s="52" customFormat="1" x14ac:dyDescent="0.3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4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4"/>
      <c r="BI107" s="83"/>
      <c r="BJ107" s="84"/>
      <c r="BK107" s="84"/>
      <c r="BL107" s="84"/>
      <c r="BM107" s="84"/>
      <c r="BN107" s="84"/>
      <c r="BO107" s="84"/>
      <c r="BP107" s="84"/>
      <c r="BQ107" s="84"/>
      <c r="BR107" s="388"/>
      <c r="BS107" s="411"/>
      <c r="BT107" s="84"/>
      <c r="BU107" s="84"/>
      <c r="BV107" s="84"/>
      <c r="BW107" s="84"/>
      <c r="BX107" s="228"/>
      <c r="BY107" s="228"/>
      <c r="BZ107" s="228"/>
      <c r="CA107" s="228"/>
      <c r="CB107" s="228"/>
      <c r="CC107" s="228"/>
      <c r="CD107" s="388"/>
      <c r="CE107" s="350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388"/>
      <c r="CQ107" s="388"/>
      <c r="CR107" s="388"/>
      <c r="CS107" s="388"/>
      <c r="CT107" s="388"/>
      <c r="CU107" s="388"/>
      <c r="CV107" s="388"/>
      <c r="CW107" s="388"/>
      <c r="CX107" s="388"/>
      <c r="CY107" s="388"/>
      <c r="CZ107" s="388"/>
      <c r="DA107" s="388"/>
      <c r="DB107" s="264"/>
      <c r="DC107" s="83"/>
    </row>
    <row r="108" spans="1:107" s="52" customFormat="1" x14ac:dyDescent="0.35">
      <c r="A108" s="139"/>
      <c r="B108" s="53" t="s">
        <v>139</v>
      </c>
      <c r="C108" s="95">
        <v>149543</v>
      </c>
      <c r="D108" s="96">
        <v>153220</v>
      </c>
      <c r="E108" s="96">
        <v>155275</v>
      </c>
      <c r="F108" s="27">
        <v>142022</v>
      </c>
      <c r="G108" s="96">
        <v>151543</v>
      </c>
      <c r="H108" s="96">
        <v>148485</v>
      </c>
      <c r="I108" s="96">
        <v>142909</v>
      </c>
      <c r="J108" s="96">
        <v>161854</v>
      </c>
      <c r="K108" s="96">
        <v>142467</v>
      </c>
      <c r="L108" s="97">
        <v>161426</v>
      </c>
      <c r="M108" s="96">
        <v>163374</v>
      </c>
      <c r="N108" s="96">
        <v>149817</v>
      </c>
      <c r="O108" s="96">
        <v>166136</v>
      </c>
      <c r="P108" s="96">
        <v>159619</v>
      </c>
      <c r="Q108" s="96">
        <v>159804</v>
      </c>
      <c r="R108" s="96">
        <v>160848</v>
      </c>
      <c r="S108" s="96">
        <v>156131</v>
      </c>
      <c r="T108" s="96">
        <v>156137</v>
      </c>
      <c r="U108" s="193">
        <v>154592</v>
      </c>
      <c r="V108" s="193">
        <v>151416</v>
      </c>
      <c r="W108" s="193">
        <v>150112</v>
      </c>
      <c r="X108" s="97">
        <v>165582</v>
      </c>
      <c r="Y108" s="193">
        <v>145017</v>
      </c>
      <c r="Z108" s="193">
        <v>152263</v>
      </c>
      <c r="AA108" s="193">
        <v>179250</v>
      </c>
      <c r="AB108" s="193">
        <v>155575</v>
      </c>
      <c r="AC108" s="193">
        <v>163565</v>
      </c>
      <c r="AD108" s="193">
        <v>159797</v>
      </c>
      <c r="AE108" s="193">
        <v>157461</v>
      </c>
      <c r="AF108" s="193">
        <v>160714</v>
      </c>
      <c r="AG108" s="193">
        <v>151407</v>
      </c>
      <c r="AH108" s="193">
        <v>150419</v>
      </c>
      <c r="AI108" s="193">
        <v>161167</v>
      </c>
      <c r="AJ108" s="97">
        <v>155386</v>
      </c>
      <c r="AK108" s="284">
        <v>161156</v>
      </c>
      <c r="AL108" s="284">
        <v>165934</v>
      </c>
      <c r="AM108" s="284">
        <v>181187</v>
      </c>
      <c r="AN108" s="284">
        <v>149551</v>
      </c>
      <c r="AO108" s="284">
        <v>158090</v>
      </c>
      <c r="AP108" s="284">
        <v>163614</v>
      </c>
      <c r="AQ108" s="57">
        <v>154514</v>
      </c>
      <c r="AR108" s="284">
        <v>170410</v>
      </c>
      <c r="AS108" s="284">
        <v>153372</v>
      </c>
      <c r="AT108" s="284">
        <v>154890</v>
      </c>
      <c r="AU108" s="284">
        <v>164334</v>
      </c>
      <c r="AV108" s="302">
        <v>156688</v>
      </c>
      <c r="AW108" s="284">
        <v>164019</v>
      </c>
      <c r="AX108" s="284">
        <v>159913</v>
      </c>
      <c r="AY108" s="284">
        <v>177124</v>
      </c>
      <c r="AZ108" s="57">
        <v>145714</v>
      </c>
      <c r="BA108" s="284">
        <v>177453</v>
      </c>
      <c r="BB108" s="284">
        <v>165636</v>
      </c>
      <c r="BC108" s="57">
        <v>140525</v>
      </c>
      <c r="BD108" s="284">
        <v>166093</v>
      </c>
      <c r="BE108" s="284">
        <v>149211</v>
      </c>
      <c r="BF108" s="284">
        <v>161432</v>
      </c>
      <c r="BG108" s="284">
        <v>159460</v>
      </c>
      <c r="BH108" s="302"/>
      <c r="BI108" s="27">
        <f t="shared" ref="BI108:BR112" si="468">O108-C108</f>
        <v>16593</v>
      </c>
      <c r="BJ108" s="98">
        <f t="shared" si="468"/>
        <v>6399</v>
      </c>
      <c r="BK108" s="98">
        <f t="shared" si="468"/>
        <v>4529</v>
      </c>
      <c r="BL108" s="98">
        <f t="shared" si="468"/>
        <v>18826</v>
      </c>
      <c r="BM108" s="98">
        <f t="shared" si="468"/>
        <v>4588</v>
      </c>
      <c r="BN108" s="98">
        <f t="shared" si="468"/>
        <v>7652</v>
      </c>
      <c r="BO108" s="98">
        <f t="shared" si="468"/>
        <v>11683</v>
      </c>
      <c r="BP108" s="98">
        <f t="shared" si="468"/>
        <v>-10438</v>
      </c>
      <c r="BQ108" s="98">
        <f t="shared" si="468"/>
        <v>7645</v>
      </c>
      <c r="BR108" s="396">
        <f t="shared" si="468"/>
        <v>4156</v>
      </c>
      <c r="BS108" s="419">
        <f t="shared" ref="BS108:CB112" si="469">Y108-M108</f>
        <v>-18357</v>
      </c>
      <c r="BT108" s="98">
        <f t="shared" si="469"/>
        <v>2446</v>
      </c>
      <c r="BU108" s="98">
        <f t="shared" si="469"/>
        <v>13114</v>
      </c>
      <c r="BV108" s="98">
        <f t="shared" si="469"/>
        <v>-4044</v>
      </c>
      <c r="BW108" s="98">
        <f t="shared" si="469"/>
        <v>3761</v>
      </c>
      <c r="BX108" s="236">
        <f t="shared" si="469"/>
        <v>-1051</v>
      </c>
      <c r="BY108" s="236">
        <f t="shared" si="469"/>
        <v>1330</v>
      </c>
      <c r="BZ108" s="236">
        <f t="shared" si="469"/>
        <v>4577</v>
      </c>
      <c r="CA108" s="236">
        <f t="shared" si="469"/>
        <v>-3185</v>
      </c>
      <c r="CB108" s="236">
        <f t="shared" si="469"/>
        <v>-997</v>
      </c>
      <c r="CC108" s="236">
        <f t="shared" ref="CC108:CL112" si="470">AI108-W108</f>
        <v>11055</v>
      </c>
      <c r="CD108" s="396">
        <f t="shared" si="470"/>
        <v>-10196</v>
      </c>
      <c r="CE108" s="358">
        <f t="shared" si="470"/>
        <v>16139</v>
      </c>
      <c r="CF108" s="236">
        <f t="shared" si="470"/>
        <v>13671</v>
      </c>
      <c r="CG108" s="236">
        <f t="shared" si="470"/>
        <v>1937</v>
      </c>
      <c r="CH108" s="236">
        <f t="shared" si="470"/>
        <v>-6024</v>
      </c>
      <c r="CI108" s="236">
        <f t="shared" si="470"/>
        <v>-5475</v>
      </c>
      <c r="CJ108" s="236">
        <f t="shared" si="470"/>
        <v>3817</v>
      </c>
      <c r="CK108" s="236">
        <f t="shared" si="470"/>
        <v>-2947</v>
      </c>
      <c r="CL108" s="236">
        <f t="shared" si="470"/>
        <v>9696</v>
      </c>
      <c r="CM108" s="236">
        <f t="shared" ref="CM108:DA112" si="471">AS108-AG108</f>
        <v>1965</v>
      </c>
      <c r="CN108" s="236">
        <f t="shared" si="471"/>
        <v>4471</v>
      </c>
      <c r="CO108" s="236">
        <f t="shared" si="471"/>
        <v>3167</v>
      </c>
      <c r="CP108" s="396">
        <f t="shared" si="471"/>
        <v>1302</v>
      </c>
      <c r="CQ108" s="396">
        <f t="shared" si="471"/>
        <v>2863</v>
      </c>
      <c r="CR108" s="396">
        <f t="shared" si="471"/>
        <v>-6021</v>
      </c>
      <c r="CS108" s="396">
        <f t="shared" si="471"/>
        <v>-4063</v>
      </c>
      <c r="CT108" s="396">
        <f t="shared" si="471"/>
        <v>-3837</v>
      </c>
      <c r="CU108" s="396">
        <f t="shared" si="471"/>
        <v>19363</v>
      </c>
      <c r="CV108" s="396">
        <f t="shared" si="471"/>
        <v>2022</v>
      </c>
      <c r="CW108" s="396">
        <f t="shared" si="471"/>
        <v>-13989</v>
      </c>
      <c r="CX108" s="396">
        <f t="shared" si="471"/>
        <v>-4317</v>
      </c>
      <c r="CY108" s="396">
        <f t="shared" si="471"/>
        <v>-4161</v>
      </c>
      <c r="CZ108" s="396">
        <f t="shared" si="471"/>
        <v>6542</v>
      </c>
      <c r="DA108" s="396">
        <f t="shared" si="471"/>
        <v>-4874</v>
      </c>
      <c r="DB108" s="264"/>
      <c r="DC108" s="57">
        <f>IF(ISERROR(GETPIVOTDATA("VALUE",'CRS WK pvt'!$I$2,"DT_FILE",DC$8,"CD_CO",DC$6,"TRIM_CAT",TRIM(B108),"TRIM_LINE",A107))=TRUE,0,GETPIVOTDATA("VALUE",'CRS WK pvt'!$I$2,"DT_FILE",DC$8,"CD_CO",DC$6,"TRIM_CAT",TRIM(B108),"TRIM_LINE",A107))</f>
        <v>159460</v>
      </c>
    </row>
    <row r="109" spans="1:107" s="52" customFormat="1" x14ac:dyDescent="0.35">
      <c r="A109" s="139"/>
      <c r="B109" s="53" t="s">
        <v>140</v>
      </c>
      <c r="C109" s="95">
        <v>7741</v>
      </c>
      <c r="D109" s="96">
        <v>7916</v>
      </c>
      <c r="E109" s="96">
        <v>7333</v>
      </c>
      <c r="F109" s="27">
        <v>7582</v>
      </c>
      <c r="G109" s="96">
        <v>6006</v>
      </c>
      <c r="H109" s="96">
        <v>5795</v>
      </c>
      <c r="I109" s="96">
        <v>5791</v>
      </c>
      <c r="J109" s="96">
        <v>6414</v>
      </c>
      <c r="K109" s="96">
        <v>5609</v>
      </c>
      <c r="L109" s="97">
        <v>5831</v>
      </c>
      <c r="M109" s="96">
        <v>9622</v>
      </c>
      <c r="N109" s="96">
        <v>7568</v>
      </c>
      <c r="O109" s="96">
        <v>7803</v>
      </c>
      <c r="P109" s="96">
        <v>8286</v>
      </c>
      <c r="Q109" s="96">
        <v>7632</v>
      </c>
      <c r="R109" s="96">
        <v>7177</v>
      </c>
      <c r="S109" s="96">
        <v>6256</v>
      </c>
      <c r="T109" s="96">
        <v>5926</v>
      </c>
      <c r="U109" s="193">
        <v>6162</v>
      </c>
      <c r="V109" s="193">
        <v>6122</v>
      </c>
      <c r="W109" s="193">
        <v>6099</v>
      </c>
      <c r="X109" s="97">
        <v>7373</v>
      </c>
      <c r="Y109" s="193">
        <v>8720</v>
      </c>
      <c r="Z109" s="193">
        <v>9296</v>
      </c>
      <c r="AA109" s="193">
        <v>10129</v>
      </c>
      <c r="AB109" s="193">
        <v>7461</v>
      </c>
      <c r="AC109" s="193">
        <v>8885</v>
      </c>
      <c r="AD109" s="193">
        <v>10806</v>
      </c>
      <c r="AE109" s="193">
        <v>7020</v>
      </c>
      <c r="AF109" s="193">
        <v>7302</v>
      </c>
      <c r="AG109" s="193">
        <v>6889</v>
      </c>
      <c r="AH109" s="193">
        <v>6782</v>
      </c>
      <c r="AI109" s="193">
        <v>10663</v>
      </c>
      <c r="AJ109" s="97">
        <v>6504</v>
      </c>
      <c r="AK109" s="284">
        <v>9984</v>
      </c>
      <c r="AL109" s="284">
        <v>8830</v>
      </c>
      <c r="AM109" s="284">
        <v>10797</v>
      </c>
      <c r="AN109" s="284">
        <v>10017</v>
      </c>
      <c r="AO109" s="284">
        <v>12201</v>
      </c>
      <c r="AP109" s="284">
        <v>7706</v>
      </c>
      <c r="AQ109" s="57">
        <v>7194</v>
      </c>
      <c r="AR109" s="284">
        <v>7974</v>
      </c>
      <c r="AS109" s="284">
        <v>7151</v>
      </c>
      <c r="AT109" s="284">
        <v>7641</v>
      </c>
      <c r="AU109" s="284">
        <v>8301</v>
      </c>
      <c r="AV109" s="302">
        <v>7729</v>
      </c>
      <c r="AW109" s="284">
        <v>11571</v>
      </c>
      <c r="AX109" s="284">
        <v>10972</v>
      </c>
      <c r="AY109" s="284">
        <v>11954</v>
      </c>
      <c r="AZ109" s="57">
        <v>11057</v>
      </c>
      <c r="BA109" s="284">
        <v>13406</v>
      </c>
      <c r="BB109" s="284">
        <v>8821</v>
      </c>
      <c r="BC109" s="57">
        <v>7903</v>
      </c>
      <c r="BD109" s="284">
        <v>8884</v>
      </c>
      <c r="BE109" s="284">
        <v>8087</v>
      </c>
      <c r="BF109" s="284">
        <v>8808</v>
      </c>
      <c r="BG109" s="284">
        <v>8606</v>
      </c>
      <c r="BH109" s="302"/>
      <c r="BI109" s="27">
        <f t="shared" si="468"/>
        <v>62</v>
      </c>
      <c r="BJ109" s="98">
        <f t="shared" si="468"/>
        <v>370</v>
      </c>
      <c r="BK109" s="98">
        <f t="shared" si="468"/>
        <v>299</v>
      </c>
      <c r="BL109" s="98">
        <f t="shared" si="468"/>
        <v>-405</v>
      </c>
      <c r="BM109" s="98">
        <f t="shared" si="468"/>
        <v>250</v>
      </c>
      <c r="BN109" s="98">
        <f t="shared" si="468"/>
        <v>131</v>
      </c>
      <c r="BO109" s="98">
        <f t="shared" si="468"/>
        <v>371</v>
      </c>
      <c r="BP109" s="98">
        <f t="shared" si="468"/>
        <v>-292</v>
      </c>
      <c r="BQ109" s="98">
        <f t="shared" si="468"/>
        <v>490</v>
      </c>
      <c r="BR109" s="396">
        <f t="shared" si="468"/>
        <v>1542</v>
      </c>
      <c r="BS109" s="419">
        <f t="shared" si="469"/>
        <v>-902</v>
      </c>
      <c r="BT109" s="98">
        <f t="shared" si="469"/>
        <v>1728</v>
      </c>
      <c r="BU109" s="98">
        <f t="shared" si="469"/>
        <v>2326</v>
      </c>
      <c r="BV109" s="98">
        <f t="shared" si="469"/>
        <v>-825</v>
      </c>
      <c r="BW109" s="98">
        <f t="shared" si="469"/>
        <v>1253</v>
      </c>
      <c r="BX109" s="236">
        <f t="shared" si="469"/>
        <v>3629</v>
      </c>
      <c r="BY109" s="236">
        <f t="shared" si="469"/>
        <v>764</v>
      </c>
      <c r="BZ109" s="236">
        <f t="shared" si="469"/>
        <v>1376</v>
      </c>
      <c r="CA109" s="236">
        <f t="shared" si="469"/>
        <v>727</v>
      </c>
      <c r="CB109" s="236">
        <f t="shared" si="469"/>
        <v>660</v>
      </c>
      <c r="CC109" s="236">
        <f t="shared" si="470"/>
        <v>4564</v>
      </c>
      <c r="CD109" s="396">
        <f t="shared" si="470"/>
        <v>-869</v>
      </c>
      <c r="CE109" s="358">
        <f t="shared" si="470"/>
        <v>1264</v>
      </c>
      <c r="CF109" s="236">
        <f t="shared" si="470"/>
        <v>-466</v>
      </c>
      <c r="CG109" s="236">
        <f t="shared" si="470"/>
        <v>668</v>
      </c>
      <c r="CH109" s="236">
        <f t="shared" si="470"/>
        <v>2556</v>
      </c>
      <c r="CI109" s="236">
        <f t="shared" si="470"/>
        <v>3316</v>
      </c>
      <c r="CJ109" s="236">
        <f t="shared" si="470"/>
        <v>-3100</v>
      </c>
      <c r="CK109" s="236">
        <f t="shared" si="470"/>
        <v>174</v>
      </c>
      <c r="CL109" s="236">
        <f t="shared" si="470"/>
        <v>672</v>
      </c>
      <c r="CM109" s="236">
        <f t="shared" si="471"/>
        <v>262</v>
      </c>
      <c r="CN109" s="236">
        <f t="shared" si="471"/>
        <v>859</v>
      </c>
      <c r="CO109" s="236">
        <f t="shared" si="471"/>
        <v>-2362</v>
      </c>
      <c r="CP109" s="396">
        <f t="shared" si="471"/>
        <v>1225</v>
      </c>
      <c r="CQ109" s="396">
        <f t="shared" si="471"/>
        <v>1587</v>
      </c>
      <c r="CR109" s="396">
        <f t="shared" si="471"/>
        <v>2142</v>
      </c>
      <c r="CS109" s="396">
        <f t="shared" si="471"/>
        <v>1157</v>
      </c>
      <c r="CT109" s="396">
        <f t="shared" si="471"/>
        <v>1040</v>
      </c>
      <c r="CU109" s="396">
        <f t="shared" si="471"/>
        <v>1205</v>
      </c>
      <c r="CV109" s="396">
        <f t="shared" si="471"/>
        <v>1115</v>
      </c>
      <c r="CW109" s="396">
        <f t="shared" si="471"/>
        <v>709</v>
      </c>
      <c r="CX109" s="396">
        <f t="shared" si="471"/>
        <v>910</v>
      </c>
      <c r="CY109" s="396">
        <f t="shared" si="471"/>
        <v>936</v>
      </c>
      <c r="CZ109" s="396">
        <f t="shared" si="471"/>
        <v>1167</v>
      </c>
      <c r="DA109" s="396">
        <f t="shared" si="471"/>
        <v>305</v>
      </c>
      <c r="DB109" s="264"/>
      <c r="DC109" s="57">
        <f>IF(ISERROR(GETPIVOTDATA("VALUE",'CRS WK pvt'!$I$2,"DT_FILE",DC$8,"CD_CO",DC$6,"TRIM_CAT",TRIM(B109),"TRIM_LINE",A107))=TRUE,0,GETPIVOTDATA("VALUE",'CRS WK pvt'!$I$2,"DT_FILE",DC$8,"CD_CO",DC$6,"TRIM_CAT",TRIM(B109),"TRIM_LINE",A107))</f>
        <v>8606</v>
      </c>
    </row>
    <row r="110" spans="1:107" s="52" customFormat="1" x14ac:dyDescent="0.35">
      <c r="A110" s="139"/>
      <c r="B110" s="53" t="s">
        <v>141</v>
      </c>
      <c r="C110" s="95">
        <v>15205</v>
      </c>
      <c r="D110" s="96">
        <v>15163</v>
      </c>
      <c r="E110" s="96">
        <v>17265</v>
      </c>
      <c r="F110" s="27">
        <v>14079</v>
      </c>
      <c r="G110" s="96">
        <v>15316</v>
      </c>
      <c r="H110" s="96">
        <v>15499</v>
      </c>
      <c r="I110" s="96">
        <v>13716</v>
      </c>
      <c r="J110" s="96">
        <v>16113</v>
      </c>
      <c r="K110" s="96">
        <v>13187</v>
      </c>
      <c r="L110" s="97">
        <v>15347</v>
      </c>
      <c r="M110" s="96">
        <v>18183</v>
      </c>
      <c r="N110" s="96">
        <v>14312</v>
      </c>
      <c r="O110" s="96">
        <v>17104</v>
      </c>
      <c r="P110" s="96">
        <v>13810</v>
      </c>
      <c r="Q110" s="96">
        <v>15522</v>
      </c>
      <c r="R110" s="96">
        <v>16126</v>
      </c>
      <c r="S110" s="96">
        <v>16689</v>
      </c>
      <c r="T110" s="96">
        <v>15312</v>
      </c>
      <c r="U110" s="193">
        <v>15581</v>
      </c>
      <c r="V110" s="193">
        <v>14623</v>
      </c>
      <c r="W110" s="193">
        <v>14440</v>
      </c>
      <c r="X110" s="97">
        <v>15638</v>
      </c>
      <c r="Y110" s="193">
        <v>14619</v>
      </c>
      <c r="Z110" s="193">
        <v>15288</v>
      </c>
      <c r="AA110" s="193">
        <v>20598</v>
      </c>
      <c r="AB110" s="193">
        <v>16008</v>
      </c>
      <c r="AC110" s="193">
        <v>16631</v>
      </c>
      <c r="AD110" s="193">
        <v>15606</v>
      </c>
      <c r="AE110" s="193">
        <v>15915</v>
      </c>
      <c r="AF110" s="193">
        <v>16421</v>
      </c>
      <c r="AG110" s="193">
        <v>15055</v>
      </c>
      <c r="AH110" s="193">
        <v>12878</v>
      </c>
      <c r="AI110" s="193">
        <v>16662</v>
      </c>
      <c r="AJ110" s="97">
        <v>15201</v>
      </c>
      <c r="AK110" s="284">
        <v>15437</v>
      </c>
      <c r="AL110" s="284">
        <v>18306</v>
      </c>
      <c r="AM110" s="284">
        <v>18525</v>
      </c>
      <c r="AN110" s="284">
        <v>16217</v>
      </c>
      <c r="AO110" s="284">
        <v>15521</v>
      </c>
      <c r="AP110" s="284">
        <v>15873</v>
      </c>
      <c r="AQ110" s="57">
        <v>15897</v>
      </c>
      <c r="AR110" s="284">
        <v>16541</v>
      </c>
      <c r="AS110" s="284">
        <v>14928</v>
      </c>
      <c r="AT110" s="284">
        <v>16067</v>
      </c>
      <c r="AU110" s="284">
        <v>15986</v>
      </c>
      <c r="AV110" s="302">
        <v>14886</v>
      </c>
      <c r="AW110" s="284">
        <v>17570</v>
      </c>
      <c r="AX110" s="284">
        <v>16516</v>
      </c>
      <c r="AY110" s="284">
        <v>18401</v>
      </c>
      <c r="AZ110" s="57">
        <v>14978</v>
      </c>
      <c r="BA110" s="284">
        <v>16799</v>
      </c>
      <c r="BB110" s="284">
        <v>17103</v>
      </c>
      <c r="BC110" s="57">
        <v>14927</v>
      </c>
      <c r="BD110" s="284">
        <v>16372</v>
      </c>
      <c r="BE110" s="284">
        <v>15435</v>
      </c>
      <c r="BF110" s="284">
        <v>15758</v>
      </c>
      <c r="BG110" s="284">
        <v>15844</v>
      </c>
      <c r="BH110" s="302"/>
      <c r="BI110" s="27">
        <f t="shared" si="468"/>
        <v>1899</v>
      </c>
      <c r="BJ110" s="98">
        <f t="shared" si="468"/>
        <v>-1353</v>
      </c>
      <c r="BK110" s="98">
        <f t="shared" si="468"/>
        <v>-1743</v>
      </c>
      <c r="BL110" s="98">
        <f t="shared" si="468"/>
        <v>2047</v>
      </c>
      <c r="BM110" s="98">
        <f t="shared" si="468"/>
        <v>1373</v>
      </c>
      <c r="BN110" s="98">
        <f t="shared" si="468"/>
        <v>-187</v>
      </c>
      <c r="BO110" s="98">
        <f t="shared" si="468"/>
        <v>1865</v>
      </c>
      <c r="BP110" s="98">
        <f t="shared" si="468"/>
        <v>-1490</v>
      </c>
      <c r="BQ110" s="98">
        <f t="shared" si="468"/>
        <v>1253</v>
      </c>
      <c r="BR110" s="396">
        <f t="shared" si="468"/>
        <v>291</v>
      </c>
      <c r="BS110" s="419">
        <f t="shared" si="469"/>
        <v>-3564</v>
      </c>
      <c r="BT110" s="98">
        <f t="shared" si="469"/>
        <v>976</v>
      </c>
      <c r="BU110" s="98">
        <f t="shared" si="469"/>
        <v>3494</v>
      </c>
      <c r="BV110" s="98">
        <f t="shared" si="469"/>
        <v>2198</v>
      </c>
      <c r="BW110" s="98">
        <f t="shared" si="469"/>
        <v>1109</v>
      </c>
      <c r="BX110" s="236">
        <f t="shared" si="469"/>
        <v>-520</v>
      </c>
      <c r="BY110" s="236">
        <f t="shared" si="469"/>
        <v>-774</v>
      </c>
      <c r="BZ110" s="236">
        <f t="shared" si="469"/>
        <v>1109</v>
      </c>
      <c r="CA110" s="236">
        <f t="shared" si="469"/>
        <v>-526</v>
      </c>
      <c r="CB110" s="236">
        <f t="shared" si="469"/>
        <v>-1745</v>
      </c>
      <c r="CC110" s="236">
        <f t="shared" si="470"/>
        <v>2222</v>
      </c>
      <c r="CD110" s="396">
        <f t="shared" si="470"/>
        <v>-437</v>
      </c>
      <c r="CE110" s="358">
        <f t="shared" si="470"/>
        <v>818</v>
      </c>
      <c r="CF110" s="236">
        <f t="shared" si="470"/>
        <v>3018</v>
      </c>
      <c r="CG110" s="236">
        <f t="shared" si="470"/>
        <v>-2073</v>
      </c>
      <c r="CH110" s="236">
        <f t="shared" si="470"/>
        <v>209</v>
      </c>
      <c r="CI110" s="236">
        <f t="shared" si="470"/>
        <v>-1110</v>
      </c>
      <c r="CJ110" s="236">
        <f t="shared" si="470"/>
        <v>267</v>
      </c>
      <c r="CK110" s="236">
        <f t="shared" si="470"/>
        <v>-18</v>
      </c>
      <c r="CL110" s="236">
        <f t="shared" si="470"/>
        <v>120</v>
      </c>
      <c r="CM110" s="236">
        <f t="shared" si="471"/>
        <v>-127</v>
      </c>
      <c r="CN110" s="236">
        <f t="shared" si="471"/>
        <v>3189</v>
      </c>
      <c r="CO110" s="236">
        <f t="shared" si="471"/>
        <v>-676</v>
      </c>
      <c r="CP110" s="396">
        <f t="shared" si="471"/>
        <v>-315</v>
      </c>
      <c r="CQ110" s="396">
        <f t="shared" si="471"/>
        <v>2133</v>
      </c>
      <c r="CR110" s="396">
        <f t="shared" si="471"/>
        <v>-1790</v>
      </c>
      <c r="CS110" s="396">
        <f t="shared" si="471"/>
        <v>-124</v>
      </c>
      <c r="CT110" s="396">
        <f t="shared" si="471"/>
        <v>-1239</v>
      </c>
      <c r="CU110" s="396">
        <f t="shared" si="471"/>
        <v>1278</v>
      </c>
      <c r="CV110" s="396">
        <f t="shared" si="471"/>
        <v>1230</v>
      </c>
      <c r="CW110" s="396">
        <f t="shared" si="471"/>
        <v>-970</v>
      </c>
      <c r="CX110" s="396">
        <f t="shared" si="471"/>
        <v>-169</v>
      </c>
      <c r="CY110" s="396">
        <f t="shared" si="471"/>
        <v>507</v>
      </c>
      <c r="CZ110" s="396">
        <f t="shared" si="471"/>
        <v>-309</v>
      </c>
      <c r="DA110" s="396">
        <f t="shared" si="471"/>
        <v>-142</v>
      </c>
      <c r="DB110" s="264"/>
      <c r="DC110" s="57">
        <f>IF(ISERROR(GETPIVOTDATA("VALUE",'CRS WK pvt'!$I$2,"DT_FILE",DC$8,"CD_CO",DC$6,"TRIM_CAT",TRIM(B110),"TRIM_LINE",A107))=TRUE,0,GETPIVOTDATA("VALUE",'CRS WK pvt'!$I$2,"DT_FILE",DC$8,"CD_CO",DC$6,"TRIM_CAT",TRIM(B110),"TRIM_LINE",A107))</f>
        <v>15844</v>
      </c>
    </row>
    <row r="111" spans="1:107" s="52" customFormat="1" x14ac:dyDescent="0.35">
      <c r="A111" s="139"/>
      <c r="B111" s="53" t="s">
        <v>142</v>
      </c>
      <c r="C111" s="95">
        <v>659</v>
      </c>
      <c r="D111" s="96">
        <v>737</v>
      </c>
      <c r="E111" s="96">
        <v>760</v>
      </c>
      <c r="F111" s="27">
        <v>585</v>
      </c>
      <c r="G111" s="96">
        <v>626</v>
      </c>
      <c r="H111" s="96">
        <v>668</v>
      </c>
      <c r="I111" s="96">
        <v>596</v>
      </c>
      <c r="J111" s="96">
        <v>671</v>
      </c>
      <c r="K111" s="96">
        <v>512</v>
      </c>
      <c r="L111" s="97">
        <v>594</v>
      </c>
      <c r="M111" s="96">
        <v>769</v>
      </c>
      <c r="N111" s="96">
        <v>586</v>
      </c>
      <c r="O111" s="96">
        <v>736</v>
      </c>
      <c r="P111" s="96">
        <v>513</v>
      </c>
      <c r="Q111" s="96">
        <v>605</v>
      </c>
      <c r="R111" s="96">
        <v>693</v>
      </c>
      <c r="S111" s="96">
        <v>694</v>
      </c>
      <c r="T111" s="96">
        <v>527</v>
      </c>
      <c r="U111" s="193">
        <v>573</v>
      </c>
      <c r="V111" s="193">
        <v>505</v>
      </c>
      <c r="W111" s="193">
        <v>485</v>
      </c>
      <c r="X111" s="97">
        <v>556</v>
      </c>
      <c r="Y111" s="193">
        <v>513</v>
      </c>
      <c r="Z111" s="193">
        <v>534</v>
      </c>
      <c r="AA111" s="193">
        <v>765</v>
      </c>
      <c r="AB111" s="193">
        <v>568</v>
      </c>
      <c r="AC111" s="193">
        <v>586</v>
      </c>
      <c r="AD111" s="193">
        <v>555</v>
      </c>
      <c r="AE111" s="193">
        <v>587</v>
      </c>
      <c r="AF111" s="193">
        <v>636</v>
      </c>
      <c r="AG111" s="193">
        <v>501</v>
      </c>
      <c r="AH111" s="193">
        <v>377</v>
      </c>
      <c r="AI111" s="193">
        <v>616</v>
      </c>
      <c r="AJ111" s="97">
        <v>510</v>
      </c>
      <c r="AK111" s="284">
        <v>510</v>
      </c>
      <c r="AL111" s="284">
        <v>692</v>
      </c>
      <c r="AM111" s="284">
        <v>678</v>
      </c>
      <c r="AN111" s="284">
        <v>599</v>
      </c>
      <c r="AO111" s="284">
        <v>510</v>
      </c>
      <c r="AP111" s="284">
        <v>552</v>
      </c>
      <c r="AQ111" s="57">
        <v>605</v>
      </c>
      <c r="AR111" s="284">
        <v>598</v>
      </c>
      <c r="AS111" s="284">
        <v>529</v>
      </c>
      <c r="AT111" s="284">
        <v>584</v>
      </c>
      <c r="AU111" s="284">
        <v>584</v>
      </c>
      <c r="AV111" s="302">
        <v>533</v>
      </c>
      <c r="AW111" s="284">
        <v>659</v>
      </c>
      <c r="AX111" s="284">
        <v>644</v>
      </c>
      <c r="AY111" s="284">
        <v>684</v>
      </c>
      <c r="AZ111" s="57">
        <v>548</v>
      </c>
      <c r="BA111" s="284">
        <v>601</v>
      </c>
      <c r="BB111" s="284">
        <v>625</v>
      </c>
      <c r="BC111" s="57">
        <v>594</v>
      </c>
      <c r="BD111" s="284">
        <v>556</v>
      </c>
      <c r="BE111" s="284">
        <v>551</v>
      </c>
      <c r="BF111" s="284">
        <v>531</v>
      </c>
      <c r="BG111" s="284">
        <v>501</v>
      </c>
      <c r="BH111" s="302"/>
      <c r="BI111" s="27">
        <f t="shared" si="468"/>
        <v>77</v>
      </c>
      <c r="BJ111" s="98">
        <f t="shared" si="468"/>
        <v>-224</v>
      </c>
      <c r="BK111" s="98">
        <f t="shared" si="468"/>
        <v>-155</v>
      </c>
      <c r="BL111" s="98">
        <f t="shared" si="468"/>
        <v>108</v>
      </c>
      <c r="BM111" s="98">
        <f t="shared" si="468"/>
        <v>68</v>
      </c>
      <c r="BN111" s="98">
        <f t="shared" si="468"/>
        <v>-141</v>
      </c>
      <c r="BO111" s="98">
        <f t="shared" si="468"/>
        <v>-23</v>
      </c>
      <c r="BP111" s="98">
        <f t="shared" si="468"/>
        <v>-166</v>
      </c>
      <c r="BQ111" s="98">
        <f t="shared" si="468"/>
        <v>-27</v>
      </c>
      <c r="BR111" s="396">
        <f t="shared" si="468"/>
        <v>-38</v>
      </c>
      <c r="BS111" s="419">
        <f t="shared" si="469"/>
        <v>-256</v>
      </c>
      <c r="BT111" s="98">
        <f t="shared" si="469"/>
        <v>-52</v>
      </c>
      <c r="BU111" s="98">
        <f t="shared" si="469"/>
        <v>29</v>
      </c>
      <c r="BV111" s="98">
        <f t="shared" si="469"/>
        <v>55</v>
      </c>
      <c r="BW111" s="98">
        <f t="shared" si="469"/>
        <v>-19</v>
      </c>
      <c r="BX111" s="236">
        <f t="shared" si="469"/>
        <v>-138</v>
      </c>
      <c r="BY111" s="236">
        <f t="shared" si="469"/>
        <v>-107</v>
      </c>
      <c r="BZ111" s="236">
        <f t="shared" si="469"/>
        <v>109</v>
      </c>
      <c r="CA111" s="236">
        <f t="shared" si="469"/>
        <v>-72</v>
      </c>
      <c r="CB111" s="236">
        <f t="shared" si="469"/>
        <v>-128</v>
      </c>
      <c r="CC111" s="236">
        <f t="shared" si="470"/>
        <v>131</v>
      </c>
      <c r="CD111" s="396">
        <f t="shared" si="470"/>
        <v>-46</v>
      </c>
      <c r="CE111" s="358">
        <f t="shared" si="470"/>
        <v>-3</v>
      </c>
      <c r="CF111" s="236">
        <f t="shared" si="470"/>
        <v>158</v>
      </c>
      <c r="CG111" s="236">
        <f t="shared" si="470"/>
        <v>-87</v>
      </c>
      <c r="CH111" s="236">
        <f t="shared" si="470"/>
        <v>31</v>
      </c>
      <c r="CI111" s="236">
        <f t="shared" si="470"/>
        <v>-76</v>
      </c>
      <c r="CJ111" s="236">
        <f t="shared" si="470"/>
        <v>-3</v>
      </c>
      <c r="CK111" s="236">
        <f t="shared" si="470"/>
        <v>18</v>
      </c>
      <c r="CL111" s="236">
        <f t="shared" si="470"/>
        <v>-38</v>
      </c>
      <c r="CM111" s="236">
        <f t="shared" si="471"/>
        <v>28</v>
      </c>
      <c r="CN111" s="236">
        <f t="shared" si="471"/>
        <v>207</v>
      </c>
      <c r="CO111" s="236">
        <f t="shared" si="471"/>
        <v>-32</v>
      </c>
      <c r="CP111" s="396">
        <f t="shared" si="471"/>
        <v>23</v>
      </c>
      <c r="CQ111" s="396">
        <f t="shared" si="471"/>
        <v>149</v>
      </c>
      <c r="CR111" s="396">
        <f t="shared" si="471"/>
        <v>-48</v>
      </c>
      <c r="CS111" s="396">
        <f t="shared" si="471"/>
        <v>6</v>
      </c>
      <c r="CT111" s="396">
        <f t="shared" si="471"/>
        <v>-51</v>
      </c>
      <c r="CU111" s="396">
        <f t="shared" si="471"/>
        <v>91</v>
      </c>
      <c r="CV111" s="396">
        <f t="shared" si="471"/>
        <v>73</v>
      </c>
      <c r="CW111" s="396">
        <f t="shared" si="471"/>
        <v>-11</v>
      </c>
      <c r="CX111" s="396">
        <f t="shared" si="471"/>
        <v>-42</v>
      </c>
      <c r="CY111" s="396">
        <f t="shared" si="471"/>
        <v>22</v>
      </c>
      <c r="CZ111" s="396">
        <f t="shared" si="471"/>
        <v>-53</v>
      </c>
      <c r="DA111" s="396">
        <f t="shared" si="471"/>
        <v>-83</v>
      </c>
      <c r="DB111" s="264"/>
      <c r="DC111" s="57">
        <f>IF(ISERROR(GETPIVOTDATA("VALUE",'CRS WK pvt'!$I$2,"DT_FILE",DC$8,"CD_CO",DC$6,"TRIM_CAT",TRIM(B111),"TRIM_LINE",A107))=TRUE,0,GETPIVOTDATA("VALUE",'CRS WK pvt'!$I$2,"DT_FILE",DC$8,"CD_CO",DC$6,"TRIM_CAT",TRIM(B111),"TRIM_LINE",A107))</f>
        <v>501</v>
      </c>
    </row>
    <row r="112" spans="1:107" s="52" customFormat="1" x14ac:dyDescent="0.35">
      <c r="A112" s="139"/>
      <c r="B112" s="53" t="s">
        <v>143</v>
      </c>
      <c r="C112" s="95">
        <v>135</v>
      </c>
      <c r="D112" s="96">
        <v>152</v>
      </c>
      <c r="E112" s="96">
        <v>156</v>
      </c>
      <c r="F112" s="27">
        <v>127</v>
      </c>
      <c r="G112" s="96">
        <v>160</v>
      </c>
      <c r="H112" s="96">
        <v>144</v>
      </c>
      <c r="I112" s="96">
        <v>111</v>
      </c>
      <c r="J112" s="96">
        <v>149</v>
      </c>
      <c r="K112" s="96">
        <v>115</v>
      </c>
      <c r="L112" s="97">
        <v>137</v>
      </c>
      <c r="M112" s="96">
        <v>171</v>
      </c>
      <c r="N112" s="96">
        <v>129</v>
      </c>
      <c r="O112" s="96">
        <v>181</v>
      </c>
      <c r="P112" s="96">
        <v>126</v>
      </c>
      <c r="Q112" s="96">
        <v>151</v>
      </c>
      <c r="R112" s="96">
        <v>162</v>
      </c>
      <c r="S112" s="96">
        <v>180</v>
      </c>
      <c r="T112" s="96">
        <v>116</v>
      </c>
      <c r="U112" s="193">
        <v>128</v>
      </c>
      <c r="V112" s="193">
        <v>122</v>
      </c>
      <c r="W112" s="193">
        <v>146</v>
      </c>
      <c r="X112" s="97">
        <v>132</v>
      </c>
      <c r="Y112" s="193">
        <v>112</v>
      </c>
      <c r="Z112" s="193">
        <v>116</v>
      </c>
      <c r="AA112" s="193">
        <v>158</v>
      </c>
      <c r="AB112" s="193">
        <v>126</v>
      </c>
      <c r="AC112" s="193">
        <v>106</v>
      </c>
      <c r="AD112" s="193">
        <v>117</v>
      </c>
      <c r="AE112" s="193">
        <v>103</v>
      </c>
      <c r="AF112" s="193">
        <v>134</v>
      </c>
      <c r="AG112" s="193">
        <v>117</v>
      </c>
      <c r="AH112" s="193">
        <v>73</v>
      </c>
      <c r="AI112" s="193">
        <v>139</v>
      </c>
      <c r="AJ112" s="97">
        <v>95</v>
      </c>
      <c r="AK112" s="284">
        <v>107</v>
      </c>
      <c r="AL112" s="284">
        <v>152</v>
      </c>
      <c r="AM112" s="284">
        <v>143</v>
      </c>
      <c r="AN112" s="284">
        <v>113</v>
      </c>
      <c r="AO112" s="284">
        <v>108</v>
      </c>
      <c r="AP112" s="284">
        <v>117</v>
      </c>
      <c r="AQ112" s="57">
        <v>133</v>
      </c>
      <c r="AR112" s="284">
        <v>155</v>
      </c>
      <c r="AS112" s="284">
        <v>113</v>
      </c>
      <c r="AT112" s="284">
        <v>127</v>
      </c>
      <c r="AU112" s="284">
        <v>134</v>
      </c>
      <c r="AV112" s="302">
        <v>97</v>
      </c>
      <c r="AW112" s="284">
        <v>135</v>
      </c>
      <c r="AX112" s="284">
        <v>142</v>
      </c>
      <c r="AY112" s="284">
        <v>132</v>
      </c>
      <c r="AZ112" s="57">
        <v>109</v>
      </c>
      <c r="BA112" s="284">
        <v>110</v>
      </c>
      <c r="BB112" s="284">
        <v>134</v>
      </c>
      <c r="BC112" s="57">
        <v>124</v>
      </c>
      <c r="BD112" s="284">
        <v>135</v>
      </c>
      <c r="BE112" s="284">
        <v>117</v>
      </c>
      <c r="BF112" s="284">
        <v>135</v>
      </c>
      <c r="BG112" s="284">
        <v>113</v>
      </c>
      <c r="BH112" s="302"/>
      <c r="BI112" s="27">
        <f t="shared" si="468"/>
        <v>46</v>
      </c>
      <c r="BJ112" s="98">
        <f t="shared" si="468"/>
        <v>-26</v>
      </c>
      <c r="BK112" s="98">
        <f t="shared" si="468"/>
        <v>-5</v>
      </c>
      <c r="BL112" s="98">
        <f t="shared" si="468"/>
        <v>35</v>
      </c>
      <c r="BM112" s="98">
        <f t="shared" si="468"/>
        <v>20</v>
      </c>
      <c r="BN112" s="98">
        <f t="shared" si="468"/>
        <v>-28</v>
      </c>
      <c r="BO112" s="98">
        <f t="shared" si="468"/>
        <v>17</v>
      </c>
      <c r="BP112" s="98">
        <f t="shared" si="468"/>
        <v>-27</v>
      </c>
      <c r="BQ112" s="98">
        <f t="shared" si="468"/>
        <v>31</v>
      </c>
      <c r="BR112" s="396">
        <f t="shared" si="468"/>
        <v>-5</v>
      </c>
      <c r="BS112" s="419">
        <f t="shared" si="469"/>
        <v>-59</v>
      </c>
      <c r="BT112" s="98">
        <f t="shared" si="469"/>
        <v>-13</v>
      </c>
      <c r="BU112" s="98">
        <f t="shared" si="469"/>
        <v>-23</v>
      </c>
      <c r="BV112" s="98">
        <f t="shared" si="469"/>
        <v>0</v>
      </c>
      <c r="BW112" s="98">
        <f t="shared" si="469"/>
        <v>-45</v>
      </c>
      <c r="BX112" s="236">
        <f t="shared" si="469"/>
        <v>-45</v>
      </c>
      <c r="BY112" s="236">
        <f t="shared" si="469"/>
        <v>-77</v>
      </c>
      <c r="BZ112" s="236">
        <f t="shared" si="469"/>
        <v>18</v>
      </c>
      <c r="CA112" s="236">
        <f t="shared" si="469"/>
        <v>-11</v>
      </c>
      <c r="CB112" s="236">
        <f t="shared" si="469"/>
        <v>-49</v>
      </c>
      <c r="CC112" s="236">
        <f t="shared" si="470"/>
        <v>-7</v>
      </c>
      <c r="CD112" s="396">
        <f t="shared" si="470"/>
        <v>-37</v>
      </c>
      <c r="CE112" s="358">
        <f t="shared" si="470"/>
        <v>-5</v>
      </c>
      <c r="CF112" s="236">
        <f t="shared" si="470"/>
        <v>36</v>
      </c>
      <c r="CG112" s="236">
        <f t="shared" si="470"/>
        <v>-15</v>
      </c>
      <c r="CH112" s="236">
        <f t="shared" si="470"/>
        <v>-13</v>
      </c>
      <c r="CI112" s="236">
        <f t="shared" si="470"/>
        <v>2</v>
      </c>
      <c r="CJ112" s="236">
        <f t="shared" si="470"/>
        <v>0</v>
      </c>
      <c r="CK112" s="236">
        <f t="shared" si="470"/>
        <v>30</v>
      </c>
      <c r="CL112" s="236">
        <f t="shared" si="470"/>
        <v>21</v>
      </c>
      <c r="CM112" s="236">
        <f t="shared" si="471"/>
        <v>-4</v>
      </c>
      <c r="CN112" s="236">
        <f t="shared" si="471"/>
        <v>54</v>
      </c>
      <c r="CO112" s="236">
        <f t="shared" si="471"/>
        <v>-5</v>
      </c>
      <c r="CP112" s="396">
        <f t="shared" si="471"/>
        <v>2</v>
      </c>
      <c r="CQ112" s="396">
        <f t="shared" si="471"/>
        <v>28</v>
      </c>
      <c r="CR112" s="396">
        <f t="shared" si="471"/>
        <v>-10</v>
      </c>
      <c r="CS112" s="396">
        <f t="shared" si="471"/>
        <v>-11</v>
      </c>
      <c r="CT112" s="396">
        <f t="shared" si="471"/>
        <v>-4</v>
      </c>
      <c r="CU112" s="396">
        <f t="shared" si="471"/>
        <v>2</v>
      </c>
      <c r="CV112" s="396">
        <f t="shared" si="471"/>
        <v>17</v>
      </c>
      <c r="CW112" s="396">
        <f t="shared" si="471"/>
        <v>-9</v>
      </c>
      <c r="CX112" s="396">
        <f t="shared" si="471"/>
        <v>-20</v>
      </c>
      <c r="CY112" s="396">
        <f t="shared" si="471"/>
        <v>4</v>
      </c>
      <c r="CZ112" s="396">
        <f t="shared" si="471"/>
        <v>8</v>
      </c>
      <c r="DA112" s="396">
        <f t="shared" si="471"/>
        <v>-21</v>
      </c>
      <c r="DB112" s="264"/>
      <c r="DC112" s="57">
        <f>IF(ISERROR(GETPIVOTDATA("VALUE",'CRS WK pvt'!$I$2,"DT_FILE",DC$8,"CD_CO",DC$6,"TRIM_CAT",TRIM(B112),"TRIM_LINE",A107))=TRUE,0,GETPIVOTDATA("VALUE",'CRS WK pvt'!$I$2,"DT_FILE",DC$8,"CD_CO",DC$6,"TRIM_CAT",TRIM(B112),"TRIM_LINE",A107))</f>
        <v>113</v>
      </c>
    </row>
    <row r="113" spans="1:107" s="66" customFormat="1" ht="15" thickBot="1" x14ac:dyDescent="0.4">
      <c r="A113" s="140"/>
      <c r="B113" s="60" t="s">
        <v>144</v>
      </c>
      <c r="C113" s="61">
        <f>SUM(C108:C112)</f>
        <v>173283</v>
      </c>
      <c r="D113" s="62">
        <f t="shared" ref="D113:BI120" si="472">SUM(D108:D112)</f>
        <v>177188</v>
      </c>
      <c r="E113" s="62">
        <f t="shared" si="472"/>
        <v>180789</v>
      </c>
      <c r="F113" s="64">
        <f t="shared" si="472"/>
        <v>164395</v>
      </c>
      <c r="G113" s="62">
        <f t="shared" si="472"/>
        <v>173651</v>
      </c>
      <c r="H113" s="62">
        <f t="shared" si="472"/>
        <v>170591</v>
      </c>
      <c r="I113" s="62">
        <f t="shared" si="472"/>
        <v>163123</v>
      </c>
      <c r="J113" s="62">
        <f t="shared" si="472"/>
        <v>185201</v>
      </c>
      <c r="K113" s="62">
        <f t="shared" si="472"/>
        <v>161890</v>
      </c>
      <c r="L113" s="63">
        <f t="shared" si="472"/>
        <v>183335</v>
      </c>
      <c r="M113" s="62">
        <f t="shared" si="472"/>
        <v>192119</v>
      </c>
      <c r="N113" s="62">
        <f t="shared" si="472"/>
        <v>172412</v>
      </c>
      <c r="O113" s="62">
        <f t="shared" si="472"/>
        <v>191960</v>
      </c>
      <c r="P113" s="62">
        <f t="shared" si="472"/>
        <v>182354</v>
      </c>
      <c r="Q113" s="62">
        <f t="shared" si="472"/>
        <v>183714</v>
      </c>
      <c r="R113" s="62">
        <f t="shared" si="472"/>
        <v>185006</v>
      </c>
      <c r="S113" s="62">
        <f t="shared" si="472"/>
        <v>179950</v>
      </c>
      <c r="T113" s="62">
        <f t="shared" si="472"/>
        <v>178018</v>
      </c>
      <c r="U113" s="62">
        <f t="shared" si="472"/>
        <v>177036</v>
      </c>
      <c r="V113" s="62">
        <f t="shared" si="472"/>
        <v>172788</v>
      </c>
      <c r="W113" s="62">
        <f t="shared" si="472"/>
        <v>171282</v>
      </c>
      <c r="X113" s="63">
        <f t="shared" si="472"/>
        <v>189281</v>
      </c>
      <c r="Y113" s="62">
        <f t="shared" si="472"/>
        <v>168981</v>
      </c>
      <c r="Z113" s="62">
        <f t="shared" si="472"/>
        <v>177497</v>
      </c>
      <c r="AA113" s="62">
        <f t="shared" si="472"/>
        <v>210900</v>
      </c>
      <c r="AB113" s="62">
        <f t="shared" si="472"/>
        <v>179738</v>
      </c>
      <c r="AC113" s="62">
        <f t="shared" si="472"/>
        <v>189773</v>
      </c>
      <c r="AD113" s="62">
        <f t="shared" si="472"/>
        <v>186881</v>
      </c>
      <c r="AE113" s="62">
        <f t="shared" si="472"/>
        <v>181086</v>
      </c>
      <c r="AF113" s="62">
        <f t="shared" si="472"/>
        <v>185207</v>
      </c>
      <c r="AG113" s="182">
        <v>173969</v>
      </c>
      <c r="AH113" s="182">
        <v>170529</v>
      </c>
      <c r="AI113" s="182">
        <v>189247</v>
      </c>
      <c r="AJ113" s="63">
        <v>177696</v>
      </c>
      <c r="AK113" s="273">
        <v>187194</v>
      </c>
      <c r="AL113" s="273">
        <v>193914</v>
      </c>
      <c r="AM113" s="273">
        <v>211330</v>
      </c>
      <c r="AN113" s="273">
        <v>176497</v>
      </c>
      <c r="AO113" s="273">
        <v>186430</v>
      </c>
      <c r="AP113" s="273">
        <v>187862</v>
      </c>
      <c r="AQ113" s="64">
        <v>178343</v>
      </c>
      <c r="AR113" s="273">
        <v>195678</v>
      </c>
      <c r="AS113" s="273">
        <v>176093</v>
      </c>
      <c r="AT113" s="273">
        <v>179309</v>
      </c>
      <c r="AU113" s="273">
        <v>189339</v>
      </c>
      <c r="AV113" s="290">
        <v>179933</v>
      </c>
      <c r="AW113" s="273">
        <v>193954</v>
      </c>
      <c r="AX113" s="273">
        <v>188187</v>
      </c>
      <c r="AY113" s="273">
        <v>208295</v>
      </c>
      <c r="AZ113" s="64">
        <v>172406</v>
      </c>
      <c r="BA113" s="273">
        <v>208369</v>
      </c>
      <c r="BB113" s="273">
        <v>192319</v>
      </c>
      <c r="BC113" s="64">
        <v>164073</v>
      </c>
      <c r="BD113" s="273">
        <v>192040</v>
      </c>
      <c r="BE113" s="273">
        <v>173401</v>
      </c>
      <c r="BF113" s="273">
        <v>186664</v>
      </c>
      <c r="BG113" s="273">
        <v>184524</v>
      </c>
      <c r="BH113" s="290"/>
      <c r="BI113" s="64">
        <f t="shared" si="472"/>
        <v>18677</v>
      </c>
      <c r="BJ113" s="65">
        <f t="shared" ref="BJ113:BL113" si="473">SUM(BJ108:BJ112)</f>
        <v>5166</v>
      </c>
      <c r="BK113" s="65">
        <f t="shared" si="473"/>
        <v>2925</v>
      </c>
      <c r="BL113" s="65">
        <f t="shared" si="473"/>
        <v>20611</v>
      </c>
      <c r="BM113" s="65">
        <f t="shared" ref="BM113" si="474">SUM(BM108:BM112)</f>
        <v>6299</v>
      </c>
      <c r="BN113" s="65">
        <f t="shared" ref="BN113:BV113" si="475">SUM(BN108:BN112)</f>
        <v>7427</v>
      </c>
      <c r="BO113" s="65">
        <f t="shared" si="475"/>
        <v>13913</v>
      </c>
      <c r="BP113" s="65">
        <f t="shared" si="475"/>
        <v>-12413</v>
      </c>
      <c r="BQ113" s="65">
        <f t="shared" si="475"/>
        <v>9392</v>
      </c>
      <c r="BR113" s="384">
        <f t="shared" si="475"/>
        <v>5946</v>
      </c>
      <c r="BS113" s="407">
        <f t="shared" si="475"/>
        <v>-23138</v>
      </c>
      <c r="BT113" s="65">
        <f t="shared" si="475"/>
        <v>5085</v>
      </c>
      <c r="BU113" s="65">
        <f t="shared" si="475"/>
        <v>18940</v>
      </c>
      <c r="BV113" s="65">
        <f t="shared" si="475"/>
        <v>-2616</v>
      </c>
      <c r="BW113" s="65">
        <f t="shared" ref="BW113:BX113" si="476">SUM(BW108:BW112)</f>
        <v>6059</v>
      </c>
      <c r="BX113" s="224">
        <f t="shared" si="476"/>
        <v>1875</v>
      </c>
      <c r="BY113" s="224">
        <f t="shared" ref="BY113:BZ113" si="477">SUM(BY108:BY112)</f>
        <v>1136</v>
      </c>
      <c r="BZ113" s="224">
        <f t="shared" si="477"/>
        <v>7189</v>
      </c>
      <c r="CA113" s="224">
        <f t="shared" ref="CA113" si="478">SUM(CA108:CA112)</f>
        <v>-3067</v>
      </c>
      <c r="CB113" s="224">
        <f t="shared" ref="CB113:CC113" si="479">SUM(CB108:CB112)</f>
        <v>-2259</v>
      </c>
      <c r="CC113" s="224">
        <f t="shared" si="479"/>
        <v>17965</v>
      </c>
      <c r="CD113" s="384">
        <f t="shared" ref="CD113:CE113" si="480">SUM(CD108:CD112)</f>
        <v>-11585</v>
      </c>
      <c r="CE113" s="346">
        <f t="shared" si="480"/>
        <v>18213</v>
      </c>
      <c r="CF113" s="224">
        <f t="shared" ref="CF113" si="481">SUM(CF108:CF112)</f>
        <v>16417</v>
      </c>
      <c r="CG113" s="224">
        <f t="shared" ref="CG113" si="482">SUM(CG108:CG112)</f>
        <v>430</v>
      </c>
      <c r="CH113" s="224">
        <f t="shared" ref="CH113" si="483">SUM(CH108:CH112)</f>
        <v>-3241</v>
      </c>
      <c r="CI113" s="224">
        <f t="shared" ref="CI113" si="484">SUM(CI108:CI112)</f>
        <v>-3343</v>
      </c>
      <c r="CJ113" s="224">
        <f t="shared" ref="CJ113" si="485">SUM(CJ108:CJ112)</f>
        <v>981</v>
      </c>
      <c r="CK113" s="224">
        <f t="shared" ref="CK113" si="486">SUM(CK108:CK112)</f>
        <v>-2743</v>
      </c>
      <c r="CL113" s="224">
        <f t="shared" ref="CL113" si="487">SUM(CL108:CL112)</f>
        <v>10471</v>
      </c>
      <c r="CM113" s="224">
        <f t="shared" ref="CM113" si="488">SUM(CM108:CM112)</f>
        <v>2124</v>
      </c>
      <c r="CN113" s="224">
        <f t="shared" ref="CN113" si="489">SUM(CN108:CN112)</f>
        <v>8780</v>
      </c>
      <c r="CO113" s="224">
        <f t="shared" ref="CO113" si="490">SUM(CO108:CO112)</f>
        <v>92</v>
      </c>
      <c r="CP113" s="384">
        <f t="shared" ref="CP113" si="491">SUM(CP108:CP112)</f>
        <v>2237</v>
      </c>
      <c r="CQ113" s="384">
        <f t="shared" ref="CQ113" si="492">SUM(CQ108:CQ112)</f>
        <v>6760</v>
      </c>
      <c r="CR113" s="384">
        <f t="shared" ref="CR113" si="493">SUM(CR108:CR112)</f>
        <v>-5727</v>
      </c>
      <c r="CS113" s="384">
        <f t="shared" ref="CS113" si="494">SUM(CS108:CS112)</f>
        <v>-3035</v>
      </c>
      <c r="CT113" s="384">
        <f t="shared" ref="CT113:CU113" si="495">SUM(CT108:CT112)</f>
        <v>-4091</v>
      </c>
      <c r="CU113" s="384">
        <f t="shared" si="495"/>
        <v>21939</v>
      </c>
      <c r="CV113" s="384">
        <f t="shared" ref="CV113" si="496">SUM(CV108:CV112)</f>
        <v>4457</v>
      </c>
      <c r="CW113" s="384">
        <f t="shared" ref="CW113" si="497">SUM(CW108:CW112)</f>
        <v>-14270</v>
      </c>
      <c r="CX113" s="384">
        <f t="shared" ref="CX113:CY113" si="498">SUM(CX108:CX112)</f>
        <v>-3638</v>
      </c>
      <c r="CY113" s="384">
        <f t="shared" si="498"/>
        <v>-2692</v>
      </c>
      <c r="CZ113" s="384">
        <f t="shared" ref="CZ113:DA113" si="499">SUM(CZ108:CZ112)</f>
        <v>7355</v>
      </c>
      <c r="DA113" s="384">
        <f t="shared" si="499"/>
        <v>-4815</v>
      </c>
      <c r="DB113" s="265"/>
      <c r="DC113" s="64">
        <f t="shared" si="440"/>
        <v>184524</v>
      </c>
    </row>
    <row r="114" spans="1:107" s="31" customFormat="1" x14ac:dyDescent="0.3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5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5"/>
      <c r="BI114" s="88"/>
      <c r="BJ114" s="89"/>
      <c r="BK114" s="89"/>
      <c r="BL114" s="89"/>
      <c r="BM114" s="89"/>
      <c r="BN114" s="89"/>
      <c r="BO114" s="89"/>
      <c r="BP114" s="89"/>
      <c r="BQ114" s="89"/>
      <c r="BR114" s="389"/>
      <c r="BS114" s="412"/>
      <c r="BT114" s="89"/>
      <c r="BU114" s="89"/>
      <c r="BV114" s="89"/>
      <c r="BW114" s="89"/>
      <c r="BX114" s="229"/>
      <c r="BY114" s="229"/>
      <c r="BZ114" s="229"/>
      <c r="CA114" s="229"/>
      <c r="CB114" s="229"/>
      <c r="CC114" s="229"/>
      <c r="CD114" s="389"/>
      <c r="CE114" s="351"/>
      <c r="CF114" s="229"/>
      <c r="CG114" s="229"/>
      <c r="CH114" s="229"/>
      <c r="CI114" s="229"/>
      <c r="CJ114" s="229"/>
      <c r="CK114" s="229"/>
      <c r="CL114" s="229"/>
      <c r="CM114" s="229"/>
      <c r="CN114" s="229"/>
      <c r="CO114" s="229"/>
      <c r="CP114" s="389"/>
      <c r="CQ114" s="389"/>
      <c r="CR114" s="389"/>
      <c r="CS114" s="389"/>
      <c r="CT114" s="389"/>
      <c r="CU114" s="389"/>
      <c r="CV114" s="389"/>
      <c r="CW114" s="389"/>
      <c r="CX114" s="389"/>
      <c r="CY114" s="389"/>
      <c r="CZ114" s="389"/>
      <c r="DA114" s="389"/>
      <c r="DB114" s="330"/>
      <c r="DC114" s="88"/>
    </row>
    <row r="115" spans="1:107" s="31" customFormat="1" x14ac:dyDescent="0.35">
      <c r="A115" s="139"/>
      <c r="B115" s="32" t="s">
        <v>139</v>
      </c>
      <c r="C115" s="90">
        <f t="shared" ref="C115:W115" si="500">C94-C101</f>
        <v>3997757</v>
      </c>
      <c r="D115" s="91">
        <f t="shared" si="500"/>
        <v>-2434959.6499999985</v>
      </c>
      <c r="E115" s="91">
        <f t="shared" si="500"/>
        <v>-4930005.0300000012</v>
      </c>
      <c r="F115" s="28">
        <f t="shared" si="500"/>
        <v>-5020871.6199999992</v>
      </c>
      <c r="G115" s="91">
        <f t="shared" si="500"/>
        <v>-4805479.1400000006</v>
      </c>
      <c r="H115" s="91">
        <f t="shared" si="500"/>
        <v>-4186185.1399999997</v>
      </c>
      <c r="I115" s="91">
        <f t="shared" si="500"/>
        <v>-3015624.38</v>
      </c>
      <c r="J115" s="91">
        <f t="shared" si="500"/>
        <v>-2116909.3099999996</v>
      </c>
      <c r="K115" s="91">
        <f t="shared" si="500"/>
        <v>1901879.3100000005</v>
      </c>
      <c r="L115" s="92">
        <f t="shared" si="500"/>
        <v>8254796.7199999988</v>
      </c>
      <c r="M115" s="91">
        <f t="shared" si="500"/>
        <v>7334101.3399999999</v>
      </c>
      <c r="N115" s="91">
        <f t="shared" si="500"/>
        <v>5089337.1999999993</v>
      </c>
      <c r="O115" s="91">
        <f t="shared" si="500"/>
        <v>1321272.1900000013</v>
      </c>
      <c r="P115" s="91">
        <f t="shared" si="500"/>
        <v>2051746.4699999988</v>
      </c>
      <c r="Q115" s="91">
        <f t="shared" si="500"/>
        <v>-2393759.9000000004</v>
      </c>
      <c r="R115" s="91">
        <f t="shared" si="500"/>
        <v>-5254227.7699999986</v>
      </c>
      <c r="S115" s="91">
        <f t="shared" si="500"/>
        <v>-3682278.2300000004</v>
      </c>
      <c r="T115" s="91">
        <f t="shared" si="500"/>
        <v>-3921397.2500000009</v>
      </c>
      <c r="U115" s="91">
        <f t="shared" si="500"/>
        <v>-2791901.2600000007</v>
      </c>
      <c r="V115" s="91">
        <f t="shared" si="500"/>
        <v>-2209058</v>
      </c>
      <c r="W115" s="91">
        <f t="shared" si="500"/>
        <v>935974.97000000067</v>
      </c>
      <c r="X115" s="92">
        <f t="shared" ref="X115:AB115" si="501">X94-X101</f>
        <v>6205179.6700000018</v>
      </c>
      <c r="Y115" s="91">
        <f t="shared" si="501"/>
        <v>11713383</v>
      </c>
      <c r="Z115" s="91">
        <f t="shared" si="501"/>
        <v>9781637</v>
      </c>
      <c r="AA115" s="91">
        <f t="shared" si="501"/>
        <v>1305399.1799999997</v>
      </c>
      <c r="AB115" s="91">
        <f t="shared" si="501"/>
        <v>-805391.5700000003</v>
      </c>
      <c r="AC115" s="91">
        <f t="shared" ref="AC115:AD115" si="502">AC94-AC101</f>
        <v>-4629342.6399999987</v>
      </c>
      <c r="AD115" s="91">
        <f t="shared" si="502"/>
        <v>-5185722.6600000011</v>
      </c>
      <c r="AE115" s="91">
        <f>AE94-AE101</f>
        <v>-4378483</v>
      </c>
      <c r="AF115" s="91">
        <f t="shared" ref="AF115" si="503">AF94-AF101</f>
        <v>-4019115.7299999995</v>
      </c>
      <c r="AG115" s="192">
        <v>-2528879</v>
      </c>
      <c r="AH115" s="192">
        <v>-2218124</v>
      </c>
      <c r="AI115" s="192">
        <v>1472361</v>
      </c>
      <c r="AJ115" s="92">
        <v>11796387</v>
      </c>
      <c r="AK115" s="282">
        <v>11742346</v>
      </c>
      <c r="AL115" s="282">
        <v>8094760</v>
      </c>
      <c r="AM115" s="282">
        <v>1558390</v>
      </c>
      <c r="AN115" s="282">
        <v>1337189</v>
      </c>
      <c r="AO115" s="282">
        <v>-4712726</v>
      </c>
      <c r="AP115" s="282">
        <v>-6251337</v>
      </c>
      <c r="AQ115" s="28">
        <v>-4301922</v>
      </c>
      <c r="AR115" s="282">
        <v>-5922445</v>
      </c>
      <c r="AS115" s="282">
        <v>-2756224</v>
      </c>
      <c r="AT115" s="282">
        <v>-2524155</v>
      </c>
      <c r="AU115" s="282">
        <v>536039</v>
      </c>
      <c r="AV115" s="300">
        <v>11915904</v>
      </c>
      <c r="AW115" s="282">
        <v>11634542</v>
      </c>
      <c r="AX115" s="282">
        <v>7295019</v>
      </c>
      <c r="AY115" s="282">
        <v>3342475</v>
      </c>
      <c r="AZ115" s="28">
        <v>-510817</v>
      </c>
      <c r="BA115" s="282">
        <v>-8252017</v>
      </c>
      <c r="BB115" s="282">
        <v>-6221404</v>
      </c>
      <c r="BC115" s="28">
        <v>-4025689</v>
      </c>
      <c r="BD115" s="282">
        <v>-4922596</v>
      </c>
      <c r="BE115" s="282">
        <v>-3711365</v>
      </c>
      <c r="BF115" s="282">
        <v>-3620659</v>
      </c>
      <c r="BG115" s="282">
        <v>3315206</v>
      </c>
      <c r="BH115" s="300"/>
      <c r="BI115" s="28">
        <f t="shared" ref="BI115:BR119" si="504">O115-C115</f>
        <v>-2676484.8099999987</v>
      </c>
      <c r="BJ115" s="93">
        <f t="shared" si="504"/>
        <v>4486706.1199999973</v>
      </c>
      <c r="BK115" s="93">
        <f t="shared" si="504"/>
        <v>2536245.1300000008</v>
      </c>
      <c r="BL115" s="93">
        <f t="shared" si="504"/>
        <v>-233356.14999999944</v>
      </c>
      <c r="BM115" s="93">
        <f t="shared" si="504"/>
        <v>1123200.9100000001</v>
      </c>
      <c r="BN115" s="93">
        <f t="shared" si="504"/>
        <v>264787.88999999873</v>
      </c>
      <c r="BO115" s="93">
        <f t="shared" si="504"/>
        <v>223723.11999999918</v>
      </c>
      <c r="BP115" s="93">
        <f t="shared" si="504"/>
        <v>-92148.69000000041</v>
      </c>
      <c r="BQ115" s="93">
        <f t="shared" si="504"/>
        <v>-965904.33999999985</v>
      </c>
      <c r="BR115" s="394">
        <f t="shared" si="504"/>
        <v>-2049617.049999997</v>
      </c>
      <c r="BS115" s="417">
        <f t="shared" ref="BS115:CB119" si="505">Y115-M115</f>
        <v>4379281.66</v>
      </c>
      <c r="BT115" s="93">
        <f t="shared" si="505"/>
        <v>4692299.8000000007</v>
      </c>
      <c r="BU115" s="93">
        <f t="shared" si="505"/>
        <v>-15873.010000001639</v>
      </c>
      <c r="BV115" s="93">
        <f t="shared" si="505"/>
        <v>-2857138.0399999991</v>
      </c>
      <c r="BW115" s="93">
        <f t="shared" si="505"/>
        <v>-2235582.7399999984</v>
      </c>
      <c r="BX115" s="234">
        <f t="shared" si="505"/>
        <v>68505.109999997541</v>
      </c>
      <c r="BY115" s="234">
        <f t="shared" si="505"/>
        <v>-696204.76999999955</v>
      </c>
      <c r="BZ115" s="234">
        <f t="shared" si="505"/>
        <v>-97718.479999998584</v>
      </c>
      <c r="CA115" s="234">
        <f t="shared" si="505"/>
        <v>263022.26000000071</v>
      </c>
      <c r="CB115" s="234">
        <f t="shared" si="505"/>
        <v>-9066</v>
      </c>
      <c r="CC115" s="234">
        <f t="shared" ref="CC115:CL119" si="506">AI115-W115</f>
        <v>536386.02999999933</v>
      </c>
      <c r="CD115" s="394">
        <f t="shared" si="506"/>
        <v>5591207.3299999982</v>
      </c>
      <c r="CE115" s="356">
        <f t="shared" si="506"/>
        <v>28963</v>
      </c>
      <c r="CF115" s="234">
        <f t="shared" si="506"/>
        <v>-1686877</v>
      </c>
      <c r="CG115" s="234">
        <f t="shared" si="506"/>
        <v>252990.8200000003</v>
      </c>
      <c r="CH115" s="234">
        <f t="shared" si="506"/>
        <v>2142580.5700000003</v>
      </c>
      <c r="CI115" s="234">
        <f t="shared" si="506"/>
        <v>-83383.360000001267</v>
      </c>
      <c r="CJ115" s="234">
        <f t="shared" si="506"/>
        <v>-1065614.3399999989</v>
      </c>
      <c r="CK115" s="234">
        <f t="shared" si="506"/>
        <v>76561</v>
      </c>
      <c r="CL115" s="234">
        <f t="shared" si="506"/>
        <v>-1903329.2700000005</v>
      </c>
      <c r="CM115" s="234">
        <f t="shared" ref="CM115:DA119" si="507">AS115-AG115</f>
        <v>-227345</v>
      </c>
      <c r="CN115" s="234">
        <f t="shared" si="507"/>
        <v>-306031</v>
      </c>
      <c r="CO115" s="234">
        <f t="shared" si="507"/>
        <v>-936322</v>
      </c>
      <c r="CP115" s="394">
        <f t="shared" si="507"/>
        <v>119517</v>
      </c>
      <c r="CQ115" s="394">
        <f t="shared" si="507"/>
        <v>-107804</v>
      </c>
      <c r="CR115" s="394">
        <f t="shared" si="507"/>
        <v>-799741</v>
      </c>
      <c r="CS115" s="394">
        <f t="shared" si="507"/>
        <v>1784085</v>
      </c>
      <c r="CT115" s="394">
        <f t="shared" si="507"/>
        <v>-1848006</v>
      </c>
      <c r="CU115" s="394">
        <f t="shared" si="507"/>
        <v>-3539291</v>
      </c>
      <c r="CV115" s="394">
        <f t="shared" si="507"/>
        <v>29933</v>
      </c>
      <c r="CW115" s="394">
        <f t="shared" si="507"/>
        <v>276233</v>
      </c>
      <c r="CX115" s="394">
        <f t="shared" si="507"/>
        <v>999849</v>
      </c>
      <c r="CY115" s="394">
        <f t="shared" si="507"/>
        <v>-955141</v>
      </c>
      <c r="CZ115" s="394">
        <f t="shared" si="507"/>
        <v>-1096504</v>
      </c>
      <c r="DA115" s="394">
        <f t="shared" si="507"/>
        <v>2779167</v>
      </c>
      <c r="DB115" s="330"/>
      <c r="DC115" s="28">
        <f>DC94-DC101</f>
        <v>3315206</v>
      </c>
    </row>
    <row r="116" spans="1:107" s="31" customFormat="1" x14ac:dyDescent="0.35">
      <c r="A116" s="139"/>
      <c r="B116" s="32" t="s">
        <v>140</v>
      </c>
      <c r="C116" s="90">
        <f t="shared" ref="C116:W116" si="508">C95-C102</f>
        <v>951788.86999999988</v>
      </c>
      <c r="D116" s="91">
        <f t="shared" si="508"/>
        <v>601979.45000000019</v>
      </c>
      <c r="E116" s="91">
        <f t="shared" si="508"/>
        <v>62038.300000000047</v>
      </c>
      <c r="F116" s="28">
        <f t="shared" si="508"/>
        <v>-197824.2300000001</v>
      </c>
      <c r="G116" s="91">
        <f t="shared" si="508"/>
        <v>-160788.20999999996</v>
      </c>
      <c r="H116" s="91">
        <f t="shared" si="508"/>
        <v>-139041.77000000002</v>
      </c>
      <c r="I116" s="91">
        <f t="shared" si="508"/>
        <v>-101430.63</v>
      </c>
      <c r="J116" s="91">
        <f t="shared" si="508"/>
        <v>3822.929999999993</v>
      </c>
      <c r="K116" s="91">
        <f t="shared" si="508"/>
        <v>351518.93</v>
      </c>
      <c r="L116" s="92">
        <f t="shared" si="508"/>
        <v>1439998.4500000002</v>
      </c>
      <c r="M116" s="91">
        <f t="shared" si="508"/>
        <v>727321.6100000001</v>
      </c>
      <c r="N116" s="91">
        <f t="shared" si="508"/>
        <v>911191.84</v>
      </c>
      <c r="O116" s="91">
        <f t="shared" si="508"/>
        <v>711925.75999999989</v>
      </c>
      <c r="P116" s="91">
        <f t="shared" si="508"/>
        <v>761787.06</v>
      </c>
      <c r="Q116" s="91">
        <f t="shared" si="508"/>
        <v>187886.59000000008</v>
      </c>
      <c r="R116" s="91">
        <f t="shared" si="508"/>
        <v>-91163.960000000021</v>
      </c>
      <c r="S116" s="91">
        <f t="shared" si="508"/>
        <v>-86938.280000000028</v>
      </c>
      <c r="T116" s="91">
        <f t="shared" si="508"/>
        <v>-82867.219999999972</v>
      </c>
      <c r="U116" s="91">
        <f t="shared" si="508"/>
        <v>-22675.460000000021</v>
      </c>
      <c r="V116" s="91">
        <f t="shared" si="508"/>
        <v>49264</v>
      </c>
      <c r="W116" s="91">
        <f t="shared" si="508"/>
        <v>431857.93000000005</v>
      </c>
      <c r="X116" s="92">
        <f t="shared" ref="X116:AB116" si="509">X95-X102</f>
        <v>1253579.2899999998</v>
      </c>
      <c r="Y116" s="91">
        <f t="shared" si="509"/>
        <v>1471464</v>
      </c>
      <c r="Z116" s="91">
        <f t="shared" si="509"/>
        <v>1415582</v>
      </c>
      <c r="AA116" s="91">
        <f t="shared" si="509"/>
        <v>1057834.0999999999</v>
      </c>
      <c r="AB116" s="91">
        <f t="shared" si="509"/>
        <v>985221.94000000006</v>
      </c>
      <c r="AC116" s="91">
        <f t="shared" ref="AC116:AD116" si="510">AC95-AC102</f>
        <v>-50333.20000000007</v>
      </c>
      <c r="AD116" s="91">
        <f t="shared" si="510"/>
        <v>-334021.86</v>
      </c>
      <c r="AE116" s="91">
        <f t="shared" ref="AE116:AF116" si="511">AE95-AE102</f>
        <v>-142045</v>
      </c>
      <c r="AF116" s="91">
        <f t="shared" si="511"/>
        <v>-164341.14000000001</v>
      </c>
      <c r="AG116" s="192">
        <v>-77755</v>
      </c>
      <c r="AH116" s="192">
        <v>-973</v>
      </c>
      <c r="AI116" s="192">
        <v>-671974</v>
      </c>
      <c r="AJ116" s="92">
        <v>1816999</v>
      </c>
      <c r="AK116" s="282">
        <v>1743508</v>
      </c>
      <c r="AL116" s="282">
        <v>2035638</v>
      </c>
      <c r="AM116" s="282">
        <v>1496133</v>
      </c>
      <c r="AN116" s="282">
        <v>949485</v>
      </c>
      <c r="AO116" s="282">
        <v>148629</v>
      </c>
      <c r="AP116" s="282">
        <v>33471</v>
      </c>
      <c r="AQ116" s="28">
        <v>-85785</v>
      </c>
      <c r="AR116" s="282">
        <v>-159512</v>
      </c>
      <c r="AS116" s="282">
        <v>58250</v>
      </c>
      <c r="AT116" s="282">
        <v>119689</v>
      </c>
      <c r="AU116" s="282">
        <v>737694</v>
      </c>
      <c r="AV116" s="300">
        <v>2638295</v>
      </c>
      <c r="AW116" s="282">
        <v>2264443</v>
      </c>
      <c r="AX116" s="282">
        <v>2130566</v>
      </c>
      <c r="AY116" s="282">
        <v>2046281</v>
      </c>
      <c r="AZ116" s="28">
        <v>971590</v>
      </c>
      <c r="BA116" s="282">
        <v>112496</v>
      </c>
      <c r="BB116" s="282">
        <v>-58523</v>
      </c>
      <c r="BC116" s="28">
        <v>-266937</v>
      </c>
      <c r="BD116" s="282">
        <v>-199490</v>
      </c>
      <c r="BE116" s="282">
        <v>-118502</v>
      </c>
      <c r="BF116" s="282">
        <v>-66616</v>
      </c>
      <c r="BG116" s="282">
        <v>953458</v>
      </c>
      <c r="BH116" s="300"/>
      <c r="BI116" s="28">
        <f t="shared" si="504"/>
        <v>-239863.11</v>
      </c>
      <c r="BJ116" s="93">
        <f t="shared" si="504"/>
        <v>159807.60999999987</v>
      </c>
      <c r="BK116" s="93">
        <f t="shared" si="504"/>
        <v>125848.29000000004</v>
      </c>
      <c r="BL116" s="93">
        <f t="shared" si="504"/>
        <v>106660.27000000008</v>
      </c>
      <c r="BM116" s="93">
        <f t="shared" si="504"/>
        <v>73849.929999999935</v>
      </c>
      <c r="BN116" s="93">
        <f t="shared" si="504"/>
        <v>56174.550000000047</v>
      </c>
      <c r="BO116" s="93">
        <f t="shared" si="504"/>
        <v>78755.169999999984</v>
      </c>
      <c r="BP116" s="93">
        <f t="shared" si="504"/>
        <v>45441.070000000007</v>
      </c>
      <c r="BQ116" s="93">
        <f t="shared" si="504"/>
        <v>80339.000000000058</v>
      </c>
      <c r="BR116" s="394">
        <f t="shared" si="504"/>
        <v>-186419.16000000038</v>
      </c>
      <c r="BS116" s="417">
        <f t="shared" si="505"/>
        <v>744142.3899999999</v>
      </c>
      <c r="BT116" s="93">
        <f t="shared" si="505"/>
        <v>504390.16000000003</v>
      </c>
      <c r="BU116" s="93">
        <f t="shared" si="505"/>
        <v>345908.33999999997</v>
      </c>
      <c r="BV116" s="93">
        <f t="shared" si="505"/>
        <v>223434.88</v>
      </c>
      <c r="BW116" s="93">
        <f t="shared" si="505"/>
        <v>-238219.79000000015</v>
      </c>
      <c r="BX116" s="234">
        <f t="shared" si="505"/>
        <v>-242857.89999999997</v>
      </c>
      <c r="BY116" s="234">
        <f t="shared" si="505"/>
        <v>-55106.719999999972</v>
      </c>
      <c r="BZ116" s="234">
        <f t="shared" si="505"/>
        <v>-81473.920000000042</v>
      </c>
      <c r="CA116" s="234">
        <f t="shared" si="505"/>
        <v>-55079.539999999979</v>
      </c>
      <c r="CB116" s="234">
        <f t="shared" si="505"/>
        <v>-50237</v>
      </c>
      <c r="CC116" s="234">
        <f t="shared" si="506"/>
        <v>-1103831.9300000002</v>
      </c>
      <c r="CD116" s="394">
        <f t="shared" si="506"/>
        <v>563419.7100000002</v>
      </c>
      <c r="CE116" s="356">
        <f t="shared" si="506"/>
        <v>272044</v>
      </c>
      <c r="CF116" s="234">
        <f t="shared" si="506"/>
        <v>620056</v>
      </c>
      <c r="CG116" s="234">
        <f t="shared" si="506"/>
        <v>438298.90000000014</v>
      </c>
      <c r="CH116" s="234">
        <f t="shared" si="506"/>
        <v>-35736.940000000061</v>
      </c>
      <c r="CI116" s="234">
        <f t="shared" si="506"/>
        <v>198962.20000000007</v>
      </c>
      <c r="CJ116" s="234">
        <f t="shared" si="506"/>
        <v>367492.86</v>
      </c>
      <c r="CK116" s="234">
        <f t="shared" si="506"/>
        <v>56260</v>
      </c>
      <c r="CL116" s="234">
        <f t="shared" si="506"/>
        <v>4829.140000000014</v>
      </c>
      <c r="CM116" s="234">
        <f t="shared" si="507"/>
        <v>136005</v>
      </c>
      <c r="CN116" s="234">
        <f t="shared" si="507"/>
        <v>120662</v>
      </c>
      <c r="CO116" s="234">
        <f t="shared" si="507"/>
        <v>1409668</v>
      </c>
      <c r="CP116" s="394">
        <f t="shared" si="507"/>
        <v>821296</v>
      </c>
      <c r="CQ116" s="394">
        <f t="shared" si="507"/>
        <v>520935</v>
      </c>
      <c r="CR116" s="394">
        <f t="shared" si="507"/>
        <v>94928</v>
      </c>
      <c r="CS116" s="394">
        <f t="shared" si="507"/>
        <v>550148</v>
      </c>
      <c r="CT116" s="394">
        <f t="shared" si="507"/>
        <v>22105</v>
      </c>
      <c r="CU116" s="394">
        <f t="shared" si="507"/>
        <v>-36133</v>
      </c>
      <c r="CV116" s="394">
        <f t="shared" si="507"/>
        <v>-91994</v>
      </c>
      <c r="CW116" s="394">
        <f t="shared" si="507"/>
        <v>-181152</v>
      </c>
      <c r="CX116" s="394">
        <f t="shared" si="507"/>
        <v>-39978</v>
      </c>
      <c r="CY116" s="394">
        <f t="shared" si="507"/>
        <v>-176752</v>
      </c>
      <c r="CZ116" s="394">
        <f t="shared" si="507"/>
        <v>-186305</v>
      </c>
      <c r="DA116" s="394">
        <f t="shared" si="507"/>
        <v>215764</v>
      </c>
      <c r="DB116" s="330"/>
      <c r="DC116" s="28">
        <f>DC95-DC102</f>
        <v>953458</v>
      </c>
    </row>
    <row r="117" spans="1:107" s="31" customFormat="1" x14ac:dyDescent="0.35">
      <c r="A117" s="139"/>
      <c r="B117" s="32" t="s">
        <v>141</v>
      </c>
      <c r="C117" s="90">
        <f t="shared" ref="C117:O119" si="512">C96-C103</f>
        <v>-104302.54000000004</v>
      </c>
      <c r="D117" s="91">
        <f t="shared" si="512"/>
        <v>-1755182.2299999995</v>
      </c>
      <c r="E117" s="91">
        <f t="shared" si="512"/>
        <v>-1948767.94</v>
      </c>
      <c r="F117" s="28">
        <f t="shared" si="512"/>
        <v>-929437.5</v>
      </c>
      <c r="G117" s="91">
        <f t="shared" si="512"/>
        <v>-672581.00000000023</v>
      </c>
      <c r="H117" s="91">
        <f t="shared" si="512"/>
        <v>-346288.80000000005</v>
      </c>
      <c r="I117" s="91">
        <f t="shared" si="512"/>
        <v>-193194.93999999994</v>
      </c>
      <c r="J117" s="91">
        <f t="shared" si="512"/>
        <v>2512.75</v>
      </c>
      <c r="K117" s="91">
        <f t="shared" si="512"/>
        <v>838812.15000000014</v>
      </c>
      <c r="L117" s="92">
        <f t="shared" si="512"/>
        <v>6081024.6299999999</v>
      </c>
      <c r="M117" s="91">
        <f t="shared" si="512"/>
        <v>422265.70000000019</v>
      </c>
      <c r="N117" s="91">
        <f t="shared" si="512"/>
        <v>772946.49000000022</v>
      </c>
      <c r="O117" s="91">
        <f t="shared" si="512"/>
        <v>-1052330.7599999998</v>
      </c>
      <c r="P117" s="91">
        <f t="shared" ref="P117:R117" si="513">P96-P103</f>
        <v>239278.33999999985</v>
      </c>
      <c r="Q117" s="91">
        <f t="shared" si="513"/>
        <v>-1003257.31</v>
      </c>
      <c r="R117" s="91">
        <f t="shared" si="513"/>
        <v>-1485214.45</v>
      </c>
      <c r="S117" s="91">
        <f t="shared" ref="S117:T117" si="514">S96-S103</f>
        <v>-603088.64999999991</v>
      </c>
      <c r="T117" s="91">
        <f t="shared" si="514"/>
        <v>-264208.99</v>
      </c>
      <c r="U117" s="91">
        <f t="shared" ref="U117:V117" si="515">U96-U103</f>
        <v>-92809.920000000042</v>
      </c>
      <c r="V117" s="91">
        <f t="shared" si="515"/>
        <v>144555</v>
      </c>
      <c r="W117" s="91">
        <f t="shared" ref="W117:AB117" si="516">W96-W103</f>
        <v>758016.25999999978</v>
      </c>
      <c r="X117" s="92">
        <f t="shared" si="516"/>
        <v>2081410.5000000005</v>
      </c>
      <c r="Y117" s="91">
        <f t="shared" si="516"/>
        <v>2804774</v>
      </c>
      <c r="Z117" s="91">
        <f t="shared" si="516"/>
        <v>1383905</v>
      </c>
      <c r="AA117" s="91">
        <f t="shared" si="516"/>
        <v>-1398076.1000000006</v>
      </c>
      <c r="AB117" s="91">
        <f t="shared" si="516"/>
        <v>-1171613.2899999991</v>
      </c>
      <c r="AC117" s="91">
        <f t="shared" ref="AC117:AD117" si="517">AC96-AC103</f>
        <v>-1104657.83</v>
      </c>
      <c r="AD117" s="91">
        <f t="shared" si="517"/>
        <v>-742757.21</v>
      </c>
      <c r="AE117" s="91">
        <f t="shared" ref="AE117:AF117" si="518">AE96-AE103</f>
        <v>-416310</v>
      </c>
      <c r="AF117" s="91">
        <f t="shared" si="518"/>
        <v>-287036.3600000001</v>
      </c>
      <c r="AG117" s="192">
        <v>-213631</v>
      </c>
      <c r="AH117" s="192">
        <v>95809</v>
      </c>
      <c r="AI117" s="192">
        <v>1001023</v>
      </c>
      <c r="AJ117" s="92">
        <v>3099387</v>
      </c>
      <c r="AK117" s="282">
        <v>2927742</v>
      </c>
      <c r="AL117" s="282">
        <v>792544</v>
      </c>
      <c r="AM117" s="282">
        <v>-934900</v>
      </c>
      <c r="AN117" s="282">
        <v>-1413696</v>
      </c>
      <c r="AO117" s="282">
        <v>-1607661</v>
      </c>
      <c r="AP117" s="282">
        <v>-1135484</v>
      </c>
      <c r="AQ117" s="28">
        <v>-532316</v>
      </c>
      <c r="AR117" s="282">
        <v>-677752</v>
      </c>
      <c r="AS117" s="282">
        <v>-8269</v>
      </c>
      <c r="AT117" s="282">
        <v>4152</v>
      </c>
      <c r="AU117" s="282">
        <v>674399</v>
      </c>
      <c r="AV117" s="300">
        <v>3381373</v>
      </c>
      <c r="AW117" s="282">
        <v>1357156</v>
      </c>
      <c r="AX117" s="282">
        <v>917898</v>
      </c>
      <c r="AY117" s="282">
        <v>-875319</v>
      </c>
      <c r="AZ117" s="28">
        <v>-1377337</v>
      </c>
      <c r="BA117" s="282">
        <v>-1430920</v>
      </c>
      <c r="BB117" s="282">
        <v>-1055232</v>
      </c>
      <c r="BC117" s="28">
        <v>-573095</v>
      </c>
      <c r="BD117" s="282">
        <v>-370449</v>
      </c>
      <c r="BE117" s="282">
        <v>-163310</v>
      </c>
      <c r="BF117" s="282">
        <v>-12002</v>
      </c>
      <c r="BG117" s="282">
        <v>1601293</v>
      </c>
      <c r="BH117" s="300"/>
      <c r="BI117" s="28">
        <f t="shared" si="504"/>
        <v>-948028.21999999974</v>
      </c>
      <c r="BJ117" s="93">
        <f t="shared" si="504"/>
        <v>1994460.5699999994</v>
      </c>
      <c r="BK117" s="93">
        <f t="shared" si="504"/>
        <v>945510.62999999989</v>
      </c>
      <c r="BL117" s="93">
        <f t="shared" si="504"/>
        <v>-555776.94999999995</v>
      </c>
      <c r="BM117" s="93">
        <f t="shared" si="504"/>
        <v>69492.350000000326</v>
      </c>
      <c r="BN117" s="93">
        <f t="shared" si="504"/>
        <v>82079.810000000056</v>
      </c>
      <c r="BO117" s="93">
        <f t="shared" si="504"/>
        <v>100385.0199999999</v>
      </c>
      <c r="BP117" s="93">
        <f t="shared" si="504"/>
        <v>142042.25</v>
      </c>
      <c r="BQ117" s="93">
        <f t="shared" si="504"/>
        <v>-80795.890000000363</v>
      </c>
      <c r="BR117" s="394">
        <f t="shared" si="504"/>
        <v>-3999614.1299999994</v>
      </c>
      <c r="BS117" s="417">
        <f t="shared" si="505"/>
        <v>2382508.2999999998</v>
      </c>
      <c r="BT117" s="93">
        <f t="shared" si="505"/>
        <v>610958.50999999978</v>
      </c>
      <c r="BU117" s="93">
        <f t="shared" si="505"/>
        <v>-345745.34000000078</v>
      </c>
      <c r="BV117" s="93">
        <f t="shared" si="505"/>
        <v>-1410891.629999999</v>
      </c>
      <c r="BW117" s="93">
        <f t="shared" si="505"/>
        <v>-101400.52000000002</v>
      </c>
      <c r="BX117" s="234">
        <f t="shared" si="505"/>
        <v>742457.24</v>
      </c>
      <c r="BY117" s="234">
        <f t="shared" si="505"/>
        <v>186778.64999999991</v>
      </c>
      <c r="BZ117" s="234">
        <f t="shared" si="505"/>
        <v>-22827.370000000112</v>
      </c>
      <c r="CA117" s="234">
        <f t="shared" si="505"/>
        <v>-120821.07999999996</v>
      </c>
      <c r="CB117" s="234">
        <f t="shared" si="505"/>
        <v>-48746</v>
      </c>
      <c r="CC117" s="234">
        <f t="shared" si="506"/>
        <v>243006.74000000022</v>
      </c>
      <c r="CD117" s="394">
        <f t="shared" si="506"/>
        <v>1017976.4999999995</v>
      </c>
      <c r="CE117" s="356">
        <f t="shared" si="506"/>
        <v>122968</v>
      </c>
      <c r="CF117" s="234">
        <f t="shared" si="506"/>
        <v>-591361</v>
      </c>
      <c r="CG117" s="234">
        <f t="shared" si="506"/>
        <v>463176.10000000056</v>
      </c>
      <c r="CH117" s="234">
        <f t="shared" si="506"/>
        <v>-242082.71000000089</v>
      </c>
      <c r="CI117" s="234">
        <f t="shared" si="506"/>
        <v>-503003.16999999993</v>
      </c>
      <c r="CJ117" s="234">
        <f t="shared" si="506"/>
        <v>-392726.79000000004</v>
      </c>
      <c r="CK117" s="234">
        <f t="shared" si="506"/>
        <v>-116006</v>
      </c>
      <c r="CL117" s="234">
        <f t="shared" si="506"/>
        <v>-390715.6399999999</v>
      </c>
      <c r="CM117" s="234">
        <f t="shared" si="507"/>
        <v>205362</v>
      </c>
      <c r="CN117" s="234">
        <f t="shared" si="507"/>
        <v>-91657</v>
      </c>
      <c r="CO117" s="234">
        <f t="shared" si="507"/>
        <v>-326624</v>
      </c>
      <c r="CP117" s="394">
        <f t="shared" si="507"/>
        <v>281986</v>
      </c>
      <c r="CQ117" s="394">
        <f t="shared" si="507"/>
        <v>-1570586</v>
      </c>
      <c r="CR117" s="394">
        <f t="shared" si="507"/>
        <v>125354</v>
      </c>
      <c r="CS117" s="394">
        <f t="shared" si="507"/>
        <v>59581</v>
      </c>
      <c r="CT117" s="394">
        <f t="shared" si="507"/>
        <v>36359</v>
      </c>
      <c r="CU117" s="394">
        <f t="shared" si="507"/>
        <v>176741</v>
      </c>
      <c r="CV117" s="394">
        <f t="shared" si="507"/>
        <v>80252</v>
      </c>
      <c r="CW117" s="394">
        <f t="shared" si="507"/>
        <v>-40779</v>
      </c>
      <c r="CX117" s="394">
        <f t="shared" si="507"/>
        <v>307303</v>
      </c>
      <c r="CY117" s="394">
        <f t="shared" si="507"/>
        <v>-155041</v>
      </c>
      <c r="CZ117" s="394">
        <f t="shared" si="507"/>
        <v>-16154</v>
      </c>
      <c r="DA117" s="394">
        <f t="shared" si="507"/>
        <v>926894</v>
      </c>
      <c r="DB117" s="330"/>
      <c r="DC117" s="28">
        <f t="shared" ref="DC117" si="519">DC96-DC103</f>
        <v>1601293</v>
      </c>
    </row>
    <row r="118" spans="1:107" s="31" customFormat="1" x14ac:dyDescent="0.35">
      <c r="A118" s="139"/>
      <c r="B118" s="32" t="s">
        <v>142</v>
      </c>
      <c r="C118" s="90">
        <f t="shared" si="512"/>
        <v>3923158.24</v>
      </c>
      <c r="D118" s="91">
        <f t="shared" si="512"/>
        <v>-1167779.9200000002</v>
      </c>
      <c r="E118" s="91">
        <f t="shared" si="512"/>
        <v>-975526.29999999981</v>
      </c>
      <c r="F118" s="28">
        <f t="shared" si="512"/>
        <v>250532.12000000011</v>
      </c>
      <c r="G118" s="91">
        <f t="shared" si="512"/>
        <v>-215453.20999999996</v>
      </c>
      <c r="H118" s="91">
        <f t="shared" si="512"/>
        <v>-85049.060000000056</v>
      </c>
      <c r="I118" s="91">
        <f t="shared" si="512"/>
        <v>-2503.6300000000047</v>
      </c>
      <c r="J118" s="91">
        <f t="shared" si="512"/>
        <v>127940.02000000002</v>
      </c>
      <c r="K118" s="91">
        <f t="shared" si="512"/>
        <v>536781.77</v>
      </c>
      <c r="L118" s="92">
        <f t="shared" si="512"/>
        <v>1157722.43</v>
      </c>
      <c r="M118" s="91">
        <f t="shared" si="512"/>
        <v>27743.979999999981</v>
      </c>
      <c r="N118" s="91">
        <f t="shared" si="512"/>
        <v>292919.37999999989</v>
      </c>
      <c r="O118" s="91">
        <f t="shared" si="512"/>
        <v>-442411.70000000019</v>
      </c>
      <c r="P118" s="91">
        <f t="shared" ref="P118:R118" si="520">P97-P104</f>
        <v>192033.72999999998</v>
      </c>
      <c r="Q118" s="91">
        <f t="shared" si="520"/>
        <v>-260180.35000000009</v>
      </c>
      <c r="R118" s="91">
        <f t="shared" si="520"/>
        <v>-827018.38</v>
      </c>
      <c r="S118" s="91">
        <f t="shared" ref="S118:T118" si="521">S97-S104</f>
        <v>-325603.08</v>
      </c>
      <c r="T118" s="91">
        <f t="shared" si="521"/>
        <v>-86385.510000000009</v>
      </c>
      <c r="U118" s="91">
        <f t="shared" ref="U118:V118" si="522">U97-U104</f>
        <v>37877.860000000044</v>
      </c>
      <c r="V118" s="91">
        <f t="shared" si="522"/>
        <v>298495</v>
      </c>
      <c r="W118" s="91">
        <f t="shared" ref="W118:AB118" si="523">W97-W104</f>
        <v>476662.69</v>
      </c>
      <c r="X118" s="92">
        <f t="shared" si="523"/>
        <v>807394.00000000023</v>
      </c>
      <c r="Y118" s="91">
        <f t="shared" si="523"/>
        <v>1027537</v>
      </c>
      <c r="Z118" s="91">
        <f t="shared" si="523"/>
        <v>528762</v>
      </c>
      <c r="AA118" s="91">
        <f t="shared" si="523"/>
        <v>-804756.7200000002</v>
      </c>
      <c r="AB118" s="91">
        <f t="shared" si="523"/>
        <v>-467298.16000000015</v>
      </c>
      <c r="AC118" s="91">
        <f t="shared" ref="AC118:AD118" si="524">AC97-AC104</f>
        <v>-476306.38000000012</v>
      </c>
      <c r="AD118" s="91">
        <f t="shared" si="524"/>
        <v>-279363.90000000002</v>
      </c>
      <c r="AE118" s="91">
        <f t="shared" ref="AE118:AF118" si="525">AE97-AE104</f>
        <v>-249287</v>
      </c>
      <c r="AF118" s="91">
        <f t="shared" si="525"/>
        <v>-83503.350000000035</v>
      </c>
      <c r="AG118" s="192">
        <v>67057</v>
      </c>
      <c r="AH118" s="192">
        <v>100889</v>
      </c>
      <c r="AI118" s="192">
        <v>526180</v>
      </c>
      <c r="AJ118" s="92">
        <v>1405704</v>
      </c>
      <c r="AK118" s="282">
        <v>1319175</v>
      </c>
      <c r="AL118" s="282">
        <v>-105925</v>
      </c>
      <c r="AM118" s="282">
        <v>-644577</v>
      </c>
      <c r="AN118" s="282">
        <v>-414112</v>
      </c>
      <c r="AO118" s="282">
        <v>-463649</v>
      </c>
      <c r="AP118" s="282">
        <v>-803590</v>
      </c>
      <c r="AQ118" s="28">
        <v>-82699</v>
      </c>
      <c r="AR118" s="282">
        <v>-120040</v>
      </c>
      <c r="AS118" s="282">
        <v>142533</v>
      </c>
      <c r="AT118" s="282">
        <v>237998</v>
      </c>
      <c r="AU118" s="282">
        <v>497831</v>
      </c>
      <c r="AV118" s="300">
        <v>1575213</v>
      </c>
      <c r="AW118" s="282">
        <v>113288</v>
      </c>
      <c r="AX118" s="282">
        <v>21745</v>
      </c>
      <c r="AY118" s="282">
        <v>-352200</v>
      </c>
      <c r="AZ118" s="28">
        <v>-291968</v>
      </c>
      <c r="BA118" s="282">
        <v>-712233</v>
      </c>
      <c r="BB118" s="282">
        <v>-462898</v>
      </c>
      <c r="BC118" s="28">
        <v>-265992</v>
      </c>
      <c r="BD118" s="282">
        <v>26445</v>
      </c>
      <c r="BE118" s="282">
        <v>22437</v>
      </c>
      <c r="BF118" s="282">
        <v>316753</v>
      </c>
      <c r="BG118" s="282">
        <v>848401</v>
      </c>
      <c r="BH118" s="300"/>
      <c r="BI118" s="28">
        <f t="shared" si="504"/>
        <v>-4365569.9400000004</v>
      </c>
      <c r="BJ118" s="93">
        <f t="shared" si="504"/>
        <v>1359813.6500000001</v>
      </c>
      <c r="BK118" s="93">
        <f t="shared" si="504"/>
        <v>715345.94999999972</v>
      </c>
      <c r="BL118" s="93">
        <f t="shared" si="504"/>
        <v>-1077550.5</v>
      </c>
      <c r="BM118" s="93">
        <f t="shared" si="504"/>
        <v>-110149.87000000005</v>
      </c>
      <c r="BN118" s="93">
        <f t="shared" si="504"/>
        <v>-1336.4499999999534</v>
      </c>
      <c r="BO118" s="93">
        <f t="shared" si="504"/>
        <v>40381.490000000049</v>
      </c>
      <c r="BP118" s="93">
        <f t="shared" si="504"/>
        <v>170554.97999999998</v>
      </c>
      <c r="BQ118" s="93">
        <f t="shared" si="504"/>
        <v>-60119.080000000016</v>
      </c>
      <c r="BR118" s="394">
        <f t="shared" si="504"/>
        <v>-350328.4299999997</v>
      </c>
      <c r="BS118" s="417">
        <f t="shared" si="505"/>
        <v>999793.02</v>
      </c>
      <c r="BT118" s="93">
        <f t="shared" si="505"/>
        <v>235842.62000000011</v>
      </c>
      <c r="BU118" s="93">
        <f t="shared" si="505"/>
        <v>-362345.02</v>
      </c>
      <c r="BV118" s="93">
        <f t="shared" si="505"/>
        <v>-659331.89000000013</v>
      </c>
      <c r="BW118" s="93">
        <f t="shared" si="505"/>
        <v>-216126.03000000003</v>
      </c>
      <c r="BX118" s="234">
        <f t="shared" si="505"/>
        <v>547654.48</v>
      </c>
      <c r="BY118" s="234">
        <f t="shared" si="505"/>
        <v>76316.080000000016</v>
      </c>
      <c r="BZ118" s="234">
        <f t="shared" si="505"/>
        <v>2882.1599999999744</v>
      </c>
      <c r="CA118" s="234">
        <f t="shared" si="505"/>
        <v>29179.139999999956</v>
      </c>
      <c r="CB118" s="234">
        <f t="shared" si="505"/>
        <v>-197606</v>
      </c>
      <c r="CC118" s="234">
        <f t="shared" si="506"/>
        <v>49517.31</v>
      </c>
      <c r="CD118" s="394">
        <f t="shared" si="506"/>
        <v>598309.99999999977</v>
      </c>
      <c r="CE118" s="356">
        <f t="shared" si="506"/>
        <v>291638</v>
      </c>
      <c r="CF118" s="234">
        <f t="shared" si="506"/>
        <v>-634687</v>
      </c>
      <c r="CG118" s="234">
        <f t="shared" si="506"/>
        <v>160179.7200000002</v>
      </c>
      <c r="CH118" s="234">
        <f t="shared" si="506"/>
        <v>53186.160000000149</v>
      </c>
      <c r="CI118" s="234">
        <f t="shared" si="506"/>
        <v>12657.380000000121</v>
      </c>
      <c r="CJ118" s="234">
        <f t="shared" si="506"/>
        <v>-524226.1</v>
      </c>
      <c r="CK118" s="234">
        <f t="shared" si="506"/>
        <v>166588</v>
      </c>
      <c r="CL118" s="234">
        <f t="shared" si="506"/>
        <v>-36536.649999999965</v>
      </c>
      <c r="CM118" s="234">
        <f t="shared" si="507"/>
        <v>75476</v>
      </c>
      <c r="CN118" s="234">
        <f t="shared" si="507"/>
        <v>137109</v>
      </c>
      <c r="CO118" s="234">
        <f t="shared" si="507"/>
        <v>-28349</v>
      </c>
      <c r="CP118" s="394">
        <f t="shared" si="507"/>
        <v>169509</v>
      </c>
      <c r="CQ118" s="394">
        <f t="shared" si="507"/>
        <v>-1205887</v>
      </c>
      <c r="CR118" s="394">
        <f t="shared" si="507"/>
        <v>127670</v>
      </c>
      <c r="CS118" s="394">
        <f t="shared" si="507"/>
        <v>292377</v>
      </c>
      <c r="CT118" s="394">
        <f t="shared" si="507"/>
        <v>122144</v>
      </c>
      <c r="CU118" s="394">
        <f t="shared" si="507"/>
        <v>-248584</v>
      </c>
      <c r="CV118" s="394">
        <f t="shared" si="507"/>
        <v>340692</v>
      </c>
      <c r="CW118" s="394">
        <f t="shared" si="507"/>
        <v>-183293</v>
      </c>
      <c r="CX118" s="394">
        <f t="shared" si="507"/>
        <v>146485</v>
      </c>
      <c r="CY118" s="394">
        <f t="shared" si="507"/>
        <v>-120096</v>
      </c>
      <c r="CZ118" s="394">
        <f t="shared" si="507"/>
        <v>78755</v>
      </c>
      <c r="DA118" s="394">
        <f t="shared" si="507"/>
        <v>350570</v>
      </c>
      <c r="DB118" s="330"/>
      <c r="DC118" s="28">
        <f t="shared" ref="DC118" si="526">DC97-DC104</f>
        <v>848401</v>
      </c>
    </row>
    <row r="119" spans="1:107" s="31" customFormat="1" x14ac:dyDescent="0.35">
      <c r="A119" s="139"/>
      <c r="B119" s="32" t="s">
        <v>143</v>
      </c>
      <c r="C119" s="90">
        <f t="shared" si="512"/>
        <v>1471002.5900000003</v>
      </c>
      <c r="D119" s="91">
        <f t="shared" si="512"/>
        <v>-85817.190000000177</v>
      </c>
      <c r="E119" s="91">
        <f t="shared" si="512"/>
        <v>-113215.96999999997</v>
      </c>
      <c r="F119" s="28">
        <f t="shared" si="512"/>
        <v>-72104.989999999991</v>
      </c>
      <c r="G119" s="91">
        <f t="shared" si="512"/>
        <v>-197516</v>
      </c>
      <c r="H119" s="91">
        <f t="shared" si="512"/>
        <v>168877.42999999993</v>
      </c>
      <c r="I119" s="91">
        <f t="shared" si="512"/>
        <v>28831.520000000019</v>
      </c>
      <c r="J119" s="91">
        <f t="shared" si="512"/>
        <v>294259.96999999997</v>
      </c>
      <c r="K119" s="91">
        <f t="shared" si="512"/>
        <v>163742.45999999996</v>
      </c>
      <c r="L119" s="92">
        <f t="shared" si="512"/>
        <v>591395.08000000007</v>
      </c>
      <c r="M119" s="91">
        <f t="shared" si="512"/>
        <v>165108.02000000002</v>
      </c>
      <c r="N119" s="91">
        <f t="shared" si="512"/>
        <v>260844.57000000007</v>
      </c>
      <c r="O119" s="91">
        <f t="shared" si="512"/>
        <v>-144163.53000000003</v>
      </c>
      <c r="P119" s="91">
        <f t="shared" ref="P119:R119" si="527">P98-P105</f>
        <v>-96376.930000000168</v>
      </c>
      <c r="Q119" s="91">
        <f t="shared" si="527"/>
        <v>189027.49</v>
      </c>
      <c r="R119" s="91">
        <f t="shared" si="527"/>
        <v>-394543.82000000007</v>
      </c>
      <c r="S119" s="91">
        <f t="shared" ref="S119:T119" si="528">S98-S105</f>
        <v>-127058.04000000004</v>
      </c>
      <c r="T119" s="91">
        <f t="shared" si="528"/>
        <v>-24533.509999999893</v>
      </c>
      <c r="U119" s="91">
        <f t="shared" ref="U119:V119" si="529">U98-U105</f>
        <v>172012.11</v>
      </c>
      <c r="V119" s="91">
        <f t="shared" si="529"/>
        <v>85926</v>
      </c>
      <c r="W119" s="91">
        <f t="shared" ref="W119:AB119" si="530">W98-W105</f>
        <v>185141.94999999995</v>
      </c>
      <c r="X119" s="92">
        <f t="shared" si="530"/>
        <v>253307.47999999998</v>
      </c>
      <c r="Y119" s="91">
        <f t="shared" si="530"/>
        <v>419721</v>
      </c>
      <c r="Z119" s="91">
        <f t="shared" si="530"/>
        <v>294809</v>
      </c>
      <c r="AA119" s="91">
        <f t="shared" si="530"/>
        <v>-391927.85999999987</v>
      </c>
      <c r="AB119" s="91">
        <f t="shared" si="530"/>
        <v>-184665.37000000011</v>
      </c>
      <c r="AC119" s="91">
        <f t="shared" ref="AC119:AD119" si="531">AC98-AC105</f>
        <v>152272.80000000005</v>
      </c>
      <c r="AD119" s="91">
        <f t="shared" si="531"/>
        <v>-50261.650000000023</v>
      </c>
      <c r="AE119" s="91">
        <f t="shared" ref="AE119:AF119" si="532">AE98-AE105</f>
        <v>68631</v>
      </c>
      <c r="AF119" s="91">
        <f t="shared" si="532"/>
        <v>-125798.98999999999</v>
      </c>
      <c r="AG119" s="192">
        <v>-398179</v>
      </c>
      <c r="AH119" s="192">
        <v>281094</v>
      </c>
      <c r="AI119" s="192">
        <v>-127693</v>
      </c>
      <c r="AJ119" s="92">
        <v>694626</v>
      </c>
      <c r="AK119" s="282">
        <v>661350</v>
      </c>
      <c r="AL119" s="282">
        <v>-387383</v>
      </c>
      <c r="AM119" s="282">
        <v>-183505</v>
      </c>
      <c r="AN119" s="282">
        <v>333945</v>
      </c>
      <c r="AO119" s="282">
        <v>-423707</v>
      </c>
      <c r="AP119" s="282">
        <v>-26068</v>
      </c>
      <c r="AQ119" s="28">
        <v>54414</v>
      </c>
      <c r="AR119" s="282">
        <v>359333</v>
      </c>
      <c r="AS119" s="282">
        <v>171388</v>
      </c>
      <c r="AT119" s="282">
        <v>-109792</v>
      </c>
      <c r="AU119" s="282">
        <v>157315</v>
      </c>
      <c r="AV119" s="300">
        <v>763408</v>
      </c>
      <c r="AW119" s="282">
        <v>584561</v>
      </c>
      <c r="AX119" s="282">
        <v>325775</v>
      </c>
      <c r="AY119" s="282">
        <v>348179</v>
      </c>
      <c r="AZ119" s="28">
        <v>-195637</v>
      </c>
      <c r="BA119" s="282">
        <v>701382</v>
      </c>
      <c r="BB119" s="282">
        <v>28002</v>
      </c>
      <c r="BC119" s="28">
        <v>496337</v>
      </c>
      <c r="BD119" s="282">
        <v>-48445</v>
      </c>
      <c r="BE119" s="282">
        <v>-283078</v>
      </c>
      <c r="BF119" s="282">
        <v>-200838</v>
      </c>
      <c r="BG119" s="282">
        <v>364132</v>
      </c>
      <c r="BH119" s="300"/>
      <c r="BI119" s="28">
        <f t="shared" si="504"/>
        <v>-1615166.1200000003</v>
      </c>
      <c r="BJ119" s="93">
        <f t="shared" si="504"/>
        <v>-10559.739999999991</v>
      </c>
      <c r="BK119" s="93">
        <f t="shared" si="504"/>
        <v>302243.45999999996</v>
      </c>
      <c r="BL119" s="93">
        <f t="shared" si="504"/>
        <v>-322438.83000000007</v>
      </c>
      <c r="BM119" s="93">
        <f t="shared" si="504"/>
        <v>70457.959999999963</v>
      </c>
      <c r="BN119" s="93">
        <f t="shared" si="504"/>
        <v>-193410.93999999983</v>
      </c>
      <c r="BO119" s="93">
        <f t="shared" si="504"/>
        <v>143180.58999999997</v>
      </c>
      <c r="BP119" s="93">
        <f t="shared" si="504"/>
        <v>-208333.96999999997</v>
      </c>
      <c r="BQ119" s="93">
        <f t="shared" si="504"/>
        <v>21399.489999999991</v>
      </c>
      <c r="BR119" s="394">
        <f t="shared" si="504"/>
        <v>-338087.60000000009</v>
      </c>
      <c r="BS119" s="417">
        <f t="shared" si="505"/>
        <v>254612.97999999998</v>
      </c>
      <c r="BT119" s="93">
        <f t="shared" si="505"/>
        <v>33964.429999999935</v>
      </c>
      <c r="BU119" s="93">
        <f t="shared" si="505"/>
        <v>-247764.32999999984</v>
      </c>
      <c r="BV119" s="93">
        <f t="shared" si="505"/>
        <v>-88288.439999999944</v>
      </c>
      <c r="BW119" s="93">
        <f t="shared" si="505"/>
        <v>-36754.689999999944</v>
      </c>
      <c r="BX119" s="234">
        <f t="shared" si="505"/>
        <v>344282.17000000004</v>
      </c>
      <c r="BY119" s="234">
        <f t="shared" si="505"/>
        <v>195689.04000000004</v>
      </c>
      <c r="BZ119" s="234">
        <f t="shared" si="505"/>
        <v>-101265.4800000001</v>
      </c>
      <c r="CA119" s="234">
        <f t="shared" si="505"/>
        <v>-570191.11</v>
      </c>
      <c r="CB119" s="234">
        <f t="shared" si="505"/>
        <v>195168</v>
      </c>
      <c r="CC119" s="234">
        <f t="shared" si="506"/>
        <v>-312834.94999999995</v>
      </c>
      <c r="CD119" s="394">
        <f t="shared" si="506"/>
        <v>441318.52</v>
      </c>
      <c r="CE119" s="356">
        <f t="shared" si="506"/>
        <v>241629</v>
      </c>
      <c r="CF119" s="234">
        <f t="shared" si="506"/>
        <v>-682192</v>
      </c>
      <c r="CG119" s="234">
        <f t="shared" si="506"/>
        <v>208422.85999999987</v>
      </c>
      <c r="CH119" s="234">
        <f t="shared" si="506"/>
        <v>518610.37000000011</v>
      </c>
      <c r="CI119" s="234">
        <f t="shared" si="506"/>
        <v>-575979.80000000005</v>
      </c>
      <c r="CJ119" s="234">
        <f t="shared" si="506"/>
        <v>24193.650000000023</v>
      </c>
      <c r="CK119" s="234">
        <f t="shared" si="506"/>
        <v>-14217</v>
      </c>
      <c r="CL119" s="234">
        <f t="shared" si="506"/>
        <v>485131.99</v>
      </c>
      <c r="CM119" s="234">
        <f t="shared" si="507"/>
        <v>569567</v>
      </c>
      <c r="CN119" s="234">
        <f t="shared" si="507"/>
        <v>-390886</v>
      </c>
      <c r="CO119" s="234">
        <f t="shared" si="507"/>
        <v>285008</v>
      </c>
      <c r="CP119" s="394">
        <f t="shared" si="507"/>
        <v>68782</v>
      </c>
      <c r="CQ119" s="394">
        <f t="shared" si="507"/>
        <v>-76789</v>
      </c>
      <c r="CR119" s="394">
        <f t="shared" si="507"/>
        <v>713158</v>
      </c>
      <c r="CS119" s="394">
        <f t="shared" si="507"/>
        <v>531684</v>
      </c>
      <c r="CT119" s="394">
        <f t="shared" si="507"/>
        <v>-529582</v>
      </c>
      <c r="CU119" s="394">
        <f t="shared" si="507"/>
        <v>1125089</v>
      </c>
      <c r="CV119" s="394">
        <f t="shared" si="507"/>
        <v>54070</v>
      </c>
      <c r="CW119" s="394">
        <f t="shared" si="507"/>
        <v>441923</v>
      </c>
      <c r="CX119" s="394">
        <f t="shared" si="507"/>
        <v>-407778</v>
      </c>
      <c r="CY119" s="394">
        <f t="shared" si="507"/>
        <v>-454466</v>
      </c>
      <c r="CZ119" s="394">
        <f t="shared" si="507"/>
        <v>-91046</v>
      </c>
      <c r="DA119" s="394">
        <f t="shared" si="507"/>
        <v>206817</v>
      </c>
      <c r="DB119" s="330"/>
      <c r="DC119" s="28">
        <f t="shared" ref="DC119" si="533">DC98-DC105</f>
        <v>364132</v>
      </c>
    </row>
    <row r="120" spans="1:107" s="123" customFormat="1" ht="15" thickBot="1" x14ac:dyDescent="0.4">
      <c r="A120" s="140"/>
      <c r="B120" s="45" t="s">
        <v>144</v>
      </c>
      <c r="C120" s="119">
        <f>SUM(C115:C119)</f>
        <v>10239404.16</v>
      </c>
      <c r="D120" s="120">
        <f t="shared" ref="D120:U120" si="534">SUM(D115:D119)</f>
        <v>-4841759.5399999982</v>
      </c>
      <c r="E120" s="120">
        <f t="shared" si="534"/>
        <v>-7905476.9400000013</v>
      </c>
      <c r="F120" s="29">
        <f t="shared" si="534"/>
        <v>-5969706.2199999997</v>
      </c>
      <c r="G120" s="120">
        <f t="shared" si="534"/>
        <v>-6051817.5600000005</v>
      </c>
      <c r="H120" s="120">
        <f t="shared" si="534"/>
        <v>-4587687.34</v>
      </c>
      <c r="I120" s="120">
        <f t="shared" si="534"/>
        <v>-3283922.0599999996</v>
      </c>
      <c r="J120" s="120">
        <f t="shared" si="534"/>
        <v>-1688373.6399999994</v>
      </c>
      <c r="K120" s="120">
        <f t="shared" si="534"/>
        <v>3792734.6200000006</v>
      </c>
      <c r="L120" s="121">
        <f t="shared" si="534"/>
        <v>17524937.309999995</v>
      </c>
      <c r="M120" s="120">
        <f t="shared" si="534"/>
        <v>8676540.6500000004</v>
      </c>
      <c r="N120" s="120">
        <f t="shared" si="534"/>
        <v>7327239.4799999995</v>
      </c>
      <c r="O120" s="120">
        <f t="shared" si="534"/>
        <v>394291.96000000113</v>
      </c>
      <c r="P120" s="120">
        <f t="shared" si="534"/>
        <v>3148468.6699999985</v>
      </c>
      <c r="Q120" s="120">
        <f t="shared" si="534"/>
        <v>-3280283.4800000004</v>
      </c>
      <c r="R120" s="120">
        <f t="shared" si="534"/>
        <v>-8052168.379999999</v>
      </c>
      <c r="S120" s="120">
        <f t="shared" si="534"/>
        <v>-4824966.28</v>
      </c>
      <c r="T120" s="120">
        <f t="shared" si="534"/>
        <v>-4379392.4800000004</v>
      </c>
      <c r="U120" s="120">
        <f t="shared" si="534"/>
        <v>-2697496.6700000009</v>
      </c>
      <c r="V120" s="120">
        <f t="shared" ref="V120:W120" si="535">SUM(V115:V119)</f>
        <v>-1630818</v>
      </c>
      <c r="W120" s="120">
        <f t="shared" si="535"/>
        <v>2787653.8000000007</v>
      </c>
      <c r="X120" s="121">
        <f t="shared" ref="X120:AB120" si="536">SUM(X115:X119)</f>
        <v>10600870.940000003</v>
      </c>
      <c r="Y120" s="120">
        <f t="shared" si="536"/>
        <v>17436879</v>
      </c>
      <c r="Z120" s="120">
        <f t="shared" si="536"/>
        <v>13404695</v>
      </c>
      <c r="AA120" s="120">
        <f t="shared" si="536"/>
        <v>-231527.4000000013</v>
      </c>
      <c r="AB120" s="120">
        <f t="shared" si="536"/>
        <v>-1643746.4499999997</v>
      </c>
      <c r="AC120" s="120">
        <f t="shared" ref="AC120:AD120" si="537">SUM(AC115:AC119)</f>
        <v>-6108367.2499999991</v>
      </c>
      <c r="AD120" s="120">
        <f t="shared" si="537"/>
        <v>-6592127.2800000021</v>
      </c>
      <c r="AE120" s="120">
        <f t="shared" ref="AE120:AF120" si="538">SUM(AE115:AE119)</f>
        <v>-5117494</v>
      </c>
      <c r="AF120" s="120">
        <f t="shared" si="538"/>
        <v>-4679795.5699999994</v>
      </c>
      <c r="AG120" s="191">
        <v>-3151387</v>
      </c>
      <c r="AH120" s="191">
        <v>-1741305</v>
      </c>
      <c r="AI120" s="191">
        <v>2199897</v>
      </c>
      <c r="AJ120" s="121">
        <v>18813103</v>
      </c>
      <c r="AK120" s="202">
        <v>18394121</v>
      </c>
      <c r="AL120" s="202">
        <v>10429634</v>
      </c>
      <c r="AM120" s="202">
        <v>1291541</v>
      </c>
      <c r="AN120" s="202">
        <v>792811</v>
      </c>
      <c r="AO120" s="202">
        <v>-7059114</v>
      </c>
      <c r="AP120" s="202">
        <v>-8183008</v>
      </c>
      <c r="AQ120" s="29">
        <v>-4948308</v>
      </c>
      <c r="AR120" s="202">
        <v>-6520416</v>
      </c>
      <c r="AS120" s="202">
        <v>-2392322</v>
      </c>
      <c r="AT120" s="202">
        <v>-2272108</v>
      </c>
      <c r="AU120" s="202">
        <v>2603278</v>
      </c>
      <c r="AV120" s="299">
        <v>20274193</v>
      </c>
      <c r="AW120" s="202">
        <v>15953990</v>
      </c>
      <c r="AX120" s="202">
        <v>10691003</v>
      </c>
      <c r="AY120" s="202">
        <v>4509416</v>
      </c>
      <c r="AZ120" s="29">
        <v>-1404169</v>
      </c>
      <c r="BA120" s="202">
        <v>-9581292</v>
      </c>
      <c r="BB120" s="202">
        <v>-7770055</v>
      </c>
      <c r="BC120" s="29">
        <v>-4635376</v>
      </c>
      <c r="BD120" s="202">
        <v>-5514535</v>
      </c>
      <c r="BE120" s="202">
        <v>-4253818</v>
      </c>
      <c r="BF120" s="202">
        <v>-3583362</v>
      </c>
      <c r="BG120" s="202">
        <v>7082490</v>
      </c>
      <c r="BH120" s="299"/>
      <c r="BI120" s="29">
        <f t="shared" si="472"/>
        <v>-9845112.1999999993</v>
      </c>
      <c r="BJ120" s="122">
        <f t="shared" ref="BJ120:BL120" si="539">SUM(BJ115:BJ119)</f>
        <v>7990228.2099999962</v>
      </c>
      <c r="BK120" s="122">
        <f t="shared" si="539"/>
        <v>4625193.46</v>
      </c>
      <c r="BL120" s="122">
        <f t="shared" si="539"/>
        <v>-2082462.1599999995</v>
      </c>
      <c r="BM120" s="122">
        <f t="shared" ref="BM120" si="540">SUM(BM115:BM119)</f>
        <v>1226851.2800000003</v>
      </c>
      <c r="BN120" s="122">
        <f t="shared" ref="BN120:BV120" si="541">SUM(BN115:BN119)</f>
        <v>208294.85999999905</v>
      </c>
      <c r="BO120" s="122">
        <f t="shared" si="541"/>
        <v>586425.38999999908</v>
      </c>
      <c r="BP120" s="122">
        <f t="shared" si="541"/>
        <v>57555.639999999607</v>
      </c>
      <c r="BQ120" s="122">
        <f t="shared" si="541"/>
        <v>-1005080.8200000003</v>
      </c>
      <c r="BR120" s="393">
        <f t="shared" si="541"/>
        <v>-6924066.3699999955</v>
      </c>
      <c r="BS120" s="416">
        <f t="shared" si="541"/>
        <v>8760338.3499999996</v>
      </c>
      <c r="BT120" s="122">
        <f t="shared" si="541"/>
        <v>6077455.5200000005</v>
      </c>
      <c r="BU120" s="122">
        <f t="shared" si="541"/>
        <v>-625819.36000000231</v>
      </c>
      <c r="BV120" s="122">
        <f t="shared" si="541"/>
        <v>-4792215.1199999973</v>
      </c>
      <c r="BW120" s="122">
        <f t="shared" ref="BW120:BX120" si="542">SUM(BW115:BW119)</f>
        <v>-2828083.7699999982</v>
      </c>
      <c r="BX120" s="233">
        <f t="shared" si="542"/>
        <v>1460041.0999999978</v>
      </c>
      <c r="BY120" s="233">
        <f t="shared" ref="BY120:BZ120" si="543">SUM(BY115:BY119)</f>
        <v>-292527.71999999956</v>
      </c>
      <c r="BZ120" s="233">
        <f t="shared" si="543"/>
        <v>-300403.08999999886</v>
      </c>
      <c r="CA120" s="233">
        <f t="shared" ref="CA120" si="544">SUM(CA115:CA119)</f>
        <v>-453890.32999999926</v>
      </c>
      <c r="CB120" s="233">
        <f t="shared" ref="CB120:CC120" si="545">SUM(CB115:CB119)</f>
        <v>-110487</v>
      </c>
      <c r="CC120" s="233">
        <f t="shared" si="545"/>
        <v>-587756.80000000051</v>
      </c>
      <c r="CD120" s="393">
        <f t="shared" ref="CD120:CE120" si="546">SUM(CD115:CD119)</f>
        <v>8212232.0599999968</v>
      </c>
      <c r="CE120" s="355">
        <f t="shared" si="546"/>
        <v>957242</v>
      </c>
      <c r="CF120" s="233">
        <f t="shared" ref="CF120" si="547">SUM(CF115:CF119)</f>
        <v>-2975061</v>
      </c>
      <c r="CG120" s="233">
        <f t="shared" ref="CG120" si="548">SUM(CG115:CG119)</f>
        <v>1523068.4000000011</v>
      </c>
      <c r="CH120" s="233">
        <f t="shared" ref="CH120" si="549">SUM(CH115:CH119)</f>
        <v>2436557.4499999997</v>
      </c>
      <c r="CI120" s="233">
        <f t="shared" ref="CI120" si="550">SUM(CI115:CI119)</f>
        <v>-950746.75000000105</v>
      </c>
      <c r="CJ120" s="233">
        <f t="shared" ref="CJ120" si="551">SUM(CJ115:CJ119)</f>
        <v>-1590880.7199999993</v>
      </c>
      <c r="CK120" s="233">
        <f t="shared" ref="CK120" si="552">SUM(CK115:CK119)</f>
        <v>169186</v>
      </c>
      <c r="CL120" s="233">
        <f t="shared" ref="CL120" si="553">SUM(CL115:CL119)</f>
        <v>-1840620.4300000004</v>
      </c>
      <c r="CM120" s="233">
        <f t="shared" ref="CM120" si="554">SUM(CM115:CM119)</f>
        <v>759065</v>
      </c>
      <c r="CN120" s="233">
        <f t="shared" ref="CN120" si="555">SUM(CN115:CN119)</f>
        <v>-530803</v>
      </c>
      <c r="CO120" s="233">
        <f t="shared" ref="CO120" si="556">SUM(CO115:CO119)</f>
        <v>403381</v>
      </c>
      <c r="CP120" s="393">
        <f t="shared" ref="CP120" si="557">SUM(CP115:CP119)</f>
        <v>1461090</v>
      </c>
      <c r="CQ120" s="393">
        <f t="shared" ref="CQ120" si="558">SUM(CQ115:CQ119)</f>
        <v>-2440131</v>
      </c>
      <c r="CR120" s="393">
        <f t="shared" ref="CR120" si="559">SUM(CR115:CR119)</f>
        <v>261369</v>
      </c>
      <c r="CS120" s="393">
        <f t="shared" ref="CS120" si="560">SUM(CS115:CS119)</f>
        <v>3217875</v>
      </c>
      <c r="CT120" s="393">
        <f t="shared" ref="CT120:CU120" si="561">SUM(CT115:CT119)</f>
        <v>-2196980</v>
      </c>
      <c r="CU120" s="393">
        <f t="shared" si="561"/>
        <v>-2522178</v>
      </c>
      <c r="CV120" s="393">
        <f t="shared" ref="CV120" si="562">SUM(CV115:CV119)</f>
        <v>412953</v>
      </c>
      <c r="CW120" s="393">
        <f t="shared" ref="CW120" si="563">SUM(CW115:CW119)</f>
        <v>312932</v>
      </c>
      <c r="CX120" s="393">
        <f t="shared" ref="CX120:CY120" si="564">SUM(CX115:CX119)</f>
        <v>1005881</v>
      </c>
      <c r="CY120" s="393">
        <f t="shared" si="564"/>
        <v>-1861496</v>
      </c>
      <c r="CZ120" s="393">
        <f t="shared" ref="CZ120:DA120" si="565">SUM(CZ115:CZ119)</f>
        <v>-1311254</v>
      </c>
      <c r="DA120" s="393">
        <f t="shared" si="565"/>
        <v>4479212</v>
      </c>
      <c r="DB120" s="331"/>
      <c r="DC120" s="29">
        <f t="shared" si="440"/>
        <v>7082490</v>
      </c>
    </row>
    <row r="121" spans="1:107" s="52" customFormat="1" x14ac:dyDescent="0.3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1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1"/>
      <c r="BI121" s="71"/>
      <c r="BJ121" s="72"/>
      <c r="BK121" s="72"/>
      <c r="BL121" s="72"/>
      <c r="BM121" s="72"/>
      <c r="BN121" s="72"/>
      <c r="BO121" s="72"/>
      <c r="BP121" s="72"/>
      <c r="BQ121" s="72"/>
      <c r="BR121" s="385"/>
      <c r="BS121" s="408"/>
      <c r="BT121" s="72"/>
      <c r="BU121" s="72"/>
      <c r="BV121" s="72"/>
      <c r="BW121" s="72"/>
      <c r="BX121" s="225"/>
      <c r="BY121" s="225"/>
      <c r="BZ121" s="225"/>
      <c r="CA121" s="225"/>
      <c r="CB121" s="225"/>
      <c r="CC121" s="225"/>
      <c r="CD121" s="385"/>
      <c r="CE121" s="347"/>
      <c r="CF121" s="225"/>
      <c r="CG121" s="225"/>
      <c r="CH121" s="225"/>
      <c r="CI121" s="225"/>
      <c r="CJ121" s="225"/>
      <c r="CK121" s="225"/>
      <c r="CL121" s="225"/>
      <c r="CM121" s="225"/>
      <c r="CN121" s="225"/>
      <c r="CO121" s="225"/>
      <c r="CP121" s="385"/>
      <c r="CQ121" s="385"/>
      <c r="CR121" s="385"/>
      <c r="CS121" s="385"/>
      <c r="CT121" s="385"/>
      <c r="CU121" s="385"/>
      <c r="CV121" s="385"/>
      <c r="CW121" s="385"/>
      <c r="CX121" s="385"/>
      <c r="CY121" s="385"/>
      <c r="CZ121" s="385"/>
      <c r="DA121" s="385"/>
      <c r="DB121" s="264"/>
      <c r="DC121" s="71"/>
    </row>
    <row r="122" spans="1:107" s="52" customFormat="1" x14ac:dyDescent="0.35">
      <c r="A122" s="139"/>
      <c r="B122" s="53" t="s">
        <v>139</v>
      </c>
      <c r="C122" s="54">
        <v>14</v>
      </c>
      <c r="D122" s="55">
        <v>13</v>
      </c>
      <c r="E122" s="55">
        <v>15</v>
      </c>
      <c r="F122" s="57">
        <v>15</v>
      </c>
      <c r="G122" s="55">
        <v>15</v>
      </c>
      <c r="H122" s="57">
        <v>16</v>
      </c>
      <c r="I122" s="55">
        <v>16</v>
      </c>
      <c r="J122" s="57">
        <v>15</v>
      </c>
      <c r="K122" s="55">
        <v>13</v>
      </c>
      <c r="L122" s="100">
        <v>11</v>
      </c>
      <c r="M122" s="57">
        <v>11</v>
      </c>
      <c r="N122" s="57">
        <v>9</v>
      </c>
      <c r="O122" s="55">
        <v>8</v>
      </c>
      <c r="P122" s="57">
        <v>10</v>
      </c>
      <c r="Q122" s="55">
        <v>10</v>
      </c>
      <c r="R122" s="57">
        <v>10</v>
      </c>
      <c r="S122" s="55">
        <v>7</v>
      </c>
      <c r="T122" s="57">
        <v>6</v>
      </c>
      <c r="U122" s="194">
        <v>5</v>
      </c>
      <c r="V122" s="194">
        <v>3</v>
      </c>
      <c r="W122" s="194">
        <v>2</v>
      </c>
      <c r="X122" s="100">
        <v>2</v>
      </c>
      <c r="Y122" s="194">
        <v>4</v>
      </c>
      <c r="Z122" s="194">
        <v>6</v>
      </c>
      <c r="AA122" s="194">
        <v>6</v>
      </c>
      <c r="AB122" s="194">
        <v>5</v>
      </c>
      <c r="AC122" s="194">
        <v>5</v>
      </c>
      <c r="AD122" s="194">
        <v>7</v>
      </c>
      <c r="AE122" s="194">
        <v>8</v>
      </c>
      <c r="AF122" s="194">
        <v>9</v>
      </c>
      <c r="AG122" s="194">
        <v>11</v>
      </c>
      <c r="AH122" s="194">
        <v>13</v>
      </c>
      <c r="AI122" s="194">
        <v>10</v>
      </c>
      <c r="AJ122" s="100">
        <v>7</v>
      </c>
      <c r="AK122" s="194">
        <v>4</v>
      </c>
      <c r="AL122" s="194">
        <v>4</v>
      </c>
      <c r="AM122" s="194">
        <v>6</v>
      </c>
      <c r="AN122" s="194">
        <v>9</v>
      </c>
      <c r="AO122" s="194">
        <v>6</v>
      </c>
      <c r="AP122" s="194">
        <v>4</v>
      </c>
      <c r="AQ122" s="57">
        <v>8</v>
      </c>
      <c r="AR122" s="194">
        <v>6</v>
      </c>
      <c r="AS122" s="194">
        <v>7</v>
      </c>
      <c r="AT122" s="194">
        <v>6</v>
      </c>
      <c r="AU122" s="194">
        <v>6</v>
      </c>
      <c r="AV122" s="100">
        <v>3</v>
      </c>
      <c r="AW122" s="194">
        <v>3</v>
      </c>
      <c r="AX122" s="194">
        <v>3</v>
      </c>
      <c r="AY122" s="194">
        <v>3</v>
      </c>
      <c r="AZ122" s="57">
        <v>3</v>
      </c>
      <c r="BA122" s="194">
        <v>3</v>
      </c>
      <c r="BB122" s="194">
        <v>4</v>
      </c>
      <c r="BC122" s="57">
        <v>4</v>
      </c>
      <c r="BD122" s="194">
        <v>1</v>
      </c>
      <c r="BE122" s="194">
        <v>1</v>
      </c>
      <c r="BF122" s="194">
        <v>3</v>
      </c>
      <c r="BG122" s="194">
        <v>3</v>
      </c>
      <c r="BH122" s="100"/>
      <c r="BI122" s="57">
        <f t="shared" ref="BI122:BR126" si="566">O122-C122</f>
        <v>-6</v>
      </c>
      <c r="BJ122" s="101">
        <f t="shared" si="566"/>
        <v>-3</v>
      </c>
      <c r="BK122" s="101">
        <f t="shared" si="566"/>
        <v>-5</v>
      </c>
      <c r="BL122" s="101">
        <f t="shared" si="566"/>
        <v>-5</v>
      </c>
      <c r="BM122" s="101">
        <f t="shared" si="566"/>
        <v>-8</v>
      </c>
      <c r="BN122" s="101">
        <f t="shared" si="566"/>
        <v>-10</v>
      </c>
      <c r="BO122" s="101">
        <f t="shared" si="566"/>
        <v>-11</v>
      </c>
      <c r="BP122" s="101">
        <f t="shared" si="566"/>
        <v>-12</v>
      </c>
      <c r="BQ122" s="101">
        <f t="shared" si="566"/>
        <v>-11</v>
      </c>
      <c r="BR122" s="397">
        <f t="shared" si="566"/>
        <v>-9</v>
      </c>
      <c r="BS122" s="101">
        <f t="shared" ref="BS122:CB126" si="567">Y122-M122</f>
        <v>-7</v>
      </c>
      <c r="BT122" s="101">
        <f t="shared" si="567"/>
        <v>-3</v>
      </c>
      <c r="BU122" s="101">
        <f t="shared" si="567"/>
        <v>-2</v>
      </c>
      <c r="BV122" s="101">
        <f t="shared" si="567"/>
        <v>-5</v>
      </c>
      <c r="BW122" s="101">
        <f t="shared" si="567"/>
        <v>-5</v>
      </c>
      <c r="BX122" s="237">
        <f t="shared" si="567"/>
        <v>-3</v>
      </c>
      <c r="BY122" s="237">
        <f t="shared" si="567"/>
        <v>1</v>
      </c>
      <c r="BZ122" s="237">
        <f t="shared" si="567"/>
        <v>3</v>
      </c>
      <c r="CA122" s="237">
        <f t="shared" si="567"/>
        <v>6</v>
      </c>
      <c r="CB122" s="237">
        <f t="shared" si="567"/>
        <v>10</v>
      </c>
      <c r="CC122" s="237">
        <f t="shared" ref="CC122:CL126" si="568">AI122-W122</f>
        <v>8</v>
      </c>
      <c r="CD122" s="397">
        <f t="shared" si="568"/>
        <v>5</v>
      </c>
      <c r="CE122" s="237">
        <f t="shared" si="568"/>
        <v>0</v>
      </c>
      <c r="CF122" s="237">
        <f t="shared" si="568"/>
        <v>-2</v>
      </c>
      <c r="CG122" s="237">
        <f t="shared" si="568"/>
        <v>0</v>
      </c>
      <c r="CH122" s="237">
        <f t="shared" si="568"/>
        <v>4</v>
      </c>
      <c r="CI122" s="237">
        <f t="shared" si="568"/>
        <v>1</v>
      </c>
      <c r="CJ122" s="237">
        <f t="shared" si="568"/>
        <v>-3</v>
      </c>
      <c r="CK122" s="237">
        <f t="shared" si="568"/>
        <v>0</v>
      </c>
      <c r="CL122" s="237">
        <f t="shared" si="568"/>
        <v>-3</v>
      </c>
      <c r="CM122" s="237">
        <f t="shared" ref="CM122:DA126" si="569">AS122-AG122</f>
        <v>-4</v>
      </c>
      <c r="CN122" s="237">
        <f t="shared" si="569"/>
        <v>-7</v>
      </c>
      <c r="CO122" s="237">
        <f t="shared" si="569"/>
        <v>-4</v>
      </c>
      <c r="CP122" s="397">
        <f t="shared" si="569"/>
        <v>-4</v>
      </c>
      <c r="CQ122" s="397">
        <f t="shared" si="569"/>
        <v>-1</v>
      </c>
      <c r="CR122" s="397">
        <f t="shared" si="569"/>
        <v>-1</v>
      </c>
      <c r="CS122" s="397">
        <f t="shared" si="569"/>
        <v>-3</v>
      </c>
      <c r="CT122" s="397">
        <f t="shared" si="569"/>
        <v>-6</v>
      </c>
      <c r="CU122" s="397">
        <f t="shared" si="569"/>
        <v>-3</v>
      </c>
      <c r="CV122" s="397">
        <f t="shared" si="569"/>
        <v>0</v>
      </c>
      <c r="CW122" s="397">
        <f t="shared" si="569"/>
        <v>-4</v>
      </c>
      <c r="CX122" s="397">
        <f t="shared" si="569"/>
        <v>-5</v>
      </c>
      <c r="CY122" s="397">
        <f t="shared" si="569"/>
        <v>-6</v>
      </c>
      <c r="CZ122" s="397">
        <f t="shared" si="569"/>
        <v>-3</v>
      </c>
      <c r="DA122" s="397">
        <f t="shared" si="569"/>
        <v>-3</v>
      </c>
      <c r="DB122" s="264"/>
      <c r="DC122" s="57">
        <f>IF(ISERROR(GETPIVOTDATA("VALUE",'CRS WK pvt'!$I$2,"DT_FILE",DC$8,"CD_CO",DC$6,"TRIM_CAT",TRIM(B122),"TRIM_LINE",A121))=TRUE,0,GETPIVOTDATA("VALUE",'CRS WK pvt'!$I$2,"DT_FILE",DC$8,"CD_CO",DC$6,"TRIM_CAT",TRIM(B122),"TRIM_LINE",A121))</f>
        <v>3</v>
      </c>
    </row>
    <row r="123" spans="1:107" s="52" customFormat="1" x14ac:dyDescent="0.35">
      <c r="A123" s="139"/>
      <c r="B123" s="53" t="s">
        <v>140</v>
      </c>
      <c r="C123" s="54">
        <v>95</v>
      </c>
      <c r="D123" s="55">
        <v>91</v>
      </c>
      <c r="E123" s="55">
        <v>110</v>
      </c>
      <c r="F123" s="57">
        <v>126</v>
      </c>
      <c r="G123" s="55">
        <v>137</v>
      </c>
      <c r="H123" s="57">
        <v>139</v>
      </c>
      <c r="I123" s="55">
        <v>145</v>
      </c>
      <c r="J123" s="57">
        <v>139</v>
      </c>
      <c r="K123" s="55">
        <v>148</v>
      </c>
      <c r="L123" s="100">
        <v>141</v>
      </c>
      <c r="M123" s="57">
        <v>121</v>
      </c>
      <c r="N123" s="57">
        <v>117</v>
      </c>
      <c r="O123" s="55">
        <v>122</v>
      </c>
      <c r="P123" s="57">
        <v>121</v>
      </c>
      <c r="Q123" s="55">
        <v>129</v>
      </c>
      <c r="R123" s="57">
        <v>127</v>
      </c>
      <c r="S123" s="55">
        <v>128</v>
      </c>
      <c r="T123" s="57">
        <v>118</v>
      </c>
      <c r="U123" s="194">
        <v>104</v>
      </c>
      <c r="V123" s="194">
        <v>117</v>
      </c>
      <c r="W123" s="194">
        <v>126</v>
      </c>
      <c r="X123" s="100">
        <v>140</v>
      </c>
      <c r="Y123" s="194">
        <v>167</v>
      </c>
      <c r="Z123" s="194">
        <v>207</v>
      </c>
      <c r="AA123" s="194">
        <v>233</v>
      </c>
      <c r="AB123" s="194">
        <v>277</v>
      </c>
      <c r="AC123" s="194">
        <v>303</v>
      </c>
      <c r="AD123" s="194">
        <v>333</v>
      </c>
      <c r="AE123" s="194">
        <v>455</v>
      </c>
      <c r="AF123" s="194">
        <v>528</v>
      </c>
      <c r="AG123" s="194">
        <v>564</v>
      </c>
      <c r="AH123" s="194">
        <v>583</v>
      </c>
      <c r="AI123" s="194">
        <v>556</v>
      </c>
      <c r="AJ123" s="100">
        <v>546</v>
      </c>
      <c r="AK123" s="194">
        <v>513</v>
      </c>
      <c r="AL123" s="194">
        <v>468</v>
      </c>
      <c r="AM123" s="194">
        <v>418</v>
      </c>
      <c r="AN123" s="194">
        <v>387</v>
      </c>
      <c r="AO123" s="194">
        <v>347</v>
      </c>
      <c r="AP123" s="194">
        <v>336</v>
      </c>
      <c r="AQ123" s="57">
        <v>330</v>
      </c>
      <c r="AR123" s="194">
        <v>281</v>
      </c>
      <c r="AS123" s="194">
        <v>297</v>
      </c>
      <c r="AT123" s="194">
        <v>318</v>
      </c>
      <c r="AU123" s="194">
        <v>306</v>
      </c>
      <c r="AV123" s="100">
        <v>311</v>
      </c>
      <c r="AW123" s="194">
        <v>288</v>
      </c>
      <c r="AX123" s="194">
        <v>273</v>
      </c>
      <c r="AY123" s="194">
        <v>256</v>
      </c>
      <c r="AZ123" s="57">
        <v>273</v>
      </c>
      <c r="BA123" s="194">
        <v>280</v>
      </c>
      <c r="BB123" s="194">
        <v>294</v>
      </c>
      <c r="BC123" s="57">
        <v>318</v>
      </c>
      <c r="BD123" s="194">
        <v>359</v>
      </c>
      <c r="BE123" s="194">
        <v>380</v>
      </c>
      <c r="BF123" s="194">
        <v>392</v>
      </c>
      <c r="BG123" s="194">
        <v>383</v>
      </c>
      <c r="BH123" s="100"/>
      <c r="BI123" s="57">
        <f t="shared" si="566"/>
        <v>27</v>
      </c>
      <c r="BJ123" s="101">
        <f t="shared" si="566"/>
        <v>30</v>
      </c>
      <c r="BK123" s="101">
        <f t="shared" si="566"/>
        <v>19</v>
      </c>
      <c r="BL123" s="101">
        <f t="shared" si="566"/>
        <v>1</v>
      </c>
      <c r="BM123" s="101">
        <f t="shared" si="566"/>
        <v>-9</v>
      </c>
      <c r="BN123" s="101">
        <f t="shared" si="566"/>
        <v>-21</v>
      </c>
      <c r="BO123" s="101">
        <f t="shared" si="566"/>
        <v>-41</v>
      </c>
      <c r="BP123" s="101">
        <f t="shared" si="566"/>
        <v>-22</v>
      </c>
      <c r="BQ123" s="101">
        <f t="shared" si="566"/>
        <v>-22</v>
      </c>
      <c r="BR123" s="397">
        <f t="shared" si="566"/>
        <v>-1</v>
      </c>
      <c r="BS123" s="101">
        <f t="shared" si="567"/>
        <v>46</v>
      </c>
      <c r="BT123" s="101">
        <f t="shared" si="567"/>
        <v>90</v>
      </c>
      <c r="BU123" s="101">
        <f t="shared" si="567"/>
        <v>111</v>
      </c>
      <c r="BV123" s="101">
        <f t="shared" si="567"/>
        <v>156</v>
      </c>
      <c r="BW123" s="101">
        <f t="shared" si="567"/>
        <v>174</v>
      </c>
      <c r="BX123" s="237">
        <f t="shared" si="567"/>
        <v>206</v>
      </c>
      <c r="BY123" s="237">
        <f t="shared" si="567"/>
        <v>327</v>
      </c>
      <c r="BZ123" s="237">
        <f t="shared" si="567"/>
        <v>410</v>
      </c>
      <c r="CA123" s="237">
        <f t="shared" si="567"/>
        <v>460</v>
      </c>
      <c r="CB123" s="237">
        <f t="shared" si="567"/>
        <v>466</v>
      </c>
      <c r="CC123" s="237">
        <f t="shared" si="568"/>
        <v>430</v>
      </c>
      <c r="CD123" s="397">
        <f t="shared" si="568"/>
        <v>406</v>
      </c>
      <c r="CE123" s="237">
        <f t="shared" si="568"/>
        <v>346</v>
      </c>
      <c r="CF123" s="237">
        <f t="shared" si="568"/>
        <v>261</v>
      </c>
      <c r="CG123" s="237">
        <f t="shared" si="568"/>
        <v>185</v>
      </c>
      <c r="CH123" s="237">
        <f t="shared" si="568"/>
        <v>110</v>
      </c>
      <c r="CI123" s="237">
        <f t="shared" si="568"/>
        <v>44</v>
      </c>
      <c r="CJ123" s="237">
        <f t="shared" si="568"/>
        <v>3</v>
      </c>
      <c r="CK123" s="237">
        <f t="shared" si="568"/>
        <v>-125</v>
      </c>
      <c r="CL123" s="237">
        <f t="shared" si="568"/>
        <v>-247</v>
      </c>
      <c r="CM123" s="237">
        <f t="shared" si="569"/>
        <v>-267</v>
      </c>
      <c r="CN123" s="237">
        <f t="shared" si="569"/>
        <v>-265</v>
      </c>
      <c r="CO123" s="237">
        <f t="shared" si="569"/>
        <v>-250</v>
      </c>
      <c r="CP123" s="397">
        <f t="shared" si="569"/>
        <v>-235</v>
      </c>
      <c r="CQ123" s="397">
        <f t="shared" si="569"/>
        <v>-225</v>
      </c>
      <c r="CR123" s="397">
        <f t="shared" si="569"/>
        <v>-195</v>
      </c>
      <c r="CS123" s="397">
        <f t="shared" si="569"/>
        <v>-162</v>
      </c>
      <c r="CT123" s="397">
        <f t="shared" si="569"/>
        <v>-114</v>
      </c>
      <c r="CU123" s="397">
        <f t="shared" si="569"/>
        <v>-67</v>
      </c>
      <c r="CV123" s="397">
        <f t="shared" si="569"/>
        <v>-42</v>
      </c>
      <c r="CW123" s="397">
        <f t="shared" si="569"/>
        <v>-12</v>
      </c>
      <c r="CX123" s="397">
        <f t="shared" si="569"/>
        <v>78</v>
      </c>
      <c r="CY123" s="397">
        <f t="shared" si="569"/>
        <v>83</v>
      </c>
      <c r="CZ123" s="397">
        <f t="shared" si="569"/>
        <v>74</v>
      </c>
      <c r="DA123" s="397">
        <f t="shared" si="569"/>
        <v>77</v>
      </c>
      <c r="DB123" s="264"/>
      <c r="DC123" s="57">
        <f>IF(ISERROR(GETPIVOTDATA("VALUE",'CRS WK pvt'!$I$2,"DT_FILE",DC$8,"CD_CO",DC$6,"TRIM_CAT",TRIM(B123),"TRIM_LINE",A121))=TRUE,0,GETPIVOTDATA("VALUE",'CRS WK pvt'!$I$2,"DT_FILE",DC$8,"CD_CO",DC$6,"TRIM_CAT",TRIM(B123),"TRIM_LINE",A121))</f>
        <v>383</v>
      </c>
    </row>
    <row r="124" spans="1:107" s="52" customFormat="1" x14ac:dyDescent="0.3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/>
      <c r="BI124" s="57">
        <f t="shared" si="566"/>
        <v>0</v>
      </c>
      <c r="BJ124" s="101">
        <f t="shared" si="566"/>
        <v>0</v>
      </c>
      <c r="BK124" s="101">
        <f t="shared" si="566"/>
        <v>0</v>
      </c>
      <c r="BL124" s="101">
        <f t="shared" si="566"/>
        <v>0</v>
      </c>
      <c r="BM124" s="101">
        <f t="shared" si="566"/>
        <v>0</v>
      </c>
      <c r="BN124" s="101">
        <f t="shared" si="566"/>
        <v>0</v>
      </c>
      <c r="BO124" s="101">
        <f t="shared" si="566"/>
        <v>0</v>
      </c>
      <c r="BP124" s="101">
        <f t="shared" si="566"/>
        <v>0</v>
      </c>
      <c r="BQ124" s="101">
        <f t="shared" si="566"/>
        <v>0</v>
      </c>
      <c r="BR124" s="397">
        <f t="shared" si="566"/>
        <v>0</v>
      </c>
      <c r="BS124" s="101">
        <f t="shared" si="567"/>
        <v>0</v>
      </c>
      <c r="BT124" s="101">
        <f t="shared" si="567"/>
        <v>0</v>
      </c>
      <c r="BU124" s="101">
        <f t="shared" si="567"/>
        <v>0</v>
      </c>
      <c r="BV124" s="101">
        <f t="shared" si="567"/>
        <v>0</v>
      </c>
      <c r="BW124" s="101">
        <f t="shared" si="567"/>
        <v>0</v>
      </c>
      <c r="BX124" s="237">
        <f t="shared" si="567"/>
        <v>0</v>
      </c>
      <c r="BY124" s="237">
        <f t="shared" si="567"/>
        <v>0</v>
      </c>
      <c r="BZ124" s="237">
        <f t="shared" si="567"/>
        <v>0</v>
      </c>
      <c r="CA124" s="237">
        <f t="shared" si="567"/>
        <v>0</v>
      </c>
      <c r="CB124" s="237">
        <f t="shared" si="567"/>
        <v>0</v>
      </c>
      <c r="CC124" s="237">
        <f t="shared" si="568"/>
        <v>0</v>
      </c>
      <c r="CD124" s="397">
        <f t="shared" si="568"/>
        <v>0</v>
      </c>
      <c r="CE124" s="237">
        <f t="shared" si="568"/>
        <v>0</v>
      </c>
      <c r="CF124" s="237">
        <f t="shared" si="568"/>
        <v>0</v>
      </c>
      <c r="CG124" s="237">
        <f t="shared" si="568"/>
        <v>0</v>
      </c>
      <c r="CH124" s="237">
        <f t="shared" si="568"/>
        <v>0</v>
      </c>
      <c r="CI124" s="237">
        <f t="shared" si="568"/>
        <v>0</v>
      </c>
      <c r="CJ124" s="237">
        <f t="shared" si="568"/>
        <v>0</v>
      </c>
      <c r="CK124" s="237">
        <f t="shared" si="568"/>
        <v>0</v>
      </c>
      <c r="CL124" s="237">
        <f t="shared" si="568"/>
        <v>0</v>
      </c>
      <c r="CM124" s="237">
        <f t="shared" si="569"/>
        <v>0</v>
      </c>
      <c r="CN124" s="237">
        <f t="shared" si="569"/>
        <v>0</v>
      </c>
      <c r="CO124" s="237">
        <f t="shared" si="569"/>
        <v>0</v>
      </c>
      <c r="CP124" s="397">
        <f t="shared" si="569"/>
        <v>0</v>
      </c>
      <c r="CQ124" s="397">
        <f t="shared" si="569"/>
        <v>0</v>
      </c>
      <c r="CR124" s="397">
        <f t="shared" si="569"/>
        <v>0</v>
      </c>
      <c r="CS124" s="397">
        <f t="shared" si="569"/>
        <v>0</v>
      </c>
      <c r="CT124" s="397">
        <f t="shared" si="569"/>
        <v>0</v>
      </c>
      <c r="CU124" s="397">
        <f t="shared" si="569"/>
        <v>0</v>
      </c>
      <c r="CV124" s="397">
        <f t="shared" si="569"/>
        <v>0</v>
      </c>
      <c r="CW124" s="397">
        <f t="shared" si="569"/>
        <v>0</v>
      </c>
      <c r="CX124" s="397">
        <f t="shared" si="569"/>
        <v>0</v>
      </c>
      <c r="CY124" s="397">
        <f t="shared" si="569"/>
        <v>0</v>
      </c>
      <c r="CZ124" s="397">
        <f t="shared" si="569"/>
        <v>0</v>
      </c>
      <c r="DA124" s="397">
        <f t="shared" si="569"/>
        <v>0</v>
      </c>
      <c r="DB124" s="264"/>
      <c r="DC124" s="57">
        <f>IF(ISERROR(GETPIVOTDATA("VALUE",'CRS WK pvt'!$I$2,"DT_FILE",DC$8,"CD_CO",DC$6,"TRIM_CAT",TRIM(B124),"TRIM_LINE",A121))=TRUE,0,GETPIVOTDATA("VALUE",'CRS WK pvt'!$I$2,"DT_FILE",DC$8,"CD_CO",DC$6,"TRIM_CAT",TRIM(B124),"TRIM_LINE",A121))</f>
        <v>0</v>
      </c>
    </row>
    <row r="125" spans="1:107" s="52" customFormat="1" x14ac:dyDescent="0.3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/>
      <c r="BI125" s="57">
        <f t="shared" si="566"/>
        <v>0</v>
      </c>
      <c r="BJ125" s="101">
        <f t="shared" si="566"/>
        <v>0</v>
      </c>
      <c r="BK125" s="101">
        <f t="shared" si="566"/>
        <v>0</v>
      </c>
      <c r="BL125" s="101">
        <f t="shared" si="566"/>
        <v>0</v>
      </c>
      <c r="BM125" s="101">
        <f t="shared" si="566"/>
        <v>0</v>
      </c>
      <c r="BN125" s="101">
        <f t="shared" si="566"/>
        <v>0</v>
      </c>
      <c r="BO125" s="101">
        <f t="shared" si="566"/>
        <v>0</v>
      </c>
      <c r="BP125" s="101">
        <f t="shared" si="566"/>
        <v>0</v>
      </c>
      <c r="BQ125" s="101">
        <f t="shared" si="566"/>
        <v>0</v>
      </c>
      <c r="BR125" s="397">
        <f t="shared" si="566"/>
        <v>0</v>
      </c>
      <c r="BS125" s="101">
        <f t="shared" si="567"/>
        <v>0</v>
      </c>
      <c r="BT125" s="101">
        <f t="shared" si="567"/>
        <v>0</v>
      </c>
      <c r="BU125" s="101">
        <f t="shared" si="567"/>
        <v>0</v>
      </c>
      <c r="BV125" s="101">
        <f t="shared" si="567"/>
        <v>0</v>
      </c>
      <c r="BW125" s="101">
        <f t="shared" si="567"/>
        <v>0</v>
      </c>
      <c r="BX125" s="237">
        <f t="shared" si="567"/>
        <v>0</v>
      </c>
      <c r="BY125" s="237">
        <f t="shared" si="567"/>
        <v>0</v>
      </c>
      <c r="BZ125" s="237">
        <f t="shared" si="567"/>
        <v>0</v>
      </c>
      <c r="CA125" s="237">
        <f t="shared" si="567"/>
        <v>0</v>
      </c>
      <c r="CB125" s="237">
        <f t="shared" si="567"/>
        <v>0</v>
      </c>
      <c r="CC125" s="237">
        <f t="shared" si="568"/>
        <v>0</v>
      </c>
      <c r="CD125" s="397">
        <f t="shared" si="568"/>
        <v>0</v>
      </c>
      <c r="CE125" s="237">
        <f t="shared" si="568"/>
        <v>0</v>
      </c>
      <c r="CF125" s="237">
        <f t="shared" si="568"/>
        <v>0</v>
      </c>
      <c r="CG125" s="237">
        <f t="shared" si="568"/>
        <v>0</v>
      </c>
      <c r="CH125" s="237">
        <f t="shared" si="568"/>
        <v>0</v>
      </c>
      <c r="CI125" s="237">
        <f t="shared" si="568"/>
        <v>0</v>
      </c>
      <c r="CJ125" s="237">
        <f t="shared" si="568"/>
        <v>0</v>
      </c>
      <c r="CK125" s="237">
        <f t="shared" si="568"/>
        <v>0</v>
      </c>
      <c r="CL125" s="237">
        <f t="shared" si="568"/>
        <v>0</v>
      </c>
      <c r="CM125" s="237">
        <f t="shared" si="569"/>
        <v>0</v>
      </c>
      <c r="CN125" s="237">
        <f t="shared" si="569"/>
        <v>0</v>
      </c>
      <c r="CO125" s="237">
        <f t="shared" si="569"/>
        <v>0</v>
      </c>
      <c r="CP125" s="397">
        <f t="shared" si="569"/>
        <v>0</v>
      </c>
      <c r="CQ125" s="397">
        <f t="shared" si="569"/>
        <v>0</v>
      </c>
      <c r="CR125" s="397">
        <f t="shared" si="569"/>
        <v>0</v>
      </c>
      <c r="CS125" s="397">
        <f t="shared" si="569"/>
        <v>0</v>
      </c>
      <c r="CT125" s="397">
        <f t="shared" si="569"/>
        <v>0</v>
      </c>
      <c r="CU125" s="397">
        <f t="shared" si="569"/>
        <v>0</v>
      </c>
      <c r="CV125" s="397">
        <f t="shared" si="569"/>
        <v>0</v>
      </c>
      <c r="CW125" s="397">
        <f t="shared" si="569"/>
        <v>0</v>
      </c>
      <c r="CX125" s="397">
        <f t="shared" si="569"/>
        <v>0</v>
      </c>
      <c r="CY125" s="397">
        <f t="shared" si="569"/>
        <v>0</v>
      </c>
      <c r="CZ125" s="397">
        <f t="shared" si="569"/>
        <v>0</v>
      </c>
      <c r="DA125" s="397">
        <f t="shared" si="569"/>
        <v>0</v>
      </c>
      <c r="DB125" s="264"/>
      <c r="DC125" s="57">
        <f>IF(ISERROR(GETPIVOTDATA("VALUE",'CRS WK pvt'!$I$2,"DT_FILE",DC$8,"CD_CO",DC$6,"TRIM_CAT",TRIM(B125),"TRIM_LINE",A121))=TRUE,0,GETPIVOTDATA("VALUE",'CRS WK pvt'!$I$2,"DT_FILE",DC$8,"CD_CO",DC$6,"TRIM_CAT",TRIM(B125),"TRIM_LINE",A121))</f>
        <v>0</v>
      </c>
    </row>
    <row r="126" spans="1:107" s="52" customFormat="1" x14ac:dyDescent="0.3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/>
      <c r="BI126" s="57">
        <f t="shared" si="566"/>
        <v>0</v>
      </c>
      <c r="BJ126" s="101">
        <f t="shared" si="566"/>
        <v>0</v>
      </c>
      <c r="BK126" s="101">
        <f t="shared" si="566"/>
        <v>0</v>
      </c>
      <c r="BL126" s="101">
        <f t="shared" si="566"/>
        <v>0</v>
      </c>
      <c r="BM126" s="101">
        <f t="shared" si="566"/>
        <v>0</v>
      </c>
      <c r="BN126" s="101">
        <f t="shared" si="566"/>
        <v>0</v>
      </c>
      <c r="BO126" s="101">
        <f t="shared" si="566"/>
        <v>0</v>
      </c>
      <c r="BP126" s="101">
        <f t="shared" si="566"/>
        <v>0</v>
      </c>
      <c r="BQ126" s="101">
        <f t="shared" si="566"/>
        <v>0</v>
      </c>
      <c r="BR126" s="397">
        <f t="shared" si="566"/>
        <v>0</v>
      </c>
      <c r="BS126" s="101">
        <f t="shared" si="567"/>
        <v>0</v>
      </c>
      <c r="BT126" s="101">
        <f t="shared" si="567"/>
        <v>0</v>
      </c>
      <c r="BU126" s="101">
        <f t="shared" si="567"/>
        <v>0</v>
      </c>
      <c r="BV126" s="101">
        <f t="shared" si="567"/>
        <v>0</v>
      </c>
      <c r="BW126" s="101">
        <f t="shared" si="567"/>
        <v>0</v>
      </c>
      <c r="BX126" s="237">
        <f t="shared" si="567"/>
        <v>0</v>
      </c>
      <c r="BY126" s="237">
        <f t="shared" si="567"/>
        <v>0</v>
      </c>
      <c r="BZ126" s="237">
        <f t="shared" si="567"/>
        <v>0</v>
      </c>
      <c r="CA126" s="237">
        <f t="shared" si="567"/>
        <v>0</v>
      </c>
      <c r="CB126" s="237">
        <f t="shared" si="567"/>
        <v>0</v>
      </c>
      <c r="CC126" s="237">
        <f t="shared" si="568"/>
        <v>0</v>
      </c>
      <c r="CD126" s="397">
        <f t="shared" si="568"/>
        <v>0</v>
      </c>
      <c r="CE126" s="237">
        <f t="shared" si="568"/>
        <v>0</v>
      </c>
      <c r="CF126" s="237">
        <f t="shared" si="568"/>
        <v>0</v>
      </c>
      <c r="CG126" s="237">
        <f t="shared" si="568"/>
        <v>0</v>
      </c>
      <c r="CH126" s="237">
        <f t="shared" si="568"/>
        <v>0</v>
      </c>
      <c r="CI126" s="237">
        <f t="shared" si="568"/>
        <v>0</v>
      </c>
      <c r="CJ126" s="237">
        <f t="shared" si="568"/>
        <v>0</v>
      </c>
      <c r="CK126" s="237">
        <f t="shared" si="568"/>
        <v>0</v>
      </c>
      <c r="CL126" s="237">
        <f t="shared" si="568"/>
        <v>0</v>
      </c>
      <c r="CM126" s="237">
        <f t="shared" si="569"/>
        <v>0</v>
      </c>
      <c r="CN126" s="237">
        <f t="shared" si="569"/>
        <v>0</v>
      </c>
      <c r="CO126" s="237">
        <f t="shared" si="569"/>
        <v>0</v>
      </c>
      <c r="CP126" s="397">
        <f t="shared" si="569"/>
        <v>0</v>
      </c>
      <c r="CQ126" s="397">
        <f t="shared" si="569"/>
        <v>0</v>
      </c>
      <c r="CR126" s="397">
        <f t="shared" si="569"/>
        <v>0</v>
      </c>
      <c r="CS126" s="397">
        <f t="shared" si="569"/>
        <v>0</v>
      </c>
      <c r="CT126" s="397">
        <f t="shared" si="569"/>
        <v>0</v>
      </c>
      <c r="CU126" s="397">
        <f t="shared" si="569"/>
        <v>0</v>
      </c>
      <c r="CV126" s="397">
        <f t="shared" si="569"/>
        <v>0</v>
      </c>
      <c r="CW126" s="397">
        <f t="shared" si="569"/>
        <v>0</v>
      </c>
      <c r="CX126" s="397">
        <f t="shared" si="569"/>
        <v>0</v>
      </c>
      <c r="CY126" s="397">
        <f t="shared" si="569"/>
        <v>0</v>
      </c>
      <c r="CZ126" s="397">
        <f t="shared" si="569"/>
        <v>0</v>
      </c>
      <c r="DA126" s="397">
        <f t="shared" si="569"/>
        <v>0</v>
      </c>
      <c r="DB126" s="264"/>
      <c r="DC126" s="57">
        <f>IF(ISERROR(GETPIVOTDATA("VALUE",'CRS WK pvt'!$I$2,"DT_FILE",DC$8,"CD_CO",DC$6,"TRIM_CAT",TRIM(B126),"TRIM_LINE",A121))=TRUE,0,GETPIVOTDATA("VALUE",'CRS WK pvt'!$I$2,"DT_FILE",DC$8,"CD_CO",DC$6,"TRIM_CAT",TRIM(B126),"TRIM_LINE",A121))</f>
        <v>0</v>
      </c>
    </row>
    <row r="127" spans="1:107" s="66" customFormat="1" x14ac:dyDescent="0.35">
      <c r="A127" s="140"/>
      <c r="B127" s="53" t="s">
        <v>144</v>
      </c>
      <c r="C127" s="114">
        <f t="shared" ref="C127:V127" si="570">SUM(C122:C126)</f>
        <v>109</v>
      </c>
      <c r="D127" s="115">
        <f t="shared" si="570"/>
        <v>104</v>
      </c>
      <c r="E127" s="115">
        <f t="shared" si="570"/>
        <v>125</v>
      </c>
      <c r="F127" s="116">
        <f t="shared" si="570"/>
        <v>141</v>
      </c>
      <c r="G127" s="115">
        <f t="shared" si="570"/>
        <v>152</v>
      </c>
      <c r="H127" s="116">
        <f t="shared" si="570"/>
        <v>155</v>
      </c>
      <c r="I127" s="115">
        <f t="shared" si="570"/>
        <v>161</v>
      </c>
      <c r="J127" s="116">
        <f t="shared" si="570"/>
        <v>154</v>
      </c>
      <c r="K127" s="115">
        <f t="shared" si="570"/>
        <v>161</v>
      </c>
      <c r="L127" s="117">
        <f t="shared" si="570"/>
        <v>152</v>
      </c>
      <c r="M127" s="116">
        <f t="shared" si="570"/>
        <v>132</v>
      </c>
      <c r="N127" s="116">
        <f t="shared" si="570"/>
        <v>126</v>
      </c>
      <c r="O127" s="116">
        <f t="shared" si="570"/>
        <v>130</v>
      </c>
      <c r="P127" s="116">
        <f t="shared" si="570"/>
        <v>131</v>
      </c>
      <c r="Q127" s="116">
        <f t="shared" si="570"/>
        <v>139</v>
      </c>
      <c r="R127" s="116">
        <f t="shared" si="570"/>
        <v>137</v>
      </c>
      <c r="S127" s="116">
        <f t="shared" si="570"/>
        <v>135</v>
      </c>
      <c r="T127" s="116">
        <f t="shared" si="570"/>
        <v>124</v>
      </c>
      <c r="U127" s="116">
        <f t="shared" si="570"/>
        <v>109</v>
      </c>
      <c r="V127" s="116">
        <f t="shared" si="570"/>
        <v>120</v>
      </c>
      <c r="W127" s="195">
        <f>SUM(W122+W123+W124+W125+W126)</f>
        <v>128</v>
      </c>
      <c r="X127" s="117">
        <f>SUM(X122+X123+X124+X125+X126)</f>
        <v>142</v>
      </c>
      <c r="Y127" s="195">
        <v>171</v>
      </c>
      <c r="Z127" s="195">
        <v>213</v>
      </c>
      <c r="AA127" s="195">
        <v>239</v>
      </c>
      <c r="AB127" s="195">
        <v>282</v>
      </c>
      <c r="AC127" s="195">
        <v>308</v>
      </c>
      <c r="AD127" s="195">
        <v>340</v>
      </c>
      <c r="AE127" s="195">
        <v>463</v>
      </c>
      <c r="AF127" s="195">
        <v>537</v>
      </c>
      <c r="AG127" s="195">
        <v>575</v>
      </c>
      <c r="AH127" s="195">
        <v>596</v>
      </c>
      <c r="AI127" s="195">
        <v>566</v>
      </c>
      <c r="AJ127" s="117">
        <v>553</v>
      </c>
      <c r="AK127" s="195">
        <v>517</v>
      </c>
      <c r="AL127" s="195">
        <v>472</v>
      </c>
      <c r="AM127" s="195">
        <v>424</v>
      </c>
      <c r="AN127" s="195">
        <v>396</v>
      </c>
      <c r="AO127" s="195">
        <v>353</v>
      </c>
      <c r="AP127" s="195">
        <v>340</v>
      </c>
      <c r="AQ127" s="78">
        <v>338</v>
      </c>
      <c r="AR127" s="195">
        <v>287</v>
      </c>
      <c r="AS127" s="195">
        <v>304</v>
      </c>
      <c r="AT127" s="195">
        <v>324</v>
      </c>
      <c r="AU127" s="195">
        <v>312</v>
      </c>
      <c r="AV127" s="117">
        <v>314</v>
      </c>
      <c r="AW127" s="195">
        <v>291</v>
      </c>
      <c r="AX127" s="195">
        <v>276</v>
      </c>
      <c r="AY127" s="195">
        <v>259</v>
      </c>
      <c r="AZ127" s="78">
        <v>276</v>
      </c>
      <c r="BA127" s="195">
        <v>283</v>
      </c>
      <c r="BB127" s="195">
        <v>298</v>
      </c>
      <c r="BC127" s="78">
        <v>322</v>
      </c>
      <c r="BD127" s="195">
        <v>360</v>
      </c>
      <c r="BE127" s="195">
        <v>381</v>
      </c>
      <c r="BF127" s="195">
        <v>395</v>
      </c>
      <c r="BG127" s="195">
        <v>386</v>
      </c>
      <c r="BH127" s="117"/>
      <c r="BI127" s="116">
        <f t="shared" ref="BI127:BM127" si="571">SUM(BI122:BI126)</f>
        <v>21</v>
      </c>
      <c r="BJ127" s="118">
        <f t="shared" si="571"/>
        <v>27</v>
      </c>
      <c r="BK127" s="118">
        <f t="shared" si="571"/>
        <v>14</v>
      </c>
      <c r="BL127" s="118">
        <f t="shared" si="571"/>
        <v>-4</v>
      </c>
      <c r="BM127" s="118">
        <f t="shared" si="571"/>
        <v>-17</v>
      </c>
      <c r="BN127" s="118">
        <f t="shared" ref="BN127:BV127" si="572">SUM(BN122:BN126)</f>
        <v>-31</v>
      </c>
      <c r="BO127" s="118">
        <f t="shared" si="572"/>
        <v>-52</v>
      </c>
      <c r="BP127" s="118">
        <f t="shared" si="572"/>
        <v>-34</v>
      </c>
      <c r="BQ127" s="118">
        <f t="shared" si="572"/>
        <v>-33</v>
      </c>
      <c r="BR127" s="398">
        <f t="shared" si="572"/>
        <v>-10</v>
      </c>
      <c r="BS127" s="118">
        <f t="shared" si="572"/>
        <v>39</v>
      </c>
      <c r="BT127" s="118">
        <f t="shared" si="572"/>
        <v>87</v>
      </c>
      <c r="BU127" s="118">
        <f t="shared" si="572"/>
        <v>109</v>
      </c>
      <c r="BV127" s="118">
        <f t="shared" si="572"/>
        <v>151</v>
      </c>
      <c r="BW127" s="118">
        <f t="shared" ref="BW127:BX127" si="573">SUM(BW122:BW126)</f>
        <v>169</v>
      </c>
      <c r="BX127" s="238">
        <f t="shared" si="573"/>
        <v>203</v>
      </c>
      <c r="BY127" s="238">
        <f t="shared" ref="BY127:BZ127" si="574">SUM(BY122:BY126)</f>
        <v>328</v>
      </c>
      <c r="BZ127" s="238">
        <f t="shared" si="574"/>
        <v>413</v>
      </c>
      <c r="CA127" s="238">
        <f t="shared" ref="CA127" si="575">SUM(CA122:CA126)</f>
        <v>466</v>
      </c>
      <c r="CB127" s="238">
        <f t="shared" ref="CB127:CC127" si="576">SUM(CB122:CB126)</f>
        <v>476</v>
      </c>
      <c r="CC127" s="238">
        <f t="shared" si="576"/>
        <v>438</v>
      </c>
      <c r="CD127" s="398">
        <f t="shared" ref="CD127:CE127" si="577">SUM(CD122:CD126)</f>
        <v>411</v>
      </c>
      <c r="CE127" s="238">
        <f t="shared" si="577"/>
        <v>346</v>
      </c>
      <c r="CF127" s="238">
        <f t="shared" ref="CF127" si="578">SUM(CF122:CF126)</f>
        <v>259</v>
      </c>
      <c r="CG127" s="238">
        <f t="shared" ref="CG127" si="579">SUM(CG122:CG126)</f>
        <v>185</v>
      </c>
      <c r="CH127" s="238">
        <f t="shared" ref="CH127" si="580">SUM(CH122:CH126)</f>
        <v>114</v>
      </c>
      <c r="CI127" s="238">
        <f t="shared" ref="CI127" si="581">SUM(CI122:CI126)</f>
        <v>45</v>
      </c>
      <c r="CJ127" s="238">
        <f t="shared" ref="CJ127" si="582">SUM(CJ122:CJ126)</f>
        <v>0</v>
      </c>
      <c r="CK127" s="238">
        <f t="shared" ref="CK127" si="583">SUM(CK122:CK126)</f>
        <v>-125</v>
      </c>
      <c r="CL127" s="238">
        <f t="shared" ref="CL127" si="584">SUM(CL122:CL126)</f>
        <v>-250</v>
      </c>
      <c r="CM127" s="238">
        <f t="shared" ref="CM127" si="585">SUM(CM122:CM126)</f>
        <v>-271</v>
      </c>
      <c r="CN127" s="238">
        <f t="shared" ref="CN127" si="586">SUM(CN122:CN126)</f>
        <v>-272</v>
      </c>
      <c r="CO127" s="238">
        <f t="shared" ref="CO127" si="587">SUM(CO122:CO126)</f>
        <v>-254</v>
      </c>
      <c r="CP127" s="398">
        <f t="shared" ref="CP127" si="588">SUM(CP122:CP126)</f>
        <v>-239</v>
      </c>
      <c r="CQ127" s="398">
        <f t="shared" ref="CQ127" si="589">SUM(CQ122:CQ126)</f>
        <v>-226</v>
      </c>
      <c r="CR127" s="398">
        <f t="shared" ref="CR127" si="590">SUM(CR122:CR126)</f>
        <v>-196</v>
      </c>
      <c r="CS127" s="398">
        <f t="shared" ref="CS127" si="591">SUM(CS122:CS126)</f>
        <v>-165</v>
      </c>
      <c r="CT127" s="398">
        <f t="shared" ref="CT127:CU127" si="592">SUM(CT122:CT126)</f>
        <v>-120</v>
      </c>
      <c r="CU127" s="398">
        <f t="shared" si="592"/>
        <v>-70</v>
      </c>
      <c r="CV127" s="398">
        <f t="shared" ref="CV127" si="593">SUM(CV122:CV126)</f>
        <v>-42</v>
      </c>
      <c r="CW127" s="398">
        <f t="shared" ref="CW127" si="594">SUM(CW122:CW126)</f>
        <v>-16</v>
      </c>
      <c r="CX127" s="398">
        <f t="shared" ref="CX127:CY127" si="595">SUM(CX122:CX126)</f>
        <v>73</v>
      </c>
      <c r="CY127" s="398">
        <f t="shared" si="595"/>
        <v>77</v>
      </c>
      <c r="CZ127" s="398">
        <f t="shared" ref="CZ127:DA127" si="596">SUM(CZ122:CZ126)</f>
        <v>71</v>
      </c>
      <c r="DA127" s="398">
        <f t="shared" si="596"/>
        <v>74</v>
      </c>
      <c r="DB127" s="265"/>
      <c r="DC127" s="78">
        <f>SUM(DC122:DC126)</f>
        <v>386</v>
      </c>
    </row>
    <row r="128" spans="1:107" s="52" customFormat="1" x14ac:dyDescent="0.3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4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4"/>
      <c r="BI128" s="83"/>
      <c r="BJ128" s="84"/>
      <c r="BK128" s="84"/>
      <c r="BL128" s="84"/>
      <c r="BM128" s="84"/>
      <c r="BN128" s="84"/>
      <c r="BO128" s="84"/>
      <c r="BP128" s="84"/>
      <c r="BQ128" s="84"/>
      <c r="BR128" s="388"/>
      <c r="BS128" s="411"/>
      <c r="BT128" s="84"/>
      <c r="BU128" s="84"/>
      <c r="BV128" s="84"/>
      <c r="BW128" s="84"/>
      <c r="BX128" s="228"/>
      <c r="BY128" s="228"/>
      <c r="BZ128" s="228"/>
      <c r="CA128" s="228"/>
      <c r="CB128" s="228"/>
      <c r="CC128" s="228"/>
      <c r="CD128" s="388"/>
      <c r="CE128" s="350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388"/>
      <c r="CQ128" s="388"/>
      <c r="CR128" s="388"/>
      <c r="CS128" s="388"/>
      <c r="CT128" s="388"/>
      <c r="CU128" s="388"/>
      <c r="CV128" s="388"/>
      <c r="CW128" s="388"/>
      <c r="CX128" s="388"/>
      <c r="CY128" s="388"/>
      <c r="CZ128" s="388"/>
      <c r="DA128" s="388"/>
      <c r="DB128" s="264"/>
      <c r="DC128" s="83"/>
    </row>
    <row r="129" spans="1:107" s="52" customFormat="1" x14ac:dyDescent="0.35">
      <c r="A129" s="139"/>
      <c r="B129" s="53" t="s">
        <v>139</v>
      </c>
      <c r="C129" s="104">
        <v>8</v>
      </c>
      <c r="D129" s="59">
        <v>21</v>
      </c>
      <c r="E129" s="59">
        <v>128</v>
      </c>
      <c r="F129" s="59">
        <v>158</v>
      </c>
      <c r="G129" s="59">
        <v>176</v>
      </c>
      <c r="H129" s="102">
        <v>195</v>
      </c>
      <c r="I129" s="59">
        <v>308</v>
      </c>
      <c r="J129" s="102">
        <v>271</v>
      </c>
      <c r="K129" s="59">
        <v>62</v>
      </c>
      <c r="L129" s="103">
        <v>9</v>
      </c>
      <c r="M129" s="102">
        <v>22</v>
      </c>
      <c r="N129" s="102">
        <v>17</v>
      </c>
      <c r="O129" s="59">
        <v>2</v>
      </c>
      <c r="P129" s="102"/>
      <c r="Q129" s="59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181</v>
      </c>
      <c r="AF129" s="196">
        <v>268</v>
      </c>
      <c r="AG129" s="196">
        <v>186</v>
      </c>
      <c r="AH129" s="196">
        <v>178</v>
      </c>
      <c r="AI129" s="196">
        <v>56</v>
      </c>
      <c r="AJ129" s="103">
        <v>3</v>
      </c>
      <c r="AK129" s="196">
        <v>0</v>
      </c>
      <c r="AL129" s="196">
        <v>0</v>
      </c>
      <c r="AM129" s="196">
        <v>1</v>
      </c>
      <c r="AN129" s="196">
        <v>10</v>
      </c>
      <c r="AO129" s="196">
        <v>117</v>
      </c>
      <c r="AP129" s="196">
        <v>89</v>
      </c>
      <c r="AQ129" s="57">
        <v>74</v>
      </c>
      <c r="AR129" s="196">
        <v>87</v>
      </c>
      <c r="AS129" s="196">
        <v>43</v>
      </c>
      <c r="AT129" s="196">
        <v>75</v>
      </c>
      <c r="AU129" s="196">
        <v>4</v>
      </c>
      <c r="AV129" s="103">
        <v>1</v>
      </c>
      <c r="AW129" s="196">
        <v>0</v>
      </c>
      <c r="AX129" s="196">
        <v>0</v>
      </c>
      <c r="AY129" s="196">
        <v>19</v>
      </c>
      <c r="AZ129" s="57">
        <v>19</v>
      </c>
      <c r="BA129" s="196">
        <v>16</v>
      </c>
      <c r="BB129" s="196">
        <v>79</v>
      </c>
      <c r="BC129" s="57">
        <v>144</v>
      </c>
      <c r="BD129" s="196">
        <v>221</v>
      </c>
      <c r="BE129" s="196">
        <v>173</v>
      </c>
      <c r="BF129" s="196">
        <v>77</v>
      </c>
      <c r="BG129" s="196">
        <v>27</v>
      </c>
      <c r="BH129" s="103"/>
      <c r="BI129" s="102">
        <f t="shared" ref="BI129:BR133" si="597">O129-C129</f>
        <v>-6</v>
      </c>
      <c r="BJ129" s="102">
        <f t="shared" si="597"/>
        <v>-21</v>
      </c>
      <c r="BK129" s="102">
        <f t="shared" si="597"/>
        <v>-128</v>
      </c>
      <c r="BL129" s="102">
        <f t="shared" si="597"/>
        <v>-158</v>
      </c>
      <c r="BM129" s="102">
        <f t="shared" si="597"/>
        <v>-176</v>
      </c>
      <c r="BN129" s="102">
        <f t="shared" si="597"/>
        <v>-195</v>
      </c>
      <c r="BO129" s="102">
        <f t="shared" si="597"/>
        <v>-308</v>
      </c>
      <c r="BP129" s="102">
        <f t="shared" si="597"/>
        <v>-271</v>
      </c>
      <c r="BQ129" s="102">
        <f t="shared" si="597"/>
        <v>-62</v>
      </c>
      <c r="BR129" s="377">
        <f t="shared" si="597"/>
        <v>-9</v>
      </c>
      <c r="BS129" s="102">
        <f t="shared" ref="BS129:CB133" si="598">Y129-M129</f>
        <v>-22</v>
      </c>
      <c r="BT129" s="102">
        <f t="shared" si="598"/>
        <v>-17</v>
      </c>
      <c r="BU129" s="102">
        <f t="shared" si="598"/>
        <v>-2</v>
      </c>
      <c r="BV129" s="102">
        <f t="shared" si="598"/>
        <v>0</v>
      </c>
      <c r="BW129" s="102">
        <f t="shared" si="598"/>
        <v>0</v>
      </c>
      <c r="BX129" s="196">
        <f t="shared" si="598"/>
        <v>0</v>
      </c>
      <c r="BY129" s="196">
        <f t="shared" si="598"/>
        <v>181</v>
      </c>
      <c r="BZ129" s="196">
        <f t="shared" si="598"/>
        <v>268</v>
      </c>
      <c r="CA129" s="196">
        <f t="shared" si="598"/>
        <v>186</v>
      </c>
      <c r="CB129" s="196">
        <f t="shared" si="598"/>
        <v>178</v>
      </c>
      <c r="CC129" s="196">
        <f t="shared" ref="CC129:CL133" si="599">AI129-W129</f>
        <v>56</v>
      </c>
      <c r="CD129" s="377">
        <f t="shared" si="599"/>
        <v>3</v>
      </c>
      <c r="CE129" s="196">
        <f t="shared" si="599"/>
        <v>0</v>
      </c>
      <c r="CF129" s="196">
        <f t="shared" si="599"/>
        <v>0</v>
      </c>
      <c r="CG129" s="196">
        <f t="shared" si="599"/>
        <v>1</v>
      </c>
      <c r="CH129" s="196">
        <f t="shared" si="599"/>
        <v>10</v>
      </c>
      <c r="CI129" s="196">
        <f t="shared" si="599"/>
        <v>117</v>
      </c>
      <c r="CJ129" s="196">
        <f t="shared" si="599"/>
        <v>89</v>
      </c>
      <c r="CK129" s="196">
        <f t="shared" si="599"/>
        <v>-107</v>
      </c>
      <c r="CL129" s="196">
        <f t="shared" si="599"/>
        <v>-181</v>
      </c>
      <c r="CM129" s="196">
        <f t="shared" ref="CM129:DA133" si="600">AS129-AG129</f>
        <v>-143</v>
      </c>
      <c r="CN129" s="196">
        <f t="shared" si="600"/>
        <v>-103</v>
      </c>
      <c r="CO129" s="196">
        <f t="shared" si="600"/>
        <v>-52</v>
      </c>
      <c r="CP129" s="377">
        <f t="shared" si="600"/>
        <v>-2</v>
      </c>
      <c r="CQ129" s="377">
        <f t="shared" si="600"/>
        <v>0</v>
      </c>
      <c r="CR129" s="377">
        <f t="shared" si="600"/>
        <v>0</v>
      </c>
      <c r="CS129" s="377">
        <f t="shared" si="600"/>
        <v>18</v>
      </c>
      <c r="CT129" s="377">
        <f t="shared" si="600"/>
        <v>9</v>
      </c>
      <c r="CU129" s="377">
        <f t="shared" si="600"/>
        <v>-101</v>
      </c>
      <c r="CV129" s="377">
        <f t="shared" si="600"/>
        <v>-10</v>
      </c>
      <c r="CW129" s="377">
        <f t="shared" si="600"/>
        <v>70</v>
      </c>
      <c r="CX129" s="377">
        <f t="shared" si="600"/>
        <v>134</v>
      </c>
      <c r="CY129" s="377">
        <f t="shared" si="600"/>
        <v>130</v>
      </c>
      <c r="CZ129" s="377">
        <f t="shared" si="600"/>
        <v>2</v>
      </c>
      <c r="DA129" s="377">
        <f t="shared" si="600"/>
        <v>23</v>
      </c>
      <c r="DB129" s="264"/>
      <c r="DC129" s="57">
        <f>IF(ISERROR(GETPIVOTDATA("VALUE",'CRS WK pvt'!$I$2,"DT_FILE",DC$8,"CD_CO",DC$6,"TRIM_CAT",TRIM(B129),"TRIM_LINE",A128))=TRUE,0,GETPIVOTDATA("VALUE",'CRS WK pvt'!$I$2,"DT_FILE",DC$8,"CD_CO",DC$6,"TRIM_CAT",TRIM(B129),"TRIM_LINE",A128))</f>
        <v>27</v>
      </c>
    </row>
    <row r="130" spans="1:107" s="52" customFormat="1" x14ac:dyDescent="0.35">
      <c r="A130" s="139"/>
      <c r="B130" s="53" t="s">
        <v>140</v>
      </c>
      <c r="C130" s="104">
        <v>1</v>
      </c>
      <c r="D130" s="59"/>
      <c r="E130" s="59">
        <v>22</v>
      </c>
      <c r="F130" s="59">
        <v>33</v>
      </c>
      <c r="G130" s="59">
        <v>32</v>
      </c>
      <c r="H130" s="102">
        <v>43</v>
      </c>
      <c r="I130" s="59">
        <v>71</v>
      </c>
      <c r="J130" s="102">
        <v>70</v>
      </c>
      <c r="K130" s="59">
        <v>2</v>
      </c>
      <c r="L130" s="103"/>
      <c r="M130" s="102"/>
      <c r="N130" s="102"/>
      <c r="O130" s="59"/>
      <c r="P130" s="102"/>
      <c r="Q130" s="59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63</v>
      </c>
      <c r="AG130" s="196">
        <v>93</v>
      </c>
      <c r="AH130" s="196">
        <v>71</v>
      </c>
      <c r="AI130" s="196">
        <v>18</v>
      </c>
      <c r="AJ130" s="103">
        <v>0</v>
      </c>
      <c r="AK130" s="196">
        <v>0</v>
      </c>
      <c r="AL130" s="196">
        <v>0</v>
      </c>
      <c r="AM130" s="196">
        <v>0</v>
      </c>
      <c r="AN130" s="196">
        <v>1</v>
      </c>
      <c r="AO130" s="196">
        <v>33</v>
      </c>
      <c r="AP130" s="196">
        <v>30</v>
      </c>
      <c r="AQ130" s="57">
        <v>26</v>
      </c>
      <c r="AR130" s="196">
        <v>27</v>
      </c>
      <c r="AS130" s="196">
        <v>24</v>
      </c>
      <c r="AT130" s="196">
        <v>23</v>
      </c>
      <c r="AU130" s="196">
        <v>2</v>
      </c>
      <c r="AV130" s="103">
        <v>0</v>
      </c>
      <c r="AW130" s="196">
        <v>0</v>
      </c>
      <c r="AX130" s="196">
        <v>0</v>
      </c>
      <c r="AY130" s="196">
        <v>0</v>
      </c>
      <c r="AZ130" s="57">
        <v>3</v>
      </c>
      <c r="BA130" s="196">
        <v>14</v>
      </c>
      <c r="BB130" s="196">
        <v>29</v>
      </c>
      <c r="BC130" s="57">
        <v>63</v>
      </c>
      <c r="BD130" s="196">
        <v>84</v>
      </c>
      <c r="BE130" s="196">
        <v>78</v>
      </c>
      <c r="BF130" s="196">
        <v>43</v>
      </c>
      <c r="BG130" s="196">
        <v>10</v>
      </c>
      <c r="BH130" s="103"/>
      <c r="BI130" s="102">
        <f t="shared" si="597"/>
        <v>-1</v>
      </c>
      <c r="BJ130" s="102">
        <f t="shared" si="597"/>
        <v>0</v>
      </c>
      <c r="BK130" s="102">
        <f t="shared" si="597"/>
        <v>-22</v>
      </c>
      <c r="BL130" s="102">
        <f t="shared" si="597"/>
        <v>-33</v>
      </c>
      <c r="BM130" s="102">
        <f t="shared" si="597"/>
        <v>-32</v>
      </c>
      <c r="BN130" s="102">
        <f t="shared" si="597"/>
        <v>-43</v>
      </c>
      <c r="BO130" s="102">
        <f t="shared" si="597"/>
        <v>-71</v>
      </c>
      <c r="BP130" s="102">
        <f t="shared" si="597"/>
        <v>-70</v>
      </c>
      <c r="BQ130" s="102">
        <f t="shared" si="597"/>
        <v>-2</v>
      </c>
      <c r="BR130" s="377">
        <f t="shared" si="597"/>
        <v>0</v>
      </c>
      <c r="BS130" s="102">
        <f t="shared" si="598"/>
        <v>0</v>
      </c>
      <c r="BT130" s="102">
        <f t="shared" si="598"/>
        <v>0</v>
      </c>
      <c r="BU130" s="102">
        <f t="shared" si="598"/>
        <v>0</v>
      </c>
      <c r="BV130" s="102">
        <f t="shared" si="598"/>
        <v>0</v>
      </c>
      <c r="BW130" s="102">
        <f t="shared" si="598"/>
        <v>0</v>
      </c>
      <c r="BX130" s="196">
        <f t="shared" si="598"/>
        <v>0</v>
      </c>
      <c r="BY130" s="196">
        <f t="shared" si="598"/>
        <v>0</v>
      </c>
      <c r="BZ130" s="196">
        <f t="shared" si="598"/>
        <v>63</v>
      </c>
      <c r="CA130" s="196">
        <f t="shared" si="598"/>
        <v>93</v>
      </c>
      <c r="CB130" s="196">
        <f t="shared" si="598"/>
        <v>71</v>
      </c>
      <c r="CC130" s="196">
        <f t="shared" si="599"/>
        <v>18</v>
      </c>
      <c r="CD130" s="377">
        <f t="shared" si="599"/>
        <v>0</v>
      </c>
      <c r="CE130" s="196">
        <f t="shared" si="599"/>
        <v>0</v>
      </c>
      <c r="CF130" s="196">
        <f t="shared" si="599"/>
        <v>0</v>
      </c>
      <c r="CG130" s="196">
        <f t="shared" si="599"/>
        <v>0</v>
      </c>
      <c r="CH130" s="196">
        <f t="shared" si="599"/>
        <v>1</v>
      </c>
      <c r="CI130" s="196">
        <f t="shared" si="599"/>
        <v>33</v>
      </c>
      <c r="CJ130" s="196">
        <f t="shared" si="599"/>
        <v>30</v>
      </c>
      <c r="CK130" s="196">
        <f t="shared" si="599"/>
        <v>26</v>
      </c>
      <c r="CL130" s="196">
        <f t="shared" si="599"/>
        <v>-36</v>
      </c>
      <c r="CM130" s="196">
        <f t="shared" si="600"/>
        <v>-69</v>
      </c>
      <c r="CN130" s="196">
        <f t="shared" si="600"/>
        <v>-48</v>
      </c>
      <c r="CO130" s="196">
        <f t="shared" si="600"/>
        <v>-16</v>
      </c>
      <c r="CP130" s="377">
        <f t="shared" si="600"/>
        <v>0</v>
      </c>
      <c r="CQ130" s="377">
        <f t="shared" si="600"/>
        <v>0</v>
      </c>
      <c r="CR130" s="377">
        <f t="shared" si="600"/>
        <v>0</v>
      </c>
      <c r="CS130" s="377">
        <f t="shared" si="600"/>
        <v>0</v>
      </c>
      <c r="CT130" s="377">
        <f t="shared" si="600"/>
        <v>2</v>
      </c>
      <c r="CU130" s="377">
        <f t="shared" si="600"/>
        <v>-19</v>
      </c>
      <c r="CV130" s="377">
        <f t="shared" si="600"/>
        <v>-1</v>
      </c>
      <c r="CW130" s="377">
        <f t="shared" si="600"/>
        <v>37</v>
      </c>
      <c r="CX130" s="377">
        <f t="shared" si="600"/>
        <v>57</v>
      </c>
      <c r="CY130" s="377">
        <f t="shared" si="600"/>
        <v>54</v>
      </c>
      <c r="CZ130" s="377">
        <f t="shared" si="600"/>
        <v>20</v>
      </c>
      <c r="DA130" s="377">
        <f t="shared" si="600"/>
        <v>8</v>
      </c>
      <c r="DB130" s="264"/>
      <c r="DC130" s="57">
        <f>IF(ISERROR(GETPIVOTDATA("VALUE",'CRS WK pvt'!$I$2,"DT_FILE",DC$8,"CD_CO",DC$6,"TRIM_CAT",TRIM(B130),"TRIM_LINE",A128))=TRUE,0,GETPIVOTDATA("VALUE",'CRS WK pvt'!$I$2,"DT_FILE",DC$8,"CD_CO",DC$6,"TRIM_CAT",TRIM(B130),"TRIM_LINE",A128))</f>
        <v>10</v>
      </c>
    </row>
    <row r="131" spans="1:107" s="52" customFormat="1" x14ac:dyDescent="0.35">
      <c r="A131" s="139"/>
      <c r="B131" s="53" t="s">
        <v>141</v>
      </c>
      <c r="C131" s="104">
        <v>22</v>
      </c>
      <c r="D131" s="59">
        <v>32</v>
      </c>
      <c r="E131" s="59">
        <v>33</v>
      </c>
      <c r="F131" s="59">
        <v>29</v>
      </c>
      <c r="G131" s="59">
        <v>46</v>
      </c>
      <c r="H131" s="102">
        <v>39</v>
      </c>
      <c r="I131" s="59">
        <v>21</v>
      </c>
      <c r="J131" s="102">
        <v>7</v>
      </c>
      <c r="K131" s="59">
        <v>7</v>
      </c>
      <c r="L131" s="103">
        <v>8</v>
      </c>
      <c r="M131" s="102">
        <v>15</v>
      </c>
      <c r="N131" s="102">
        <v>14</v>
      </c>
      <c r="O131" s="59">
        <v>11</v>
      </c>
      <c r="P131" s="102"/>
      <c r="Q131" s="59"/>
      <c r="R131" s="102"/>
      <c r="S131" s="59"/>
      <c r="T131" s="102"/>
      <c r="U131" s="196"/>
      <c r="V131" s="196"/>
      <c r="W131" s="196">
        <v>2</v>
      </c>
      <c r="X131" s="103">
        <v>0</v>
      </c>
      <c r="Y131" s="196">
        <v>8</v>
      </c>
      <c r="Z131" s="196">
        <v>8</v>
      </c>
      <c r="AA131" s="196">
        <v>13</v>
      </c>
      <c r="AB131" s="196">
        <v>14</v>
      </c>
      <c r="AC131" s="196">
        <v>15</v>
      </c>
      <c r="AD131" s="196">
        <v>22</v>
      </c>
      <c r="AE131" s="196">
        <v>21</v>
      </c>
      <c r="AF131" s="196">
        <v>30</v>
      </c>
      <c r="AG131" s="196">
        <v>50</v>
      </c>
      <c r="AH131" s="196">
        <v>20</v>
      </c>
      <c r="AI131" s="196">
        <v>16</v>
      </c>
      <c r="AJ131" s="103">
        <v>16</v>
      </c>
      <c r="AK131" s="196">
        <v>0</v>
      </c>
      <c r="AL131" s="196">
        <v>1</v>
      </c>
      <c r="AM131" s="196">
        <v>27</v>
      </c>
      <c r="AN131" s="196">
        <v>19</v>
      </c>
      <c r="AO131" s="196">
        <v>14</v>
      </c>
      <c r="AP131" s="196">
        <v>29</v>
      </c>
      <c r="AQ131" s="57">
        <v>14</v>
      </c>
      <c r="AR131" s="196">
        <v>11</v>
      </c>
      <c r="AS131" s="196">
        <v>13</v>
      </c>
      <c r="AT131" s="196">
        <v>11</v>
      </c>
      <c r="AU131" s="196">
        <v>7</v>
      </c>
      <c r="AV131" s="103">
        <v>0</v>
      </c>
      <c r="AW131" s="196">
        <v>0</v>
      </c>
      <c r="AX131" s="196">
        <v>10</v>
      </c>
      <c r="AY131" s="196">
        <v>43</v>
      </c>
      <c r="AZ131" s="57">
        <v>39</v>
      </c>
      <c r="BA131" s="196">
        <v>17</v>
      </c>
      <c r="BB131" s="196">
        <v>37</v>
      </c>
      <c r="BC131" s="57">
        <v>36</v>
      </c>
      <c r="BD131" s="196">
        <v>38</v>
      </c>
      <c r="BE131" s="196">
        <v>31</v>
      </c>
      <c r="BF131" s="196">
        <v>5</v>
      </c>
      <c r="BG131" s="196">
        <v>17</v>
      </c>
      <c r="BH131" s="103"/>
      <c r="BI131" s="102">
        <f t="shared" si="597"/>
        <v>-11</v>
      </c>
      <c r="BJ131" s="102">
        <f t="shared" si="597"/>
        <v>-32</v>
      </c>
      <c r="BK131" s="102">
        <f t="shared" si="597"/>
        <v>-33</v>
      </c>
      <c r="BL131" s="102">
        <f t="shared" si="597"/>
        <v>-29</v>
      </c>
      <c r="BM131" s="102">
        <f t="shared" si="597"/>
        <v>-46</v>
      </c>
      <c r="BN131" s="102">
        <f t="shared" si="597"/>
        <v>-39</v>
      </c>
      <c r="BO131" s="102">
        <f t="shared" si="597"/>
        <v>-21</v>
      </c>
      <c r="BP131" s="102">
        <f t="shared" si="597"/>
        <v>-7</v>
      </c>
      <c r="BQ131" s="102">
        <f t="shared" si="597"/>
        <v>-5</v>
      </c>
      <c r="BR131" s="377">
        <f t="shared" si="597"/>
        <v>-8</v>
      </c>
      <c r="BS131" s="102">
        <f t="shared" si="598"/>
        <v>-7</v>
      </c>
      <c r="BT131" s="102">
        <f t="shared" si="598"/>
        <v>-6</v>
      </c>
      <c r="BU131" s="102">
        <f t="shared" si="598"/>
        <v>2</v>
      </c>
      <c r="BV131" s="102">
        <f t="shared" si="598"/>
        <v>14</v>
      </c>
      <c r="BW131" s="102">
        <f t="shared" si="598"/>
        <v>15</v>
      </c>
      <c r="BX131" s="196">
        <f t="shared" si="598"/>
        <v>22</v>
      </c>
      <c r="BY131" s="196">
        <f t="shared" si="598"/>
        <v>21</v>
      </c>
      <c r="BZ131" s="196">
        <f t="shared" si="598"/>
        <v>30</v>
      </c>
      <c r="CA131" s="196">
        <f t="shared" si="598"/>
        <v>50</v>
      </c>
      <c r="CB131" s="196">
        <f t="shared" si="598"/>
        <v>20</v>
      </c>
      <c r="CC131" s="196">
        <f t="shared" si="599"/>
        <v>14</v>
      </c>
      <c r="CD131" s="377">
        <f t="shared" si="599"/>
        <v>16</v>
      </c>
      <c r="CE131" s="196">
        <f t="shared" si="599"/>
        <v>-8</v>
      </c>
      <c r="CF131" s="196">
        <f t="shared" si="599"/>
        <v>-7</v>
      </c>
      <c r="CG131" s="196">
        <f t="shared" si="599"/>
        <v>14</v>
      </c>
      <c r="CH131" s="196">
        <f t="shared" si="599"/>
        <v>5</v>
      </c>
      <c r="CI131" s="196">
        <f t="shared" si="599"/>
        <v>-1</v>
      </c>
      <c r="CJ131" s="196">
        <f t="shared" si="599"/>
        <v>7</v>
      </c>
      <c r="CK131" s="196">
        <f t="shared" si="599"/>
        <v>-7</v>
      </c>
      <c r="CL131" s="196">
        <f t="shared" si="599"/>
        <v>-19</v>
      </c>
      <c r="CM131" s="196">
        <f t="shared" si="600"/>
        <v>-37</v>
      </c>
      <c r="CN131" s="196">
        <f t="shared" si="600"/>
        <v>-9</v>
      </c>
      <c r="CO131" s="196">
        <f t="shared" si="600"/>
        <v>-9</v>
      </c>
      <c r="CP131" s="377">
        <f t="shared" si="600"/>
        <v>-16</v>
      </c>
      <c r="CQ131" s="377">
        <f t="shared" si="600"/>
        <v>0</v>
      </c>
      <c r="CR131" s="377">
        <f t="shared" si="600"/>
        <v>9</v>
      </c>
      <c r="CS131" s="377">
        <f t="shared" si="600"/>
        <v>16</v>
      </c>
      <c r="CT131" s="377">
        <f t="shared" si="600"/>
        <v>20</v>
      </c>
      <c r="CU131" s="377">
        <f t="shared" si="600"/>
        <v>3</v>
      </c>
      <c r="CV131" s="377">
        <f t="shared" si="600"/>
        <v>8</v>
      </c>
      <c r="CW131" s="377">
        <f t="shared" si="600"/>
        <v>22</v>
      </c>
      <c r="CX131" s="377">
        <f t="shared" si="600"/>
        <v>27</v>
      </c>
      <c r="CY131" s="377">
        <f t="shared" si="600"/>
        <v>18</v>
      </c>
      <c r="CZ131" s="377">
        <f t="shared" si="600"/>
        <v>-6</v>
      </c>
      <c r="DA131" s="377">
        <f t="shared" si="600"/>
        <v>10</v>
      </c>
      <c r="DB131" s="264"/>
      <c r="DC131" s="57">
        <f>IF(ISERROR(GETPIVOTDATA("VALUE",'CRS WK pvt'!$I$2,"DT_FILE",DC$8,"CD_CO",DC$6,"TRIM_CAT",TRIM(B131),"TRIM_LINE",A128))=TRUE,0,GETPIVOTDATA("VALUE",'CRS WK pvt'!$I$2,"DT_FILE",DC$8,"CD_CO",DC$6,"TRIM_CAT",TRIM(B131),"TRIM_LINE",A128))</f>
        <v>17</v>
      </c>
    </row>
    <row r="132" spans="1:107" s="52" customFormat="1" x14ac:dyDescent="0.35">
      <c r="A132" s="139"/>
      <c r="B132" s="53" t="s">
        <v>142</v>
      </c>
      <c r="C132" s="104"/>
      <c r="D132" s="59"/>
      <c r="E132" s="59"/>
      <c r="F132" s="59">
        <v>1</v>
      </c>
      <c r="G132" s="59">
        <v>1</v>
      </c>
      <c r="H132" s="102"/>
      <c r="I132" s="59"/>
      <c r="J132" s="102"/>
      <c r="K132" s="59"/>
      <c r="L132" s="103"/>
      <c r="M132" s="102"/>
      <c r="N132" s="102"/>
      <c r="O132" s="59">
        <v>1</v>
      </c>
      <c r="P132" s="102"/>
      <c r="Q132" s="59"/>
      <c r="R132" s="102"/>
      <c r="S132" s="59"/>
      <c r="T132" s="102"/>
      <c r="U132" s="196"/>
      <c r="V132" s="196"/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2</v>
      </c>
      <c r="AH132" s="196">
        <v>1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1</v>
      </c>
      <c r="AP132" s="196">
        <v>0</v>
      </c>
      <c r="AQ132" s="57">
        <v>0</v>
      </c>
      <c r="AR132" s="196">
        <v>0</v>
      </c>
      <c r="AS132" s="196">
        <v>0</v>
      </c>
      <c r="AT132" s="196">
        <v>1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57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/>
      <c r="BI132" s="102">
        <f t="shared" si="597"/>
        <v>1</v>
      </c>
      <c r="BJ132" s="102">
        <f t="shared" si="597"/>
        <v>0</v>
      </c>
      <c r="BK132" s="102">
        <f t="shared" si="597"/>
        <v>0</v>
      </c>
      <c r="BL132" s="102">
        <f t="shared" si="597"/>
        <v>-1</v>
      </c>
      <c r="BM132" s="102">
        <f t="shared" si="597"/>
        <v>-1</v>
      </c>
      <c r="BN132" s="102">
        <f t="shared" si="597"/>
        <v>0</v>
      </c>
      <c r="BO132" s="102">
        <f t="shared" si="597"/>
        <v>0</v>
      </c>
      <c r="BP132" s="102">
        <f t="shared" si="597"/>
        <v>0</v>
      </c>
      <c r="BQ132" s="102">
        <f t="shared" si="597"/>
        <v>0</v>
      </c>
      <c r="BR132" s="377">
        <f t="shared" si="597"/>
        <v>0</v>
      </c>
      <c r="BS132" s="102">
        <f t="shared" si="598"/>
        <v>0</v>
      </c>
      <c r="BT132" s="102">
        <f t="shared" si="598"/>
        <v>0</v>
      </c>
      <c r="BU132" s="102">
        <f t="shared" si="598"/>
        <v>-1</v>
      </c>
      <c r="BV132" s="102">
        <f t="shared" si="598"/>
        <v>0</v>
      </c>
      <c r="BW132" s="102">
        <f t="shared" si="598"/>
        <v>0</v>
      </c>
      <c r="BX132" s="196">
        <f t="shared" si="598"/>
        <v>0</v>
      </c>
      <c r="BY132" s="196">
        <f t="shared" si="598"/>
        <v>0</v>
      </c>
      <c r="BZ132" s="196">
        <f t="shared" si="598"/>
        <v>0</v>
      </c>
      <c r="CA132" s="196">
        <f t="shared" si="598"/>
        <v>2</v>
      </c>
      <c r="CB132" s="196">
        <f t="shared" si="598"/>
        <v>1</v>
      </c>
      <c r="CC132" s="196">
        <f t="shared" si="599"/>
        <v>0</v>
      </c>
      <c r="CD132" s="377">
        <f t="shared" si="599"/>
        <v>0</v>
      </c>
      <c r="CE132" s="196">
        <f t="shared" si="599"/>
        <v>0</v>
      </c>
      <c r="CF132" s="196">
        <f t="shared" si="599"/>
        <v>0</v>
      </c>
      <c r="CG132" s="196">
        <f t="shared" si="599"/>
        <v>0</v>
      </c>
      <c r="CH132" s="196">
        <f t="shared" si="599"/>
        <v>0</v>
      </c>
      <c r="CI132" s="196">
        <f t="shared" si="599"/>
        <v>1</v>
      </c>
      <c r="CJ132" s="196">
        <f t="shared" si="599"/>
        <v>0</v>
      </c>
      <c r="CK132" s="196">
        <f t="shared" si="599"/>
        <v>0</v>
      </c>
      <c r="CL132" s="196">
        <f t="shared" si="599"/>
        <v>0</v>
      </c>
      <c r="CM132" s="196">
        <f t="shared" si="600"/>
        <v>-2</v>
      </c>
      <c r="CN132" s="196">
        <f t="shared" si="600"/>
        <v>0</v>
      </c>
      <c r="CO132" s="196">
        <f t="shared" si="600"/>
        <v>0</v>
      </c>
      <c r="CP132" s="377">
        <f t="shared" si="600"/>
        <v>0</v>
      </c>
      <c r="CQ132" s="377">
        <f t="shared" si="600"/>
        <v>0</v>
      </c>
      <c r="CR132" s="377">
        <f t="shared" si="600"/>
        <v>0</v>
      </c>
      <c r="CS132" s="377">
        <f t="shared" si="600"/>
        <v>0</v>
      </c>
      <c r="CT132" s="377">
        <f t="shared" si="600"/>
        <v>0</v>
      </c>
      <c r="CU132" s="377">
        <f t="shared" si="600"/>
        <v>-1</v>
      </c>
      <c r="CV132" s="377">
        <f t="shared" si="600"/>
        <v>0</v>
      </c>
      <c r="CW132" s="377">
        <f t="shared" si="600"/>
        <v>0</v>
      </c>
      <c r="CX132" s="377">
        <f t="shared" si="600"/>
        <v>0</v>
      </c>
      <c r="CY132" s="377">
        <f t="shared" si="600"/>
        <v>0</v>
      </c>
      <c r="CZ132" s="377">
        <f t="shared" si="600"/>
        <v>-1</v>
      </c>
      <c r="DA132" s="377">
        <f t="shared" si="600"/>
        <v>0</v>
      </c>
      <c r="DB132" s="264"/>
      <c r="DC132" s="57">
        <f>IF(ISERROR(GETPIVOTDATA("VALUE",'CRS WK pvt'!$I$2,"DT_FILE",DC$8,"CD_CO",DC$6,"TRIM_CAT",TRIM(B132),"TRIM_LINE",A128))=TRUE,0,GETPIVOTDATA("VALUE",'CRS WK pvt'!$I$2,"DT_FILE",DC$8,"CD_CO",DC$6,"TRIM_CAT",TRIM(B132),"TRIM_LINE",A128))</f>
        <v>0</v>
      </c>
    </row>
    <row r="133" spans="1:107" s="52" customFormat="1" x14ac:dyDescent="0.3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/>
      <c r="S133" s="59"/>
      <c r="T133" s="102"/>
      <c r="U133" s="196"/>
      <c r="V133" s="196"/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57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/>
      <c r="BI133" s="102">
        <f t="shared" si="597"/>
        <v>0</v>
      </c>
      <c r="BJ133" s="102">
        <f t="shared" si="597"/>
        <v>0</v>
      </c>
      <c r="BK133" s="102">
        <f t="shared" si="597"/>
        <v>0</v>
      </c>
      <c r="BL133" s="102">
        <f t="shared" si="597"/>
        <v>0</v>
      </c>
      <c r="BM133" s="102">
        <f t="shared" si="597"/>
        <v>0</v>
      </c>
      <c r="BN133" s="102">
        <f t="shared" si="597"/>
        <v>0</v>
      </c>
      <c r="BO133" s="102">
        <f t="shared" si="597"/>
        <v>0</v>
      </c>
      <c r="BP133" s="102">
        <f t="shared" si="597"/>
        <v>0</v>
      </c>
      <c r="BQ133" s="102">
        <f t="shared" si="597"/>
        <v>0</v>
      </c>
      <c r="BR133" s="377">
        <f t="shared" si="597"/>
        <v>0</v>
      </c>
      <c r="BS133" s="102">
        <f t="shared" si="598"/>
        <v>0</v>
      </c>
      <c r="BT133" s="102">
        <f t="shared" si="598"/>
        <v>0</v>
      </c>
      <c r="BU133" s="102">
        <f t="shared" si="598"/>
        <v>0</v>
      </c>
      <c r="BV133" s="102">
        <f t="shared" si="598"/>
        <v>0</v>
      </c>
      <c r="BW133" s="102">
        <f t="shared" si="598"/>
        <v>0</v>
      </c>
      <c r="BX133" s="196">
        <f t="shared" si="598"/>
        <v>0</v>
      </c>
      <c r="BY133" s="196">
        <f t="shared" si="598"/>
        <v>0</v>
      </c>
      <c r="BZ133" s="196">
        <f t="shared" si="598"/>
        <v>0</v>
      </c>
      <c r="CA133" s="196">
        <f t="shared" si="598"/>
        <v>0</v>
      </c>
      <c r="CB133" s="196">
        <f t="shared" si="598"/>
        <v>0</v>
      </c>
      <c r="CC133" s="196">
        <f t="shared" si="599"/>
        <v>0</v>
      </c>
      <c r="CD133" s="377">
        <f t="shared" si="599"/>
        <v>0</v>
      </c>
      <c r="CE133" s="196">
        <f t="shared" si="599"/>
        <v>0</v>
      </c>
      <c r="CF133" s="196">
        <f t="shared" si="599"/>
        <v>0</v>
      </c>
      <c r="CG133" s="196">
        <f t="shared" si="599"/>
        <v>0</v>
      </c>
      <c r="CH133" s="196">
        <f t="shared" si="599"/>
        <v>0</v>
      </c>
      <c r="CI133" s="196">
        <f t="shared" si="599"/>
        <v>0</v>
      </c>
      <c r="CJ133" s="196">
        <f t="shared" si="599"/>
        <v>0</v>
      </c>
      <c r="CK133" s="196">
        <f t="shared" si="599"/>
        <v>0</v>
      </c>
      <c r="CL133" s="196">
        <f t="shared" si="599"/>
        <v>0</v>
      </c>
      <c r="CM133" s="196">
        <f t="shared" si="600"/>
        <v>0</v>
      </c>
      <c r="CN133" s="196">
        <f t="shared" si="600"/>
        <v>0</v>
      </c>
      <c r="CO133" s="196">
        <f t="shared" si="600"/>
        <v>0</v>
      </c>
      <c r="CP133" s="377">
        <f t="shared" si="600"/>
        <v>0</v>
      </c>
      <c r="CQ133" s="377">
        <f t="shared" si="600"/>
        <v>0</v>
      </c>
      <c r="CR133" s="377">
        <f t="shared" si="600"/>
        <v>0</v>
      </c>
      <c r="CS133" s="377">
        <f t="shared" si="600"/>
        <v>0</v>
      </c>
      <c r="CT133" s="377">
        <f t="shared" si="600"/>
        <v>0</v>
      </c>
      <c r="CU133" s="377">
        <f t="shared" si="600"/>
        <v>0</v>
      </c>
      <c r="CV133" s="377">
        <f t="shared" si="600"/>
        <v>0</v>
      </c>
      <c r="CW133" s="377">
        <f t="shared" si="600"/>
        <v>0</v>
      </c>
      <c r="CX133" s="377">
        <f t="shared" si="600"/>
        <v>0</v>
      </c>
      <c r="CY133" s="377">
        <f t="shared" si="600"/>
        <v>0</v>
      </c>
      <c r="CZ133" s="377">
        <f t="shared" si="600"/>
        <v>0</v>
      </c>
      <c r="DA133" s="377">
        <f t="shared" si="600"/>
        <v>0</v>
      </c>
      <c r="DB133" s="264"/>
      <c r="DC133" s="57">
        <f>IF(ISERROR(GETPIVOTDATA("VALUE",'CRS WK pvt'!$I$2,"DT_FILE",DC$8,"CD_CO",DC$6,"TRIM_CAT",TRIM(B133),"TRIM_LINE",A128))=TRUE,0,GETPIVOTDATA("VALUE",'CRS WK pvt'!$I$2,"DT_FILE",DC$8,"CD_CO",DC$6,"TRIM_CAT",TRIM(B133),"TRIM_LINE",A128))</f>
        <v>0</v>
      </c>
    </row>
    <row r="134" spans="1:107" s="66" customFormat="1" x14ac:dyDescent="0.35">
      <c r="A134" s="140"/>
      <c r="B134" s="53" t="s">
        <v>144</v>
      </c>
      <c r="C134" s="110">
        <f t="shared" ref="C134:AF134" si="601">SUM(C129:C133)</f>
        <v>31</v>
      </c>
      <c r="D134" s="111">
        <f t="shared" si="601"/>
        <v>53</v>
      </c>
      <c r="E134" s="111">
        <f t="shared" si="601"/>
        <v>183</v>
      </c>
      <c r="F134" s="111">
        <f t="shared" si="601"/>
        <v>221</v>
      </c>
      <c r="G134" s="111">
        <f t="shared" si="601"/>
        <v>255</v>
      </c>
      <c r="H134" s="112">
        <f t="shared" si="601"/>
        <v>277</v>
      </c>
      <c r="I134" s="111">
        <f t="shared" si="601"/>
        <v>400</v>
      </c>
      <c r="J134" s="112">
        <f t="shared" si="601"/>
        <v>348</v>
      </c>
      <c r="K134" s="111">
        <f t="shared" si="601"/>
        <v>71</v>
      </c>
      <c r="L134" s="113">
        <f t="shared" si="601"/>
        <v>17</v>
      </c>
      <c r="M134" s="112">
        <f t="shared" si="601"/>
        <v>37</v>
      </c>
      <c r="N134" s="116">
        <f t="shared" si="601"/>
        <v>31</v>
      </c>
      <c r="O134" s="116">
        <f t="shared" si="601"/>
        <v>14</v>
      </c>
      <c r="P134" s="116">
        <f t="shared" si="601"/>
        <v>0</v>
      </c>
      <c r="Q134" s="116">
        <f t="shared" si="601"/>
        <v>0</v>
      </c>
      <c r="R134" s="116">
        <f t="shared" si="601"/>
        <v>0</v>
      </c>
      <c r="S134" s="116">
        <f t="shared" si="601"/>
        <v>0</v>
      </c>
      <c r="T134" s="116">
        <f t="shared" si="601"/>
        <v>0</v>
      </c>
      <c r="U134" s="116">
        <f t="shared" si="601"/>
        <v>0</v>
      </c>
      <c r="V134" s="116">
        <f t="shared" si="601"/>
        <v>0</v>
      </c>
      <c r="W134" s="116">
        <f t="shared" si="601"/>
        <v>2</v>
      </c>
      <c r="X134" s="113">
        <f t="shared" si="601"/>
        <v>0</v>
      </c>
      <c r="Y134" s="116">
        <f t="shared" si="601"/>
        <v>8</v>
      </c>
      <c r="Z134" s="116">
        <f t="shared" si="601"/>
        <v>8</v>
      </c>
      <c r="AA134" s="116">
        <f t="shared" si="601"/>
        <v>13</v>
      </c>
      <c r="AB134" s="116">
        <f t="shared" si="601"/>
        <v>14</v>
      </c>
      <c r="AC134" s="116">
        <f t="shared" si="601"/>
        <v>15</v>
      </c>
      <c r="AD134" s="116">
        <f t="shared" si="601"/>
        <v>22</v>
      </c>
      <c r="AE134" s="116">
        <f t="shared" si="601"/>
        <v>202</v>
      </c>
      <c r="AF134" s="116">
        <f t="shared" si="601"/>
        <v>361</v>
      </c>
      <c r="AG134" s="195">
        <v>331</v>
      </c>
      <c r="AH134" s="195">
        <v>270</v>
      </c>
      <c r="AI134" s="195">
        <v>90</v>
      </c>
      <c r="AJ134" s="113">
        <v>19</v>
      </c>
      <c r="AK134" s="197">
        <v>0</v>
      </c>
      <c r="AL134" s="197">
        <v>1</v>
      </c>
      <c r="AM134" s="197">
        <v>28</v>
      </c>
      <c r="AN134" s="197">
        <v>30</v>
      </c>
      <c r="AO134" s="197">
        <v>165</v>
      </c>
      <c r="AP134" s="197">
        <v>148</v>
      </c>
      <c r="AQ134" s="78">
        <v>114</v>
      </c>
      <c r="AR134" s="197">
        <v>125</v>
      </c>
      <c r="AS134" s="197">
        <v>80</v>
      </c>
      <c r="AT134" s="197">
        <v>110</v>
      </c>
      <c r="AU134" s="197">
        <v>13</v>
      </c>
      <c r="AV134" s="113">
        <v>1</v>
      </c>
      <c r="AW134" s="197">
        <v>0</v>
      </c>
      <c r="AX134" s="197">
        <v>10</v>
      </c>
      <c r="AY134" s="197">
        <v>62</v>
      </c>
      <c r="AZ134" s="78">
        <v>61</v>
      </c>
      <c r="BA134" s="197">
        <v>47</v>
      </c>
      <c r="BB134" s="197">
        <v>145</v>
      </c>
      <c r="BC134" s="78">
        <v>243</v>
      </c>
      <c r="BD134" s="197">
        <v>343</v>
      </c>
      <c r="BE134" s="197">
        <v>282</v>
      </c>
      <c r="BF134" s="197">
        <v>125</v>
      </c>
      <c r="BG134" s="197">
        <v>54</v>
      </c>
      <c r="BH134" s="113"/>
      <c r="BI134" s="112">
        <f t="shared" ref="BI134:BM134" si="602">SUM(BI129:BI133)</f>
        <v>-17</v>
      </c>
      <c r="BJ134" s="112">
        <f t="shared" si="602"/>
        <v>-53</v>
      </c>
      <c r="BK134" s="112">
        <f t="shared" si="602"/>
        <v>-183</v>
      </c>
      <c r="BL134" s="112">
        <f t="shared" si="602"/>
        <v>-221</v>
      </c>
      <c r="BM134" s="112">
        <f t="shared" si="602"/>
        <v>-255</v>
      </c>
      <c r="BN134" s="112">
        <f t="shared" ref="BN134:BV134" si="603">SUM(BN129:BN133)</f>
        <v>-277</v>
      </c>
      <c r="BO134" s="112">
        <f t="shared" si="603"/>
        <v>-400</v>
      </c>
      <c r="BP134" s="112">
        <f t="shared" si="603"/>
        <v>-348</v>
      </c>
      <c r="BQ134" s="112">
        <f t="shared" si="603"/>
        <v>-69</v>
      </c>
      <c r="BR134" s="378">
        <f t="shared" si="603"/>
        <v>-17</v>
      </c>
      <c r="BS134" s="112">
        <f t="shared" si="603"/>
        <v>-29</v>
      </c>
      <c r="BT134" s="112">
        <f t="shared" si="603"/>
        <v>-23</v>
      </c>
      <c r="BU134" s="112">
        <f t="shared" si="603"/>
        <v>-1</v>
      </c>
      <c r="BV134" s="112">
        <f t="shared" si="603"/>
        <v>14</v>
      </c>
      <c r="BW134" s="112">
        <f t="shared" ref="BW134:BX134" si="604">SUM(BW129:BW133)</f>
        <v>15</v>
      </c>
      <c r="BX134" s="197">
        <f t="shared" si="604"/>
        <v>22</v>
      </c>
      <c r="BY134" s="197">
        <f t="shared" ref="BY134:BZ134" si="605">SUM(BY129:BY133)</f>
        <v>202</v>
      </c>
      <c r="BZ134" s="197">
        <f t="shared" si="605"/>
        <v>361</v>
      </c>
      <c r="CA134" s="197">
        <f t="shared" ref="CA134" si="606">SUM(CA129:CA133)</f>
        <v>331</v>
      </c>
      <c r="CB134" s="197">
        <f t="shared" ref="CB134:CC134" si="607">SUM(CB129:CB133)</f>
        <v>270</v>
      </c>
      <c r="CC134" s="197">
        <f t="shared" si="607"/>
        <v>88</v>
      </c>
      <c r="CD134" s="378">
        <f t="shared" ref="CD134:CE134" si="608">SUM(CD129:CD133)</f>
        <v>19</v>
      </c>
      <c r="CE134" s="197">
        <f t="shared" si="608"/>
        <v>-8</v>
      </c>
      <c r="CF134" s="197">
        <f t="shared" ref="CF134" si="609">SUM(CF129:CF133)</f>
        <v>-7</v>
      </c>
      <c r="CG134" s="197">
        <f t="shared" ref="CG134" si="610">SUM(CG129:CG133)</f>
        <v>15</v>
      </c>
      <c r="CH134" s="197">
        <f t="shared" ref="CH134" si="611">SUM(CH129:CH133)</f>
        <v>16</v>
      </c>
      <c r="CI134" s="197">
        <f t="shared" ref="CI134" si="612">SUM(CI129:CI133)</f>
        <v>150</v>
      </c>
      <c r="CJ134" s="197">
        <f t="shared" ref="CJ134" si="613">SUM(CJ129:CJ133)</f>
        <v>126</v>
      </c>
      <c r="CK134" s="197">
        <f t="shared" ref="CK134" si="614">SUM(CK129:CK133)</f>
        <v>-88</v>
      </c>
      <c r="CL134" s="197">
        <f t="shared" ref="CL134" si="615">SUM(CL129:CL133)</f>
        <v>-236</v>
      </c>
      <c r="CM134" s="197">
        <f t="shared" ref="CM134" si="616">SUM(CM129:CM133)</f>
        <v>-251</v>
      </c>
      <c r="CN134" s="197">
        <f t="shared" ref="CN134" si="617">SUM(CN129:CN133)</f>
        <v>-160</v>
      </c>
      <c r="CO134" s="197">
        <f t="shared" ref="CO134" si="618">SUM(CO129:CO133)</f>
        <v>-77</v>
      </c>
      <c r="CP134" s="378">
        <f t="shared" ref="CP134" si="619">SUM(CP129:CP133)</f>
        <v>-18</v>
      </c>
      <c r="CQ134" s="378">
        <f t="shared" ref="CQ134" si="620">SUM(CQ129:CQ133)</f>
        <v>0</v>
      </c>
      <c r="CR134" s="378">
        <f t="shared" ref="CR134" si="621">SUM(CR129:CR133)</f>
        <v>9</v>
      </c>
      <c r="CS134" s="378">
        <f t="shared" ref="CS134" si="622">SUM(CS129:CS133)</f>
        <v>34</v>
      </c>
      <c r="CT134" s="378">
        <f t="shared" ref="CT134:CU134" si="623">SUM(CT129:CT133)</f>
        <v>31</v>
      </c>
      <c r="CU134" s="378">
        <f t="shared" si="623"/>
        <v>-118</v>
      </c>
      <c r="CV134" s="378">
        <f t="shared" ref="CV134" si="624">SUM(CV129:CV133)</f>
        <v>-3</v>
      </c>
      <c r="CW134" s="378">
        <f t="shared" ref="CW134" si="625">SUM(CW129:CW133)</f>
        <v>129</v>
      </c>
      <c r="CX134" s="378">
        <f t="shared" ref="CX134:CY134" si="626">SUM(CX129:CX133)</f>
        <v>218</v>
      </c>
      <c r="CY134" s="378">
        <f t="shared" si="626"/>
        <v>202</v>
      </c>
      <c r="CZ134" s="378">
        <f t="shared" ref="CZ134:DA134" si="627">SUM(CZ129:CZ133)</f>
        <v>15</v>
      </c>
      <c r="DA134" s="378">
        <f t="shared" si="627"/>
        <v>41</v>
      </c>
      <c r="DB134" s="265"/>
      <c r="DC134" s="78">
        <f>SUM(DC129:DC133)</f>
        <v>54</v>
      </c>
    </row>
    <row r="135" spans="1:107" s="52" customFormat="1" x14ac:dyDescent="0.3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4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4"/>
      <c r="BI135" s="83"/>
      <c r="BJ135" s="84"/>
      <c r="BK135" s="84"/>
      <c r="BL135" s="84"/>
      <c r="BM135" s="84"/>
      <c r="BN135" s="84"/>
      <c r="BO135" s="84"/>
      <c r="BP135" s="84"/>
      <c r="BQ135" s="84"/>
      <c r="BR135" s="388"/>
      <c r="BS135" s="411"/>
      <c r="BT135" s="84"/>
      <c r="BU135" s="84"/>
      <c r="BV135" s="84"/>
      <c r="BW135" s="84"/>
      <c r="BX135" s="228"/>
      <c r="BY135" s="228"/>
      <c r="BZ135" s="228"/>
      <c r="CA135" s="228"/>
      <c r="CB135" s="228"/>
      <c r="CC135" s="228"/>
      <c r="CD135" s="388"/>
      <c r="CE135" s="350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388"/>
      <c r="CQ135" s="388"/>
      <c r="CR135" s="388"/>
      <c r="CS135" s="388"/>
      <c r="CT135" s="388"/>
      <c r="CU135" s="388"/>
      <c r="CV135" s="388"/>
      <c r="CW135" s="388"/>
      <c r="CX135" s="388"/>
      <c r="CY135" s="388"/>
      <c r="CZ135" s="388"/>
      <c r="DA135" s="388"/>
      <c r="DB135" s="264"/>
      <c r="DC135" s="83"/>
    </row>
    <row r="136" spans="1:107" s="66" customFormat="1" x14ac:dyDescent="0.3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5"/>
      <c r="X136" s="113"/>
      <c r="Y136" s="195"/>
      <c r="Z136" s="195"/>
      <c r="AA136" s="195"/>
      <c r="AB136" s="195"/>
      <c r="AC136" s="195"/>
      <c r="AD136" s="195"/>
      <c r="AE136" s="195"/>
      <c r="AF136" s="194">
        <v>159</v>
      </c>
      <c r="AG136" s="194">
        <v>137</v>
      </c>
      <c r="AH136" s="194">
        <v>163</v>
      </c>
      <c r="AI136" s="194">
        <v>83</v>
      </c>
      <c r="AJ136" s="113">
        <v>19</v>
      </c>
      <c r="AK136" s="197">
        <v>11</v>
      </c>
      <c r="AL136" s="197">
        <v>5</v>
      </c>
      <c r="AM136" s="197">
        <v>3</v>
      </c>
      <c r="AN136" s="197">
        <v>7</v>
      </c>
      <c r="AO136" s="197">
        <v>72</v>
      </c>
      <c r="AP136" s="197">
        <v>47</v>
      </c>
      <c r="AQ136" s="57">
        <v>42</v>
      </c>
      <c r="AR136" s="197">
        <v>44</v>
      </c>
      <c r="AS136" s="197">
        <v>31</v>
      </c>
      <c r="AT136" s="197">
        <v>61</v>
      </c>
      <c r="AU136" s="197">
        <v>0</v>
      </c>
      <c r="AV136" s="113">
        <v>1</v>
      </c>
      <c r="AW136" s="197">
        <v>1</v>
      </c>
      <c r="AX136" s="197">
        <v>0</v>
      </c>
      <c r="AY136" s="197">
        <v>7</v>
      </c>
      <c r="AZ136" s="57">
        <v>9</v>
      </c>
      <c r="BA136" s="197">
        <v>16</v>
      </c>
      <c r="BB136" s="197">
        <v>39</v>
      </c>
      <c r="BC136" s="57">
        <v>70</v>
      </c>
      <c r="BD136" s="197">
        <v>133</v>
      </c>
      <c r="BE136" s="197">
        <v>116</v>
      </c>
      <c r="BF136" s="197">
        <v>82</v>
      </c>
      <c r="BG136" s="197">
        <v>37</v>
      </c>
      <c r="BH136" s="113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378"/>
      <c r="BS136" s="112"/>
      <c r="BT136" s="112"/>
      <c r="BU136" s="112"/>
      <c r="BV136" s="112"/>
      <c r="BW136" s="112"/>
      <c r="BX136" s="197"/>
      <c r="BY136" s="197"/>
      <c r="BZ136" s="197"/>
      <c r="CA136" s="197"/>
      <c r="CB136" s="197"/>
      <c r="CC136" s="197"/>
      <c r="CD136" s="378"/>
      <c r="CE136" s="197"/>
      <c r="CF136" s="197"/>
      <c r="CG136" s="197"/>
      <c r="CH136" s="197"/>
      <c r="CI136" s="197"/>
      <c r="CJ136" s="197"/>
      <c r="CK136" s="197"/>
      <c r="CL136" s="197"/>
      <c r="CM136" s="197"/>
      <c r="CN136" s="197"/>
      <c r="CO136" s="197"/>
      <c r="CP136" s="378"/>
      <c r="CQ136" s="378"/>
      <c r="CR136" s="378"/>
      <c r="CS136" s="378"/>
      <c r="CT136" s="378"/>
      <c r="CU136" s="378"/>
      <c r="CV136" s="378"/>
      <c r="CW136" s="378"/>
      <c r="CX136" s="378"/>
      <c r="CY136" s="378"/>
      <c r="CZ136" s="378"/>
      <c r="DA136" s="378"/>
      <c r="DB136" s="265"/>
      <c r="DC136" s="57">
        <f>IF(ISERROR(GETPIVOTDATA("VALUE",'CRS WK pvt'!$I$2,"DT_FILE",DC$8,"CD_CO",DC$6,"TRIM_CAT",TRIM(B136),"TRIM_LINE","99"))=TRUE,0,GETPIVOTDATA("VALUE",'CRS WK pvt'!$I$2,"DT_FILE",DC$8,"CD_CO",DC$6,"TRIM_CAT",TRIM(B136),"TRIM_LINE","99"))</f>
        <v>37</v>
      </c>
    </row>
    <row r="137" spans="1:107" s="66" customFormat="1" x14ac:dyDescent="0.3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5"/>
      <c r="X137" s="113"/>
      <c r="Y137" s="195"/>
      <c r="Z137" s="195"/>
      <c r="AA137" s="195"/>
      <c r="AB137" s="195"/>
      <c r="AC137" s="195"/>
      <c r="AD137" s="195"/>
      <c r="AE137" s="195"/>
      <c r="AF137" s="194">
        <v>38</v>
      </c>
      <c r="AG137" s="194">
        <v>69</v>
      </c>
      <c r="AH137" s="194">
        <v>57</v>
      </c>
      <c r="AI137" s="194">
        <v>28</v>
      </c>
      <c r="AJ137" s="113">
        <v>6</v>
      </c>
      <c r="AK137" s="197">
        <v>6</v>
      </c>
      <c r="AL137" s="197">
        <v>0</v>
      </c>
      <c r="AM137" s="197">
        <v>0</v>
      </c>
      <c r="AN137" s="197">
        <v>2</v>
      </c>
      <c r="AO137" s="197">
        <v>15</v>
      </c>
      <c r="AP137" s="197">
        <v>19</v>
      </c>
      <c r="AQ137" s="57">
        <v>21</v>
      </c>
      <c r="AR137" s="197">
        <v>19</v>
      </c>
      <c r="AS137" s="197">
        <v>21</v>
      </c>
      <c r="AT137" s="197">
        <v>14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57">
        <v>0</v>
      </c>
      <c r="BA137" s="197">
        <v>8</v>
      </c>
      <c r="BB137" s="197">
        <v>16</v>
      </c>
      <c r="BC137" s="57">
        <v>37</v>
      </c>
      <c r="BD137" s="197">
        <v>62</v>
      </c>
      <c r="BE137" s="197">
        <v>61</v>
      </c>
      <c r="BF137" s="197">
        <v>44</v>
      </c>
      <c r="BG137" s="197">
        <v>17</v>
      </c>
      <c r="BH137" s="113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378"/>
      <c r="BS137" s="112"/>
      <c r="BT137" s="112"/>
      <c r="BU137" s="112"/>
      <c r="BV137" s="112"/>
      <c r="BW137" s="112"/>
      <c r="BX137" s="197"/>
      <c r="BY137" s="197"/>
      <c r="BZ137" s="197"/>
      <c r="CA137" s="197"/>
      <c r="CB137" s="197"/>
      <c r="CC137" s="197"/>
      <c r="CD137" s="378"/>
      <c r="CE137" s="197"/>
      <c r="CF137" s="197"/>
      <c r="CG137" s="197"/>
      <c r="CH137" s="197"/>
      <c r="CI137" s="197"/>
      <c r="CJ137" s="197"/>
      <c r="CK137" s="197"/>
      <c r="CL137" s="197"/>
      <c r="CM137" s="197"/>
      <c r="CN137" s="197"/>
      <c r="CO137" s="197"/>
      <c r="CP137" s="378"/>
      <c r="CQ137" s="378"/>
      <c r="CR137" s="378"/>
      <c r="CS137" s="378"/>
      <c r="CT137" s="378"/>
      <c r="CU137" s="378"/>
      <c r="CV137" s="378"/>
      <c r="CW137" s="378"/>
      <c r="CX137" s="378"/>
      <c r="CY137" s="378"/>
      <c r="CZ137" s="378"/>
      <c r="DA137" s="378"/>
      <c r="DB137" s="265"/>
      <c r="DC137" s="57">
        <f>IF(ISERROR(GETPIVOTDATA("VALUE",'CRS WK pvt'!$I$2,"DT_FILE",DC$8,"CD_CO",DC$6,"TRIM_CAT",TRIM(B137),"TRIM_LINE","99"))=TRUE,0,GETPIVOTDATA("VALUE",'CRS WK pvt'!$I$2,"DT_FILE",DC$8,"CD_CO",DC$6,"TRIM_CAT",TRIM(B137),"TRIM_LINE","99"))</f>
        <v>17</v>
      </c>
    </row>
    <row r="138" spans="1:107" s="66" customFormat="1" x14ac:dyDescent="0.3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5"/>
      <c r="X138" s="113"/>
      <c r="Y138" s="195"/>
      <c r="Z138" s="195"/>
      <c r="AA138" s="195"/>
      <c r="AB138" s="195"/>
      <c r="AC138" s="195"/>
      <c r="AD138" s="195"/>
      <c r="AE138" s="195"/>
      <c r="AF138" s="194">
        <v>3</v>
      </c>
      <c r="AG138" s="194">
        <v>17</v>
      </c>
      <c r="AH138" s="194">
        <v>23</v>
      </c>
      <c r="AI138" s="194">
        <v>28</v>
      </c>
      <c r="AJ138" s="113">
        <v>24</v>
      </c>
      <c r="AK138" s="197">
        <v>9</v>
      </c>
      <c r="AL138" s="197">
        <v>3</v>
      </c>
      <c r="AM138" s="197">
        <v>4</v>
      </c>
      <c r="AN138" s="197">
        <v>7</v>
      </c>
      <c r="AO138" s="197">
        <v>3</v>
      </c>
      <c r="AP138" s="197">
        <v>2</v>
      </c>
      <c r="AQ138" s="57">
        <v>3</v>
      </c>
      <c r="AR138" s="197">
        <v>0</v>
      </c>
      <c r="AS138" s="197">
        <v>2</v>
      </c>
      <c r="AT138" s="197">
        <v>10</v>
      </c>
      <c r="AU138" s="197">
        <v>2</v>
      </c>
      <c r="AV138" s="113">
        <v>0</v>
      </c>
      <c r="AW138" s="197">
        <v>1</v>
      </c>
      <c r="AX138" s="197">
        <v>0</v>
      </c>
      <c r="AY138" s="197">
        <v>10</v>
      </c>
      <c r="AZ138" s="57">
        <v>6</v>
      </c>
      <c r="BA138" s="197">
        <v>3</v>
      </c>
      <c r="BB138" s="197">
        <v>4</v>
      </c>
      <c r="BC138" s="57">
        <v>5</v>
      </c>
      <c r="BD138" s="197">
        <v>3</v>
      </c>
      <c r="BE138" s="197">
        <v>6</v>
      </c>
      <c r="BF138" s="197">
        <v>10</v>
      </c>
      <c r="BG138" s="197">
        <v>22</v>
      </c>
      <c r="BH138" s="113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378"/>
      <c r="BS138" s="112"/>
      <c r="BT138" s="112"/>
      <c r="BU138" s="112"/>
      <c r="BV138" s="112"/>
      <c r="BW138" s="112"/>
      <c r="BX138" s="197"/>
      <c r="BY138" s="197"/>
      <c r="BZ138" s="197"/>
      <c r="CA138" s="197"/>
      <c r="CB138" s="197"/>
      <c r="CC138" s="197"/>
      <c r="CD138" s="378"/>
      <c r="CE138" s="197"/>
      <c r="CF138" s="197"/>
      <c r="CG138" s="197"/>
      <c r="CH138" s="197"/>
      <c r="CI138" s="197"/>
      <c r="CJ138" s="197"/>
      <c r="CK138" s="197"/>
      <c r="CL138" s="197"/>
      <c r="CM138" s="197"/>
      <c r="CN138" s="197"/>
      <c r="CO138" s="197"/>
      <c r="CP138" s="378"/>
      <c r="CQ138" s="378"/>
      <c r="CR138" s="378"/>
      <c r="CS138" s="378"/>
      <c r="CT138" s="378"/>
      <c r="CU138" s="378"/>
      <c r="CV138" s="378"/>
      <c r="CW138" s="378"/>
      <c r="CX138" s="378"/>
      <c r="CY138" s="378"/>
      <c r="CZ138" s="378"/>
      <c r="DA138" s="378"/>
      <c r="DB138" s="265"/>
      <c r="DC138" s="57">
        <f>IF(ISERROR(GETPIVOTDATA("VALUE",'CRS WK pvt'!$I$2,"DT_FILE",DC$8,"CD_CO",DC$6,"TRIM_CAT",TRIM(B138),"TRIM_LINE","99"))=TRUE,0,GETPIVOTDATA("VALUE",'CRS WK pvt'!$I$2,"DT_FILE",DC$8,"CD_CO",DC$6,"TRIM_CAT",TRIM(B138),"TRIM_LINE","99"))</f>
        <v>22</v>
      </c>
    </row>
    <row r="139" spans="1:107" s="66" customFormat="1" x14ac:dyDescent="0.3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5"/>
      <c r="X139" s="113"/>
      <c r="Y139" s="195"/>
      <c r="Z139" s="195"/>
      <c r="AA139" s="195"/>
      <c r="AB139" s="195"/>
      <c r="AC139" s="195"/>
      <c r="AD139" s="195"/>
      <c r="AE139" s="195"/>
      <c r="AF139" s="196">
        <v>0</v>
      </c>
      <c r="AG139" s="194">
        <v>1</v>
      </c>
      <c r="AH139" s="195">
        <v>1</v>
      </c>
      <c r="AI139" s="195">
        <v>1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1</v>
      </c>
      <c r="AP139" s="197">
        <v>0</v>
      </c>
      <c r="AQ139" s="57">
        <v>0</v>
      </c>
      <c r="AR139" s="197">
        <v>0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5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378"/>
      <c r="BS139" s="112"/>
      <c r="BT139" s="112"/>
      <c r="BU139" s="112"/>
      <c r="BV139" s="112"/>
      <c r="BW139" s="112"/>
      <c r="BX139" s="197"/>
      <c r="BY139" s="197"/>
      <c r="BZ139" s="197"/>
      <c r="CA139" s="197"/>
      <c r="CB139" s="197"/>
      <c r="CC139" s="197"/>
      <c r="CD139" s="378"/>
      <c r="CE139" s="197"/>
      <c r="CF139" s="197"/>
      <c r="CG139" s="197"/>
      <c r="CH139" s="197"/>
      <c r="CI139" s="197"/>
      <c r="CJ139" s="197"/>
      <c r="CK139" s="197"/>
      <c r="CL139" s="197"/>
      <c r="CM139" s="197"/>
      <c r="CN139" s="197"/>
      <c r="CO139" s="197"/>
      <c r="CP139" s="378"/>
      <c r="CQ139" s="378"/>
      <c r="CR139" s="378"/>
      <c r="CS139" s="378"/>
      <c r="CT139" s="378"/>
      <c r="CU139" s="378"/>
      <c r="CV139" s="378"/>
      <c r="CW139" s="378"/>
      <c r="CX139" s="378"/>
      <c r="CY139" s="378"/>
      <c r="CZ139" s="378"/>
      <c r="DA139" s="378"/>
      <c r="DB139" s="265"/>
      <c r="DC139" s="57">
        <f>IF(ISERROR(GETPIVOTDATA("VALUE",'CRS WK pvt'!$I$2,"DT_FILE",DC$8,"CD_CO",DC$6,"TRIM_CAT",TRIM(B139),"TRIM_LINE","99"))=TRUE,0,GETPIVOTDATA("VALUE",'CRS WK pvt'!$I$2,"DT_FILE",DC$8,"CD_CO",DC$6,"TRIM_CAT",TRIM(B139),"TRIM_LINE","99"))</f>
        <v>0</v>
      </c>
    </row>
    <row r="140" spans="1:107" s="66" customFormat="1" x14ac:dyDescent="0.3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5"/>
      <c r="X140" s="113"/>
      <c r="Y140" s="195"/>
      <c r="Z140" s="195"/>
      <c r="AA140" s="195"/>
      <c r="AB140" s="195"/>
      <c r="AC140" s="195"/>
      <c r="AD140" s="195"/>
      <c r="AE140" s="195"/>
      <c r="AF140" s="196">
        <v>0</v>
      </c>
      <c r="AG140" s="194">
        <v>0</v>
      </c>
      <c r="AH140" s="195">
        <v>0</v>
      </c>
      <c r="AI140" s="195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1</v>
      </c>
      <c r="AX140" s="197">
        <v>0</v>
      </c>
      <c r="AY140" s="197">
        <v>0</v>
      </c>
      <c r="AZ140" s="5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378"/>
      <c r="BS140" s="112"/>
      <c r="BT140" s="112"/>
      <c r="BU140" s="112"/>
      <c r="BV140" s="112"/>
      <c r="BW140" s="112"/>
      <c r="BX140" s="197"/>
      <c r="BY140" s="197"/>
      <c r="BZ140" s="197"/>
      <c r="CA140" s="197"/>
      <c r="CB140" s="197"/>
      <c r="CC140" s="197"/>
      <c r="CD140" s="378"/>
      <c r="CE140" s="197"/>
      <c r="CF140" s="197"/>
      <c r="CG140" s="197"/>
      <c r="CH140" s="197"/>
      <c r="CI140" s="197"/>
      <c r="CJ140" s="197"/>
      <c r="CK140" s="197"/>
      <c r="CL140" s="197"/>
      <c r="CM140" s="197"/>
      <c r="CN140" s="197"/>
      <c r="CO140" s="197"/>
      <c r="CP140" s="378"/>
      <c r="CQ140" s="378"/>
      <c r="CR140" s="378"/>
      <c r="CS140" s="378"/>
      <c r="CT140" s="378"/>
      <c r="CU140" s="378"/>
      <c r="CV140" s="378"/>
      <c r="CW140" s="378"/>
      <c r="CX140" s="378"/>
      <c r="CY140" s="378"/>
      <c r="CZ140" s="378"/>
      <c r="DA140" s="378"/>
      <c r="DB140" s="265"/>
      <c r="DC140" s="57">
        <f>IF(ISERROR(GETPIVOTDATA("VALUE",'CRS WK pvt'!$I$2,"DT_FILE",DC$8,"CD_CO",DC$6,"TRIM_CAT",TRIM(B140),"TRIM_LINE","99"))=TRUE,0,GETPIVOTDATA("VALUE",'CRS WK pvt'!$I$2,"DT_FILE",DC$8,"CD_CO",DC$6,"TRIM_CAT",TRIM(B140),"TRIM_LINE","99"))</f>
        <v>0</v>
      </c>
    </row>
    <row r="141" spans="1:107" s="66" customFormat="1" x14ac:dyDescent="0.3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3"/>
      <c r="Y141" s="116"/>
      <c r="Z141" s="116"/>
      <c r="AA141" s="116"/>
      <c r="AB141" s="116"/>
      <c r="AC141" s="116"/>
      <c r="AD141" s="116"/>
      <c r="AE141" s="116"/>
      <c r="AF141" s="116">
        <f t="shared" ref="AF141" si="628">SUM(AF136:AF140)</f>
        <v>200</v>
      </c>
      <c r="AG141" s="195">
        <v>224</v>
      </c>
      <c r="AH141" s="195">
        <v>244</v>
      </c>
      <c r="AI141" s="195">
        <v>140</v>
      </c>
      <c r="AJ141" s="113">
        <v>49</v>
      </c>
      <c r="AK141" s="197">
        <v>26</v>
      </c>
      <c r="AL141" s="197">
        <v>8</v>
      </c>
      <c r="AM141" s="197">
        <v>7</v>
      </c>
      <c r="AN141" s="197">
        <v>16</v>
      </c>
      <c r="AO141" s="197">
        <v>91</v>
      </c>
      <c r="AP141" s="197">
        <v>68</v>
      </c>
      <c r="AQ141" s="78">
        <v>66</v>
      </c>
      <c r="AR141" s="197">
        <v>63</v>
      </c>
      <c r="AS141" s="197">
        <v>54</v>
      </c>
      <c r="AT141" s="197">
        <v>86</v>
      </c>
      <c r="AU141" s="197">
        <v>2</v>
      </c>
      <c r="AV141" s="113">
        <v>1</v>
      </c>
      <c r="AW141" s="197">
        <v>3</v>
      </c>
      <c r="AX141" s="197">
        <v>0</v>
      </c>
      <c r="AY141" s="197">
        <v>17</v>
      </c>
      <c r="AZ141" s="78">
        <v>15</v>
      </c>
      <c r="BA141" s="197">
        <v>27</v>
      </c>
      <c r="BB141" s="197">
        <v>59</v>
      </c>
      <c r="BC141" s="78">
        <v>112</v>
      </c>
      <c r="BD141" s="197">
        <v>198</v>
      </c>
      <c r="BE141" s="197">
        <v>183</v>
      </c>
      <c r="BF141" s="197">
        <v>136</v>
      </c>
      <c r="BG141" s="197">
        <v>76</v>
      </c>
      <c r="BH141" s="113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378"/>
      <c r="BS141" s="112"/>
      <c r="BT141" s="112"/>
      <c r="BU141" s="112"/>
      <c r="BV141" s="112"/>
      <c r="BW141" s="112"/>
      <c r="BX141" s="197"/>
      <c r="BY141" s="197"/>
      <c r="BZ141" s="197"/>
      <c r="CA141" s="197"/>
      <c r="CB141" s="197"/>
      <c r="CC141" s="197"/>
      <c r="CD141" s="378"/>
      <c r="CE141" s="197"/>
      <c r="CF141" s="197"/>
      <c r="CG141" s="197"/>
      <c r="CH141" s="197"/>
      <c r="CI141" s="197"/>
      <c r="CJ141" s="197"/>
      <c r="CK141" s="197"/>
      <c r="CL141" s="197"/>
      <c r="CM141" s="197"/>
      <c r="CN141" s="197"/>
      <c r="CO141" s="197"/>
      <c r="CP141" s="378"/>
      <c r="CQ141" s="378"/>
      <c r="CR141" s="378"/>
      <c r="CS141" s="378"/>
      <c r="CT141" s="378"/>
      <c r="CU141" s="378"/>
      <c r="CV141" s="378"/>
      <c r="CW141" s="378"/>
      <c r="CX141" s="378"/>
      <c r="CY141" s="378"/>
      <c r="CZ141" s="378"/>
      <c r="DA141" s="378"/>
      <c r="DB141" s="265"/>
      <c r="DC141" s="78">
        <f>SUM(DC136:DC140)</f>
        <v>76</v>
      </c>
    </row>
    <row r="142" spans="1:107" s="52" customFormat="1" x14ac:dyDescent="0.3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4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4"/>
      <c r="BI142" s="83"/>
      <c r="BJ142" s="84"/>
      <c r="BK142" s="84"/>
      <c r="BL142" s="84"/>
      <c r="BM142" s="84"/>
      <c r="BN142" s="84"/>
      <c r="BO142" s="84"/>
      <c r="BP142" s="84"/>
      <c r="BQ142" s="84"/>
      <c r="BR142" s="388"/>
      <c r="BS142" s="411"/>
      <c r="BT142" s="84"/>
      <c r="BU142" s="84"/>
      <c r="BV142" s="84"/>
      <c r="BW142" s="84"/>
      <c r="BX142" s="228"/>
      <c r="BY142" s="228"/>
      <c r="BZ142" s="228"/>
      <c r="CA142" s="228"/>
      <c r="CB142" s="228"/>
      <c r="CC142" s="228"/>
      <c r="CD142" s="388"/>
      <c r="CE142" s="350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388"/>
      <c r="CQ142" s="388"/>
      <c r="CR142" s="388"/>
      <c r="CS142" s="388"/>
      <c r="CT142" s="388"/>
      <c r="CU142" s="388"/>
      <c r="CV142" s="388"/>
      <c r="CW142" s="388"/>
      <c r="CX142" s="388"/>
      <c r="CY142" s="388"/>
      <c r="CZ142" s="388"/>
      <c r="DA142" s="388"/>
      <c r="DB142" s="264"/>
      <c r="DC142" s="83"/>
    </row>
    <row r="143" spans="1:107" s="52" customFormat="1" x14ac:dyDescent="0.35">
      <c r="A143" s="139"/>
      <c r="B143" s="53" t="s">
        <v>139</v>
      </c>
      <c r="C143" s="104">
        <v>1476</v>
      </c>
      <c r="D143" s="59">
        <v>2071</v>
      </c>
      <c r="E143" s="59">
        <v>3086</v>
      </c>
      <c r="F143" s="59">
        <v>3249</v>
      </c>
      <c r="G143" s="59">
        <v>3127</v>
      </c>
      <c r="H143" s="102">
        <v>2949</v>
      </c>
      <c r="I143" s="59">
        <v>2736</v>
      </c>
      <c r="J143" s="102">
        <v>2571</v>
      </c>
      <c r="K143" s="59">
        <v>2037</v>
      </c>
      <c r="L143" s="103">
        <v>1508</v>
      </c>
      <c r="M143" s="102">
        <v>1031</v>
      </c>
      <c r="N143" s="102">
        <v>941</v>
      </c>
      <c r="O143" s="59">
        <v>872</v>
      </c>
      <c r="P143" s="102">
        <v>721</v>
      </c>
      <c r="Q143" s="59">
        <v>614</v>
      </c>
      <c r="R143" s="102">
        <v>636</v>
      </c>
      <c r="S143" s="59">
        <v>557</v>
      </c>
      <c r="T143" s="102">
        <v>504</v>
      </c>
      <c r="U143" s="196">
        <v>526</v>
      </c>
      <c r="V143" s="196">
        <v>498</v>
      </c>
      <c r="W143" s="196">
        <v>496</v>
      </c>
      <c r="X143" s="103">
        <v>476</v>
      </c>
      <c r="Y143" s="196">
        <v>515</v>
      </c>
      <c r="Z143" s="196">
        <v>580</v>
      </c>
      <c r="AA143" s="196">
        <v>670</v>
      </c>
      <c r="AB143" s="196">
        <v>785</v>
      </c>
      <c r="AC143" s="196">
        <v>1104</v>
      </c>
      <c r="AD143" s="196">
        <v>1676</v>
      </c>
      <c r="AE143" s="196">
        <v>2769</v>
      </c>
      <c r="AF143" s="196">
        <v>3137</v>
      </c>
      <c r="AG143" s="196">
        <v>3223</v>
      </c>
      <c r="AH143" s="196">
        <v>3080</v>
      </c>
      <c r="AI143" s="196">
        <v>2785</v>
      </c>
      <c r="AJ143" s="103">
        <v>2465</v>
      </c>
      <c r="AK143" s="196">
        <v>2000</v>
      </c>
      <c r="AL143" s="196">
        <v>1909</v>
      </c>
      <c r="AM143" s="196">
        <v>2047</v>
      </c>
      <c r="AN143" s="196">
        <v>2264</v>
      </c>
      <c r="AO143" s="196">
        <v>2634</v>
      </c>
      <c r="AP143" s="196">
        <v>2652</v>
      </c>
      <c r="AQ143" s="57">
        <v>2473</v>
      </c>
      <c r="AR143" s="196">
        <v>2541</v>
      </c>
      <c r="AS143" s="196">
        <v>2470</v>
      </c>
      <c r="AT143" s="196">
        <v>2358</v>
      </c>
      <c r="AU143" s="196">
        <v>2005</v>
      </c>
      <c r="AV143" s="103">
        <v>1620</v>
      </c>
      <c r="AW143" s="196">
        <v>1251</v>
      </c>
      <c r="AX143" s="196">
        <v>1287</v>
      </c>
      <c r="AY143" s="196">
        <v>1413</v>
      </c>
      <c r="AZ143" s="57">
        <v>1564</v>
      </c>
      <c r="BA143" s="196">
        <v>2133</v>
      </c>
      <c r="BB143" s="196">
        <v>2335</v>
      </c>
      <c r="BC143" s="57">
        <v>2255</v>
      </c>
      <c r="BD143" s="196">
        <v>2320</v>
      </c>
      <c r="BE143" s="196">
        <v>2106</v>
      </c>
      <c r="BF143" s="196">
        <v>2060</v>
      </c>
      <c r="BG143" s="196">
        <v>1839</v>
      </c>
      <c r="BH143" s="103"/>
      <c r="BI143" s="102">
        <f t="shared" ref="BI143:BR147" si="629">O143-C143</f>
        <v>-604</v>
      </c>
      <c r="BJ143" s="102">
        <f t="shared" si="629"/>
        <v>-1350</v>
      </c>
      <c r="BK143" s="102">
        <f t="shared" si="629"/>
        <v>-2472</v>
      </c>
      <c r="BL143" s="102">
        <f t="shared" si="629"/>
        <v>-2613</v>
      </c>
      <c r="BM143" s="102">
        <f t="shared" si="629"/>
        <v>-2570</v>
      </c>
      <c r="BN143" s="102">
        <f t="shared" si="629"/>
        <v>-2445</v>
      </c>
      <c r="BO143" s="102">
        <f t="shared" si="629"/>
        <v>-2210</v>
      </c>
      <c r="BP143" s="102">
        <f t="shared" si="629"/>
        <v>-2073</v>
      </c>
      <c r="BQ143" s="102">
        <f t="shared" si="629"/>
        <v>-1541</v>
      </c>
      <c r="BR143" s="377">
        <f t="shared" si="629"/>
        <v>-1032</v>
      </c>
      <c r="BS143" s="102">
        <f t="shared" ref="BS143:CB147" si="630">Y143-M143</f>
        <v>-516</v>
      </c>
      <c r="BT143" s="102">
        <f t="shared" si="630"/>
        <v>-361</v>
      </c>
      <c r="BU143" s="102">
        <f t="shared" si="630"/>
        <v>-202</v>
      </c>
      <c r="BV143" s="102">
        <f t="shared" si="630"/>
        <v>64</v>
      </c>
      <c r="BW143" s="102">
        <f t="shared" si="630"/>
        <v>490</v>
      </c>
      <c r="BX143" s="196">
        <f t="shared" si="630"/>
        <v>1040</v>
      </c>
      <c r="BY143" s="196">
        <f t="shared" si="630"/>
        <v>2212</v>
      </c>
      <c r="BZ143" s="196">
        <f t="shared" si="630"/>
        <v>2633</v>
      </c>
      <c r="CA143" s="196">
        <f t="shared" si="630"/>
        <v>2697</v>
      </c>
      <c r="CB143" s="196">
        <f t="shared" si="630"/>
        <v>2582</v>
      </c>
      <c r="CC143" s="196">
        <f t="shared" ref="CC143:CL147" si="631">AI143-W143</f>
        <v>2289</v>
      </c>
      <c r="CD143" s="377">
        <f t="shared" si="631"/>
        <v>1989</v>
      </c>
      <c r="CE143" s="196">
        <f t="shared" si="631"/>
        <v>1485</v>
      </c>
      <c r="CF143" s="196">
        <f t="shared" si="631"/>
        <v>1329</v>
      </c>
      <c r="CG143" s="196">
        <f t="shared" si="631"/>
        <v>1377</v>
      </c>
      <c r="CH143" s="196">
        <f t="shared" si="631"/>
        <v>1479</v>
      </c>
      <c r="CI143" s="196">
        <f t="shared" si="631"/>
        <v>1530</v>
      </c>
      <c r="CJ143" s="196">
        <f t="shared" si="631"/>
        <v>976</v>
      </c>
      <c r="CK143" s="196">
        <f t="shared" si="631"/>
        <v>-296</v>
      </c>
      <c r="CL143" s="196">
        <f t="shared" si="631"/>
        <v>-596</v>
      </c>
      <c r="CM143" s="196">
        <f t="shared" ref="CM143:DA147" si="632">AS143-AG143</f>
        <v>-753</v>
      </c>
      <c r="CN143" s="196">
        <f t="shared" si="632"/>
        <v>-722</v>
      </c>
      <c r="CO143" s="196">
        <f t="shared" si="632"/>
        <v>-780</v>
      </c>
      <c r="CP143" s="377">
        <f t="shared" si="632"/>
        <v>-845</v>
      </c>
      <c r="CQ143" s="377">
        <f t="shared" si="632"/>
        <v>-749</v>
      </c>
      <c r="CR143" s="377">
        <f t="shared" si="632"/>
        <v>-622</v>
      </c>
      <c r="CS143" s="377">
        <f t="shared" si="632"/>
        <v>-634</v>
      </c>
      <c r="CT143" s="377">
        <f t="shared" si="632"/>
        <v>-700</v>
      </c>
      <c r="CU143" s="377">
        <f t="shared" si="632"/>
        <v>-501</v>
      </c>
      <c r="CV143" s="377">
        <f t="shared" si="632"/>
        <v>-317</v>
      </c>
      <c r="CW143" s="377">
        <f t="shared" si="632"/>
        <v>-218</v>
      </c>
      <c r="CX143" s="377">
        <f t="shared" si="632"/>
        <v>-221</v>
      </c>
      <c r="CY143" s="377">
        <f t="shared" si="632"/>
        <v>-364</v>
      </c>
      <c r="CZ143" s="377">
        <f t="shared" si="632"/>
        <v>-298</v>
      </c>
      <c r="DA143" s="377">
        <f t="shared" si="632"/>
        <v>-166</v>
      </c>
      <c r="DB143" s="264"/>
      <c r="DC143" s="57">
        <f>IF(ISERROR(GETPIVOTDATA("VALUE",'CRS WK pvt'!$I$2,"DT_FILE",DC$8,"CD_CO",DC$6,"TRIM_CAT",TRIM(B143),"TRIM_LINE",A142))=TRUE,0,GETPIVOTDATA("VALUE",'CRS WK pvt'!$I$2,"DT_FILE",DC$8,"CD_CO",DC$6,"TRIM_CAT",TRIM(B143),"TRIM_LINE",A142))</f>
        <v>1839</v>
      </c>
    </row>
    <row r="144" spans="1:107" s="52" customFormat="1" x14ac:dyDescent="0.35">
      <c r="A144" s="139"/>
      <c r="B144" s="53" t="s">
        <v>140</v>
      </c>
      <c r="C144" s="104">
        <v>380</v>
      </c>
      <c r="D144" s="59">
        <v>447</v>
      </c>
      <c r="E144" s="59">
        <v>680</v>
      </c>
      <c r="F144" s="59">
        <v>758</v>
      </c>
      <c r="G144" s="59">
        <v>759</v>
      </c>
      <c r="H144" s="102">
        <v>778</v>
      </c>
      <c r="I144" s="59">
        <v>779</v>
      </c>
      <c r="J144" s="102">
        <v>760</v>
      </c>
      <c r="K144" s="59">
        <v>638</v>
      </c>
      <c r="L144" s="103">
        <v>447</v>
      </c>
      <c r="M144" s="102">
        <v>285</v>
      </c>
      <c r="N144" s="102">
        <v>263</v>
      </c>
      <c r="O144" s="59">
        <v>235</v>
      </c>
      <c r="P144" s="102">
        <v>193</v>
      </c>
      <c r="Q144" s="59">
        <v>158</v>
      </c>
      <c r="R144" s="102">
        <v>174</v>
      </c>
      <c r="S144" s="59">
        <v>171</v>
      </c>
      <c r="T144" s="102">
        <v>164</v>
      </c>
      <c r="U144" s="196">
        <v>160</v>
      </c>
      <c r="V144" s="196">
        <v>155</v>
      </c>
      <c r="W144" s="196">
        <v>161</v>
      </c>
      <c r="X144" s="103">
        <v>136</v>
      </c>
      <c r="Y144" s="196">
        <v>135</v>
      </c>
      <c r="Z144" s="196">
        <v>151</v>
      </c>
      <c r="AA144" s="196">
        <v>176</v>
      </c>
      <c r="AB144" s="196">
        <v>201</v>
      </c>
      <c r="AC144" s="196">
        <v>229</v>
      </c>
      <c r="AD144" s="196">
        <v>347</v>
      </c>
      <c r="AE144" s="196">
        <v>630</v>
      </c>
      <c r="AF144" s="196">
        <v>787</v>
      </c>
      <c r="AG144" s="196">
        <v>903</v>
      </c>
      <c r="AH144" s="196">
        <v>974</v>
      </c>
      <c r="AI144" s="196">
        <v>841</v>
      </c>
      <c r="AJ144" s="103">
        <v>762</v>
      </c>
      <c r="AK144" s="196">
        <v>580</v>
      </c>
      <c r="AL144" s="196">
        <v>516</v>
      </c>
      <c r="AM144" s="196">
        <v>578</v>
      </c>
      <c r="AN144" s="196">
        <v>623</v>
      </c>
      <c r="AO144" s="196">
        <v>748</v>
      </c>
      <c r="AP144" s="196">
        <v>802</v>
      </c>
      <c r="AQ144" s="57">
        <v>751</v>
      </c>
      <c r="AR144" s="196">
        <v>802</v>
      </c>
      <c r="AS144" s="196">
        <v>812</v>
      </c>
      <c r="AT144" s="196">
        <v>827</v>
      </c>
      <c r="AU144" s="196">
        <v>761</v>
      </c>
      <c r="AV144" s="103">
        <v>616</v>
      </c>
      <c r="AW144" s="196">
        <v>485</v>
      </c>
      <c r="AX144" s="196">
        <v>464</v>
      </c>
      <c r="AY144" s="196">
        <v>496</v>
      </c>
      <c r="AZ144" s="57">
        <v>550</v>
      </c>
      <c r="BA144" s="196">
        <v>800</v>
      </c>
      <c r="BB144" s="196">
        <v>909</v>
      </c>
      <c r="BC144" s="57">
        <v>913</v>
      </c>
      <c r="BD144" s="196">
        <v>989</v>
      </c>
      <c r="BE144" s="196">
        <v>945</v>
      </c>
      <c r="BF144" s="196">
        <v>946</v>
      </c>
      <c r="BG144" s="196">
        <v>812</v>
      </c>
      <c r="BH144" s="103"/>
      <c r="BI144" s="102">
        <f t="shared" si="629"/>
        <v>-145</v>
      </c>
      <c r="BJ144" s="102">
        <f t="shared" si="629"/>
        <v>-254</v>
      </c>
      <c r="BK144" s="102">
        <f t="shared" si="629"/>
        <v>-522</v>
      </c>
      <c r="BL144" s="102">
        <f t="shared" si="629"/>
        <v>-584</v>
      </c>
      <c r="BM144" s="102">
        <f t="shared" si="629"/>
        <v>-588</v>
      </c>
      <c r="BN144" s="102">
        <f t="shared" si="629"/>
        <v>-614</v>
      </c>
      <c r="BO144" s="102">
        <f t="shared" si="629"/>
        <v>-619</v>
      </c>
      <c r="BP144" s="102">
        <f t="shared" si="629"/>
        <v>-605</v>
      </c>
      <c r="BQ144" s="102">
        <f t="shared" si="629"/>
        <v>-477</v>
      </c>
      <c r="BR144" s="377">
        <f t="shared" si="629"/>
        <v>-311</v>
      </c>
      <c r="BS144" s="102">
        <f t="shared" si="630"/>
        <v>-150</v>
      </c>
      <c r="BT144" s="102">
        <f t="shared" si="630"/>
        <v>-112</v>
      </c>
      <c r="BU144" s="102">
        <f t="shared" si="630"/>
        <v>-59</v>
      </c>
      <c r="BV144" s="102">
        <f t="shared" si="630"/>
        <v>8</v>
      </c>
      <c r="BW144" s="102">
        <f t="shared" si="630"/>
        <v>71</v>
      </c>
      <c r="BX144" s="196">
        <f t="shared" si="630"/>
        <v>173</v>
      </c>
      <c r="BY144" s="196">
        <f t="shared" si="630"/>
        <v>459</v>
      </c>
      <c r="BZ144" s="196">
        <f t="shared" si="630"/>
        <v>623</v>
      </c>
      <c r="CA144" s="196">
        <f t="shared" si="630"/>
        <v>743</v>
      </c>
      <c r="CB144" s="196">
        <f t="shared" si="630"/>
        <v>819</v>
      </c>
      <c r="CC144" s="196">
        <f t="shared" si="631"/>
        <v>680</v>
      </c>
      <c r="CD144" s="377">
        <f t="shared" si="631"/>
        <v>626</v>
      </c>
      <c r="CE144" s="196">
        <f t="shared" si="631"/>
        <v>445</v>
      </c>
      <c r="CF144" s="196">
        <f t="shared" si="631"/>
        <v>365</v>
      </c>
      <c r="CG144" s="196">
        <f t="shared" si="631"/>
        <v>402</v>
      </c>
      <c r="CH144" s="196">
        <f t="shared" si="631"/>
        <v>422</v>
      </c>
      <c r="CI144" s="196">
        <f t="shared" si="631"/>
        <v>519</v>
      </c>
      <c r="CJ144" s="196">
        <f t="shared" si="631"/>
        <v>455</v>
      </c>
      <c r="CK144" s="196">
        <f t="shared" si="631"/>
        <v>121</v>
      </c>
      <c r="CL144" s="196">
        <f t="shared" si="631"/>
        <v>15</v>
      </c>
      <c r="CM144" s="196">
        <f t="shared" si="632"/>
        <v>-91</v>
      </c>
      <c r="CN144" s="196">
        <f t="shared" si="632"/>
        <v>-147</v>
      </c>
      <c r="CO144" s="196">
        <f t="shared" si="632"/>
        <v>-80</v>
      </c>
      <c r="CP144" s="377">
        <f t="shared" si="632"/>
        <v>-146</v>
      </c>
      <c r="CQ144" s="377">
        <f t="shared" si="632"/>
        <v>-95</v>
      </c>
      <c r="CR144" s="377">
        <f t="shared" si="632"/>
        <v>-52</v>
      </c>
      <c r="CS144" s="377">
        <f t="shared" si="632"/>
        <v>-82</v>
      </c>
      <c r="CT144" s="377">
        <f t="shared" si="632"/>
        <v>-73</v>
      </c>
      <c r="CU144" s="377">
        <f t="shared" si="632"/>
        <v>52</v>
      </c>
      <c r="CV144" s="377">
        <f t="shared" si="632"/>
        <v>107</v>
      </c>
      <c r="CW144" s="377">
        <f t="shared" si="632"/>
        <v>162</v>
      </c>
      <c r="CX144" s="377">
        <f t="shared" si="632"/>
        <v>187</v>
      </c>
      <c r="CY144" s="377">
        <f t="shared" si="632"/>
        <v>133</v>
      </c>
      <c r="CZ144" s="377">
        <f t="shared" si="632"/>
        <v>119</v>
      </c>
      <c r="DA144" s="377">
        <f t="shared" si="632"/>
        <v>51</v>
      </c>
      <c r="DB144" s="264"/>
      <c r="DC144" s="57">
        <f>IF(ISERROR(GETPIVOTDATA("VALUE",'CRS WK pvt'!$I$2,"DT_FILE",DC$8,"CD_CO",DC$6,"TRIM_CAT",TRIM(B144),"TRIM_LINE",A142))=TRUE,0,GETPIVOTDATA("VALUE",'CRS WK pvt'!$I$2,"DT_FILE",DC$8,"CD_CO",DC$6,"TRIM_CAT",TRIM(B144),"TRIM_LINE",A142))</f>
        <v>812</v>
      </c>
    </row>
    <row r="145" spans="1:107" s="52" customFormat="1" x14ac:dyDescent="0.35">
      <c r="A145" s="139"/>
      <c r="B145" s="53" t="s">
        <v>141</v>
      </c>
      <c r="C145" s="104">
        <v>52</v>
      </c>
      <c r="D145" s="59">
        <v>85</v>
      </c>
      <c r="E145" s="59">
        <v>101</v>
      </c>
      <c r="F145" s="59">
        <v>93</v>
      </c>
      <c r="G145" s="59">
        <v>73</v>
      </c>
      <c r="H145" s="102">
        <v>65</v>
      </c>
      <c r="I145" s="59">
        <v>50</v>
      </c>
      <c r="J145" s="102">
        <v>49</v>
      </c>
      <c r="K145" s="59">
        <v>38</v>
      </c>
      <c r="L145" s="103">
        <v>38</v>
      </c>
      <c r="M145" s="102">
        <v>35</v>
      </c>
      <c r="N145" s="102">
        <v>38</v>
      </c>
      <c r="O145" s="59">
        <v>39</v>
      </c>
      <c r="P145" s="102">
        <v>28</v>
      </c>
      <c r="Q145" s="59">
        <v>24</v>
      </c>
      <c r="R145" s="102">
        <v>25</v>
      </c>
      <c r="S145" s="59">
        <v>30</v>
      </c>
      <c r="T145" s="102">
        <v>39</v>
      </c>
      <c r="U145" s="196">
        <v>55</v>
      </c>
      <c r="V145" s="196">
        <v>73</v>
      </c>
      <c r="W145" s="196">
        <v>87</v>
      </c>
      <c r="X145" s="103">
        <v>107</v>
      </c>
      <c r="Y145" s="196">
        <v>96</v>
      </c>
      <c r="Z145" s="196">
        <v>94</v>
      </c>
      <c r="AA145" s="196">
        <v>86</v>
      </c>
      <c r="AB145" s="196">
        <v>86</v>
      </c>
      <c r="AC145" s="196">
        <v>98</v>
      </c>
      <c r="AD145" s="196">
        <v>92</v>
      </c>
      <c r="AE145" s="196">
        <v>88</v>
      </c>
      <c r="AF145" s="196">
        <v>92</v>
      </c>
      <c r="AG145" s="196">
        <v>105</v>
      </c>
      <c r="AH145" s="196">
        <v>112</v>
      </c>
      <c r="AI145" s="196">
        <v>101</v>
      </c>
      <c r="AJ145" s="103">
        <v>99</v>
      </c>
      <c r="AK145" s="196">
        <v>83</v>
      </c>
      <c r="AL145" s="196">
        <v>81</v>
      </c>
      <c r="AM145" s="196">
        <v>102</v>
      </c>
      <c r="AN145" s="196">
        <v>119</v>
      </c>
      <c r="AO145" s="196">
        <v>119</v>
      </c>
      <c r="AP145" s="196">
        <v>108</v>
      </c>
      <c r="AQ145" s="57">
        <v>82</v>
      </c>
      <c r="AR145" s="196">
        <v>74</v>
      </c>
      <c r="AS145" s="196">
        <v>75</v>
      </c>
      <c r="AT145" s="196">
        <v>75</v>
      </c>
      <c r="AU145" s="196">
        <v>61</v>
      </c>
      <c r="AV145" s="103">
        <v>58</v>
      </c>
      <c r="AW145" s="196">
        <v>48</v>
      </c>
      <c r="AX145" s="196">
        <v>77</v>
      </c>
      <c r="AY145" s="196">
        <v>90</v>
      </c>
      <c r="AZ145" s="57">
        <v>101</v>
      </c>
      <c r="BA145" s="196">
        <v>95</v>
      </c>
      <c r="BB145" s="196">
        <v>88</v>
      </c>
      <c r="BC145" s="57">
        <v>76</v>
      </c>
      <c r="BD145" s="196">
        <v>56</v>
      </c>
      <c r="BE145" s="196">
        <v>49</v>
      </c>
      <c r="BF145" s="196">
        <v>46</v>
      </c>
      <c r="BG145" s="196">
        <v>46</v>
      </c>
      <c r="BH145" s="103"/>
      <c r="BI145" s="102">
        <f t="shared" si="629"/>
        <v>-13</v>
      </c>
      <c r="BJ145" s="102">
        <f t="shared" si="629"/>
        <v>-57</v>
      </c>
      <c r="BK145" s="102">
        <f t="shared" si="629"/>
        <v>-77</v>
      </c>
      <c r="BL145" s="102">
        <f t="shared" si="629"/>
        <v>-68</v>
      </c>
      <c r="BM145" s="102">
        <f t="shared" si="629"/>
        <v>-43</v>
      </c>
      <c r="BN145" s="102">
        <f t="shared" si="629"/>
        <v>-26</v>
      </c>
      <c r="BO145" s="102">
        <f t="shared" si="629"/>
        <v>5</v>
      </c>
      <c r="BP145" s="102">
        <f t="shared" si="629"/>
        <v>24</v>
      </c>
      <c r="BQ145" s="102">
        <f t="shared" si="629"/>
        <v>49</v>
      </c>
      <c r="BR145" s="377">
        <f t="shared" si="629"/>
        <v>69</v>
      </c>
      <c r="BS145" s="102">
        <f t="shared" si="630"/>
        <v>61</v>
      </c>
      <c r="BT145" s="102">
        <f t="shared" si="630"/>
        <v>56</v>
      </c>
      <c r="BU145" s="102">
        <f t="shared" si="630"/>
        <v>47</v>
      </c>
      <c r="BV145" s="102">
        <f t="shared" si="630"/>
        <v>58</v>
      </c>
      <c r="BW145" s="102">
        <f t="shared" si="630"/>
        <v>74</v>
      </c>
      <c r="BX145" s="196">
        <f t="shared" si="630"/>
        <v>67</v>
      </c>
      <c r="BY145" s="196">
        <f t="shared" si="630"/>
        <v>58</v>
      </c>
      <c r="BZ145" s="196">
        <f t="shared" si="630"/>
        <v>53</v>
      </c>
      <c r="CA145" s="196">
        <f t="shared" si="630"/>
        <v>50</v>
      </c>
      <c r="CB145" s="196">
        <f t="shared" si="630"/>
        <v>39</v>
      </c>
      <c r="CC145" s="196">
        <f t="shared" si="631"/>
        <v>14</v>
      </c>
      <c r="CD145" s="377">
        <f t="shared" si="631"/>
        <v>-8</v>
      </c>
      <c r="CE145" s="196">
        <f t="shared" si="631"/>
        <v>-13</v>
      </c>
      <c r="CF145" s="196">
        <f t="shared" si="631"/>
        <v>-13</v>
      </c>
      <c r="CG145" s="196">
        <f t="shared" si="631"/>
        <v>16</v>
      </c>
      <c r="CH145" s="196">
        <f t="shared" si="631"/>
        <v>33</v>
      </c>
      <c r="CI145" s="196">
        <f t="shared" si="631"/>
        <v>21</v>
      </c>
      <c r="CJ145" s="196">
        <f t="shared" si="631"/>
        <v>16</v>
      </c>
      <c r="CK145" s="196">
        <f t="shared" si="631"/>
        <v>-6</v>
      </c>
      <c r="CL145" s="196">
        <f t="shared" si="631"/>
        <v>-18</v>
      </c>
      <c r="CM145" s="196">
        <f t="shared" si="632"/>
        <v>-30</v>
      </c>
      <c r="CN145" s="196">
        <f t="shared" si="632"/>
        <v>-37</v>
      </c>
      <c r="CO145" s="196">
        <f t="shared" si="632"/>
        <v>-40</v>
      </c>
      <c r="CP145" s="377">
        <f t="shared" si="632"/>
        <v>-41</v>
      </c>
      <c r="CQ145" s="377">
        <f t="shared" si="632"/>
        <v>-35</v>
      </c>
      <c r="CR145" s="377">
        <f t="shared" si="632"/>
        <v>-4</v>
      </c>
      <c r="CS145" s="377">
        <f t="shared" si="632"/>
        <v>-12</v>
      </c>
      <c r="CT145" s="377">
        <f t="shared" si="632"/>
        <v>-18</v>
      </c>
      <c r="CU145" s="377">
        <f t="shared" si="632"/>
        <v>-24</v>
      </c>
      <c r="CV145" s="377">
        <f t="shared" si="632"/>
        <v>-20</v>
      </c>
      <c r="CW145" s="377">
        <f t="shared" si="632"/>
        <v>-6</v>
      </c>
      <c r="CX145" s="377">
        <f t="shared" si="632"/>
        <v>-18</v>
      </c>
      <c r="CY145" s="377">
        <f t="shared" si="632"/>
        <v>-26</v>
      </c>
      <c r="CZ145" s="377">
        <f t="shared" si="632"/>
        <v>-29</v>
      </c>
      <c r="DA145" s="377">
        <f t="shared" si="632"/>
        <v>-15</v>
      </c>
      <c r="DB145" s="264"/>
      <c r="DC145" s="57">
        <f>IF(ISERROR(GETPIVOTDATA("VALUE",'CRS WK pvt'!$I$2,"DT_FILE",DC$8,"CD_CO",DC$6,"TRIM_CAT",TRIM(B145),"TRIM_LINE",A142))=TRUE,0,GETPIVOTDATA("VALUE",'CRS WK pvt'!$I$2,"DT_FILE",DC$8,"CD_CO",DC$6,"TRIM_CAT",TRIM(B145),"TRIM_LINE",A142))</f>
        <v>46</v>
      </c>
    </row>
    <row r="146" spans="1:107" s="52" customFormat="1" ht="15" thickBot="1" x14ac:dyDescent="0.4">
      <c r="A146" s="139"/>
      <c r="B146" s="53" t="s">
        <v>142</v>
      </c>
      <c r="C146" s="104">
        <v>3</v>
      </c>
      <c r="D146" s="59">
        <v>5</v>
      </c>
      <c r="E146" s="59">
        <v>4</v>
      </c>
      <c r="F146" s="59">
        <v>3</v>
      </c>
      <c r="G146" s="59">
        <v>2</v>
      </c>
      <c r="H146" s="102">
        <v>2</v>
      </c>
      <c r="I146" s="59"/>
      <c r="J146" s="102"/>
      <c r="K146" s="59"/>
      <c r="L146" s="103"/>
      <c r="M146" s="102"/>
      <c r="N146" s="102"/>
      <c r="O146" s="59"/>
      <c r="P146" s="102">
        <v>0</v>
      </c>
      <c r="Q146" s="59">
        <v>1</v>
      </c>
      <c r="R146" s="102">
        <v>1</v>
      </c>
      <c r="S146" s="59">
        <v>1</v>
      </c>
      <c r="T146" s="102">
        <v>3</v>
      </c>
      <c r="U146" s="196">
        <v>3</v>
      </c>
      <c r="V146" s="196">
        <v>3</v>
      </c>
      <c r="W146" s="196">
        <v>3</v>
      </c>
      <c r="X146" s="103">
        <v>3</v>
      </c>
      <c r="Y146" s="196">
        <v>3</v>
      </c>
      <c r="Z146" s="196">
        <v>3</v>
      </c>
      <c r="AA146" s="196">
        <v>3</v>
      </c>
      <c r="AB146" s="196">
        <v>3</v>
      </c>
      <c r="AC146" s="196">
        <v>2</v>
      </c>
      <c r="AD146" s="196">
        <v>3</v>
      </c>
      <c r="AE146" s="196">
        <v>1</v>
      </c>
      <c r="AF146" s="196">
        <v>1</v>
      </c>
      <c r="AG146" s="196">
        <v>1</v>
      </c>
      <c r="AH146" s="196">
        <v>3</v>
      </c>
      <c r="AI146" s="196">
        <v>3</v>
      </c>
      <c r="AJ146" s="103">
        <v>2</v>
      </c>
      <c r="AK146" s="196">
        <v>2</v>
      </c>
      <c r="AL146" s="196">
        <v>2</v>
      </c>
      <c r="AM146" s="196">
        <v>2</v>
      </c>
      <c r="AN146" s="196">
        <v>3</v>
      </c>
      <c r="AO146" s="196">
        <v>2</v>
      </c>
      <c r="AP146" s="196">
        <v>1</v>
      </c>
      <c r="AQ146" s="57">
        <v>1</v>
      </c>
      <c r="AR146" s="196">
        <v>1</v>
      </c>
      <c r="AS146" s="196">
        <v>0</v>
      </c>
      <c r="AT146" s="196">
        <v>0</v>
      </c>
      <c r="AU146" s="196">
        <v>1</v>
      </c>
      <c r="AV146" s="303">
        <v>1</v>
      </c>
      <c r="AW146" s="196">
        <v>1</v>
      </c>
      <c r="AX146" s="196">
        <v>1</v>
      </c>
      <c r="AY146" s="196">
        <v>0</v>
      </c>
      <c r="AZ146" s="57">
        <v>0</v>
      </c>
      <c r="BA146" s="196">
        <v>0</v>
      </c>
      <c r="BB146" s="196">
        <v>0</v>
      </c>
      <c r="BC146" s="57">
        <v>1</v>
      </c>
      <c r="BD146" s="196">
        <v>0</v>
      </c>
      <c r="BE146" s="196">
        <v>0</v>
      </c>
      <c r="BF146" s="196">
        <v>0</v>
      </c>
      <c r="BG146" s="196">
        <v>1</v>
      </c>
      <c r="BH146" s="303"/>
      <c r="BI146" s="102">
        <f t="shared" si="629"/>
        <v>-3</v>
      </c>
      <c r="BJ146" s="102">
        <f t="shared" si="629"/>
        <v>-5</v>
      </c>
      <c r="BK146" s="102">
        <f t="shared" si="629"/>
        <v>-3</v>
      </c>
      <c r="BL146" s="102">
        <f t="shared" si="629"/>
        <v>-2</v>
      </c>
      <c r="BM146" s="102">
        <f t="shared" si="629"/>
        <v>-1</v>
      </c>
      <c r="BN146" s="102">
        <f t="shared" si="629"/>
        <v>1</v>
      </c>
      <c r="BO146" s="102">
        <f t="shared" si="629"/>
        <v>3</v>
      </c>
      <c r="BP146" s="102">
        <f t="shared" si="629"/>
        <v>3</v>
      </c>
      <c r="BQ146" s="102">
        <f t="shared" si="629"/>
        <v>3</v>
      </c>
      <c r="BR146" s="377">
        <f t="shared" si="629"/>
        <v>3</v>
      </c>
      <c r="BS146" s="102">
        <f t="shared" si="630"/>
        <v>3</v>
      </c>
      <c r="BT146" s="102">
        <f t="shared" si="630"/>
        <v>3</v>
      </c>
      <c r="BU146" s="102">
        <f t="shared" si="630"/>
        <v>3</v>
      </c>
      <c r="BV146" s="102">
        <f t="shared" si="630"/>
        <v>3</v>
      </c>
      <c r="BW146" s="102">
        <f t="shared" si="630"/>
        <v>1</v>
      </c>
      <c r="BX146" s="196">
        <f t="shared" si="630"/>
        <v>2</v>
      </c>
      <c r="BY146" s="196">
        <f t="shared" si="630"/>
        <v>0</v>
      </c>
      <c r="BZ146" s="196">
        <f t="shared" si="630"/>
        <v>-2</v>
      </c>
      <c r="CA146" s="196">
        <f t="shared" si="630"/>
        <v>-2</v>
      </c>
      <c r="CB146" s="196">
        <f t="shared" si="630"/>
        <v>0</v>
      </c>
      <c r="CC146" s="196">
        <f t="shared" si="631"/>
        <v>0</v>
      </c>
      <c r="CD146" s="377">
        <f t="shared" si="631"/>
        <v>-1</v>
      </c>
      <c r="CE146" s="196">
        <f t="shared" si="631"/>
        <v>-1</v>
      </c>
      <c r="CF146" s="196">
        <f t="shared" si="631"/>
        <v>-1</v>
      </c>
      <c r="CG146" s="196">
        <f t="shared" si="631"/>
        <v>-1</v>
      </c>
      <c r="CH146" s="196">
        <f t="shared" si="631"/>
        <v>0</v>
      </c>
      <c r="CI146" s="196">
        <f t="shared" si="631"/>
        <v>0</v>
      </c>
      <c r="CJ146" s="196">
        <f t="shared" si="631"/>
        <v>-2</v>
      </c>
      <c r="CK146" s="196">
        <f t="shared" si="631"/>
        <v>0</v>
      </c>
      <c r="CL146" s="196">
        <f t="shared" si="631"/>
        <v>0</v>
      </c>
      <c r="CM146" s="196">
        <f t="shared" si="632"/>
        <v>-1</v>
      </c>
      <c r="CN146" s="196">
        <f t="shared" si="632"/>
        <v>-3</v>
      </c>
      <c r="CO146" s="196">
        <f t="shared" si="632"/>
        <v>-2</v>
      </c>
      <c r="CP146" s="377">
        <f t="shared" si="632"/>
        <v>-1</v>
      </c>
      <c r="CQ146" s="377">
        <f t="shared" si="632"/>
        <v>-1</v>
      </c>
      <c r="CR146" s="377">
        <f t="shared" si="632"/>
        <v>-1</v>
      </c>
      <c r="CS146" s="377">
        <f t="shared" si="632"/>
        <v>-2</v>
      </c>
      <c r="CT146" s="377">
        <f t="shared" si="632"/>
        <v>-3</v>
      </c>
      <c r="CU146" s="377">
        <f t="shared" si="632"/>
        <v>-2</v>
      </c>
      <c r="CV146" s="377">
        <f t="shared" si="632"/>
        <v>-1</v>
      </c>
      <c r="CW146" s="377">
        <f t="shared" si="632"/>
        <v>0</v>
      </c>
      <c r="CX146" s="377">
        <f t="shared" si="632"/>
        <v>-1</v>
      </c>
      <c r="CY146" s="377">
        <f t="shared" si="632"/>
        <v>0</v>
      </c>
      <c r="CZ146" s="377">
        <f t="shared" si="632"/>
        <v>0</v>
      </c>
      <c r="DA146" s="377">
        <f t="shared" si="632"/>
        <v>0</v>
      </c>
      <c r="DB146" s="264"/>
      <c r="DC146" s="57">
        <f>IF(ISERROR(GETPIVOTDATA("VALUE",'CRS WK pvt'!$I$2,"DT_FILE",DC$8,"CD_CO",DC$6,"TRIM_CAT",TRIM(B146),"TRIM_LINE",A142))=TRUE,0,GETPIVOTDATA("VALUE",'CRS WK pvt'!$I$2,"DT_FILE",DC$8,"CD_CO",DC$6,"TRIM_CAT",TRIM(B146),"TRIM_LINE",A142))</f>
        <v>1</v>
      </c>
    </row>
    <row r="147" spans="1:107" s="52" customFormat="1" x14ac:dyDescent="0.35">
      <c r="A147" s="139"/>
      <c r="B147" s="53" t="s">
        <v>143</v>
      </c>
      <c r="C147" s="104"/>
      <c r="D147" s="59"/>
      <c r="E147" s="59"/>
      <c r="F147" s="59"/>
      <c r="G147" s="59">
        <v>1</v>
      </c>
      <c r="H147" s="102">
        <v>1</v>
      </c>
      <c r="I147" s="59">
        <v>1</v>
      </c>
      <c r="J147" s="102">
        <v>1</v>
      </c>
      <c r="K147" s="59">
        <v>2</v>
      </c>
      <c r="L147" s="103">
        <v>2</v>
      </c>
      <c r="M147" s="102">
        <v>2</v>
      </c>
      <c r="N147" s="102">
        <v>2</v>
      </c>
      <c r="O147" s="59">
        <v>2</v>
      </c>
      <c r="P147" s="102">
        <v>1</v>
      </c>
      <c r="Q147" s="59">
        <v>1</v>
      </c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1</v>
      </c>
      <c r="AE147" s="196">
        <v>1</v>
      </c>
      <c r="AF147" s="196">
        <v>0</v>
      </c>
      <c r="AG147" s="196">
        <v>1</v>
      </c>
      <c r="AH147" s="196">
        <v>1</v>
      </c>
      <c r="AI147" s="196">
        <v>0</v>
      </c>
      <c r="AJ147" s="103">
        <v>1</v>
      </c>
      <c r="AK147" s="196">
        <v>1</v>
      </c>
      <c r="AL147" s="196">
        <v>1</v>
      </c>
      <c r="AM147" s="196">
        <v>1</v>
      </c>
      <c r="AN147" s="196">
        <v>0</v>
      </c>
      <c r="AO147" s="196">
        <v>0</v>
      </c>
      <c r="AP147" s="196">
        <v>0</v>
      </c>
      <c r="AQ147" s="57">
        <v>0</v>
      </c>
      <c r="AR147" s="196">
        <v>0</v>
      </c>
      <c r="AS147" s="196">
        <v>0</v>
      </c>
      <c r="AT147" s="196">
        <v>0</v>
      </c>
      <c r="AU147" s="196">
        <v>0</v>
      </c>
      <c r="AV147" s="304">
        <v>0</v>
      </c>
      <c r="AW147" s="196">
        <v>0</v>
      </c>
      <c r="AX147" s="196">
        <v>0</v>
      </c>
      <c r="AY147" s="196">
        <v>0</v>
      </c>
      <c r="AZ147" s="57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304"/>
      <c r="BI147" s="102">
        <f t="shared" si="629"/>
        <v>2</v>
      </c>
      <c r="BJ147" s="102">
        <f t="shared" si="629"/>
        <v>1</v>
      </c>
      <c r="BK147" s="102">
        <f t="shared" si="629"/>
        <v>1</v>
      </c>
      <c r="BL147" s="102">
        <f t="shared" si="629"/>
        <v>0</v>
      </c>
      <c r="BM147" s="102">
        <f t="shared" si="629"/>
        <v>-1</v>
      </c>
      <c r="BN147" s="102">
        <f t="shared" si="629"/>
        <v>-1</v>
      </c>
      <c r="BO147" s="102">
        <f t="shared" si="629"/>
        <v>-1</v>
      </c>
      <c r="BP147" s="102">
        <f t="shared" si="629"/>
        <v>-1</v>
      </c>
      <c r="BQ147" s="102">
        <f t="shared" si="629"/>
        <v>-2</v>
      </c>
      <c r="BR147" s="377">
        <f t="shared" si="629"/>
        <v>-2</v>
      </c>
      <c r="BS147" s="102">
        <f t="shared" si="630"/>
        <v>-2</v>
      </c>
      <c r="BT147" s="102">
        <f t="shared" si="630"/>
        <v>-2</v>
      </c>
      <c r="BU147" s="102">
        <f t="shared" si="630"/>
        <v>-2</v>
      </c>
      <c r="BV147" s="102">
        <f t="shared" si="630"/>
        <v>-1</v>
      </c>
      <c r="BW147" s="102">
        <f t="shared" si="630"/>
        <v>-1</v>
      </c>
      <c r="BX147" s="196">
        <f t="shared" si="630"/>
        <v>1</v>
      </c>
      <c r="BY147" s="196">
        <f t="shared" si="630"/>
        <v>1</v>
      </c>
      <c r="BZ147" s="196">
        <f t="shared" si="630"/>
        <v>0</v>
      </c>
      <c r="CA147" s="196">
        <f t="shared" si="630"/>
        <v>1</v>
      </c>
      <c r="CB147" s="196">
        <f t="shared" si="630"/>
        <v>1</v>
      </c>
      <c r="CC147" s="196">
        <f t="shared" si="631"/>
        <v>0</v>
      </c>
      <c r="CD147" s="377">
        <f t="shared" si="631"/>
        <v>1</v>
      </c>
      <c r="CE147" s="196">
        <f t="shared" si="631"/>
        <v>1</v>
      </c>
      <c r="CF147" s="196">
        <f t="shared" si="631"/>
        <v>1</v>
      </c>
      <c r="CG147" s="196">
        <f t="shared" si="631"/>
        <v>1</v>
      </c>
      <c r="CH147" s="196">
        <f t="shared" si="631"/>
        <v>0</v>
      </c>
      <c r="CI147" s="196">
        <f t="shared" si="631"/>
        <v>0</v>
      </c>
      <c r="CJ147" s="196">
        <f t="shared" si="631"/>
        <v>-1</v>
      </c>
      <c r="CK147" s="196">
        <f t="shared" si="631"/>
        <v>-1</v>
      </c>
      <c r="CL147" s="196">
        <f t="shared" si="631"/>
        <v>0</v>
      </c>
      <c r="CM147" s="196">
        <f t="shared" si="632"/>
        <v>-1</v>
      </c>
      <c r="CN147" s="196">
        <f t="shared" si="632"/>
        <v>-1</v>
      </c>
      <c r="CO147" s="196">
        <f t="shared" si="632"/>
        <v>0</v>
      </c>
      <c r="CP147" s="377">
        <f t="shared" si="632"/>
        <v>-1</v>
      </c>
      <c r="CQ147" s="377">
        <f t="shared" si="632"/>
        <v>-1</v>
      </c>
      <c r="CR147" s="377">
        <f t="shared" si="632"/>
        <v>-1</v>
      </c>
      <c r="CS147" s="377">
        <f t="shared" si="632"/>
        <v>-1</v>
      </c>
      <c r="CT147" s="377">
        <f t="shared" si="632"/>
        <v>0</v>
      </c>
      <c r="CU147" s="377">
        <f t="shared" si="632"/>
        <v>0</v>
      </c>
      <c r="CV147" s="377">
        <f t="shared" si="632"/>
        <v>0</v>
      </c>
      <c r="CW147" s="377">
        <f t="shared" si="632"/>
        <v>0</v>
      </c>
      <c r="CX147" s="377">
        <f t="shared" si="632"/>
        <v>0</v>
      </c>
      <c r="CY147" s="377">
        <f t="shared" si="632"/>
        <v>0</v>
      </c>
      <c r="CZ147" s="377">
        <f t="shared" si="632"/>
        <v>0</v>
      </c>
      <c r="DA147" s="377">
        <f t="shared" si="632"/>
        <v>0</v>
      </c>
      <c r="DB147" s="264"/>
      <c r="DC147" s="57">
        <f>IF(ISERROR(GETPIVOTDATA("VALUE",'CRS WK pvt'!$I$2,"DT_FILE",DC$8,"CD_CO",DC$6,"TRIM_CAT",TRIM(B147),"TRIM_LINE",A142))=TRUE,0,GETPIVOTDATA("VALUE",'CRS WK pvt'!$I$2,"DT_FILE",DC$8,"CD_CO",DC$6,"TRIM_CAT",TRIM(B147),"TRIM_LINE",A142))</f>
        <v>0</v>
      </c>
    </row>
    <row r="148" spans="1:107" s="66" customFormat="1" ht="15" thickBot="1" x14ac:dyDescent="0.4">
      <c r="A148" s="140"/>
      <c r="B148" s="105" t="s">
        <v>144</v>
      </c>
      <c r="C148" s="106">
        <f t="shared" ref="C148:V148" si="633">SUM(C143:C147)</f>
        <v>1911</v>
      </c>
      <c r="D148" s="107">
        <f t="shared" si="633"/>
        <v>2608</v>
      </c>
      <c r="E148" s="107">
        <f t="shared" si="633"/>
        <v>3871</v>
      </c>
      <c r="F148" s="107">
        <f t="shared" si="633"/>
        <v>4103</v>
      </c>
      <c r="G148" s="107">
        <f t="shared" si="633"/>
        <v>3962</v>
      </c>
      <c r="H148" s="108">
        <f t="shared" si="633"/>
        <v>3795</v>
      </c>
      <c r="I148" s="107">
        <f t="shared" si="633"/>
        <v>3566</v>
      </c>
      <c r="J148" s="108">
        <f t="shared" si="633"/>
        <v>3381</v>
      </c>
      <c r="K148" s="107">
        <f t="shared" si="633"/>
        <v>2715</v>
      </c>
      <c r="L148" s="109">
        <f t="shared" si="633"/>
        <v>1995</v>
      </c>
      <c r="M148" s="108">
        <f t="shared" si="633"/>
        <v>1353</v>
      </c>
      <c r="N148" s="108">
        <f t="shared" si="633"/>
        <v>1244</v>
      </c>
      <c r="O148" s="108">
        <f t="shared" si="633"/>
        <v>1148</v>
      </c>
      <c r="P148" s="108">
        <f t="shared" si="633"/>
        <v>943</v>
      </c>
      <c r="Q148" s="108">
        <f t="shared" si="633"/>
        <v>798</v>
      </c>
      <c r="R148" s="108">
        <f t="shared" si="633"/>
        <v>836</v>
      </c>
      <c r="S148" s="108">
        <f t="shared" si="633"/>
        <v>759</v>
      </c>
      <c r="T148" s="108">
        <f t="shared" si="633"/>
        <v>710</v>
      </c>
      <c r="U148" s="108">
        <f t="shared" si="633"/>
        <v>744</v>
      </c>
      <c r="V148" s="108">
        <f t="shared" si="633"/>
        <v>729</v>
      </c>
      <c r="W148" s="198">
        <f>SUM(W143+W144+W145+W146+W147)</f>
        <v>747</v>
      </c>
      <c r="X148" s="109">
        <f>SUM(X143+X144+X145+X146+X147)</f>
        <v>722</v>
      </c>
      <c r="Y148" s="198">
        <v>749</v>
      </c>
      <c r="Z148" s="198">
        <v>828</v>
      </c>
      <c r="AA148" s="198">
        <v>935</v>
      </c>
      <c r="AB148" s="198">
        <v>1075</v>
      </c>
      <c r="AC148" s="198">
        <v>1433</v>
      </c>
      <c r="AD148" s="198">
        <v>2119</v>
      </c>
      <c r="AE148" s="198">
        <v>3489</v>
      </c>
      <c r="AF148" s="198">
        <v>4017</v>
      </c>
      <c r="AG148" s="198">
        <v>4233</v>
      </c>
      <c r="AH148" s="198">
        <v>4170</v>
      </c>
      <c r="AI148" s="198">
        <v>3730</v>
      </c>
      <c r="AJ148" s="109">
        <v>3329</v>
      </c>
      <c r="AK148" s="198">
        <v>2666</v>
      </c>
      <c r="AL148" s="198">
        <v>2509</v>
      </c>
      <c r="AM148" s="198">
        <v>2730</v>
      </c>
      <c r="AN148" s="198">
        <v>3009</v>
      </c>
      <c r="AO148" s="198">
        <v>3503</v>
      </c>
      <c r="AP148" s="198">
        <v>3563</v>
      </c>
      <c r="AQ148" s="108">
        <v>3307</v>
      </c>
      <c r="AR148" s="198">
        <v>3418</v>
      </c>
      <c r="AS148" s="198">
        <v>3357</v>
      </c>
      <c r="AT148" s="198">
        <v>3260</v>
      </c>
      <c r="AU148" s="198">
        <v>2828</v>
      </c>
      <c r="AV148" s="109">
        <v>2295</v>
      </c>
      <c r="AW148" s="198">
        <v>1785</v>
      </c>
      <c r="AX148" s="198">
        <v>1829</v>
      </c>
      <c r="AY148" s="198">
        <v>1999</v>
      </c>
      <c r="AZ148" s="108">
        <v>2215</v>
      </c>
      <c r="BA148" s="198">
        <v>3028</v>
      </c>
      <c r="BB148" s="198">
        <v>3332</v>
      </c>
      <c r="BC148" s="108">
        <v>3245</v>
      </c>
      <c r="BD148" s="198">
        <v>3365</v>
      </c>
      <c r="BE148" s="198">
        <v>3100</v>
      </c>
      <c r="BF148" s="198">
        <v>3052</v>
      </c>
      <c r="BG148" s="198">
        <v>2698</v>
      </c>
      <c r="BH148" s="109"/>
      <c r="BI148" s="108">
        <f t="shared" ref="BI148:BM148" si="634">SUM(BI143:BI147)</f>
        <v>-763</v>
      </c>
      <c r="BJ148" s="108">
        <f t="shared" si="634"/>
        <v>-1665</v>
      </c>
      <c r="BK148" s="108">
        <f t="shared" si="634"/>
        <v>-3073</v>
      </c>
      <c r="BL148" s="108">
        <f t="shared" si="634"/>
        <v>-3267</v>
      </c>
      <c r="BM148" s="108">
        <f t="shared" si="634"/>
        <v>-3203</v>
      </c>
      <c r="BN148" s="108">
        <f t="shared" ref="BN148:BV148" si="635">SUM(BN143:BN147)</f>
        <v>-3085</v>
      </c>
      <c r="BO148" s="108">
        <f t="shared" si="635"/>
        <v>-2822</v>
      </c>
      <c r="BP148" s="108">
        <f t="shared" si="635"/>
        <v>-2652</v>
      </c>
      <c r="BQ148" s="108">
        <f t="shared" si="635"/>
        <v>-1968</v>
      </c>
      <c r="BR148" s="379">
        <f t="shared" si="635"/>
        <v>-1273</v>
      </c>
      <c r="BS148" s="108">
        <f t="shared" si="635"/>
        <v>-604</v>
      </c>
      <c r="BT148" s="108">
        <f t="shared" si="635"/>
        <v>-416</v>
      </c>
      <c r="BU148" s="108">
        <f t="shared" si="635"/>
        <v>-213</v>
      </c>
      <c r="BV148" s="108">
        <f t="shared" si="635"/>
        <v>132</v>
      </c>
      <c r="BW148" s="108">
        <f t="shared" ref="BW148:BX148" si="636">SUM(BW143:BW147)</f>
        <v>635</v>
      </c>
      <c r="BX148" s="198">
        <f t="shared" si="636"/>
        <v>1283</v>
      </c>
      <c r="BY148" s="198">
        <f t="shared" ref="BY148:BZ148" si="637">SUM(BY143:BY147)</f>
        <v>2730</v>
      </c>
      <c r="BZ148" s="198">
        <f t="shared" si="637"/>
        <v>3307</v>
      </c>
      <c r="CA148" s="198">
        <f t="shared" ref="CA148" si="638">SUM(CA143:CA147)</f>
        <v>3489</v>
      </c>
      <c r="CB148" s="198">
        <f t="shared" ref="CB148:CC148" si="639">SUM(CB143:CB147)</f>
        <v>3441</v>
      </c>
      <c r="CC148" s="198">
        <f t="shared" si="639"/>
        <v>2983</v>
      </c>
      <c r="CD148" s="379">
        <f t="shared" ref="CD148:CE148" si="640">SUM(CD143:CD147)</f>
        <v>2607</v>
      </c>
      <c r="CE148" s="198">
        <f t="shared" si="640"/>
        <v>1917</v>
      </c>
      <c r="CF148" s="198">
        <f t="shared" ref="CF148" si="641">SUM(CF143:CF147)</f>
        <v>1681</v>
      </c>
      <c r="CG148" s="198">
        <f t="shared" ref="CG148" si="642">SUM(CG143:CG147)</f>
        <v>1795</v>
      </c>
      <c r="CH148" s="198">
        <f t="shared" ref="CH148" si="643">SUM(CH143:CH147)</f>
        <v>1934</v>
      </c>
      <c r="CI148" s="198">
        <f t="shared" ref="CI148" si="644">SUM(CI143:CI147)</f>
        <v>2070</v>
      </c>
      <c r="CJ148" s="198">
        <f t="shared" ref="CJ148" si="645">SUM(CJ143:CJ147)</f>
        <v>1444</v>
      </c>
      <c r="CK148" s="198">
        <f t="shared" ref="CK148" si="646">SUM(CK143:CK147)</f>
        <v>-182</v>
      </c>
      <c r="CL148" s="198">
        <f t="shared" ref="CL148" si="647">SUM(CL143:CL147)</f>
        <v>-599</v>
      </c>
      <c r="CM148" s="198">
        <f t="shared" ref="CM148" si="648">SUM(CM143:CM147)</f>
        <v>-876</v>
      </c>
      <c r="CN148" s="198">
        <f t="shared" ref="CN148" si="649">SUM(CN143:CN147)</f>
        <v>-910</v>
      </c>
      <c r="CO148" s="198">
        <f t="shared" ref="CO148" si="650">SUM(CO143:CO147)</f>
        <v>-902</v>
      </c>
      <c r="CP148" s="379">
        <f t="shared" ref="CP148" si="651">SUM(CP143:CP147)</f>
        <v>-1034</v>
      </c>
      <c r="CQ148" s="379">
        <f t="shared" ref="CQ148" si="652">SUM(CQ143:CQ147)</f>
        <v>-881</v>
      </c>
      <c r="CR148" s="379">
        <f t="shared" ref="CR148" si="653">SUM(CR143:CR147)</f>
        <v>-680</v>
      </c>
      <c r="CS148" s="379">
        <f t="shared" ref="CS148" si="654">SUM(CS143:CS147)</f>
        <v>-731</v>
      </c>
      <c r="CT148" s="379">
        <f t="shared" ref="CT148:CU148" si="655">SUM(CT143:CT147)</f>
        <v>-794</v>
      </c>
      <c r="CU148" s="379">
        <f t="shared" si="655"/>
        <v>-475</v>
      </c>
      <c r="CV148" s="379">
        <f t="shared" ref="CV148" si="656">SUM(CV143:CV147)</f>
        <v>-231</v>
      </c>
      <c r="CW148" s="379">
        <f t="shared" ref="CW148" si="657">SUM(CW143:CW147)</f>
        <v>-62</v>
      </c>
      <c r="CX148" s="379">
        <f t="shared" ref="CX148:CY148" si="658">SUM(CX143:CX147)</f>
        <v>-53</v>
      </c>
      <c r="CY148" s="379">
        <f t="shared" si="658"/>
        <v>-257</v>
      </c>
      <c r="CZ148" s="379">
        <f t="shared" ref="CZ148:DA148" si="659">SUM(CZ143:CZ147)</f>
        <v>-208</v>
      </c>
      <c r="DA148" s="379">
        <f t="shared" si="659"/>
        <v>-130</v>
      </c>
      <c r="DB148" s="265"/>
      <c r="DC148" s="108">
        <f>SUM(DC143:DC147)</f>
        <v>2698</v>
      </c>
    </row>
    <row r="149" spans="1:107" s="52" customFormat="1" ht="15" thickTop="1" x14ac:dyDescent="0.35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1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1"/>
      <c r="BI149" s="71"/>
      <c r="BJ149" s="72"/>
      <c r="BK149" s="72"/>
      <c r="BL149" s="72"/>
      <c r="BM149" s="72"/>
      <c r="BN149" s="72"/>
      <c r="BO149" s="72"/>
      <c r="BP149" s="72"/>
      <c r="BQ149" s="72"/>
      <c r="BR149" s="385"/>
      <c r="BS149" s="408"/>
      <c r="BT149" s="72"/>
      <c r="BU149" s="72"/>
      <c r="BV149" s="72"/>
      <c r="BW149" s="72"/>
      <c r="BX149" s="225"/>
      <c r="BY149" s="225"/>
      <c r="BZ149" s="225"/>
      <c r="CA149" s="225"/>
      <c r="CB149" s="225"/>
      <c r="CC149" s="225"/>
      <c r="CD149" s="385"/>
      <c r="CE149" s="347"/>
      <c r="CF149" s="225"/>
      <c r="CG149" s="225"/>
      <c r="CH149" s="225"/>
      <c r="CI149" s="225"/>
      <c r="CJ149" s="225"/>
      <c r="CK149" s="225"/>
      <c r="CL149" s="225"/>
      <c r="CM149" s="225"/>
      <c r="CN149" s="225"/>
      <c r="CO149" s="225"/>
      <c r="CP149" s="385"/>
      <c r="CQ149" s="385"/>
      <c r="CR149" s="385"/>
      <c r="CS149" s="385"/>
      <c r="CT149" s="385"/>
      <c r="CU149" s="385"/>
      <c r="CV149" s="385"/>
      <c r="CW149" s="385"/>
      <c r="CX149" s="385"/>
      <c r="CY149" s="385"/>
      <c r="CZ149" s="385"/>
      <c r="DA149" s="385"/>
      <c r="DB149" s="264"/>
      <c r="DC149" s="71"/>
    </row>
    <row r="150" spans="1:107" s="52" customFormat="1" x14ac:dyDescent="0.35">
      <c r="A150" s="139"/>
      <c r="B150" s="53" t="s">
        <v>139</v>
      </c>
      <c r="C150" s="203">
        <v>14846696.24</v>
      </c>
      <c r="D150" s="204">
        <v>10962028.220000001</v>
      </c>
      <c r="E150" s="204">
        <v>6253703.0800000001</v>
      </c>
      <c r="F150" s="205">
        <v>4899055.96</v>
      </c>
      <c r="G150" s="204">
        <v>4386200.05</v>
      </c>
      <c r="H150" s="205">
        <v>3571338.52</v>
      </c>
      <c r="I150" s="204">
        <v>3707648.8</v>
      </c>
      <c r="J150" s="205">
        <v>4461976.79</v>
      </c>
      <c r="K150" s="204">
        <v>5991737.3300000001</v>
      </c>
      <c r="L150" s="206">
        <v>12776033.640000001</v>
      </c>
      <c r="M150" s="205">
        <v>13098091.560000001</v>
      </c>
      <c r="N150" s="205">
        <v>13691663.630000001</v>
      </c>
      <c r="O150" s="204">
        <v>11289668.02</v>
      </c>
      <c r="P150" s="205">
        <v>11703643.75</v>
      </c>
      <c r="Q150" s="204">
        <v>6989138</v>
      </c>
      <c r="R150" s="205">
        <v>4405951</v>
      </c>
      <c r="S150" s="204">
        <v>3379718</v>
      </c>
      <c r="T150" s="205">
        <v>3229458</v>
      </c>
      <c r="U150" s="207">
        <v>3634956</v>
      </c>
      <c r="V150" s="207">
        <v>3842422</v>
      </c>
      <c r="W150" s="207">
        <v>6011359</v>
      </c>
      <c r="X150" s="206">
        <v>12194215</v>
      </c>
      <c r="Y150" s="207">
        <v>14773039</v>
      </c>
      <c r="Z150" s="207">
        <v>17547542</v>
      </c>
      <c r="AA150" s="207">
        <v>14826295</v>
      </c>
      <c r="AB150" s="207">
        <v>9345126</v>
      </c>
      <c r="AC150" s="207">
        <v>5655320</v>
      </c>
      <c r="AD150" s="207">
        <v>4555833</v>
      </c>
      <c r="AE150" s="207">
        <v>3489434</v>
      </c>
      <c r="AF150" s="207">
        <v>3609761</v>
      </c>
      <c r="AG150" s="207">
        <v>3941910</v>
      </c>
      <c r="AH150" s="207">
        <v>3528731</v>
      </c>
      <c r="AI150" s="207">
        <v>6992879</v>
      </c>
      <c r="AJ150" s="221">
        <v>15396265</v>
      </c>
      <c r="AK150" s="285">
        <v>18656533</v>
      </c>
      <c r="AL150" s="285">
        <v>19955174</v>
      </c>
      <c r="AM150" s="285">
        <v>18306268</v>
      </c>
      <c r="AN150" s="285">
        <v>12994268</v>
      </c>
      <c r="AO150" s="285">
        <v>9013400</v>
      </c>
      <c r="AP150" s="285">
        <v>6559280</v>
      </c>
      <c r="AQ150" s="57">
        <v>5393272</v>
      </c>
      <c r="AR150" s="285">
        <v>5312814</v>
      </c>
      <c r="AS150" s="285">
        <v>5750134</v>
      </c>
      <c r="AT150" s="285">
        <v>6073878</v>
      </c>
      <c r="AU150" s="285">
        <v>8268976</v>
      </c>
      <c r="AV150" s="221">
        <v>19742439</v>
      </c>
      <c r="AW150" s="285">
        <v>21118945</v>
      </c>
      <c r="AX150" s="285">
        <v>19644187</v>
      </c>
      <c r="AY150" s="285">
        <v>0</v>
      </c>
      <c r="AZ150" s="57">
        <v>12672940</v>
      </c>
      <c r="BA150" s="285">
        <v>7571756</v>
      </c>
      <c r="BB150" s="285">
        <v>5797543</v>
      </c>
      <c r="BC150" s="57">
        <v>4291318</v>
      </c>
      <c r="BD150" s="285">
        <v>4417952</v>
      </c>
      <c r="BE150" s="285">
        <v>3872298</v>
      </c>
      <c r="BF150" s="285">
        <v>4520595</v>
      </c>
      <c r="BG150" s="285">
        <v>8859414</v>
      </c>
      <c r="BH150" s="221"/>
      <c r="BI150" s="213">
        <f t="shared" ref="BI150:BR154" si="660">O150-C150</f>
        <v>-3557028.2200000007</v>
      </c>
      <c r="BJ150" s="214">
        <f t="shared" si="660"/>
        <v>741615.52999999933</v>
      </c>
      <c r="BK150" s="214">
        <f t="shared" si="660"/>
        <v>735434.91999999993</v>
      </c>
      <c r="BL150" s="214">
        <f t="shared" si="660"/>
        <v>-493104.95999999996</v>
      </c>
      <c r="BM150" s="214">
        <f t="shared" si="660"/>
        <v>-1006482.0499999998</v>
      </c>
      <c r="BN150" s="214">
        <f t="shared" si="660"/>
        <v>-341880.52</v>
      </c>
      <c r="BO150" s="214">
        <f t="shared" si="660"/>
        <v>-72692.799999999814</v>
      </c>
      <c r="BP150" s="214">
        <f t="shared" si="660"/>
        <v>-619554.79</v>
      </c>
      <c r="BQ150" s="214">
        <f t="shared" si="660"/>
        <v>19621.669999999925</v>
      </c>
      <c r="BR150" s="399">
        <f t="shared" si="660"/>
        <v>-581818.6400000006</v>
      </c>
      <c r="BS150" s="214">
        <f t="shared" ref="BS150:CB154" si="661">Y150-M150</f>
        <v>1674947.4399999995</v>
      </c>
      <c r="BT150" s="214">
        <f t="shared" si="661"/>
        <v>3855878.3699999992</v>
      </c>
      <c r="BU150" s="214">
        <f t="shared" si="661"/>
        <v>3536626.9800000004</v>
      </c>
      <c r="BV150" s="214">
        <f t="shared" si="661"/>
        <v>-2358517.75</v>
      </c>
      <c r="BW150" s="214">
        <f t="shared" si="661"/>
        <v>-1333818</v>
      </c>
      <c r="BX150" s="239">
        <f t="shared" si="661"/>
        <v>149882</v>
      </c>
      <c r="BY150" s="239">
        <f t="shared" si="661"/>
        <v>109716</v>
      </c>
      <c r="BZ150" s="239">
        <f t="shared" si="661"/>
        <v>380303</v>
      </c>
      <c r="CA150" s="239">
        <f t="shared" si="661"/>
        <v>306954</v>
      </c>
      <c r="CB150" s="239">
        <f t="shared" si="661"/>
        <v>-313691</v>
      </c>
      <c r="CC150" s="239">
        <f t="shared" ref="CC150:CL154" si="662">AI150-W150</f>
        <v>981520</v>
      </c>
      <c r="CD150" s="399">
        <f t="shared" si="662"/>
        <v>3202050</v>
      </c>
      <c r="CE150" s="239">
        <f t="shared" si="662"/>
        <v>3883494</v>
      </c>
      <c r="CF150" s="239">
        <f t="shared" si="662"/>
        <v>2407632</v>
      </c>
      <c r="CG150" s="239">
        <f t="shared" si="662"/>
        <v>3479973</v>
      </c>
      <c r="CH150" s="239">
        <f t="shared" si="662"/>
        <v>3649142</v>
      </c>
      <c r="CI150" s="239">
        <f t="shared" si="662"/>
        <v>3358080</v>
      </c>
      <c r="CJ150" s="239">
        <f t="shared" si="662"/>
        <v>2003447</v>
      </c>
      <c r="CK150" s="239">
        <f t="shared" si="662"/>
        <v>1903838</v>
      </c>
      <c r="CL150" s="239">
        <f t="shared" si="662"/>
        <v>1703053</v>
      </c>
      <c r="CM150" s="239">
        <f t="shared" ref="CM150:DA154" si="663">AS150-AG150</f>
        <v>1808224</v>
      </c>
      <c r="CN150" s="239">
        <f t="shared" si="663"/>
        <v>2545147</v>
      </c>
      <c r="CO150" s="239">
        <f t="shared" si="663"/>
        <v>1276097</v>
      </c>
      <c r="CP150" s="399">
        <f t="shared" si="663"/>
        <v>4346174</v>
      </c>
      <c r="CQ150" s="399">
        <f t="shared" si="663"/>
        <v>2462412</v>
      </c>
      <c r="CR150" s="399">
        <f t="shared" si="663"/>
        <v>-310987</v>
      </c>
      <c r="CS150" s="399">
        <f t="shared" si="663"/>
        <v>-18306268</v>
      </c>
      <c r="CT150" s="399">
        <f t="shared" si="663"/>
        <v>-321328</v>
      </c>
      <c r="CU150" s="399">
        <f t="shared" si="663"/>
        <v>-1441644</v>
      </c>
      <c r="CV150" s="399">
        <f t="shared" si="663"/>
        <v>-761737</v>
      </c>
      <c r="CW150" s="399">
        <f t="shared" si="663"/>
        <v>-1101954</v>
      </c>
      <c r="CX150" s="399">
        <f t="shared" si="663"/>
        <v>-894862</v>
      </c>
      <c r="CY150" s="399">
        <f t="shared" si="663"/>
        <v>-1877836</v>
      </c>
      <c r="CZ150" s="399">
        <f t="shared" si="663"/>
        <v>-1553283</v>
      </c>
      <c r="DA150" s="399">
        <f t="shared" si="663"/>
        <v>590438</v>
      </c>
      <c r="DB150" s="264"/>
      <c r="DC150" s="57">
        <f>IF(ISERROR(GETPIVOTDATA("VALUE",'CRS WK pvt'!$I$2,"DT_FILE",DC$8,"CD_CO",DC$6,"TRIM_CAT",TRIM(B150),"TRIM_LINE",A149))=TRUE,0,GETPIVOTDATA("VALUE",'CRS WK pvt'!$I$2,"DT_FILE",DC$8,"CD_CO",DC$6,"TRIM_CAT",TRIM(B150),"TRIM_LINE",A149))</f>
        <v>8859414</v>
      </c>
    </row>
    <row r="151" spans="1:107" s="52" customFormat="1" x14ac:dyDescent="0.35">
      <c r="A151" s="139"/>
      <c r="B151" s="53" t="s">
        <v>140</v>
      </c>
      <c r="C151" s="203">
        <v>1078358.7</v>
      </c>
      <c r="D151" s="204">
        <v>877535.45</v>
      </c>
      <c r="E151" s="204">
        <v>486027.16</v>
      </c>
      <c r="F151" s="205">
        <v>362719.1</v>
      </c>
      <c r="G151" s="204">
        <v>249897.31</v>
      </c>
      <c r="H151" s="205">
        <v>260376.52</v>
      </c>
      <c r="I151" s="204">
        <v>254593.89</v>
      </c>
      <c r="J151" s="205">
        <v>276814.67</v>
      </c>
      <c r="K151" s="204">
        <v>433603.14</v>
      </c>
      <c r="L151" s="206">
        <v>1028700.94</v>
      </c>
      <c r="M151" s="205">
        <v>955733.57</v>
      </c>
      <c r="N151" s="205">
        <v>955992.45</v>
      </c>
      <c r="O151" s="204">
        <v>788096.06</v>
      </c>
      <c r="P151" s="205">
        <v>713039.59</v>
      </c>
      <c r="Q151" s="204">
        <v>471004</v>
      </c>
      <c r="R151" s="205">
        <v>293772</v>
      </c>
      <c r="S151" s="204">
        <v>231262</v>
      </c>
      <c r="T151" s="205">
        <v>218650</v>
      </c>
      <c r="U151" s="207">
        <v>214528</v>
      </c>
      <c r="V151" s="207">
        <v>249137</v>
      </c>
      <c r="W151" s="207">
        <v>438132</v>
      </c>
      <c r="X151" s="206">
        <v>905959</v>
      </c>
      <c r="Y151" s="207">
        <v>1164607</v>
      </c>
      <c r="Z151" s="207">
        <v>1292714</v>
      </c>
      <c r="AA151" s="207">
        <v>1148017</v>
      </c>
      <c r="AB151" s="207">
        <v>939124</v>
      </c>
      <c r="AC151" s="207">
        <v>601304</v>
      </c>
      <c r="AD151" s="207">
        <v>450551</v>
      </c>
      <c r="AE151" s="207">
        <v>275907</v>
      </c>
      <c r="AF151" s="207">
        <v>265946</v>
      </c>
      <c r="AG151" s="207">
        <v>278839</v>
      </c>
      <c r="AH151" s="207">
        <v>323327</v>
      </c>
      <c r="AI151" s="207">
        <v>470493</v>
      </c>
      <c r="AJ151" s="221">
        <v>956247</v>
      </c>
      <c r="AK151" s="285">
        <v>1363112</v>
      </c>
      <c r="AL151" s="285">
        <v>1552561</v>
      </c>
      <c r="AM151" s="285">
        <v>1409017</v>
      </c>
      <c r="AN151" s="285">
        <v>1165940</v>
      </c>
      <c r="AO151" s="285">
        <v>750707</v>
      </c>
      <c r="AP151" s="285">
        <v>527451</v>
      </c>
      <c r="AQ151" s="57">
        <v>431549</v>
      </c>
      <c r="AR151" s="285">
        <v>396348</v>
      </c>
      <c r="AS151" s="285">
        <v>384811</v>
      </c>
      <c r="AT151" s="285">
        <v>467063</v>
      </c>
      <c r="AU151" s="285">
        <v>670652</v>
      </c>
      <c r="AV151" s="221">
        <v>1813580</v>
      </c>
      <c r="AW151" s="285">
        <v>2226622</v>
      </c>
      <c r="AX151" s="285">
        <v>1857191</v>
      </c>
      <c r="AY151" s="285">
        <v>0</v>
      </c>
      <c r="AZ151" s="57">
        <v>1354525</v>
      </c>
      <c r="BA151" s="285">
        <v>823090</v>
      </c>
      <c r="BB151" s="285">
        <v>548544</v>
      </c>
      <c r="BC151" s="57">
        <v>398837</v>
      </c>
      <c r="BD151" s="285">
        <v>410977</v>
      </c>
      <c r="BE151" s="285">
        <v>354212</v>
      </c>
      <c r="BF151" s="285">
        <v>443577</v>
      </c>
      <c r="BG151" s="285">
        <v>732305</v>
      </c>
      <c r="BH151" s="221"/>
      <c r="BI151" s="213">
        <f t="shared" si="660"/>
        <v>-290262.6399999999</v>
      </c>
      <c r="BJ151" s="214">
        <f t="shared" si="660"/>
        <v>-164495.85999999999</v>
      </c>
      <c r="BK151" s="214">
        <f t="shared" si="660"/>
        <v>-15023.159999999974</v>
      </c>
      <c r="BL151" s="214">
        <f t="shared" si="660"/>
        <v>-68947.099999999977</v>
      </c>
      <c r="BM151" s="214">
        <f t="shared" si="660"/>
        <v>-18635.309999999998</v>
      </c>
      <c r="BN151" s="214">
        <f t="shared" si="660"/>
        <v>-41726.51999999999</v>
      </c>
      <c r="BO151" s="214">
        <f t="shared" si="660"/>
        <v>-40065.890000000014</v>
      </c>
      <c r="BP151" s="214">
        <f t="shared" si="660"/>
        <v>-27677.669999999984</v>
      </c>
      <c r="BQ151" s="214">
        <f t="shared" si="660"/>
        <v>4528.859999999986</v>
      </c>
      <c r="BR151" s="399">
        <f t="shared" si="660"/>
        <v>-122741.93999999994</v>
      </c>
      <c r="BS151" s="214">
        <f t="shared" si="661"/>
        <v>208873.43000000005</v>
      </c>
      <c r="BT151" s="214">
        <f t="shared" si="661"/>
        <v>336721.55000000005</v>
      </c>
      <c r="BU151" s="214">
        <f t="shared" si="661"/>
        <v>359920.93999999994</v>
      </c>
      <c r="BV151" s="214">
        <f t="shared" si="661"/>
        <v>226084.41000000003</v>
      </c>
      <c r="BW151" s="214">
        <f t="shared" si="661"/>
        <v>130300</v>
      </c>
      <c r="BX151" s="239">
        <f t="shared" si="661"/>
        <v>156779</v>
      </c>
      <c r="BY151" s="239">
        <f t="shared" si="661"/>
        <v>44645</v>
      </c>
      <c r="BZ151" s="239">
        <f t="shared" si="661"/>
        <v>47296</v>
      </c>
      <c r="CA151" s="239">
        <f t="shared" si="661"/>
        <v>64311</v>
      </c>
      <c r="CB151" s="239">
        <f t="shared" si="661"/>
        <v>74190</v>
      </c>
      <c r="CC151" s="239">
        <f t="shared" si="662"/>
        <v>32361</v>
      </c>
      <c r="CD151" s="399">
        <f t="shared" si="662"/>
        <v>50288</v>
      </c>
      <c r="CE151" s="239">
        <f t="shared" si="662"/>
        <v>198505</v>
      </c>
      <c r="CF151" s="239">
        <f t="shared" si="662"/>
        <v>259847</v>
      </c>
      <c r="CG151" s="239">
        <f t="shared" si="662"/>
        <v>261000</v>
      </c>
      <c r="CH151" s="239">
        <f t="shared" si="662"/>
        <v>226816</v>
      </c>
      <c r="CI151" s="239">
        <f t="shared" si="662"/>
        <v>149403</v>
      </c>
      <c r="CJ151" s="239">
        <f t="shared" si="662"/>
        <v>76900</v>
      </c>
      <c r="CK151" s="239">
        <f t="shared" si="662"/>
        <v>155642</v>
      </c>
      <c r="CL151" s="239">
        <f t="shared" si="662"/>
        <v>130402</v>
      </c>
      <c r="CM151" s="239">
        <f t="shared" si="663"/>
        <v>105972</v>
      </c>
      <c r="CN151" s="239">
        <f t="shared" si="663"/>
        <v>143736</v>
      </c>
      <c r="CO151" s="239">
        <f t="shared" si="663"/>
        <v>200159</v>
      </c>
      <c r="CP151" s="399">
        <f t="shared" si="663"/>
        <v>857333</v>
      </c>
      <c r="CQ151" s="399">
        <f t="shared" si="663"/>
        <v>863510</v>
      </c>
      <c r="CR151" s="399">
        <f t="shared" si="663"/>
        <v>304630</v>
      </c>
      <c r="CS151" s="399">
        <f t="shared" si="663"/>
        <v>-1409017</v>
      </c>
      <c r="CT151" s="399">
        <f t="shared" si="663"/>
        <v>188585</v>
      </c>
      <c r="CU151" s="399">
        <f t="shared" si="663"/>
        <v>72383</v>
      </c>
      <c r="CV151" s="399">
        <f t="shared" si="663"/>
        <v>21093</v>
      </c>
      <c r="CW151" s="399">
        <f t="shared" si="663"/>
        <v>-32712</v>
      </c>
      <c r="CX151" s="399">
        <f t="shared" si="663"/>
        <v>14629</v>
      </c>
      <c r="CY151" s="399">
        <f t="shared" si="663"/>
        <v>-30599</v>
      </c>
      <c r="CZ151" s="399">
        <f t="shared" si="663"/>
        <v>-23486</v>
      </c>
      <c r="DA151" s="399">
        <f t="shared" si="663"/>
        <v>61653</v>
      </c>
      <c r="DB151" s="264"/>
      <c r="DC151" s="57">
        <f>IF(ISERROR(GETPIVOTDATA("VALUE",'CRS WK pvt'!$I$2,"DT_FILE",DC$8,"CD_CO",DC$6,"TRIM_CAT",TRIM(B151),"TRIM_LINE",A149))=TRUE,0,GETPIVOTDATA("VALUE",'CRS WK pvt'!$I$2,"DT_FILE",DC$8,"CD_CO",DC$6,"TRIM_CAT",TRIM(B151),"TRIM_LINE",A149))</f>
        <v>732305</v>
      </c>
    </row>
    <row r="152" spans="1:107" s="52" customFormat="1" x14ac:dyDescent="0.35">
      <c r="A152" s="139"/>
      <c r="B152" s="53" t="s">
        <v>141</v>
      </c>
      <c r="C152" s="203">
        <v>5043542.8499999996</v>
      </c>
      <c r="D152" s="204">
        <v>3293201.55</v>
      </c>
      <c r="E152" s="204">
        <v>1674029.8</v>
      </c>
      <c r="F152" s="205">
        <v>1179371.94</v>
      </c>
      <c r="G152" s="204">
        <v>904191.49</v>
      </c>
      <c r="H152" s="205">
        <v>810935.18</v>
      </c>
      <c r="I152" s="204">
        <v>790495.12</v>
      </c>
      <c r="J152" s="205">
        <v>945449.86</v>
      </c>
      <c r="K152" s="204">
        <v>1758428.22</v>
      </c>
      <c r="L152" s="206">
        <v>4054819.26</v>
      </c>
      <c r="M152" s="205">
        <v>4227079.5599999996</v>
      </c>
      <c r="N152" s="205">
        <v>4443744.6100000003</v>
      </c>
      <c r="O152" s="204">
        <v>3591303.57</v>
      </c>
      <c r="P152" s="205">
        <v>3439566.27</v>
      </c>
      <c r="Q152" s="204">
        <v>1954089</v>
      </c>
      <c r="R152" s="205">
        <v>900771</v>
      </c>
      <c r="S152" s="204">
        <v>636679</v>
      </c>
      <c r="T152" s="205">
        <v>620869</v>
      </c>
      <c r="U152" s="207">
        <v>627052</v>
      </c>
      <c r="V152" s="207">
        <v>758577</v>
      </c>
      <c r="W152" s="207">
        <v>1452898</v>
      </c>
      <c r="X152" s="206">
        <v>3268018</v>
      </c>
      <c r="Y152" s="207">
        <v>5099072</v>
      </c>
      <c r="Z152" s="207">
        <v>5670565</v>
      </c>
      <c r="AA152" s="207">
        <v>4395358</v>
      </c>
      <c r="AB152" s="207">
        <v>2572609</v>
      </c>
      <c r="AC152" s="207">
        <v>1414016</v>
      </c>
      <c r="AD152" s="207">
        <v>909234</v>
      </c>
      <c r="AE152" s="207">
        <v>767522</v>
      </c>
      <c r="AF152" s="207">
        <v>670891</v>
      </c>
      <c r="AG152" s="207">
        <v>798249</v>
      </c>
      <c r="AH152" s="207">
        <v>899489</v>
      </c>
      <c r="AI152" s="207">
        <v>1667514</v>
      </c>
      <c r="AJ152" s="221">
        <v>4451609</v>
      </c>
      <c r="AK152" s="285">
        <v>6362569</v>
      </c>
      <c r="AL152" s="285">
        <v>6248140</v>
      </c>
      <c r="AM152" s="285">
        <v>5588212</v>
      </c>
      <c r="AN152" s="285">
        <v>3647176</v>
      </c>
      <c r="AO152" s="285">
        <v>2191130</v>
      </c>
      <c r="AP152" s="285">
        <v>1613585</v>
      </c>
      <c r="AQ152" s="57">
        <v>1367197</v>
      </c>
      <c r="AR152" s="285">
        <v>1100117</v>
      </c>
      <c r="AS152" s="285">
        <v>1236394</v>
      </c>
      <c r="AT152" s="285">
        <v>1573706</v>
      </c>
      <c r="AU152" s="285">
        <v>2290694</v>
      </c>
      <c r="AV152" s="221">
        <v>6022008</v>
      </c>
      <c r="AW152" s="285">
        <v>6010823</v>
      </c>
      <c r="AX152" s="285">
        <v>5710040</v>
      </c>
      <c r="AY152" s="285">
        <v>5965188</v>
      </c>
      <c r="AZ152" s="57">
        <v>3052469</v>
      </c>
      <c r="BA152" s="285">
        <v>1896267</v>
      </c>
      <c r="BB152" s="285">
        <v>1297671</v>
      </c>
      <c r="BC152" s="57">
        <v>836777</v>
      </c>
      <c r="BD152" s="285">
        <v>845817</v>
      </c>
      <c r="BE152" s="285">
        <v>836349</v>
      </c>
      <c r="BF152" s="285">
        <v>873784</v>
      </c>
      <c r="BG152" s="285">
        <v>2050298</v>
      </c>
      <c r="BH152" s="221"/>
      <c r="BI152" s="213">
        <f t="shared" si="660"/>
        <v>-1452239.2799999998</v>
      </c>
      <c r="BJ152" s="214">
        <f t="shared" si="660"/>
        <v>146364.7200000002</v>
      </c>
      <c r="BK152" s="214">
        <f t="shared" si="660"/>
        <v>280059.19999999995</v>
      </c>
      <c r="BL152" s="214">
        <f t="shared" si="660"/>
        <v>-278600.93999999994</v>
      </c>
      <c r="BM152" s="214">
        <f t="shared" si="660"/>
        <v>-267512.49</v>
      </c>
      <c r="BN152" s="214">
        <f t="shared" si="660"/>
        <v>-190066.18000000005</v>
      </c>
      <c r="BO152" s="214">
        <f t="shared" si="660"/>
        <v>-163443.12</v>
      </c>
      <c r="BP152" s="214">
        <f t="shared" si="660"/>
        <v>-186872.86</v>
      </c>
      <c r="BQ152" s="214">
        <f t="shared" si="660"/>
        <v>-305530.21999999997</v>
      </c>
      <c r="BR152" s="399">
        <f t="shared" si="660"/>
        <v>-786801.25999999978</v>
      </c>
      <c r="BS152" s="214">
        <f t="shared" si="661"/>
        <v>871992.44000000041</v>
      </c>
      <c r="BT152" s="214">
        <f t="shared" si="661"/>
        <v>1226820.3899999997</v>
      </c>
      <c r="BU152" s="214">
        <f t="shared" si="661"/>
        <v>804054.43000000017</v>
      </c>
      <c r="BV152" s="214">
        <f t="shared" si="661"/>
        <v>-866957.27</v>
      </c>
      <c r="BW152" s="214">
        <f t="shared" si="661"/>
        <v>-540073</v>
      </c>
      <c r="BX152" s="239">
        <f t="shared" si="661"/>
        <v>8463</v>
      </c>
      <c r="BY152" s="239">
        <f t="shared" si="661"/>
        <v>130843</v>
      </c>
      <c r="BZ152" s="239">
        <f t="shared" si="661"/>
        <v>50022</v>
      </c>
      <c r="CA152" s="239">
        <f t="shared" si="661"/>
        <v>171197</v>
      </c>
      <c r="CB152" s="239">
        <f t="shared" si="661"/>
        <v>140912</v>
      </c>
      <c r="CC152" s="239">
        <f t="shared" si="662"/>
        <v>214616</v>
      </c>
      <c r="CD152" s="399">
        <f t="shared" si="662"/>
        <v>1183591</v>
      </c>
      <c r="CE152" s="239">
        <f t="shared" si="662"/>
        <v>1263497</v>
      </c>
      <c r="CF152" s="239">
        <f t="shared" si="662"/>
        <v>577575</v>
      </c>
      <c r="CG152" s="239">
        <f t="shared" si="662"/>
        <v>1192854</v>
      </c>
      <c r="CH152" s="239">
        <f t="shared" si="662"/>
        <v>1074567</v>
      </c>
      <c r="CI152" s="239">
        <f t="shared" si="662"/>
        <v>777114</v>
      </c>
      <c r="CJ152" s="239">
        <f t="shared" si="662"/>
        <v>704351</v>
      </c>
      <c r="CK152" s="239">
        <f t="shared" si="662"/>
        <v>599675</v>
      </c>
      <c r="CL152" s="239">
        <f t="shared" si="662"/>
        <v>429226</v>
      </c>
      <c r="CM152" s="239">
        <f t="shared" si="663"/>
        <v>438145</v>
      </c>
      <c r="CN152" s="239">
        <f t="shared" si="663"/>
        <v>674217</v>
      </c>
      <c r="CO152" s="239">
        <f t="shared" si="663"/>
        <v>623180</v>
      </c>
      <c r="CP152" s="399">
        <f t="shared" si="663"/>
        <v>1570399</v>
      </c>
      <c r="CQ152" s="399">
        <f t="shared" si="663"/>
        <v>-351746</v>
      </c>
      <c r="CR152" s="399">
        <f t="shared" si="663"/>
        <v>-538100</v>
      </c>
      <c r="CS152" s="399">
        <f t="shared" si="663"/>
        <v>376976</v>
      </c>
      <c r="CT152" s="399">
        <f t="shared" si="663"/>
        <v>-594707</v>
      </c>
      <c r="CU152" s="399">
        <f t="shared" si="663"/>
        <v>-294863</v>
      </c>
      <c r="CV152" s="399">
        <f t="shared" si="663"/>
        <v>-315914</v>
      </c>
      <c r="CW152" s="399">
        <f t="shared" si="663"/>
        <v>-530420</v>
      </c>
      <c r="CX152" s="399">
        <f t="shared" si="663"/>
        <v>-254300</v>
      </c>
      <c r="CY152" s="399">
        <f t="shared" si="663"/>
        <v>-400045</v>
      </c>
      <c r="CZ152" s="399">
        <f t="shared" si="663"/>
        <v>-699922</v>
      </c>
      <c r="DA152" s="399">
        <f t="shared" si="663"/>
        <v>-240396</v>
      </c>
      <c r="DB152" s="264"/>
      <c r="DC152" s="57">
        <f>IF(ISERROR(GETPIVOTDATA("VALUE",'CRS WK pvt'!$I$2,"DT_FILE",DC$8,"CD_CO",DC$6,"TRIM_CAT",TRIM(B152),"TRIM_LINE",A149))=TRUE,0,GETPIVOTDATA("VALUE",'CRS WK pvt'!$I$2,"DT_FILE",DC$8,"CD_CO",DC$6,"TRIM_CAT",TRIM(B152),"TRIM_LINE",A149))</f>
        <v>2050298</v>
      </c>
    </row>
    <row r="153" spans="1:107" s="52" customFormat="1" x14ac:dyDescent="0.35">
      <c r="A153" s="139"/>
      <c r="B153" s="53" t="s">
        <v>142</v>
      </c>
      <c r="C153" s="203">
        <v>2479835.08</v>
      </c>
      <c r="D153" s="204">
        <v>1605798.73</v>
      </c>
      <c r="E153" s="204">
        <v>778628.45</v>
      </c>
      <c r="F153" s="205">
        <v>494929.37</v>
      </c>
      <c r="G153" s="204">
        <v>401515.23</v>
      </c>
      <c r="H153" s="205">
        <v>294931.77</v>
      </c>
      <c r="I153" s="204">
        <v>267948.86</v>
      </c>
      <c r="J153" s="205">
        <v>429768.9</v>
      </c>
      <c r="K153" s="204">
        <v>973412.31</v>
      </c>
      <c r="L153" s="206">
        <v>1854858.67</v>
      </c>
      <c r="M153" s="205">
        <v>1813456.36</v>
      </c>
      <c r="N153" s="205">
        <v>1875597.1</v>
      </c>
      <c r="O153" s="204">
        <v>1575861.76</v>
      </c>
      <c r="P153" s="205">
        <v>1467697.69</v>
      </c>
      <c r="Q153" s="204">
        <v>912068</v>
      </c>
      <c r="R153" s="205">
        <v>364128</v>
      </c>
      <c r="S153" s="204">
        <v>210487</v>
      </c>
      <c r="T153" s="205">
        <v>187603</v>
      </c>
      <c r="U153" s="207">
        <v>221936</v>
      </c>
      <c r="V153" s="207">
        <v>433778</v>
      </c>
      <c r="W153" s="207">
        <v>732186</v>
      </c>
      <c r="X153" s="206">
        <v>1470971</v>
      </c>
      <c r="Y153" s="207">
        <v>2028407</v>
      </c>
      <c r="Z153" s="207">
        <v>2282413</v>
      </c>
      <c r="AA153" s="207">
        <v>1928154</v>
      </c>
      <c r="AB153" s="207">
        <v>1078163</v>
      </c>
      <c r="AC153" s="207">
        <v>660841</v>
      </c>
      <c r="AD153" s="207">
        <v>365557</v>
      </c>
      <c r="AE153" s="207">
        <v>276452</v>
      </c>
      <c r="AF153" s="207">
        <v>220809</v>
      </c>
      <c r="AG153" s="207">
        <v>262108</v>
      </c>
      <c r="AH153" s="207">
        <v>356310</v>
      </c>
      <c r="AI153" s="207">
        <v>806057</v>
      </c>
      <c r="AJ153" s="221">
        <v>2144925</v>
      </c>
      <c r="AK153" s="285">
        <v>2801773</v>
      </c>
      <c r="AL153" s="285">
        <v>2720528</v>
      </c>
      <c r="AM153" s="285">
        <v>2330160</v>
      </c>
      <c r="AN153" s="285">
        <v>1717900</v>
      </c>
      <c r="AO153" s="285">
        <v>1080212</v>
      </c>
      <c r="AP153" s="285">
        <v>572965</v>
      </c>
      <c r="AQ153" s="57">
        <v>413924</v>
      </c>
      <c r="AR153" s="285">
        <v>376732</v>
      </c>
      <c r="AS153" s="285">
        <v>500979</v>
      </c>
      <c r="AT153" s="285">
        <v>711011</v>
      </c>
      <c r="AU153" s="285">
        <v>1183204</v>
      </c>
      <c r="AV153" s="221">
        <v>2593461</v>
      </c>
      <c r="AW153" s="285">
        <v>2403212</v>
      </c>
      <c r="AX153" s="285">
        <v>2293503</v>
      </c>
      <c r="AY153" s="285">
        <v>2703542</v>
      </c>
      <c r="AZ153" s="57">
        <v>1478245</v>
      </c>
      <c r="BA153" s="285">
        <v>994587</v>
      </c>
      <c r="BB153" s="285">
        <v>619626</v>
      </c>
      <c r="BC153" s="57">
        <v>308927</v>
      </c>
      <c r="BD153" s="285">
        <v>326349</v>
      </c>
      <c r="BE153" s="285">
        <v>316912</v>
      </c>
      <c r="BF153" s="285">
        <v>485347</v>
      </c>
      <c r="BG153" s="285">
        <v>1195611</v>
      </c>
      <c r="BH153" s="221"/>
      <c r="BI153" s="213">
        <f t="shared" si="660"/>
        <v>-903973.32000000007</v>
      </c>
      <c r="BJ153" s="214">
        <f t="shared" si="660"/>
        <v>-138101.04000000004</v>
      </c>
      <c r="BK153" s="214">
        <f t="shared" si="660"/>
        <v>133439.55000000005</v>
      </c>
      <c r="BL153" s="214">
        <f t="shared" si="660"/>
        <v>-130801.37</v>
      </c>
      <c r="BM153" s="214">
        <f t="shared" si="660"/>
        <v>-191028.22999999998</v>
      </c>
      <c r="BN153" s="214">
        <f t="shared" si="660"/>
        <v>-107328.77000000002</v>
      </c>
      <c r="BO153" s="214">
        <f t="shared" si="660"/>
        <v>-46012.859999999986</v>
      </c>
      <c r="BP153" s="214">
        <f t="shared" si="660"/>
        <v>4009.0999999999767</v>
      </c>
      <c r="BQ153" s="214">
        <f t="shared" si="660"/>
        <v>-241226.31000000006</v>
      </c>
      <c r="BR153" s="399">
        <f t="shared" si="660"/>
        <v>-383887.66999999993</v>
      </c>
      <c r="BS153" s="214">
        <f t="shared" si="661"/>
        <v>214950.6399999999</v>
      </c>
      <c r="BT153" s="214">
        <f t="shared" si="661"/>
        <v>406815.89999999991</v>
      </c>
      <c r="BU153" s="214">
        <f t="shared" si="661"/>
        <v>352292.24</v>
      </c>
      <c r="BV153" s="214">
        <f t="shared" si="661"/>
        <v>-389534.68999999994</v>
      </c>
      <c r="BW153" s="214">
        <f t="shared" si="661"/>
        <v>-251227</v>
      </c>
      <c r="BX153" s="239">
        <f t="shared" si="661"/>
        <v>1429</v>
      </c>
      <c r="BY153" s="239">
        <f t="shared" si="661"/>
        <v>65965</v>
      </c>
      <c r="BZ153" s="239">
        <f t="shared" si="661"/>
        <v>33206</v>
      </c>
      <c r="CA153" s="239">
        <f t="shared" si="661"/>
        <v>40172</v>
      </c>
      <c r="CB153" s="239">
        <f t="shared" si="661"/>
        <v>-77468</v>
      </c>
      <c r="CC153" s="239">
        <f t="shared" si="662"/>
        <v>73871</v>
      </c>
      <c r="CD153" s="399">
        <f t="shared" si="662"/>
        <v>673954</v>
      </c>
      <c r="CE153" s="239">
        <f t="shared" si="662"/>
        <v>773366</v>
      </c>
      <c r="CF153" s="239">
        <f t="shared" si="662"/>
        <v>438115</v>
      </c>
      <c r="CG153" s="239">
        <f t="shared" si="662"/>
        <v>402006</v>
      </c>
      <c r="CH153" s="239">
        <f t="shared" si="662"/>
        <v>639737</v>
      </c>
      <c r="CI153" s="239">
        <f t="shared" si="662"/>
        <v>419371</v>
      </c>
      <c r="CJ153" s="239">
        <f t="shared" si="662"/>
        <v>207408</v>
      </c>
      <c r="CK153" s="239">
        <f t="shared" si="662"/>
        <v>137472</v>
      </c>
      <c r="CL153" s="239">
        <f t="shared" si="662"/>
        <v>155923</v>
      </c>
      <c r="CM153" s="239">
        <f t="shared" si="663"/>
        <v>238871</v>
      </c>
      <c r="CN153" s="239">
        <f t="shared" si="663"/>
        <v>354701</v>
      </c>
      <c r="CO153" s="239">
        <f t="shared" si="663"/>
        <v>377147</v>
      </c>
      <c r="CP153" s="399">
        <f t="shared" si="663"/>
        <v>448536</v>
      </c>
      <c r="CQ153" s="399">
        <f t="shared" si="663"/>
        <v>-398561</v>
      </c>
      <c r="CR153" s="399">
        <f t="shared" si="663"/>
        <v>-427025</v>
      </c>
      <c r="CS153" s="399">
        <f t="shared" si="663"/>
        <v>373382</v>
      </c>
      <c r="CT153" s="399">
        <f t="shared" si="663"/>
        <v>-239655</v>
      </c>
      <c r="CU153" s="399">
        <f t="shared" si="663"/>
        <v>-85625</v>
      </c>
      <c r="CV153" s="399">
        <f t="shared" si="663"/>
        <v>46661</v>
      </c>
      <c r="CW153" s="399">
        <f t="shared" si="663"/>
        <v>-104997</v>
      </c>
      <c r="CX153" s="399">
        <f t="shared" si="663"/>
        <v>-50383</v>
      </c>
      <c r="CY153" s="399">
        <f t="shared" si="663"/>
        <v>-184067</v>
      </c>
      <c r="CZ153" s="399">
        <f t="shared" si="663"/>
        <v>-225664</v>
      </c>
      <c r="DA153" s="399">
        <f t="shared" si="663"/>
        <v>12407</v>
      </c>
      <c r="DB153" s="264"/>
      <c r="DC153" s="57">
        <f>IF(ISERROR(GETPIVOTDATA("VALUE",'CRS WK pvt'!$I$2,"DT_FILE",DC$8,"CD_CO",DC$6,"TRIM_CAT",TRIM(B153),"TRIM_LINE",A149))=TRUE,0,GETPIVOTDATA("VALUE",'CRS WK pvt'!$I$2,"DT_FILE",DC$8,"CD_CO",DC$6,"TRIM_CAT",TRIM(B153),"TRIM_LINE",A149))</f>
        <v>1195611</v>
      </c>
    </row>
    <row r="154" spans="1:107" s="52" customFormat="1" x14ac:dyDescent="0.35">
      <c r="A154" s="139"/>
      <c r="B154" s="53" t="s">
        <v>143</v>
      </c>
      <c r="C154" s="203">
        <v>1047926.89</v>
      </c>
      <c r="D154" s="204">
        <v>1175666.8899999999</v>
      </c>
      <c r="E154" s="204">
        <v>522417.19</v>
      </c>
      <c r="F154" s="205">
        <v>636364.76</v>
      </c>
      <c r="G154" s="204">
        <v>467572.43</v>
      </c>
      <c r="H154" s="205">
        <v>402655.95</v>
      </c>
      <c r="I154" s="204">
        <v>391042.6</v>
      </c>
      <c r="J154" s="205">
        <v>586406.43999999994</v>
      </c>
      <c r="K154" s="204">
        <v>582610.56000000006</v>
      </c>
      <c r="L154" s="206">
        <v>1109699.32</v>
      </c>
      <c r="M154" s="205">
        <v>1061131.2</v>
      </c>
      <c r="N154" s="205">
        <v>1004458.65</v>
      </c>
      <c r="O154" s="204">
        <v>1010557.19</v>
      </c>
      <c r="P154" s="205">
        <v>963518.65</v>
      </c>
      <c r="Q154" s="204">
        <v>840998</v>
      </c>
      <c r="R154" s="205">
        <v>442259</v>
      </c>
      <c r="S154" s="204">
        <v>166355</v>
      </c>
      <c r="T154" s="205">
        <v>332752</v>
      </c>
      <c r="U154" s="207">
        <v>403710</v>
      </c>
      <c r="V154" s="207">
        <v>405087</v>
      </c>
      <c r="W154" s="207">
        <v>712927</v>
      </c>
      <c r="X154" s="206">
        <v>964919</v>
      </c>
      <c r="Y154" s="207">
        <v>1075490</v>
      </c>
      <c r="Z154" s="207">
        <v>1188556</v>
      </c>
      <c r="AA154" s="207">
        <v>936365</v>
      </c>
      <c r="AB154" s="207">
        <v>558207</v>
      </c>
      <c r="AC154" s="207">
        <v>613928</v>
      </c>
      <c r="AD154" s="207">
        <v>540523</v>
      </c>
      <c r="AE154" s="207">
        <v>524700</v>
      </c>
      <c r="AF154" s="207">
        <v>405209</v>
      </c>
      <c r="AG154" s="207">
        <v>524870</v>
      </c>
      <c r="AH154" s="207">
        <v>514753</v>
      </c>
      <c r="AI154" s="207">
        <v>680184</v>
      </c>
      <c r="AJ154" s="221">
        <v>1461612</v>
      </c>
      <c r="AK154" s="285">
        <v>1497741</v>
      </c>
      <c r="AL154" s="285">
        <v>1377024</v>
      </c>
      <c r="AM154" s="285">
        <v>1057346</v>
      </c>
      <c r="AN154" s="285">
        <v>1156142</v>
      </c>
      <c r="AO154" s="285">
        <v>801677</v>
      </c>
      <c r="AP154" s="285">
        <v>1006272</v>
      </c>
      <c r="AQ154" s="57">
        <v>791211</v>
      </c>
      <c r="AR154" s="285">
        <v>600544</v>
      </c>
      <c r="AS154" s="285">
        <v>1015592</v>
      </c>
      <c r="AT154" s="285">
        <v>744060</v>
      </c>
      <c r="AU154" s="285">
        <v>1805614</v>
      </c>
      <c r="AV154" s="221">
        <v>1992620</v>
      </c>
      <c r="AW154" s="285">
        <v>1937441</v>
      </c>
      <c r="AX154" s="285">
        <v>2014091</v>
      </c>
      <c r="AY154" s="285">
        <v>1154094</v>
      </c>
      <c r="AZ154" s="57">
        <v>811560</v>
      </c>
      <c r="BA154" s="285">
        <v>1341216</v>
      </c>
      <c r="BB154" s="285">
        <v>896271</v>
      </c>
      <c r="BC154" s="57">
        <v>834984</v>
      </c>
      <c r="BD154" s="285">
        <v>399626</v>
      </c>
      <c r="BE154" s="285">
        <v>269856</v>
      </c>
      <c r="BF154" s="285">
        <v>386441</v>
      </c>
      <c r="BG154" s="285">
        <v>698219</v>
      </c>
      <c r="BH154" s="221"/>
      <c r="BI154" s="213">
        <f t="shared" si="660"/>
        <v>-37369.70000000007</v>
      </c>
      <c r="BJ154" s="214">
        <f t="shared" si="660"/>
        <v>-212148.23999999987</v>
      </c>
      <c r="BK154" s="214">
        <f t="shared" si="660"/>
        <v>318580.81</v>
      </c>
      <c r="BL154" s="214">
        <f t="shared" si="660"/>
        <v>-194105.76</v>
      </c>
      <c r="BM154" s="214">
        <f t="shared" si="660"/>
        <v>-301217.43</v>
      </c>
      <c r="BN154" s="214">
        <f t="shared" si="660"/>
        <v>-69903.950000000012</v>
      </c>
      <c r="BO154" s="214">
        <f t="shared" si="660"/>
        <v>12667.400000000023</v>
      </c>
      <c r="BP154" s="214">
        <f t="shared" si="660"/>
        <v>-181319.43999999994</v>
      </c>
      <c r="BQ154" s="214">
        <f t="shared" si="660"/>
        <v>130316.43999999994</v>
      </c>
      <c r="BR154" s="399">
        <f t="shared" si="660"/>
        <v>-144780.32000000007</v>
      </c>
      <c r="BS154" s="214">
        <f t="shared" si="661"/>
        <v>14358.800000000047</v>
      </c>
      <c r="BT154" s="214">
        <f t="shared" si="661"/>
        <v>184097.34999999998</v>
      </c>
      <c r="BU154" s="214">
        <f t="shared" si="661"/>
        <v>-74192.189999999944</v>
      </c>
      <c r="BV154" s="214">
        <f t="shared" si="661"/>
        <v>-405311.65</v>
      </c>
      <c r="BW154" s="214">
        <f t="shared" si="661"/>
        <v>-227070</v>
      </c>
      <c r="BX154" s="239">
        <f t="shared" si="661"/>
        <v>98264</v>
      </c>
      <c r="BY154" s="239">
        <f t="shared" si="661"/>
        <v>358345</v>
      </c>
      <c r="BZ154" s="239">
        <f t="shared" si="661"/>
        <v>72457</v>
      </c>
      <c r="CA154" s="239">
        <f t="shared" si="661"/>
        <v>121160</v>
      </c>
      <c r="CB154" s="239">
        <f t="shared" si="661"/>
        <v>109666</v>
      </c>
      <c r="CC154" s="239">
        <f t="shared" si="662"/>
        <v>-32743</v>
      </c>
      <c r="CD154" s="399">
        <f t="shared" si="662"/>
        <v>496693</v>
      </c>
      <c r="CE154" s="239">
        <f t="shared" si="662"/>
        <v>422251</v>
      </c>
      <c r="CF154" s="239">
        <f t="shared" si="662"/>
        <v>188468</v>
      </c>
      <c r="CG154" s="239">
        <f t="shared" si="662"/>
        <v>120981</v>
      </c>
      <c r="CH154" s="239">
        <f t="shared" si="662"/>
        <v>597935</v>
      </c>
      <c r="CI154" s="239">
        <f t="shared" si="662"/>
        <v>187749</v>
      </c>
      <c r="CJ154" s="239">
        <f t="shared" si="662"/>
        <v>465749</v>
      </c>
      <c r="CK154" s="239">
        <f t="shared" si="662"/>
        <v>266511</v>
      </c>
      <c r="CL154" s="239">
        <f t="shared" si="662"/>
        <v>195335</v>
      </c>
      <c r="CM154" s="239">
        <f t="shared" si="663"/>
        <v>490722</v>
      </c>
      <c r="CN154" s="239">
        <f t="shared" si="663"/>
        <v>229307</v>
      </c>
      <c r="CO154" s="239">
        <f t="shared" si="663"/>
        <v>1125430</v>
      </c>
      <c r="CP154" s="399">
        <f t="shared" si="663"/>
        <v>531008</v>
      </c>
      <c r="CQ154" s="399">
        <f t="shared" si="663"/>
        <v>439700</v>
      </c>
      <c r="CR154" s="399">
        <f t="shared" si="663"/>
        <v>637067</v>
      </c>
      <c r="CS154" s="399">
        <f t="shared" si="663"/>
        <v>96748</v>
      </c>
      <c r="CT154" s="399">
        <f t="shared" si="663"/>
        <v>-344582</v>
      </c>
      <c r="CU154" s="399">
        <f t="shared" si="663"/>
        <v>539539</v>
      </c>
      <c r="CV154" s="399">
        <f t="shared" si="663"/>
        <v>-110001</v>
      </c>
      <c r="CW154" s="399">
        <f t="shared" si="663"/>
        <v>43773</v>
      </c>
      <c r="CX154" s="399">
        <f t="shared" si="663"/>
        <v>-200918</v>
      </c>
      <c r="CY154" s="399">
        <f t="shared" si="663"/>
        <v>-745736</v>
      </c>
      <c r="CZ154" s="399">
        <f t="shared" si="663"/>
        <v>-357619</v>
      </c>
      <c r="DA154" s="399">
        <f t="shared" si="663"/>
        <v>-1107395</v>
      </c>
      <c r="DB154" s="264"/>
      <c r="DC154" s="57">
        <f>IF(ISERROR(GETPIVOTDATA("VALUE",'CRS WK pvt'!$I$2,"DT_FILE",DC$8,"CD_CO",DC$6,"TRIM_CAT",TRIM(B154),"TRIM_LINE",A149))=TRUE,0,GETPIVOTDATA("VALUE",'CRS WK pvt'!$I$2,"DT_FILE",DC$8,"CD_CO",DC$6,"TRIM_CAT",TRIM(B154),"TRIM_LINE",A149))</f>
        <v>698219</v>
      </c>
    </row>
    <row r="155" spans="1:107" s="66" customFormat="1" x14ac:dyDescent="0.35">
      <c r="A155" s="140"/>
      <c r="B155" s="53" t="s">
        <v>144</v>
      </c>
      <c r="C155" s="208">
        <f t="shared" ref="C155:V155" si="664">SUM(C150:C154)</f>
        <v>24496359.759999998</v>
      </c>
      <c r="D155" s="209">
        <f t="shared" si="664"/>
        <v>17914230.84</v>
      </c>
      <c r="E155" s="209">
        <f t="shared" si="664"/>
        <v>9714805.6799999997</v>
      </c>
      <c r="F155" s="210">
        <f t="shared" si="664"/>
        <v>7572441.1299999999</v>
      </c>
      <c r="G155" s="209">
        <f t="shared" si="664"/>
        <v>6409376.5099999998</v>
      </c>
      <c r="H155" s="210">
        <f t="shared" si="664"/>
        <v>5340237.9400000004</v>
      </c>
      <c r="I155" s="209">
        <f t="shared" si="664"/>
        <v>5411729.2699999996</v>
      </c>
      <c r="J155" s="210">
        <f t="shared" si="664"/>
        <v>6700416.6600000001</v>
      </c>
      <c r="K155" s="209">
        <f t="shared" si="664"/>
        <v>9739791.5600000005</v>
      </c>
      <c r="L155" s="211">
        <f t="shared" si="664"/>
        <v>20824111.829999998</v>
      </c>
      <c r="M155" s="210">
        <f t="shared" si="664"/>
        <v>21155492.25</v>
      </c>
      <c r="N155" s="210">
        <f t="shared" si="664"/>
        <v>21971456.440000001</v>
      </c>
      <c r="O155" s="210">
        <f t="shared" si="664"/>
        <v>18255486.600000001</v>
      </c>
      <c r="P155" s="210">
        <f t="shared" si="664"/>
        <v>18287465.949999999</v>
      </c>
      <c r="Q155" s="210">
        <f t="shared" si="664"/>
        <v>11167297</v>
      </c>
      <c r="R155" s="210">
        <f t="shared" si="664"/>
        <v>6406881</v>
      </c>
      <c r="S155" s="210">
        <f t="shared" si="664"/>
        <v>4624501</v>
      </c>
      <c r="T155" s="210">
        <f t="shared" si="664"/>
        <v>4589332</v>
      </c>
      <c r="U155" s="210">
        <f t="shared" si="664"/>
        <v>5102182</v>
      </c>
      <c r="V155" s="210">
        <f t="shared" si="664"/>
        <v>5689001</v>
      </c>
      <c r="W155" s="212">
        <f>SUM(W150+W151+W152+W153+W154)</f>
        <v>9347502</v>
      </c>
      <c r="X155" s="211">
        <f>SUM(X150+X151+X152+X153+X154)</f>
        <v>18804082</v>
      </c>
      <c r="Y155" s="212">
        <v>24140615</v>
      </c>
      <c r="Z155" s="212">
        <v>27981790</v>
      </c>
      <c r="AA155" s="212">
        <v>23234189</v>
      </c>
      <c r="AB155" s="212">
        <v>14493229</v>
      </c>
      <c r="AC155" s="212">
        <v>8945409</v>
      </c>
      <c r="AD155" s="212">
        <v>6821698</v>
      </c>
      <c r="AE155" s="212">
        <v>5334015</v>
      </c>
      <c r="AF155" s="212">
        <v>5172616</v>
      </c>
      <c r="AG155" s="212">
        <v>5805976</v>
      </c>
      <c r="AH155" s="212">
        <v>5622610</v>
      </c>
      <c r="AI155" s="212">
        <v>10617127</v>
      </c>
      <c r="AJ155" s="220">
        <v>24410658</v>
      </c>
      <c r="AK155" s="286">
        <v>30681728</v>
      </c>
      <c r="AL155" s="286">
        <v>31853427</v>
      </c>
      <c r="AM155" s="286">
        <v>28691003</v>
      </c>
      <c r="AN155" s="286">
        <v>20681426</v>
      </c>
      <c r="AO155" s="286">
        <v>13837126</v>
      </c>
      <c r="AP155" s="286">
        <v>10279553</v>
      </c>
      <c r="AQ155" s="78">
        <v>8397153</v>
      </c>
      <c r="AR155" s="286">
        <v>7786555</v>
      </c>
      <c r="AS155" s="286">
        <v>8887910</v>
      </c>
      <c r="AT155" s="286">
        <v>9569718</v>
      </c>
      <c r="AU155" s="286">
        <v>14219140</v>
      </c>
      <c r="AV155" s="220">
        <v>32164108</v>
      </c>
      <c r="AW155" s="286">
        <v>33697043</v>
      </c>
      <c r="AX155" s="286">
        <v>31519012</v>
      </c>
      <c r="AY155" s="286">
        <v>9822824</v>
      </c>
      <c r="AZ155" s="78">
        <v>19369739</v>
      </c>
      <c r="BA155" s="286">
        <v>12626916</v>
      </c>
      <c r="BB155" s="286">
        <v>9159655</v>
      </c>
      <c r="BC155" s="78">
        <v>6670843</v>
      </c>
      <c r="BD155" s="286">
        <v>6400721</v>
      </c>
      <c r="BE155" s="286">
        <v>5649627</v>
      </c>
      <c r="BF155" s="286">
        <v>6709744</v>
      </c>
      <c r="BG155" s="286">
        <v>13535847</v>
      </c>
      <c r="BH155" s="220"/>
      <c r="BI155" s="215">
        <f t="shared" ref="BI155:BM155" si="665">SUM(BI150:BI154)</f>
        <v>-6240873.1600000011</v>
      </c>
      <c r="BJ155" s="216">
        <f t="shared" si="665"/>
        <v>373235.10999999964</v>
      </c>
      <c r="BK155" s="216">
        <f t="shared" si="665"/>
        <v>1452491.32</v>
      </c>
      <c r="BL155" s="216">
        <f t="shared" si="665"/>
        <v>-1165560.1299999999</v>
      </c>
      <c r="BM155" s="216">
        <f t="shared" si="665"/>
        <v>-1784875.5099999998</v>
      </c>
      <c r="BN155" s="216">
        <f t="shared" ref="BN155:BV155" si="666">SUM(BN150:BN154)</f>
        <v>-750905.94000000018</v>
      </c>
      <c r="BO155" s="216">
        <f t="shared" si="666"/>
        <v>-309547.26999999979</v>
      </c>
      <c r="BP155" s="216">
        <f t="shared" si="666"/>
        <v>-1011415.6599999999</v>
      </c>
      <c r="BQ155" s="216">
        <f t="shared" si="666"/>
        <v>-392289.56000000017</v>
      </c>
      <c r="BR155" s="400">
        <f t="shared" si="666"/>
        <v>-2020029.8300000003</v>
      </c>
      <c r="BS155" s="216">
        <f t="shared" si="666"/>
        <v>2985122.75</v>
      </c>
      <c r="BT155" s="216">
        <f t="shared" si="666"/>
        <v>6010333.5599999987</v>
      </c>
      <c r="BU155" s="216">
        <f t="shared" si="666"/>
        <v>4978702.4000000004</v>
      </c>
      <c r="BV155" s="216">
        <f t="shared" si="666"/>
        <v>-3794236.9499999997</v>
      </c>
      <c r="BW155" s="216">
        <f t="shared" ref="BW155:BX155" si="667">SUM(BW150:BW154)</f>
        <v>-2221888</v>
      </c>
      <c r="BX155" s="240">
        <f t="shared" si="667"/>
        <v>414817</v>
      </c>
      <c r="BY155" s="240">
        <f t="shared" ref="BY155:BZ155" si="668">SUM(BY150:BY154)</f>
        <v>709514</v>
      </c>
      <c r="BZ155" s="240">
        <f t="shared" si="668"/>
        <v>583284</v>
      </c>
      <c r="CA155" s="240">
        <f t="shared" ref="CA155" si="669">SUM(CA150:CA154)</f>
        <v>703794</v>
      </c>
      <c r="CB155" s="240">
        <f t="shared" ref="CB155:CC155" si="670">SUM(CB150:CB154)</f>
        <v>-66391</v>
      </c>
      <c r="CC155" s="240">
        <f t="shared" si="670"/>
        <v>1269625</v>
      </c>
      <c r="CD155" s="400">
        <f t="shared" ref="CD155:CE155" si="671">SUM(CD150:CD154)</f>
        <v>5606576</v>
      </c>
      <c r="CE155" s="240">
        <f t="shared" si="671"/>
        <v>6541113</v>
      </c>
      <c r="CF155" s="240">
        <f t="shared" ref="CF155" si="672">SUM(CF150:CF154)</f>
        <v>3871637</v>
      </c>
      <c r="CG155" s="240">
        <f t="shared" ref="CG155" si="673">SUM(CG150:CG154)</f>
        <v>5456814</v>
      </c>
      <c r="CH155" s="240">
        <f t="shared" ref="CH155" si="674">SUM(CH150:CH154)</f>
        <v>6188197</v>
      </c>
      <c r="CI155" s="240">
        <f t="shared" ref="CI155" si="675">SUM(CI150:CI154)</f>
        <v>4891717</v>
      </c>
      <c r="CJ155" s="240">
        <f t="shared" ref="CJ155" si="676">SUM(CJ150:CJ154)</f>
        <v>3457855</v>
      </c>
      <c r="CK155" s="240">
        <f t="shared" ref="CK155" si="677">SUM(CK150:CK154)</f>
        <v>3063138</v>
      </c>
      <c r="CL155" s="240">
        <f t="shared" ref="CL155" si="678">SUM(CL150:CL154)</f>
        <v>2613939</v>
      </c>
      <c r="CM155" s="240">
        <f t="shared" ref="CM155" si="679">SUM(CM150:CM154)</f>
        <v>3081934</v>
      </c>
      <c r="CN155" s="240">
        <f t="shared" ref="CN155" si="680">SUM(CN150:CN154)</f>
        <v>3947108</v>
      </c>
      <c r="CO155" s="240">
        <f t="shared" ref="CO155" si="681">SUM(CO150:CO154)</f>
        <v>3602013</v>
      </c>
      <c r="CP155" s="400">
        <f t="shared" ref="CP155" si="682">SUM(CP150:CP154)</f>
        <v>7753450</v>
      </c>
      <c r="CQ155" s="400">
        <f t="shared" ref="CQ155" si="683">SUM(CQ150:CQ154)</f>
        <v>3015315</v>
      </c>
      <c r="CR155" s="400">
        <f t="shared" ref="CR155" si="684">SUM(CR150:CR154)</f>
        <v>-334415</v>
      </c>
      <c r="CS155" s="400">
        <f t="shared" ref="CS155" si="685">SUM(CS150:CS154)</f>
        <v>-18868179</v>
      </c>
      <c r="CT155" s="400">
        <f t="shared" ref="CT155:CU155" si="686">SUM(CT150:CT154)</f>
        <v>-1311687</v>
      </c>
      <c r="CU155" s="400">
        <f t="shared" si="686"/>
        <v>-1210210</v>
      </c>
      <c r="CV155" s="400">
        <f t="shared" ref="CV155" si="687">SUM(CV150:CV154)</f>
        <v>-1119898</v>
      </c>
      <c r="CW155" s="400">
        <f t="shared" ref="CW155" si="688">SUM(CW150:CW154)</f>
        <v>-1726310</v>
      </c>
      <c r="CX155" s="400">
        <f t="shared" ref="CX155:CY155" si="689">SUM(CX150:CX154)</f>
        <v>-1385834</v>
      </c>
      <c r="CY155" s="400">
        <f t="shared" si="689"/>
        <v>-3238283</v>
      </c>
      <c r="CZ155" s="400">
        <f t="shared" ref="CZ155:DA155" si="690">SUM(CZ150:CZ154)</f>
        <v>-2859974</v>
      </c>
      <c r="DA155" s="400">
        <f t="shared" si="690"/>
        <v>-683293</v>
      </c>
      <c r="DB155" s="265"/>
      <c r="DC155" s="78">
        <f>SUM(DC150:DC154)</f>
        <v>13535847</v>
      </c>
    </row>
    <row r="156" spans="1:107" s="52" customFormat="1" x14ac:dyDescent="0.3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4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4"/>
      <c r="BI156" s="83"/>
      <c r="BJ156" s="84"/>
      <c r="BK156" s="84"/>
      <c r="BL156" s="84"/>
      <c r="BM156" s="84"/>
      <c r="BN156" s="84"/>
      <c r="BO156" s="84"/>
      <c r="BP156" s="84"/>
      <c r="BQ156" s="84"/>
      <c r="BR156" s="388"/>
      <c r="BS156" s="411"/>
      <c r="BT156" s="84"/>
      <c r="BU156" s="84"/>
      <c r="BV156" s="84"/>
      <c r="BW156" s="84"/>
      <c r="BX156" s="228"/>
      <c r="BY156" s="228"/>
      <c r="BZ156" s="228"/>
      <c r="CA156" s="228"/>
      <c r="CB156" s="228"/>
      <c r="CC156" s="228"/>
      <c r="CD156" s="388"/>
      <c r="CE156" s="350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388"/>
      <c r="CQ156" s="388"/>
      <c r="CR156" s="388"/>
      <c r="CS156" s="388"/>
      <c r="CT156" s="388"/>
      <c r="CU156" s="388"/>
      <c r="CV156" s="388"/>
      <c r="CW156" s="388"/>
      <c r="CX156" s="388"/>
      <c r="CY156" s="388"/>
      <c r="CZ156" s="388"/>
      <c r="DA156" s="388"/>
      <c r="DB156" s="264"/>
      <c r="DC156" s="83"/>
    </row>
    <row r="157" spans="1:107" s="52" customFormat="1" x14ac:dyDescent="0.35">
      <c r="A157" s="139"/>
      <c r="B157" s="53" t="s">
        <v>139</v>
      </c>
      <c r="C157" s="104"/>
      <c r="D157" s="167">
        <f t="shared" ref="D157:AB157" si="691">(C66+C150+D94-D66-D150)/(C66+C150+D94-D150)</f>
        <v>0.60357559543553274</v>
      </c>
      <c r="E157" s="168">
        <f t="shared" si="691"/>
        <v>0.56188838895537507</v>
      </c>
      <c r="F157" s="168">
        <f t="shared" si="691"/>
        <v>0.42817828045150014</v>
      </c>
      <c r="G157" s="168">
        <f t="shared" si="691"/>
        <v>0.36334852014088931</v>
      </c>
      <c r="H157" s="169">
        <f t="shared" si="691"/>
        <v>0.39914850438071103</v>
      </c>
      <c r="I157" s="168">
        <f t="shared" si="691"/>
        <v>0.37377173038616135</v>
      </c>
      <c r="J157" s="169">
        <f t="shared" si="691"/>
        <v>0.43303613399555324</v>
      </c>
      <c r="K157" s="168">
        <f t="shared" si="691"/>
        <v>0.54910946743988587</v>
      </c>
      <c r="L157" s="170">
        <f t="shared" si="691"/>
        <v>0.68143778821808643</v>
      </c>
      <c r="M157" s="169">
        <f t="shared" si="691"/>
        <v>0.74676491235559073</v>
      </c>
      <c r="N157" s="169">
        <f t="shared" si="691"/>
        <v>0.68477967284155916</v>
      </c>
      <c r="O157" s="169">
        <f t="shared" si="691"/>
        <v>0.65939896446836366</v>
      </c>
      <c r="P157" s="169">
        <f t="shared" si="691"/>
        <v>0.58780681503457832</v>
      </c>
      <c r="Q157" s="169">
        <f t="shared" si="691"/>
        <v>0.56611028854638368</v>
      </c>
      <c r="R157" s="169">
        <f t="shared" si="691"/>
        <v>0.39197145928439486</v>
      </c>
      <c r="S157" s="169">
        <f t="shared" si="691"/>
        <v>0.35313914950685948</v>
      </c>
      <c r="T157" s="169">
        <f t="shared" si="691"/>
        <v>0.27080718276645127</v>
      </c>
      <c r="U157" s="169">
        <f t="shared" si="691"/>
        <v>0.2812655766754722</v>
      </c>
      <c r="V157" s="169">
        <f t="shared" si="691"/>
        <v>0.32014682836870256</v>
      </c>
      <c r="W157" s="169">
        <f t="shared" si="691"/>
        <v>0.41849963048474392</v>
      </c>
      <c r="X157" s="170">
        <f t="shared" si="691"/>
        <v>0.57136626222200737</v>
      </c>
      <c r="Y157" s="169">
        <f t="shared" si="691"/>
        <v>0.68672811631749286</v>
      </c>
      <c r="Z157" s="169">
        <f t="shared" si="691"/>
        <v>0.66531389247680839</v>
      </c>
      <c r="AA157" s="169">
        <f t="shared" si="691"/>
        <v>0.66292776222014882</v>
      </c>
      <c r="AB157" s="169">
        <f t="shared" si="691"/>
        <v>0.59002987320461786</v>
      </c>
      <c r="AC157" s="169">
        <f t="shared" ref="AC157:BG162" si="692">(AB66+AB150+AC94-AC66-AC150)/(AB66+AB150+AC94-AC150)</f>
        <v>0.46482401630173253</v>
      </c>
      <c r="AD157" s="169">
        <f t="shared" si="692"/>
        <v>0.34604323441493995</v>
      </c>
      <c r="AE157" s="169">
        <f t="shared" si="692"/>
        <v>0.37740545518017132</v>
      </c>
      <c r="AF157" s="169">
        <f t="shared" si="692"/>
        <v>0.32362841649044777</v>
      </c>
      <c r="AG157" s="169">
        <f t="shared" si="692"/>
        <v>0.32065379644164699</v>
      </c>
      <c r="AH157" s="169">
        <f t="shared" si="692"/>
        <v>0.37257539900543479</v>
      </c>
      <c r="AI157" s="169">
        <f t="shared" si="692"/>
        <v>0.4726172192609992</v>
      </c>
      <c r="AJ157" s="169">
        <f t="shared" si="692"/>
        <v>0.66829794369375539</v>
      </c>
      <c r="AK157" s="169">
        <f t="shared" si="692"/>
        <v>0.72211113410795447</v>
      </c>
      <c r="AL157" s="169">
        <f t="shared" si="692"/>
        <v>0.72934766405884865</v>
      </c>
      <c r="AM157" s="169">
        <f t="shared" si="692"/>
        <v>0.69662156618310922</v>
      </c>
      <c r="AN157" s="169">
        <f t="shared" si="692"/>
        <v>0.64392370975133384</v>
      </c>
      <c r="AO157" s="169">
        <f t="shared" si="692"/>
        <v>0.55599439246659188</v>
      </c>
      <c r="AP157" s="169">
        <f t="shared" si="692"/>
        <v>0.44795687418084762</v>
      </c>
      <c r="AQ157" s="169">
        <f t="shared" si="692"/>
        <v>0.42851750359346513</v>
      </c>
      <c r="AR157" s="169">
        <f t="shared" si="692"/>
        <v>0.37227926128861166</v>
      </c>
      <c r="AS157" s="169">
        <f t="shared" si="692"/>
        <v>0.36905097089495864</v>
      </c>
      <c r="AT157" s="169">
        <f t="shared" si="692"/>
        <v>0.45202796082262553</v>
      </c>
      <c r="AU157" s="169">
        <f t="shared" si="692"/>
        <v>0.51910417312644652</v>
      </c>
      <c r="AV157" s="169">
        <f t="shared" si="692"/>
        <v>0.63204345346612723</v>
      </c>
      <c r="AW157" s="169">
        <f t="shared" si="692"/>
        <v>0.74239134440955035</v>
      </c>
      <c r="AX157" s="169">
        <f t="shared" si="692"/>
        <v>0.71519833994423609</v>
      </c>
      <c r="AY157" s="169">
        <f t="shared" si="692"/>
        <v>0.76093705998846795</v>
      </c>
      <c r="AZ157" s="169">
        <f t="shared" si="692"/>
        <v>0.40951754684779135</v>
      </c>
      <c r="BA157" s="169">
        <f t="shared" si="692"/>
        <v>0.51546876341866443</v>
      </c>
      <c r="BB157" s="169">
        <f t="shared" si="692"/>
        <v>0.38563077200591556</v>
      </c>
      <c r="BC157" s="169">
        <f t="shared" si="692"/>
        <v>0.36549632006264132</v>
      </c>
      <c r="BD157" s="169">
        <f t="shared" si="692"/>
        <v>0.31669170803580637</v>
      </c>
      <c r="BE157" s="169">
        <f t="shared" si="692"/>
        <v>0.36546849526486758</v>
      </c>
      <c r="BF157" s="169">
        <f t="shared" si="692"/>
        <v>0.34321711880710304</v>
      </c>
      <c r="BG157" s="169">
        <f t="shared" si="692"/>
        <v>0.50077601091208068</v>
      </c>
      <c r="BH157" s="169"/>
      <c r="BI157" s="102"/>
      <c r="BJ157" s="169">
        <f t="shared" ref="BJ157:BS162" si="693">P157-D157</f>
        <v>-1.5768780400954419E-2</v>
      </c>
      <c r="BK157" s="169">
        <f t="shared" si="693"/>
        <v>4.2218995910086043E-3</v>
      </c>
      <c r="BL157" s="169">
        <f t="shared" si="693"/>
        <v>-3.6206821167105274E-2</v>
      </c>
      <c r="BM157" s="169">
        <f t="shared" si="693"/>
        <v>-1.0209370634029824E-2</v>
      </c>
      <c r="BN157" s="169">
        <f t="shared" si="693"/>
        <v>-0.12834132161425976</v>
      </c>
      <c r="BO157" s="169">
        <f t="shared" si="693"/>
        <v>-9.2506153710689154E-2</v>
      </c>
      <c r="BP157" s="169">
        <f t="shared" si="693"/>
        <v>-0.11288930562685068</v>
      </c>
      <c r="BQ157" s="169">
        <f t="shared" si="693"/>
        <v>-0.13060983695514194</v>
      </c>
      <c r="BR157" s="401">
        <f t="shared" si="693"/>
        <v>-0.11007152599607906</v>
      </c>
      <c r="BS157" s="169">
        <f t="shared" si="693"/>
        <v>-6.0036796038097862E-2</v>
      </c>
      <c r="BT157" s="169">
        <f t="shared" ref="BT157:CC162" si="694">Z157-N157</f>
        <v>-1.9465780364750773E-2</v>
      </c>
      <c r="BU157" s="169">
        <f t="shared" si="694"/>
        <v>3.5287977517851621E-3</v>
      </c>
      <c r="BV157" s="169">
        <f t="shared" si="694"/>
        <v>2.223058170039538E-3</v>
      </c>
      <c r="BW157" s="169">
        <f t="shared" si="694"/>
        <v>-0.10128627224465114</v>
      </c>
      <c r="BX157" s="241">
        <f t="shared" si="694"/>
        <v>-4.5928224869454914E-2</v>
      </c>
      <c r="BY157" s="241">
        <f t="shared" si="694"/>
        <v>2.4266305673311839E-2</v>
      </c>
      <c r="BZ157" s="241">
        <f t="shared" si="694"/>
        <v>5.2821233723996497E-2</v>
      </c>
      <c r="CA157" s="241">
        <f t="shared" si="694"/>
        <v>3.9388219766174792E-2</v>
      </c>
      <c r="CB157" s="241">
        <f t="shared" si="694"/>
        <v>5.242857063673223E-2</v>
      </c>
      <c r="CC157" s="241">
        <f t="shared" si="694"/>
        <v>5.4117588776255277E-2</v>
      </c>
      <c r="CD157" s="401">
        <f t="shared" ref="CD157:CM162" si="695">AJ157-X157</f>
        <v>9.6931681471748021E-2</v>
      </c>
      <c r="CE157" s="241">
        <f t="shared" si="695"/>
        <v>3.5383017790461602E-2</v>
      </c>
      <c r="CF157" s="241">
        <f t="shared" si="695"/>
        <v>6.4033771582040266E-2</v>
      </c>
      <c r="CG157" s="241">
        <f t="shared" si="695"/>
        <v>3.36938039629604E-2</v>
      </c>
      <c r="CH157" s="241">
        <f t="shared" si="695"/>
        <v>5.3893836546715979E-2</v>
      </c>
      <c r="CI157" s="241">
        <f t="shared" si="695"/>
        <v>9.1170376164859346E-2</v>
      </c>
      <c r="CJ157" s="241">
        <f t="shared" si="695"/>
        <v>0.10191363976590767</v>
      </c>
      <c r="CK157" s="241">
        <f t="shared" si="695"/>
        <v>5.1112048413293809E-2</v>
      </c>
      <c r="CL157" s="241">
        <f t="shared" si="695"/>
        <v>4.8650844798163895E-2</v>
      </c>
      <c r="CM157" s="241">
        <f t="shared" si="695"/>
        <v>4.8397174453311653E-2</v>
      </c>
      <c r="CN157" s="241">
        <f t="shared" ref="CN157:DA162" si="696">AT157-AH157</f>
        <v>7.9452561817190737E-2</v>
      </c>
      <c r="CO157" s="241">
        <f t="shared" si="696"/>
        <v>4.6486953865447322E-2</v>
      </c>
      <c r="CP157" s="401">
        <f t="shared" si="696"/>
        <v>-3.6254490227628167E-2</v>
      </c>
      <c r="CQ157" s="401">
        <f t="shared" si="696"/>
        <v>2.028021030159588E-2</v>
      </c>
      <c r="CR157" s="401">
        <f t="shared" si="696"/>
        <v>-1.414932411461256E-2</v>
      </c>
      <c r="CS157" s="401">
        <f t="shared" si="696"/>
        <v>6.4315493805358726E-2</v>
      </c>
      <c r="CT157" s="401">
        <f t="shared" si="696"/>
        <v>-0.23440616290354249</v>
      </c>
      <c r="CU157" s="401">
        <f t="shared" si="696"/>
        <v>-4.0525629047927447E-2</v>
      </c>
      <c r="CV157" s="401">
        <f t="shared" si="696"/>
        <v>-6.2326102174932063E-2</v>
      </c>
      <c r="CW157" s="401">
        <f t="shared" si="696"/>
        <v>-6.302118353082381E-2</v>
      </c>
      <c r="CX157" s="401">
        <f t="shared" si="696"/>
        <v>-5.5587553252805288E-2</v>
      </c>
      <c r="CY157" s="401">
        <f t="shared" si="696"/>
        <v>-3.5824756300910643E-3</v>
      </c>
      <c r="CZ157" s="401">
        <f t="shared" si="696"/>
        <v>-0.10881084201552249</v>
      </c>
      <c r="DA157" s="401">
        <f t="shared" si="696"/>
        <v>-1.832816221436584E-2</v>
      </c>
      <c r="DB157" s="264"/>
      <c r="DC157" s="57">
        <f>IF(ISERROR(GETPIVOTDATA("VALUE",'CRS WK pvt'!$I$2,"DT_FILE",DC$8,"CD_CO",DC$6,"TRIM_CAT",TRIM(B157),"TRIM_LINE",A156))=TRUE,0,GETPIVOTDATA("VALUE",'CRS WK pvt'!$I$2,"DT_FILE",DC$8,"CD_CO",DC$6,"TRIM_CAT",TRIM(B157),"TRIM_LINE",A156))</f>
        <v>0</v>
      </c>
    </row>
    <row r="158" spans="1:107" s="52" customFormat="1" x14ac:dyDescent="0.35">
      <c r="A158" s="139"/>
      <c r="B158" s="53" t="s">
        <v>140</v>
      </c>
      <c r="C158" s="104"/>
      <c r="D158" s="168">
        <f t="shared" ref="D158:AB158" si="697">(C67+C151+D95-D67-D151)/(C67+C151+D95-D151)</f>
        <v>0.25198492850648874</v>
      </c>
      <c r="E158" s="168">
        <f t="shared" si="697"/>
        <v>0.1944051622380982</v>
      </c>
      <c r="F158" s="168">
        <f t="shared" si="697"/>
        <v>0.15390071141686648</v>
      </c>
      <c r="G158" s="168">
        <f t="shared" si="697"/>
        <v>0.10486297795100803</v>
      </c>
      <c r="H158" s="169">
        <f t="shared" si="697"/>
        <v>0.10384992281241291</v>
      </c>
      <c r="I158" s="168">
        <f t="shared" si="697"/>
        <v>8.7552374604678102E-2</v>
      </c>
      <c r="J158" s="169">
        <f t="shared" si="697"/>
        <v>9.8079196545133862E-2</v>
      </c>
      <c r="K158" s="168">
        <f t="shared" si="697"/>
        <v>0.12067591630686358</v>
      </c>
      <c r="L158" s="170">
        <f t="shared" si="697"/>
        <v>0.22563800388576619</v>
      </c>
      <c r="M158" s="169">
        <f t="shared" si="697"/>
        <v>0.30612543188945424</v>
      </c>
      <c r="N158" s="169">
        <f t="shared" si="697"/>
        <v>0.25141630039156304</v>
      </c>
      <c r="O158" s="169">
        <f t="shared" si="697"/>
        <v>0.23658224645817741</v>
      </c>
      <c r="P158" s="169">
        <f t="shared" si="697"/>
        <v>0.22283518677338698</v>
      </c>
      <c r="Q158" s="169">
        <f t="shared" si="697"/>
        <v>0.16663192023406853</v>
      </c>
      <c r="R158" s="169">
        <f t="shared" si="697"/>
        <v>0.11487561485546779</v>
      </c>
      <c r="S158" s="169">
        <f t="shared" si="697"/>
        <v>4.5854767520445254E-2</v>
      </c>
      <c r="T158" s="169">
        <f t="shared" si="697"/>
        <v>5.7023044474858245E-2</v>
      </c>
      <c r="U158" s="169">
        <f t="shared" si="697"/>
        <v>4.4432671109306557E-2</v>
      </c>
      <c r="V158" s="169">
        <f t="shared" si="697"/>
        <v>6.8321923351566824E-2</v>
      </c>
      <c r="W158" s="169">
        <f t="shared" si="697"/>
        <v>7.9853838672955743E-2</v>
      </c>
      <c r="X158" s="170">
        <f t="shared" si="697"/>
        <v>0.19628371839891351</v>
      </c>
      <c r="Y158" s="169">
        <f t="shared" si="697"/>
        <v>0.26972036118917192</v>
      </c>
      <c r="Z158" s="169">
        <f t="shared" si="697"/>
        <v>0.25964815596098217</v>
      </c>
      <c r="AA158" s="169">
        <f t="shared" si="697"/>
        <v>0.25702027802786681</v>
      </c>
      <c r="AB158" s="169">
        <f t="shared" si="697"/>
        <v>0.20913195442600166</v>
      </c>
      <c r="AC158" s="169">
        <f t="shared" si="692"/>
        <v>0.14662398683769956</v>
      </c>
      <c r="AD158" s="169">
        <f t="shared" si="692"/>
        <v>0.10453836514134658</v>
      </c>
      <c r="AE158" s="169">
        <f t="shared" si="692"/>
        <v>0.14123565460701379</v>
      </c>
      <c r="AF158" s="169">
        <f t="shared" si="692"/>
        <v>9.4983173751260419E-2</v>
      </c>
      <c r="AG158" s="169">
        <f t="shared" si="692"/>
        <v>9.2711348094361698E-2</v>
      </c>
      <c r="AH158" s="169">
        <f t="shared" si="692"/>
        <v>0.10895438684915114</v>
      </c>
      <c r="AI158" s="169">
        <f t="shared" si="692"/>
        <v>0.17946022746682566</v>
      </c>
      <c r="AJ158" s="169">
        <f t="shared" si="692"/>
        <v>0.25248701334916296</v>
      </c>
      <c r="AK158" s="169">
        <f t="shared" si="692"/>
        <v>0.29217426840533667</v>
      </c>
      <c r="AL158" s="169">
        <f t="shared" si="692"/>
        <v>0.30563864278264319</v>
      </c>
      <c r="AM158" s="169">
        <f t="shared" si="692"/>
        <v>0.2904563096812266</v>
      </c>
      <c r="AN158" s="169">
        <f t="shared" si="692"/>
        <v>0.26095509455863147</v>
      </c>
      <c r="AO158" s="169">
        <f t="shared" si="692"/>
        <v>0.20830766416655019</v>
      </c>
      <c r="AP158" s="169">
        <f t="shared" si="692"/>
        <v>0.15314694893591163</v>
      </c>
      <c r="AQ158" s="169">
        <f t="shared" si="692"/>
        <v>0.15054530791742357</v>
      </c>
      <c r="AR158" s="169">
        <f t="shared" si="692"/>
        <v>9.1923386231222995E-2</v>
      </c>
      <c r="AS158" s="169">
        <f t="shared" si="692"/>
        <v>9.7207390552956949E-2</v>
      </c>
      <c r="AT158" s="169">
        <f t="shared" si="692"/>
        <v>0.14324215029219192</v>
      </c>
      <c r="AU158" s="169">
        <f t="shared" si="692"/>
        <v>0.13781469910086813</v>
      </c>
      <c r="AV158" s="169">
        <f t="shared" si="692"/>
        <v>0.23724074028477538</v>
      </c>
      <c r="AW158" s="169">
        <f t="shared" si="692"/>
        <v>0.30918771340994566</v>
      </c>
      <c r="AX158" s="169">
        <f t="shared" si="692"/>
        <v>0.34005163492756441</v>
      </c>
      <c r="AY158" s="169">
        <f t="shared" si="692"/>
        <v>0.39389560389691664</v>
      </c>
      <c r="AZ158" s="169">
        <f t="shared" si="692"/>
        <v>0.13102503866875054</v>
      </c>
      <c r="BA158" s="169">
        <f t="shared" si="692"/>
        <v>0.19397751154446152</v>
      </c>
      <c r="BB158" s="169">
        <f t="shared" si="692"/>
        <v>0.13265652186590804</v>
      </c>
      <c r="BC158" s="169">
        <f t="shared" si="692"/>
        <v>0.11395289946821981</v>
      </c>
      <c r="BD158" s="169">
        <f t="shared" si="692"/>
        <v>0.10413217344062416</v>
      </c>
      <c r="BE158" s="169">
        <f t="shared" si="692"/>
        <v>0.10240844455219146</v>
      </c>
      <c r="BF158" s="169">
        <f t="shared" si="692"/>
        <v>0.10563487963026454</v>
      </c>
      <c r="BG158" s="169">
        <f t="shared" si="692"/>
        <v>0.16398199050948703</v>
      </c>
      <c r="BH158" s="169"/>
      <c r="BI158" s="102"/>
      <c r="BJ158" s="169">
        <f t="shared" si="693"/>
        <v>-2.9149741733101753E-2</v>
      </c>
      <c r="BK158" s="169">
        <f t="shared" si="693"/>
        <v>-2.7773242004029669E-2</v>
      </c>
      <c r="BL158" s="169">
        <f t="shared" si="693"/>
        <v>-3.9025096561398687E-2</v>
      </c>
      <c r="BM158" s="169">
        <f t="shared" si="693"/>
        <v>-5.9008210430562778E-2</v>
      </c>
      <c r="BN158" s="169">
        <f t="shared" si="693"/>
        <v>-4.6826878337554667E-2</v>
      </c>
      <c r="BO158" s="169">
        <f t="shared" si="693"/>
        <v>-4.3119703495371545E-2</v>
      </c>
      <c r="BP158" s="169">
        <f t="shared" si="693"/>
        <v>-2.9757273193567038E-2</v>
      </c>
      <c r="BQ158" s="169">
        <f t="shared" si="693"/>
        <v>-4.0822077633907841E-2</v>
      </c>
      <c r="BR158" s="401">
        <f t="shared" si="693"/>
        <v>-2.9354285486852677E-2</v>
      </c>
      <c r="BS158" s="169">
        <f t="shared" si="693"/>
        <v>-3.6405070700282316E-2</v>
      </c>
      <c r="BT158" s="169">
        <f t="shared" si="694"/>
        <v>8.2318555694191331E-3</v>
      </c>
      <c r="BU158" s="169">
        <f t="shared" si="694"/>
        <v>2.0438031569689402E-2</v>
      </c>
      <c r="BV158" s="169">
        <f t="shared" si="694"/>
        <v>-1.3703232347385325E-2</v>
      </c>
      <c r="BW158" s="169">
        <f t="shared" si="694"/>
        <v>-2.0007933396368971E-2</v>
      </c>
      <c r="BX158" s="241">
        <f t="shared" si="694"/>
        <v>-1.0337249714121213E-2</v>
      </c>
      <c r="BY158" s="241">
        <f t="shared" si="694"/>
        <v>9.5380887086568528E-2</v>
      </c>
      <c r="BZ158" s="241">
        <f t="shared" si="694"/>
        <v>3.7960129276402174E-2</v>
      </c>
      <c r="CA158" s="241">
        <f t="shared" si="694"/>
        <v>4.8278676985055141E-2</v>
      </c>
      <c r="CB158" s="241">
        <f t="shared" si="694"/>
        <v>4.0632463497584315E-2</v>
      </c>
      <c r="CC158" s="241">
        <f t="shared" si="694"/>
        <v>9.9606388793869918E-2</v>
      </c>
      <c r="CD158" s="401">
        <f t="shared" si="695"/>
        <v>5.6203294950249449E-2</v>
      </c>
      <c r="CE158" s="241">
        <f t="shared" si="695"/>
        <v>2.2453907216164748E-2</v>
      </c>
      <c r="CF158" s="241">
        <f t="shared" si="695"/>
        <v>4.5990486821661014E-2</v>
      </c>
      <c r="CG158" s="241">
        <f t="shared" si="695"/>
        <v>3.3436031653359788E-2</v>
      </c>
      <c r="CH158" s="241">
        <f t="shared" si="695"/>
        <v>5.1823140132629814E-2</v>
      </c>
      <c r="CI158" s="241">
        <f t="shared" si="695"/>
        <v>6.1683677328850633E-2</v>
      </c>
      <c r="CJ158" s="241">
        <f t="shared" si="695"/>
        <v>4.860858379456505E-2</v>
      </c>
      <c r="CK158" s="241">
        <f t="shared" si="695"/>
        <v>9.3096533104097823E-3</v>
      </c>
      <c r="CL158" s="241">
        <f t="shared" si="695"/>
        <v>-3.0597875200374242E-3</v>
      </c>
      <c r="CM158" s="241">
        <f t="shared" si="695"/>
        <v>4.4960424585952508E-3</v>
      </c>
      <c r="CN158" s="241">
        <f t="shared" si="696"/>
        <v>3.4287763443040783E-2</v>
      </c>
      <c r="CO158" s="241">
        <f t="shared" si="696"/>
        <v>-4.1645528365957529E-2</v>
      </c>
      <c r="CP158" s="401">
        <f t="shared" si="696"/>
        <v>-1.5246273064387583E-2</v>
      </c>
      <c r="CQ158" s="401">
        <f t="shared" si="696"/>
        <v>1.7013445004608996E-2</v>
      </c>
      <c r="CR158" s="401">
        <f t="shared" si="696"/>
        <v>3.4412992144921217E-2</v>
      </c>
      <c r="CS158" s="401">
        <f t="shared" si="696"/>
        <v>0.10343929421569004</v>
      </c>
      <c r="CT158" s="401">
        <f t="shared" si="696"/>
        <v>-0.12993005588988094</v>
      </c>
      <c r="CU158" s="401">
        <f t="shared" si="696"/>
        <v>-1.4330152622088671E-2</v>
      </c>
      <c r="CV158" s="401">
        <f t="shared" si="696"/>
        <v>-2.0490427070003592E-2</v>
      </c>
      <c r="CW158" s="401">
        <f t="shared" si="696"/>
        <v>-3.6592408449203764E-2</v>
      </c>
      <c r="CX158" s="401">
        <f t="shared" si="696"/>
        <v>1.2208787209401162E-2</v>
      </c>
      <c r="CY158" s="401">
        <f t="shared" si="696"/>
        <v>5.2010539992345117E-3</v>
      </c>
      <c r="CZ158" s="401">
        <f t="shared" si="696"/>
        <v>-3.7607270661927386E-2</v>
      </c>
      <c r="DA158" s="401">
        <f t="shared" si="696"/>
        <v>2.6167291408618898E-2</v>
      </c>
      <c r="DB158" s="264"/>
      <c r="DC158" s="57">
        <f>IF(ISERROR(GETPIVOTDATA("VALUE",'CRS WK pvt'!$I$2,"DT_FILE",DC$8,"CD_CO",DC$6,"TRIM_CAT",TRIM(B158),"TRIM_LINE",A156))=TRUE,0,GETPIVOTDATA("VALUE",'CRS WK pvt'!$I$2,"DT_FILE",DC$8,"CD_CO",DC$6,"TRIM_CAT",TRIM(B158),"TRIM_LINE",A156))</f>
        <v>0</v>
      </c>
    </row>
    <row r="159" spans="1:107" s="52" customFormat="1" x14ac:dyDescent="0.35">
      <c r="A159" s="139"/>
      <c r="B159" s="53" t="s">
        <v>141</v>
      </c>
      <c r="C159" s="104"/>
      <c r="D159" s="168">
        <f t="shared" ref="D159:AB159" si="698">(C68+C152+D96-D68-D152)/(C68+C152+D96-D152)</f>
        <v>0.78354862185985752</v>
      </c>
      <c r="E159" s="168">
        <f t="shared" si="698"/>
        <v>0.78679169062576493</v>
      </c>
      <c r="F159" s="168">
        <f t="shared" si="698"/>
        <v>0.69702341292933878</v>
      </c>
      <c r="G159" s="168">
        <f t="shared" si="698"/>
        <v>0.70532853711834298</v>
      </c>
      <c r="H159" s="169">
        <f t="shared" si="698"/>
        <v>0.72820805261165367</v>
      </c>
      <c r="I159" s="168">
        <f t="shared" si="698"/>
        <v>0.71720203472723321</v>
      </c>
      <c r="J159" s="169">
        <f t="shared" si="698"/>
        <v>0.7770593539016426</v>
      </c>
      <c r="K159" s="168">
        <f t="shared" si="698"/>
        <v>0.77434177143225802</v>
      </c>
      <c r="L159" s="170">
        <f t="shared" si="698"/>
        <v>0.90822982518094619</v>
      </c>
      <c r="M159" s="169">
        <f t="shared" si="698"/>
        <v>0.88430141428523823</v>
      </c>
      <c r="N159" s="169">
        <f t="shared" si="698"/>
        <v>0.79379184741440467</v>
      </c>
      <c r="O159" s="169">
        <f t="shared" si="698"/>
        <v>0.7935223140706914</v>
      </c>
      <c r="P159" s="169">
        <f t="shared" si="698"/>
        <v>0.63389828515898039</v>
      </c>
      <c r="Q159" s="169">
        <f t="shared" si="698"/>
        <v>0.6965882038746386</v>
      </c>
      <c r="R159" s="169">
        <f t="shared" si="698"/>
        <v>0.57046598523894299</v>
      </c>
      <c r="S159" s="169">
        <f t="shared" si="698"/>
        <v>0.52500001963363585</v>
      </c>
      <c r="T159" s="169">
        <f t="shared" si="698"/>
        <v>0.44930691600868944</v>
      </c>
      <c r="U159" s="169">
        <f t="shared" si="698"/>
        <v>0.47819099485325117</v>
      </c>
      <c r="V159" s="169">
        <f t="shared" si="698"/>
        <v>0.50306558122795286</v>
      </c>
      <c r="W159" s="169">
        <f t="shared" si="698"/>
        <v>0.60904983469286089</v>
      </c>
      <c r="X159" s="170">
        <f t="shared" si="698"/>
        <v>0.72525022495653235</v>
      </c>
      <c r="Y159" s="169">
        <f t="shared" si="698"/>
        <v>0.76952133488132191</v>
      </c>
      <c r="Z159" s="169">
        <f t="shared" si="698"/>
        <v>0.78269878966879036</v>
      </c>
      <c r="AA159" s="169">
        <f t="shared" si="698"/>
        <v>0.83226800112336097</v>
      </c>
      <c r="AB159" s="169">
        <f t="shared" si="698"/>
        <v>0.7709827113123402</v>
      </c>
      <c r="AC159" s="169">
        <f t="shared" si="692"/>
        <v>0.69176585073942809</v>
      </c>
      <c r="AD159" s="169">
        <f t="shared" si="692"/>
        <v>0.5500004379114527</v>
      </c>
      <c r="AE159" s="169">
        <f t="shared" si="692"/>
        <v>0.53385721704655142</v>
      </c>
      <c r="AF159" s="169">
        <f t="shared" si="692"/>
        <v>0.532027381569668</v>
      </c>
      <c r="AG159" s="169">
        <f t="shared" si="692"/>
        <v>0.55065424063417212</v>
      </c>
      <c r="AH159" s="169">
        <f t="shared" si="692"/>
        <v>0.53363049795824669</v>
      </c>
      <c r="AI159" s="169">
        <f t="shared" si="692"/>
        <v>0.63925577203331374</v>
      </c>
      <c r="AJ159" s="169">
        <f t="shared" si="692"/>
        <v>0.75747594308280419</v>
      </c>
      <c r="AK159" s="169">
        <f t="shared" si="692"/>
        <v>0.70795080316213721</v>
      </c>
      <c r="AL159" s="169">
        <f t="shared" si="692"/>
        <v>0.78937041854182721</v>
      </c>
      <c r="AM159" s="169">
        <f t="shared" si="692"/>
        <v>0.760115694808292</v>
      </c>
      <c r="AN159" s="169">
        <f t="shared" si="692"/>
        <v>0.78622642824407973</v>
      </c>
      <c r="AO159" s="169">
        <f t="shared" si="692"/>
        <v>0.68864306353455795</v>
      </c>
      <c r="AP159" s="169">
        <f t="shared" si="692"/>
        <v>0.59869537374835058</v>
      </c>
      <c r="AQ159" s="169">
        <f t="shared" si="692"/>
        <v>0.61890632877968943</v>
      </c>
      <c r="AR159" s="169">
        <f t="shared" si="692"/>
        <v>0.63575166062547073</v>
      </c>
      <c r="AS159" s="169">
        <f t="shared" si="692"/>
        <v>0.57571043980189773</v>
      </c>
      <c r="AT159" s="169">
        <f t="shared" si="692"/>
        <v>0.63911337152210002</v>
      </c>
      <c r="AU159" s="169">
        <f t="shared" si="692"/>
        <v>0.71268807401506917</v>
      </c>
      <c r="AV159" s="169">
        <f t="shared" si="692"/>
        <v>0.71011947705772382</v>
      </c>
      <c r="AW159" s="169">
        <f t="shared" si="692"/>
        <v>0.84431650902156763</v>
      </c>
      <c r="AX159" s="169">
        <f t="shared" si="692"/>
        <v>0.83675934687311648</v>
      </c>
      <c r="AY159" s="169">
        <f t="shared" si="692"/>
        <v>0.77967510666403539</v>
      </c>
      <c r="AZ159" s="169">
        <f t="shared" si="692"/>
        <v>0.7879306772840623</v>
      </c>
      <c r="BA159" s="169">
        <f t="shared" si="692"/>
        <v>0.67683514480555851</v>
      </c>
      <c r="BB159" s="169">
        <f t="shared" si="692"/>
        <v>0.57483356994401569</v>
      </c>
      <c r="BC159" s="169">
        <f t="shared" si="692"/>
        <v>0.56814493214471806</v>
      </c>
      <c r="BD159" s="169">
        <f t="shared" si="692"/>
        <v>0.52521401994891903</v>
      </c>
      <c r="BE159" s="169">
        <f t="shared" si="692"/>
        <v>0.5478436484411271</v>
      </c>
      <c r="BF159" s="169">
        <f t="shared" si="692"/>
        <v>0.56560807900762089</v>
      </c>
      <c r="BG159" s="169">
        <f t="shared" si="692"/>
        <v>0.68267917474894968</v>
      </c>
      <c r="BH159" s="169"/>
      <c r="BI159" s="102"/>
      <c r="BJ159" s="169">
        <f t="shared" si="693"/>
        <v>-0.14965033670087713</v>
      </c>
      <c r="BK159" s="169">
        <f t="shared" si="693"/>
        <v>-9.0203486751126327E-2</v>
      </c>
      <c r="BL159" s="169">
        <f t="shared" si="693"/>
        <v>-0.1265574276903958</v>
      </c>
      <c r="BM159" s="169">
        <f t="shared" si="693"/>
        <v>-0.18032851748470713</v>
      </c>
      <c r="BN159" s="169">
        <f t="shared" si="693"/>
        <v>-0.27890113660296423</v>
      </c>
      <c r="BO159" s="169">
        <f t="shared" si="693"/>
        <v>-0.23901103987398203</v>
      </c>
      <c r="BP159" s="169">
        <f t="shared" si="693"/>
        <v>-0.27399377267368974</v>
      </c>
      <c r="BQ159" s="169">
        <f t="shared" si="693"/>
        <v>-0.16529193673939713</v>
      </c>
      <c r="BR159" s="401">
        <f t="shared" si="693"/>
        <v>-0.18297960022441384</v>
      </c>
      <c r="BS159" s="169">
        <f t="shared" si="693"/>
        <v>-0.11478007940391632</v>
      </c>
      <c r="BT159" s="169">
        <f t="shared" si="694"/>
        <v>-1.109305774561431E-2</v>
      </c>
      <c r="BU159" s="169">
        <f t="shared" si="694"/>
        <v>3.8745687052669564E-2</v>
      </c>
      <c r="BV159" s="169">
        <f t="shared" si="694"/>
        <v>0.13708442615335981</v>
      </c>
      <c r="BW159" s="169">
        <f t="shared" si="694"/>
        <v>-4.8223531352105109E-3</v>
      </c>
      <c r="BX159" s="241">
        <f t="shared" si="694"/>
        <v>-2.0465547327490285E-2</v>
      </c>
      <c r="BY159" s="241">
        <f t="shared" si="694"/>
        <v>8.8571974129155739E-3</v>
      </c>
      <c r="BZ159" s="241">
        <f t="shared" si="694"/>
        <v>8.2720465560978562E-2</v>
      </c>
      <c r="CA159" s="241">
        <f t="shared" si="694"/>
        <v>7.2463245780920948E-2</v>
      </c>
      <c r="CB159" s="241">
        <f t="shared" si="694"/>
        <v>3.0564916730293823E-2</v>
      </c>
      <c r="CC159" s="241">
        <f t="shared" si="694"/>
        <v>3.0205937340452849E-2</v>
      </c>
      <c r="CD159" s="401">
        <f t="shared" si="695"/>
        <v>3.2225718126271841E-2</v>
      </c>
      <c r="CE159" s="241">
        <f t="shared" si="695"/>
        <v>-6.1570531719184696E-2</v>
      </c>
      <c r="CF159" s="241">
        <f t="shared" si="695"/>
        <v>6.67162887303685E-3</v>
      </c>
      <c r="CG159" s="241">
        <f t="shared" si="695"/>
        <v>-7.215230631506897E-2</v>
      </c>
      <c r="CH159" s="241">
        <f t="shared" si="695"/>
        <v>1.5243716931739537E-2</v>
      </c>
      <c r="CI159" s="241">
        <f t="shared" si="695"/>
        <v>-3.1227872048701366E-3</v>
      </c>
      <c r="CJ159" s="241">
        <f t="shared" si="695"/>
        <v>4.8694935836897879E-2</v>
      </c>
      <c r="CK159" s="241">
        <f t="shared" si="695"/>
        <v>8.5049111733138005E-2</v>
      </c>
      <c r="CL159" s="241">
        <f t="shared" si="695"/>
        <v>0.10372427905580273</v>
      </c>
      <c r="CM159" s="241">
        <f t="shared" si="695"/>
        <v>2.5056199167725612E-2</v>
      </c>
      <c r="CN159" s="241">
        <f t="shared" si="696"/>
        <v>0.10548287356385333</v>
      </c>
      <c r="CO159" s="241">
        <f t="shared" si="696"/>
        <v>7.3432301981755432E-2</v>
      </c>
      <c r="CP159" s="401">
        <f t="shared" si="696"/>
        <v>-4.7356466025080368E-2</v>
      </c>
      <c r="CQ159" s="401">
        <f t="shared" si="696"/>
        <v>0.13636570585943042</v>
      </c>
      <c r="CR159" s="401">
        <f t="shared" si="696"/>
        <v>4.7388928331289271E-2</v>
      </c>
      <c r="CS159" s="401">
        <f t="shared" si="696"/>
        <v>1.9559411855743392E-2</v>
      </c>
      <c r="CT159" s="401">
        <f t="shared" si="696"/>
        <v>1.7042490399825638E-3</v>
      </c>
      <c r="CU159" s="401">
        <f t="shared" si="696"/>
        <v>-1.1807918728999445E-2</v>
      </c>
      <c r="CV159" s="401">
        <f t="shared" si="696"/>
        <v>-2.3861803804334891E-2</v>
      </c>
      <c r="CW159" s="401">
        <f t="shared" si="696"/>
        <v>-5.0761396634971367E-2</v>
      </c>
      <c r="CX159" s="401">
        <f t="shared" si="696"/>
        <v>-0.1105376406765517</v>
      </c>
      <c r="CY159" s="401">
        <f t="shared" si="696"/>
        <v>-2.7866791360770637E-2</v>
      </c>
      <c r="CZ159" s="401">
        <f t="shared" si="696"/>
        <v>-7.3505292514479126E-2</v>
      </c>
      <c r="DA159" s="401">
        <f t="shared" si="696"/>
        <v>-3.0008899266119493E-2</v>
      </c>
      <c r="DB159" s="264"/>
      <c r="DC159" s="57">
        <f>IF(ISERROR(GETPIVOTDATA("VALUE",'CRS WK pvt'!$I$2,"DT_FILE",DC$8,"CD_CO",DC$6,"TRIM_CAT",TRIM(B159),"TRIM_LINE",A156))=TRUE,0,GETPIVOTDATA("VALUE",'CRS WK pvt'!$I$2,"DT_FILE",DC$8,"CD_CO",DC$6,"TRIM_CAT",TRIM(B159),"TRIM_LINE",A156))</f>
        <v>0</v>
      </c>
    </row>
    <row r="160" spans="1:107" s="52" customFormat="1" x14ac:dyDescent="0.35">
      <c r="A160" s="139"/>
      <c r="B160" s="53" t="s">
        <v>142</v>
      </c>
      <c r="C160" s="104"/>
      <c r="D160" s="168">
        <f t="shared" ref="D160:AB160" si="699">(C69+C153+D97-D69-D153)/(C69+C153+D97-D153)</f>
        <v>0.75237096487029054</v>
      </c>
      <c r="E160" s="168">
        <f t="shared" si="699"/>
        <v>0.74632014816657055</v>
      </c>
      <c r="F160" s="168">
        <f t="shared" si="699"/>
        <v>0.69988562374264462</v>
      </c>
      <c r="G160" s="168">
        <f t="shared" si="699"/>
        <v>0.57956635703909232</v>
      </c>
      <c r="H160" s="169">
        <f t="shared" si="699"/>
        <v>0.48552635815650064</v>
      </c>
      <c r="I160" s="168">
        <f t="shared" si="699"/>
        <v>0.46634907135580689</v>
      </c>
      <c r="J160" s="169">
        <f t="shared" si="699"/>
        <v>0.5715065030498151</v>
      </c>
      <c r="K160" s="168">
        <f t="shared" si="699"/>
        <v>0.58870355233164928</v>
      </c>
      <c r="L160" s="170">
        <f t="shared" si="699"/>
        <v>0.64472015262855553</v>
      </c>
      <c r="M160" s="169">
        <f t="shared" si="699"/>
        <v>0.82221237366662947</v>
      </c>
      <c r="N160" s="169">
        <f t="shared" si="699"/>
        <v>0.76770886876332867</v>
      </c>
      <c r="O160" s="169">
        <f t="shared" si="699"/>
        <v>0.76101883519500668</v>
      </c>
      <c r="P160" s="169">
        <f t="shared" si="699"/>
        <v>0.64868608718043874</v>
      </c>
      <c r="Q160" s="169">
        <f t="shared" si="699"/>
        <v>0.6799815026601026</v>
      </c>
      <c r="R160" s="169">
        <f t="shared" si="699"/>
        <v>0.59199050565569022</v>
      </c>
      <c r="S160" s="169">
        <f t="shared" si="699"/>
        <v>0.58354116869700579</v>
      </c>
      <c r="T160" s="169">
        <f t="shared" si="699"/>
        <v>0.45964409853090188</v>
      </c>
      <c r="U160" s="169">
        <f t="shared" si="699"/>
        <v>0.48957106497341107</v>
      </c>
      <c r="V160" s="169">
        <f t="shared" si="699"/>
        <v>0.68972888966873047</v>
      </c>
      <c r="W160" s="169">
        <f t="shared" si="699"/>
        <v>0.58470893243845379</v>
      </c>
      <c r="X160" s="170">
        <f t="shared" si="699"/>
        <v>0.72971456246119737</v>
      </c>
      <c r="Y160" s="169">
        <f t="shared" si="699"/>
        <v>0.75152488410502771</v>
      </c>
      <c r="Z160" s="169">
        <f t="shared" si="699"/>
        <v>0.74862410283132719</v>
      </c>
      <c r="AA160" s="169">
        <f t="shared" si="699"/>
        <v>0.82110199855221599</v>
      </c>
      <c r="AB160" s="169">
        <f t="shared" si="699"/>
        <v>0.82484562796461802</v>
      </c>
      <c r="AC160" s="169">
        <f t="shared" si="692"/>
        <v>0.7201924517065611</v>
      </c>
      <c r="AD160" s="169">
        <f t="shared" si="692"/>
        <v>0.51523131136382527</v>
      </c>
      <c r="AE160" s="169">
        <f t="shared" si="692"/>
        <v>0.61264215811463341</v>
      </c>
      <c r="AF160" s="169">
        <f t="shared" si="692"/>
        <v>0.56634996927480408</v>
      </c>
      <c r="AG160" s="169">
        <f t="shared" si="692"/>
        <v>0.50542281750495077</v>
      </c>
      <c r="AH160" s="169">
        <f t="shared" si="692"/>
        <v>0.57953686067109822</v>
      </c>
      <c r="AI160" s="169">
        <f t="shared" si="692"/>
        <v>0.64012020745480103</v>
      </c>
      <c r="AJ160" s="169">
        <f t="shared" si="692"/>
        <v>0.65094807205347605</v>
      </c>
      <c r="AK160" s="169">
        <f t="shared" si="692"/>
        <v>0.66252442985879045</v>
      </c>
      <c r="AL160" s="169">
        <f t="shared" si="692"/>
        <v>0.7531542948037081</v>
      </c>
      <c r="AM160" s="169">
        <f t="shared" si="692"/>
        <v>0.7722505125241601</v>
      </c>
      <c r="AN160" s="169">
        <f t="shared" si="692"/>
        <v>0.80105678854610363</v>
      </c>
      <c r="AO160" s="169">
        <f t="shared" si="692"/>
        <v>0.71136373365643191</v>
      </c>
      <c r="AP160" s="169">
        <f t="shared" si="692"/>
        <v>0.68630379547039944</v>
      </c>
      <c r="AQ160" s="169">
        <f t="shared" si="692"/>
        <v>0.72648084572882843</v>
      </c>
      <c r="AR160" s="169">
        <f t="shared" si="692"/>
        <v>0.59277040569040729</v>
      </c>
      <c r="AS160" s="169">
        <f t="shared" si="692"/>
        <v>0.54624873791751016</v>
      </c>
      <c r="AT160" s="169">
        <f t="shared" si="692"/>
        <v>0.63375762642119549</v>
      </c>
      <c r="AU160" s="169">
        <f t="shared" si="692"/>
        <v>0.66746755701146532</v>
      </c>
      <c r="AV160" s="169">
        <f t="shared" si="692"/>
        <v>0.70341672192367943</v>
      </c>
      <c r="AW160" s="169">
        <f t="shared" si="692"/>
        <v>0.81880073279123133</v>
      </c>
      <c r="AX160" s="169">
        <f t="shared" si="692"/>
        <v>0.8480343974336404</v>
      </c>
      <c r="AY160" s="169">
        <f t="shared" si="692"/>
        <v>0.77089881787197101</v>
      </c>
      <c r="AZ160" s="169">
        <f t="shared" si="692"/>
        <v>0.80408479150516432</v>
      </c>
      <c r="BA160" s="169">
        <f t="shared" si="692"/>
        <v>0.71643317703134946</v>
      </c>
      <c r="BB160" s="169">
        <f t="shared" si="692"/>
        <v>0.63416151144321553</v>
      </c>
      <c r="BC160" s="169">
        <f t="shared" si="692"/>
        <v>0.63293207522086081</v>
      </c>
      <c r="BD160" s="169">
        <f t="shared" si="692"/>
        <v>0.49518023820824009</v>
      </c>
      <c r="BE160" s="169">
        <f t="shared" si="692"/>
        <v>0.50518182308408732</v>
      </c>
      <c r="BF160" s="169">
        <f t="shared" si="692"/>
        <v>0.51122735991776491</v>
      </c>
      <c r="BG160" s="169">
        <f t="shared" si="692"/>
        <v>0.56754677450623603</v>
      </c>
      <c r="BH160" s="169"/>
      <c r="BI160" s="102"/>
      <c r="BJ160" s="169">
        <f t="shared" si="693"/>
        <v>-0.1036848776898518</v>
      </c>
      <c r="BK160" s="169">
        <f t="shared" si="693"/>
        <v>-6.6338645506467953E-2</v>
      </c>
      <c r="BL160" s="169">
        <f t="shared" si="693"/>
        <v>-0.1078951180869544</v>
      </c>
      <c r="BM160" s="169">
        <f t="shared" si="693"/>
        <v>3.9748116579134685E-3</v>
      </c>
      <c r="BN160" s="169">
        <f t="shared" si="693"/>
        <v>-2.5882259625598758E-2</v>
      </c>
      <c r="BO160" s="169">
        <f t="shared" si="693"/>
        <v>2.3221993617604186E-2</v>
      </c>
      <c r="BP160" s="169">
        <f t="shared" si="693"/>
        <v>0.11822238661891538</v>
      </c>
      <c r="BQ160" s="169">
        <f t="shared" si="693"/>
        <v>-3.9946198931954946E-3</v>
      </c>
      <c r="BR160" s="401">
        <f t="shared" si="693"/>
        <v>8.4994409832641837E-2</v>
      </c>
      <c r="BS160" s="169">
        <f t="shared" si="693"/>
        <v>-7.0687489561601757E-2</v>
      </c>
      <c r="BT160" s="169">
        <f t="shared" si="694"/>
        <v>-1.908476593200148E-2</v>
      </c>
      <c r="BU160" s="169">
        <f t="shared" si="694"/>
        <v>6.0083163357209313E-2</v>
      </c>
      <c r="BV160" s="169">
        <f t="shared" si="694"/>
        <v>0.17615954078417928</v>
      </c>
      <c r="BW160" s="169">
        <f t="shared" si="694"/>
        <v>4.02109490464585E-2</v>
      </c>
      <c r="BX160" s="241">
        <f t="shared" si="694"/>
        <v>-7.6759194291864952E-2</v>
      </c>
      <c r="BY160" s="241">
        <f t="shared" si="694"/>
        <v>2.9100989417627621E-2</v>
      </c>
      <c r="BZ160" s="241">
        <f t="shared" si="694"/>
        <v>0.1067058707439022</v>
      </c>
      <c r="CA160" s="241">
        <f t="shared" si="694"/>
        <v>1.5851752531539698E-2</v>
      </c>
      <c r="CB160" s="241">
        <f t="shared" si="694"/>
        <v>-0.11019202899763225</v>
      </c>
      <c r="CC160" s="241">
        <f t="shared" si="694"/>
        <v>5.5411275016347239E-2</v>
      </c>
      <c r="CD160" s="401">
        <f t="shared" si="695"/>
        <v>-7.8766490407721323E-2</v>
      </c>
      <c r="CE160" s="241">
        <f t="shared" si="695"/>
        <v>-8.9000454246237259E-2</v>
      </c>
      <c r="CF160" s="241">
        <f t="shared" si="695"/>
        <v>4.5301919723809148E-3</v>
      </c>
      <c r="CG160" s="241">
        <f t="shared" si="695"/>
        <v>-4.885148602805589E-2</v>
      </c>
      <c r="CH160" s="241">
        <f t="shared" si="695"/>
        <v>-2.3788839418514396E-2</v>
      </c>
      <c r="CI160" s="241">
        <f t="shared" si="695"/>
        <v>-8.8287180501291918E-3</v>
      </c>
      <c r="CJ160" s="241">
        <f t="shared" si="695"/>
        <v>0.17107248410657416</v>
      </c>
      <c r="CK160" s="241">
        <f t="shared" si="695"/>
        <v>0.11383868761419502</v>
      </c>
      <c r="CL160" s="241">
        <f t="shared" si="695"/>
        <v>2.642043641560321E-2</v>
      </c>
      <c r="CM160" s="241">
        <f t="shared" si="695"/>
        <v>4.0825920412559391E-2</v>
      </c>
      <c r="CN160" s="241">
        <f t="shared" si="696"/>
        <v>5.4220765750097266E-2</v>
      </c>
      <c r="CO160" s="241">
        <f t="shared" si="696"/>
        <v>2.7347349556664291E-2</v>
      </c>
      <c r="CP160" s="401">
        <f t="shared" si="696"/>
        <v>5.2468649870203388E-2</v>
      </c>
      <c r="CQ160" s="401">
        <f t="shared" si="696"/>
        <v>0.15627630293244088</v>
      </c>
      <c r="CR160" s="401">
        <f t="shared" si="696"/>
        <v>9.4880102629932295E-2</v>
      </c>
      <c r="CS160" s="401">
        <f t="shared" si="696"/>
        <v>-1.3516946521890949E-3</v>
      </c>
      <c r="CT160" s="401">
        <f t="shared" si="696"/>
        <v>3.0280029590606938E-3</v>
      </c>
      <c r="CU160" s="401">
        <f t="shared" si="696"/>
        <v>5.0694433749175483E-3</v>
      </c>
      <c r="CV160" s="401">
        <f t="shared" si="696"/>
        <v>-5.2142284027183905E-2</v>
      </c>
      <c r="CW160" s="401">
        <f t="shared" si="696"/>
        <v>-9.3548770507967616E-2</v>
      </c>
      <c r="CX160" s="401">
        <f t="shared" si="696"/>
        <v>-9.75901674821672E-2</v>
      </c>
      <c r="CY160" s="401">
        <f t="shared" si="696"/>
        <v>-4.1066914833422841E-2</v>
      </c>
      <c r="CZ160" s="401">
        <f t="shared" si="696"/>
        <v>-0.12253026650343057</v>
      </c>
      <c r="DA160" s="401">
        <f t="shared" si="696"/>
        <v>-9.9920782505229289E-2</v>
      </c>
      <c r="DB160" s="264"/>
      <c r="DC160" s="57">
        <f>IF(ISERROR(GETPIVOTDATA("VALUE",'CRS WK pvt'!$I$2,"DT_FILE",DC$8,"CD_CO",DC$6,"TRIM_CAT",TRIM(B160),"TRIM_LINE",A156))=TRUE,0,GETPIVOTDATA("VALUE",'CRS WK pvt'!$I$2,"DT_FILE",DC$8,"CD_CO",DC$6,"TRIM_CAT",TRIM(B160),"TRIM_LINE",A156))</f>
        <v>0</v>
      </c>
    </row>
    <row r="161" spans="1:107" s="52" customFormat="1" x14ac:dyDescent="0.35">
      <c r="A161" s="139"/>
      <c r="B161" s="53" t="s">
        <v>143</v>
      </c>
      <c r="C161" s="104"/>
      <c r="D161" s="168">
        <f t="shared" ref="D161:AB161" si="700">(C70+C154+D98-D70-D154)/(C70+C154+D98-D154)</f>
        <v>0.83693711794431502</v>
      </c>
      <c r="E161" s="168">
        <f t="shared" si="700"/>
        <v>0.78625377546100617</v>
      </c>
      <c r="F161" s="168">
        <f t="shared" si="700"/>
        <v>0.84728575660174998</v>
      </c>
      <c r="G161" s="168">
        <f t="shared" si="700"/>
        <v>0.76473608986946517</v>
      </c>
      <c r="H161" s="169">
        <f t="shared" si="700"/>
        <v>0.90992749052651289</v>
      </c>
      <c r="I161" s="168">
        <f t="shared" si="700"/>
        <v>0.89662824368739535</v>
      </c>
      <c r="J161" s="169">
        <f t="shared" si="700"/>
        <v>0.93304175188887162</v>
      </c>
      <c r="K161" s="168">
        <f t="shared" si="700"/>
        <v>0.8412005518120268</v>
      </c>
      <c r="L161" s="170">
        <f t="shared" si="700"/>
        <v>0.87346688178956444</v>
      </c>
      <c r="M161" s="169">
        <f t="shared" si="700"/>
        <v>0.931175263017196</v>
      </c>
      <c r="N161" s="169">
        <f t="shared" si="700"/>
        <v>0.88363987228937202</v>
      </c>
      <c r="O161" s="169">
        <f t="shared" si="700"/>
        <v>0.80526017830413477</v>
      </c>
      <c r="P161" s="169">
        <f t="shared" si="700"/>
        <v>0.77990162277396791</v>
      </c>
      <c r="Q161" s="169">
        <f t="shared" si="700"/>
        <v>0.8574533420807231</v>
      </c>
      <c r="R161" s="169">
        <f t="shared" si="700"/>
        <v>0.84465175166703355</v>
      </c>
      <c r="S161" s="169">
        <f t="shared" si="700"/>
        <v>0.80420675453910007</v>
      </c>
      <c r="T161" s="169">
        <f t="shared" si="700"/>
        <v>0.57868226252761645</v>
      </c>
      <c r="U161" s="169">
        <f t="shared" si="700"/>
        <v>0.74055072876245698</v>
      </c>
      <c r="V161" s="169">
        <f t="shared" si="700"/>
        <v>0.69155652493905151</v>
      </c>
      <c r="W161" s="169">
        <f t="shared" si="700"/>
        <v>0.7113363842250342</v>
      </c>
      <c r="X161" s="170">
        <f t="shared" si="700"/>
        <v>0.77880200538253219</v>
      </c>
      <c r="Y161" s="169">
        <f t="shared" si="700"/>
        <v>0.8224965748032651</v>
      </c>
      <c r="Z161" s="169">
        <f t="shared" si="700"/>
        <v>0.77368752917364547</v>
      </c>
      <c r="AA161" s="169">
        <f t="shared" si="700"/>
        <v>0.8247748233467197</v>
      </c>
      <c r="AB161" s="169">
        <f t="shared" si="700"/>
        <v>0.82137204478035353</v>
      </c>
      <c r="AC161" s="169">
        <f t="shared" si="692"/>
        <v>0.68433614348663951</v>
      </c>
      <c r="AD161" s="169">
        <f t="shared" si="692"/>
        <v>0.57571649358070986</v>
      </c>
      <c r="AE161" s="169">
        <f t="shared" si="692"/>
        <v>0.59335798663309081</v>
      </c>
      <c r="AF161" s="169">
        <f t="shared" si="692"/>
        <v>0.60661334702423453</v>
      </c>
      <c r="AG161" s="169">
        <f t="shared" si="692"/>
        <v>0.53870718680601437</v>
      </c>
      <c r="AH161" s="169">
        <f t="shared" si="692"/>
        <v>0.57951615402066081</v>
      </c>
      <c r="AI161" s="169">
        <f t="shared" si="692"/>
        <v>0.6576401257256077</v>
      </c>
      <c r="AJ161" s="169">
        <f t="shared" si="692"/>
        <v>0.63492255574679302</v>
      </c>
      <c r="AK161" s="169">
        <f t="shared" si="692"/>
        <v>0.68384299272033444</v>
      </c>
      <c r="AL161" s="169">
        <f t="shared" si="692"/>
        <v>0.78015414239800318</v>
      </c>
      <c r="AM161" s="169">
        <f t="shared" si="692"/>
        <v>0.65803163142116494</v>
      </c>
      <c r="AN161" s="169">
        <f t="shared" si="692"/>
        <v>0.76514508614992305</v>
      </c>
      <c r="AO161" s="169">
        <f t="shared" si="692"/>
        <v>0.708167240160264</v>
      </c>
      <c r="AP161" s="169">
        <f t="shared" si="692"/>
        <v>0.50926985817329362</v>
      </c>
      <c r="AQ161" s="169">
        <f t="shared" si="692"/>
        <v>0.72322993364344956</v>
      </c>
      <c r="AR161" s="169">
        <f t="shared" si="692"/>
        <v>0.76094847777256192</v>
      </c>
      <c r="AS161" s="169">
        <f t="shared" si="692"/>
        <v>0.70484591915008965</v>
      </c>
      <c r="AT161" s="169">
        <f t="shared" si="692"/>
        <v>0.88707757041800772</v>
      </c>
      <c r="AU161" s="169">
        <f t="shared" si="692"/>
        <v>0.49551547305714633</v>
      </c>
      <c r="AV161" s="169">
        <f t="shared" si="692"/>
        <v>0.66168998163176806</v>
      </c>
      <c r="AW161" s="169">
        <f t="shared" si="692"/>
        <v>0.83317562755255392</v>
      </c>
      <c r="AX161" s="169">
        <f t="shared" si="692"/>
        <v>0.85422133621374341</v>
      </c>
      <c r="AY161" s="169">
        <f t="shared" si="692"/>
        <v>0.8938933424208888</v>
      </c>
      <c r="AZ161" s="169">
        <f t="shared" si="692"/>
        <v>0.88873246411956353</v>
      </c>
      <c r="BA161" s="169">
        <f t="shared" si="692"/>
        <v>0.86933639908766314</v>
      </c>
      <c r="BB161" s="169">
        <f t="shared" si="692"/>
        <v>0.92813015177193703</v>
      </c>
      <c r="BC161" s="169">
        <f t="shared" si="692"/>
        <v>0.84576237956531486</v>
      </c>
      <c r="BD161" s="169">
        <f t="shared" si="692"/>
        <v>0.75882508065487686</v>
      </c>
      <c r="BE161" s="169">
        <f t="shared" si="692"/>
        <v>0.97964895237930028</v>
      </c>
      <c r="BF161" s="169">
        <f t="shared" si="692"/>
        <v>0.93741609871953735</v>
      </c>
      <c r="BG161" s="169">
        <f>(BF70+BF154+BG98-BG70-BG154)/(BF70+BF154+BG98-BG154)</f>
        <v>0.96541896047299358</v>
      </c>
      <c r="BH161" s="169"/>
      <c r="BI161" s="102"/>
      <c r="BJ161" s="169">
        <f t="shared" si="693"/>
        <v>-5.7035495170347117E-2</v>
      </c>
      <c r="BK161" s="169">
        <f t="shared" si="693"/>
        <v>7.1199566619716936E-2</v>
      </c>
      <c r="BL161" s="169">
        <f t="shared" si="693"/>
        <v>-2.6340049347164385E-3</v>
      </c>
      <c r="BM161" s="169">
        <f t="shared" si="693"/>
        <v>3.9470664669634892E-2</v>
      </c>
      <c r="BN161" s="169">
        <f t="shared" si="693"/>
        <v>-0.33124522799889644</v>
      </c>
      <c r="BO161" s="169">
        <f t="shared" si="693"/>
        <v>-0.15607751492493838</v>
      </c>
      <c r="BP161" s="169">
        <f t="shared" si="693"/>
        <v>-0.24148522694982011</v>
      </c>
      <c r="BQ161" s="169">
        <f t="shared" si="693"/>
        <v>-0.1298641675869926</v>
      </c>
      <c r="BR161" s="401">
        <f t="shared" si="693"/>
        <v>-9.466487640703225E-2</v>
      </c>
      <c r="BS161" s="169">
        <f t="shared" si="693"/>
        <v>-0.1086786882139309</v>
      </c>
      <c r="BT161" s="169">
        <f t="shared" si="694"/>
        <v>-0.10995234311572655</v>
      </c>
      <c r="BU161" s="169">
        <f t="shared" si="694"/>
        <v>1.9514645042584933E-2</v>
      </c>
      <c r="BV161" s="169">
        <f t="shared" si="694"/>
        <v>4.1470422006385621E-2</v>
      </c>
      <c r="BW161" s="169">
        <f t="shared" si="694"/>
        <v>-0.17311719859408359</v>
      </c>
      <c r="BX161" s="241">
        <f t="shared" si="694"/>
        <v>-0.26893525808632368</v>
      </c>
      <c r="BY161" s="241">
        <f t="shared" si="694"/>
        <v>-0.21084876790600926</v>
      </c>
      <c r="BZ161" s="241">
        <f t="shared" si="694"/>
        <v>2.7931084496618075E-2</v>
      </c>
      <c r="CA161" s="241">
        <f t="shared" si="694"/>
        <v>-0.20184354195644261</v>
      </c>
      <c r="CB161" s="241">
        <f t="shared" si="694"/>
        <v>-0.1120403709183907</v>
      </c>
      <c r="CC161" s="241">
        <f t="shared" si="694"/>
        <v>-5.3696258499426497E-2</v>
      </c>
      <c r="CD161" s="401">
        <f t="shared" si="695"/>
        <v>-0.14387944963573918</v>
      </c>
      <c r="CE161" s="241">
        <f t="shared" si="695"/>
        <v>-0.13865358208293066</v>
      </c>
      <c r="CF161" s="241">
        <f t="shared" si="695"/>
        <v>6.466613224357709E-3</v>
      </c>
      <c r="CG161" s="241">
        <f t="shared" si="695"/>
        <v>-0.16674319192555476</v>
      </c>
      <c r="CH161" s="241">
        <f t="shared" si="695"/>
        <v>-5.6226958630430479E-2</v>
      </c>
      <c r="CI161" s="241">
        <f t="shared" si="695"/>
        <v>2.3831096673624486E-2</v>
      </c>
      <c r="CJ161" s="241">
        <f t="shared" si="695"/>
        <v>-6.6446635407416244E-2</v>
      </c>
      <c r="CK161" s="241">
        <f t="shared" si="695"/>
        <v>0.12987194701035876</v>
      </c>
      <c r="CL161" s="241">
        <f t="shared" si="695"/>
        <v>0.15433513074832739</v>
      </c>
      <c r="CM161" s="241">
        <f t="shared" si="695"/>
        <v>0.16613873234407528</v>
      </c>
      <c r="CN161" s="241">
        <f t="shared" si="696"/>
        <v>0.30756141639734691</v>
      </c>
      <c r="CO161" s="241">
        <f t="shared" si="696"/>
        <v>-0.16212465266846138</v>
      </c>
      <c r="CP161" s="401">
        <f t="shared" si="696"/>
        <v>2.6767425884975049E-2</v>
      </c>
      <c r="CQ161" s="401">
        <f t="shared" si="696"/>
        <v>0.14933263483221948</v>
      </c>
      <c r="CR161" s="401">
        <f t="shared" si="696"/>
        <v>7.4067193815740229E-2</v>
      </c>
      <c r="CS161" s="401">
        <f t="shared" si="696"/>
        <v>0.23586171099972386</v>
      </c>
      <c r="CT161" s="401">
        <f t="shared" si="696"/>
        <v>0.12358737796964048</v>
      </c>
      <c r="CU161" s="401">
        <f t="shared" si="696"/>
        <v>0.16116915892739914</v>
      </c>
      <c r="CV161" s="401">
        <f t="shared" si="696"/>
        <v>0.41886029359864341</v>
      </c>
      <c r="CW161" s="401">
        <f t="shared" si="696"/>
        <v>0.1225324459218653</v>
      </c>
      <c r="CX161" s="401">
        <f t="shared" si="696"/>
        <v>-2.1233971176850552E-3</v>
      </c>
      <c r="CY161" s="401">
        <f t="shared" si="696"/>
        <v>0.27480303322921062</v>
      </c>
      <c r="CZ161" s="401">
        <f t="shared" si="696"/>
        <v>5.0338528301529628E-2</v>
      </c>
      <c r="DA161" s="401">
        <f t="shared" si="696"/>
        <v>0.46990348741584725</v>
      </c>
      <c r="DB161" s="264"/>
      <c r="DC161" s="57">
        <f>IF(ISERROR(GETPIVOTDATA("VALUE",'CRS WK pvt'!$I$2,"DT_FILE",DC$8,"CD_CO",DC$6,"TRIM_CAT",TRIM(B161),"TRIM_LINE",A156))=TRUE,0,GETPIVOTDATA("VALUE",'CRS WK pvt'!$I$2,"DT_FILE",DC$8,"CD_CO",DC$6,"TRIM_CAT",TRIM(B161),"TRIM_LINE",A156))</f>
        <v>0</v>
      </c>
    </row>
    <row r="162" spans="1:107" s="66" customFormat="1" ht="15" thickBot="1" x14ac:dyDescent="0.4">
      <c r="A162" s="140"/>
      <c r="B162" s="105" t="s">
        <v>144</v>
      </c>
      <c r="C162" s="106"/>
      <c r="D162" s="171">
        <f t="shared" ref="D162:AB162" si="701">(C71+C155+D99-D71-D155)/(C71+C155+D99-D155)</f>
        <v>0.60490017993053757</v>
      </c>
      <c r="E162" s="171">
        <f t="shared" si="701"/>
        <v>0.56465523032221965</v>
      </c>
      <c r="F162" s="171">
        <f t="shared" si="701"/>
        <v>0.44476043113614078</v>
      </c>
      <c r="G162" s="171">
        <f t="shared" si="701"/>
        <v>0.37261640417226799</v>
      </c>
      <c r="H162" s="172">
        <f t="shared" si="701"/>
        <v>0.39634825275027019</v>
      </c>
      <c r="I162" s="171">
        <f t="shared" si="701"/>
        <v>0.36518514923469492</v>
      </c>
      <c r="J162" s="172">
        <f t="shared" si="701"/>
        <v>0.41946773675488486</v>
      </c>
      <c r="K162" s="171">
        <f t="shared" si="701"/>
        <v>0.5040581570764171</v>
      </c>
      <c r="L162" s="173">
        <f t="shared" si="701"/>
        <v>0.6670018844886576</v>
      </c>
      <c r="M162" s="172">
        <f t="shared" si="701"/>
        <v>0.72713110652429291</v>
      </c>
      <c r="N162" s="172">
        <f t="shared" si="701"/>
        <v>0.66005111530406846</v>
      </c>
      <c r="O162" s="172">
        <f t="shared" si="701"/>
        <v>0.63942570911029617</v>
      </c>
      <c r="P162" s="172">
        <f t="shared" si="701"/>
        <v>0.55533844038506652</v>
      </c>
      <c r="Q162" s="172">
        <f t="shared" si="701"/>
        <v>0.54925738965891635</v>
      </c>
      <c r="R162" s="172">
        <f t="shared" si="701"/>
        <v>0.39595731815837931</v>
      </c>
      <c r="S162" s="172">
        <f t="shared" si="701"/>
        <v>0.34171599114318757</v>
      </c>
      <c r="T162" s="172">
        <f t="shared" si="701"/>
        <v>0.25614609323496551</v>
      </c>
      <c r="U162" s="172">
        <f t="shared" si="701"/>
        <v>0.27181379811486567</v>
      </c>
      <c r="V162" s="172">
        <f t="shared" si="701"/>
        <v>0.30763262375853517</v>
      </c>
      <c r="W162" s="172">
        <f t="shared" si="701"/>
        <v>0.38476722328311846</v>
      </c>
      <c r="X162" s="173">
        <f t="shared" si="701"/>
        <v>0.53925406408711007</v>
      </c>
      <c r="Y162" s="172">
        <f t="shared" si="701"/>
        <v>0.65066411673763347</v>
      </c>
      <c r="Z162" s="172">
        <f t="shared" si="701"/>
        <v>0.63796241664153508</v>
      </c>
      <c r="AA162" s="172">
        <f t="shared" si="701"/>
        <v>0.65421303593088387</v>
      </c>
      <c r="AB162" s="172">
        <f t="shared" si="701"/>
        <v>0.58196952355471632</v>
      </c>
      <c r="AC162" s="172">
        <f t="shared" si="692"/>
        <v>0.45619449061165263</v>
      </c>
      <c r="AD162" s="172">
        <f t="shared" si="692"/>
        <v>0.33194395906370117</v>
      </c>
      <c r="AE162" s="172">
        <f t="shared" si="692"/>
        <v>0.35699965645134829</v>
      </c>
      <c r="AF162" s="172">
        <f t="shared" si="692"/>
        <v>0.31073648278528287</v>
      </c>
      <c r="AG162" s="172">
        <f t="shared" si="692"/>
        <v>0.30143679800551976</v>
      </c>
      <c r="AH162" s="172">
        <f t="shared" si="692"/>
        <v>0.3425398288453772</v>
      </c>
      <c r="AI162" s="172">
        <f t="shared" si="692"/>
        <v>0.44182238222644249</v>
      </c>
      <c r="AJ162" s="172">
        <f t="shared" si="692"/>
        <v>0.61321693946022926</v>
      </c>
      <c r="AK162" s="172">
        <f t="shared" si="692"/>
        <v>0.66513011807761602</v>
      </c>
      <c r="AL162" s="172">
        <f t="shared" si="692"/>
        <v>0.69555882532849178</v>
      </c>
      <c r="AM162" s="172">
        <f t="shared" si="692"/>
        <v>0.66216013988784783</v>
      </c>
      <c r="AN162" s="172">
        <f t="shared" si="692"/>
        <v>0.62958865718539325</v>
      </c>
      <c r="AO162" s="172">
        <f t="shared" si="692"/>
        <v>0.53300674293562078</v>
      </c>
      <c r="AP162" s="172">
        <f t="shared" si="692"/>
        <v>0.42414209372808642</v>
      </c>
      <c r="AQ162" s="172">
        <f t="shared" si="692"/>
        <v>0.42271213312197486</v>
      </c>
      <c r="AR162" s="172">
        <f t="shared" si="692"/>
        <v>0.37745300239991292</v>
      </c>
      <c r="AS162" s="172">
        <f t="shared" si="692"/>
        <v>0.35086745498287392</v>
      </c>
      <c r="AT162" s="172">
        <f t="shared" si="692"/>
        <v>0.43528580919388971</v>
      </c>
      <c r="AU162" s="172">
        <f t="shared" si="692"/>
        <v>0.47020635525602766</v>
      </c>
      <c r="AV162" s="172">
        <f t="shared" si="692"/>
        <v>0.58078383215756146</v>
      </c>
      <c r="AW162" s="172">
        <f t="shared" si="692"/>
        <v>0.71252760595924591</v>
      </c>
      <c r="AX162" s="172">
        <f t="shared" si="692"/>
        <v>0.69588198874437024</v>
      </c>
      <c r="AY162" s="172">
        <f t="shared" si="692"/>
        <v>0.72252565695716831</v>
      </c>
      <c r="AZ162" s="172">
        <f t="shared" si="692"/>
        <v>0.48358874048595291</v>
      </c>
      <c r="BA162" s="172">
        <f t="shared" si="692"/>
        <v>0.49880032203191654</v>
      </c>
      <c r="BB162" s="172">
        <f t="shared" si="692"/>
        <v>0.38699551547181515</v>
      </c>
      <c r="BC162" s="172">
        <f t="shared" si="692"/>
        <v>0.35714205341601363</v>
      </c>
      <c r="BD162" s="172">
        <f t="shared" si="692"/>
        <v>0.31273820519746737</v>
      </c>
      <c r="BE162" s="172">
        <f t="shared" si="692"/>
        <v>0.35014393202676947</v>
      </c>
      <c r="BF162" s="172">
        <f t="shared" si="692"/>
        <v>0.32474445763455312</v>
      </c>
      <c r="BG162" s="172">
        <f>(BF71+BF155+BG99-BG71-BG155)/(BF71+BF155+BG99-BG155)</f>
        <v>0.45975954599046026</v>
      </c>
      <c r="BH162" s="172"/>
      <c r="BI162" s="108"/>
      <c r="BJ162" s="172">
        <f t="shared" si="693"/>
        <v>-4.9561739545471051E-2</v>
      </c>
      <c r="BK162" s="172">
        <f t="shared" si="693"/>
        <v>-1.5397840663303297E-2</v>
      </c>
      <c r="BL162" s="172">
        <f t="shared" si="693"/>
        <v>-4.8803112977761465E-2</v>
      </c>
      <c r="BM162" s="172">
        <f t="shared" si="693"/>
        <v>-3.090041302908042E-2</v>
      </c>
      <c r="BN162" s="172">
        <f t="shared" si="693"/>
        <v>-0.14020215951530468</v>
      </c>
      <c r="BO162" s="172">
        <f t="shared" si="693"/>
        <v>-9.3371351119829249E-2</v>
      </c>
      <c r="BP162" s="172">
        <f t="shared" si="693"/>
        <v>-0.11183511299634968</v>
      </c>
      <c r="BQ162" s="172">
        <f t="shared" si="693"/>
        <v>-0.11929093379329864</v>
      </c>
      <c r="BR162" s="402">
        <f t="shared" si="693"/>
        <v>-0.12774782040154753</v>
      </c>
      <c r="BS162" s="172">
        <f t="shared" si="693"/>
        <v>-7.6466989786659445E-2</v>
      </c>
      <c r="BT162" s="172">
        <f t="shared" si="694"/>
        <v>-2.2088698662533379E-2</v>
      </c>
      <c r="BU162" s="172">
        <f t="shared" si="694"/>
        <v>1.4787326820587698E-2</v>
      </c>
      <c r="BV162" s="172">
        <f t="shared" si="694"/>
        <v>2.6631083169649794E-2</v>
      </c>
      <c r="BW162" s="172">
        <f t="shared" si="694"/>
        <v>-9.3062899047263725E-2</v>
      </c>
      <c r="BX162" s="242">
        <f t="shared" si="694"/>
        <v>-6.4013359094678146E-2</v>
      </c>
      <c r="BY162" s="242">
        <f t="shared" si="694"/>
        <v>1.5283665308160721E-2</v>
      </c>
      <c r="BZ162" s="242">
        <f t="shared" si="694"/>
        <v>5.4590389550317364E-2</v>
      </c>
      <c r="CA162" s="242">
        <f t="shared" si="694"/>
        <v>2.9622999890654089E-2</v>
      </c>
      <c r="CB162" s="242">
        <f t="shared" si="694"/>
        <v>3.490720508684203E-2</v>
      </c>
      <c r="CC162" s="242">
        <f t="shared" si="694"/>
        <v>5.7055158943324025E-2</v>
      </c>
      <c r="CD162" s="402">
        <f t="shared" si="695"/>
        <v>7.3962875373119186E-2</v>
      </c>
      <c r="CE162" s="242">
        <f t="shared" si="695"/>
        <v>1.4466001339982548E-2</v>
      </c>
      <c r="CF162" s="242">
        <f t="shared" si="695"/>
        <v>5.7596408686956702E-2</v>
      </c>
      <c r="CG162" s="242">
        <f t="shared" si="695"/>
        <v>7.9471039569639634E-3</v>
      </c>
      <c r="CH162" s="242">
        <f t="shared" si="695"/>
        <v>4.7619133630676935E-2</v>
      </c>
      <c r="CI162" s="242">
        <f t="shared" si="695"/>
        <v>7.6812252323968155E-2</v>
      </c>
      <c r="CJ162" s="242">
        <f t="shared" si="695"/>
        <v>9.2198134664385256E-2</v>
      </c>
      <c r="CK162" s="242">
        <f t="shared" si="695"/>
        <v>6.5712476670626574E-2</v>
      </c>
      <c r="CL162" s="242">
        <f t="shared" si="695"/>
        <v>6.6716519614630043E-2</v>
      </c>
      <c r="CM162" s="242">
        <f t="shared" si="695"/>
        <v>4.9430656977354159E-2</v>
      </c>
      <c r="CN162" s="242">
        <f t="shared" si="696"/>
        <v>9.2745980348512502E-2</v>
      </c>
      <c r="CO162" s="242">
        <f t="shared" si="696"/>
        <v>2.8383973029585174E-2</v>
      </c>
      <c r="CP162" s="402">
        <f t="shared" si="696"/>
        <v>-3.2433107302667796E-2</v>
      </c>
      <c r="CQ162" s="402">
        <f t="shared" si="696"/>
        <v>4.7397487881629896E-2</v>
      </c>
      <c r="CR162" s="402">
        <f t="shared" si="696"/>
        <v>3.2316341587845798E-4</v>
      </c>
      <c r="CS162" s="402">
        <f t="shared" si="696"/>
        <v>6.0365517069320473E-2</v>
      </c>
      <c r="CT162" s="402">
        <f t="shared" si="696"/>
        <v>-0.14599991669944035</v>
      </c>
      <c r="CU162" s="402">
        <f t="shared" si="696"/>
        <v>-3.4206420903704238E-2</v>
      </c>
      <c r="CV162" s="402">
        <f t="shared" si="696"/>
        <v>-3.7146578256271268E-2</v>
      </c>
      <c r="CW162" s="402">
        <f t="shared" si="696"/>
        <v>-6.5570079705961237E-2</v>
      </c>
      <c r="CX162" s="402">
        <f t="shared" si="696"/>
        <v>-6.4714797202445551E-2</v>
      </c>
      <c r="CY162" s="402">
        <f t="shared" si="696"/>
        <v>-7.2352295610444983E-4</v>
      </c>
      <c r="CZ162" s="402">
        <f t="shared" si="696"/>
        <v>-0.11054135155933659</v>
      </c>
      <c r="DA162" s="402">
        <f t="shared" si="696"/>
        <v>-1.0446809265567403E-2</v>
      </c>
      <c r="DB162" s="265"/>
      <c r="DC162" s="108">
        <f t="shared" ref="DC162" si="702">SUM(DC157:DC161)</f>
        <v>0</v>
      </c>
    </row>
    <row r="163" spans="1:107" ht="15" thickTop="1" x14ac:dyDescent="0.35">
      <c r="A163" s="139"/>
    </row>
    <row r="164" spans="1:107" x14ac:dyDescent="0.35">
      <c r="B164" s="1" t="s">
        <v>168</v>
      </c>
    </row>
    <row r="165" spans="1:107" x14ac:dyDescent="0.35">
      <c r="B165" s="17" t="s">
        <v>183</v>
      </c>
    </row>
    <row r="166" spans="1:107" x14ac:dyDescent="0.35">
      <c r="B166" t="s">
        <v>184</v>
      </c>
    </row>
    <row r="168" spans="1:107" x14ac:dyDescent="0.35">
      <c r="B168" s="25" t="s">
        <v>171</v>
      </c>
    </row>
    <row r="169" spans="1:107" x14ac:dyDescent="0.35">
      <c r="B169" t="s">
        <v>172</v>
      </c>
    </row>
    <row r="170" spans="1:107" x14ac:dyDescent="0.35">
      <c r="B170" t="s">
        <v>173</v>
      </c>
    </row>
    <row r="171" spans="1:107" x14ac:dyDescent="0.35">
      <c r="B171" t="s">
        <v>174</v>
      </c>
    </row>
    <row r="172" spans="1:107" x14ac:dyDescent="0.35">
      <c r="B172" t="s">
        <v>175</v>
      </c>
    </row>
  </sheetData>
  <mergeCells count="11">
    <mergeCell ref="B1:BJ1"/>
    <mergeCell ref="Y7:AJ7"/>
    <mergeCell ref="M7:X7"/>
    <mergeCell ref="C7:L7"/>
    <mergeCell ref="AK7:AV7"/>
    <mergeCell ref="BI7:CZ7"/>
    <mergeCell ref="AW7:BH7"/>
    <mergeCell ref="CE6:CP6"/>
    <mergeCell ref="BS6:CD6"/>
    <mergeCell ref="BI6:BR6"/>
    <mergeCell ref="CQ6:CZ6"/>
  </mergeCells>
  <phoneticPr fontId="11" type="noConversion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9210"/>
  <sheetViews>
    <sheetView topLeftCell="L1" zoomScale="75" zoomScaleNormal="75" workbookViewId="0">
      <selection activeCell="X7" sqref="X7:X11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26953125" customWidth="1"/>
    <col min="18" max="18" width="2.7265625" style="145" customWidth="1"/>
    <col min="20" max="20" width="25.54296875" customWidth="1"/>
    <col min="21" max="21" width="2.7265625" style="145" customWidth="1"/>
    <col min="22" max="22" width="23.7265625" bestFit="1" customWidth="1"/>
    <col min="23" max="23" width="18.08984375" bestFit="1" customWidth="1"/>
    <col min="24" max="24" width="8.81640625" bestFit="1" customWidth="1"/>
    <col min="25" max="25" width="10.1796875" bestFit="1" customWidth="1"/>
    <col min="26" max="26" width="8.453125" bestFit="1" customWidth="1"/>
    <col min="27" max="29" width="7.7265625" bestFit="1" customWidth="1"/>
    <col min="30" max="32" width="8.7265625" bestFit="1" customWidth="1"/>
    <col min="33" max="35" width="7.7265625" bestFit="1" customWidth="1"/>
    <col min="36" max="36" width="9" bestFit="1" customWidth="1"/>
    <col min="37" max="37" width="8" bestFit="1" customWidth="1"/>
    <col min="38" max="38" width="8.7265625" bestFit="1" customWidth="1"/>
    <col min="39" max="40" width="8" bestFit="1" customWidth="1"/>
    <col min="41" max="41" width="21.26953125" bestFit="1" customWidth="1"/>
    <col min="42" max="42" width="23.7265625" bestFit="1" customWidth="1"/>
    <col min="43" max="43" width="12" bestFit="1" customWidth="1"/>
  </cols>
  <sheetData>
    <row r="1" spans="1:26" ht="15" thickBot="1" x14ac:dyDescent="0.4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3" t="s">
        <v>229</v>
      </c>
      <c r="W1" t="s">
        <v>240</v>
      </c>
      <c r="Z1" s="152" t="s">
        <v>221</v>
      </c>
    </row>
    <row r="2" spans="1:26" x14ac:dyDescent="0.3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ref="Q2:Q65" si="0">VLOOKUP(J2,S:T,2,FALSE)</f>
        <v>1-Residential</v>
      </c>
      <c r="S2" t="s">
        <v>248</v>
      </c>
      <c r="T2" t="s">
        <v>200</v>
      </c>
      <c r="V2" s="143" t="s">
        <v>226</v>
      </c>
      <c r="W2" s="2">
        <v>2023</v>
      </c>
      <c r="X2" s="2"/>
    </row>
    <row r="3" spans="1:26" x14ac:dyDescent="0.3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3" t="s">
        <v>227</v>
      </c>
      <c r="W3" s="2">
        <v>11</v>
      </c>
      <c r="X3" s="2"/>
    </row>
    <row r="4" spans="1:26" x14ac:dyDescent="0.3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6" x14ac:dyDescent="0.3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3" t="s">
        <v>261</v>
      </c>
      <c r="W5" s="143" t="s">
        <v>197</v>
      </c>
    </row>
    <row r="6" spans="1:26" x14ac:dyDescent="0.3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3" t="s">
        <v>199</v>
      </c>
      <c r="W6">
        <v>5</v>
      </c>
      <c r="X6">
        <v>4</v>
      </c>
    </row>
    <row r="7" spans="1:26" x14ac:dyDescent="0.3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 s="438">
        <v>479340287</v>
      </c>
      <c r="X7" s="438">
        <v>7694192</v>
      </c>
    </row>
    <row r="8" spans="1:26" x14ac:dyDescent="0.3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1739.6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 s="438">
        <v>76294456</v>
      </c>
      <c r="X8" s="438">
        <v>97107</v>
      </c>
    </row>
    <row r="9" spans="1:26" x14ac:dyDescent="0.3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 s="438">
        <v>153688894</v>
      </c>
      <c r="X9" s="438">
        <v>1679685</v>
      </c>
    </row>
    <row r="10" spans="1:26" x14ac:dyDescent="0.3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 s="438">
        <v>199010006</v>
      </c>
      <c r="X10" s="438">
        <v>1367325</v>
      </c>
    </row>
    <row r="11" spans="1:26" x14ac:dyDescent="0.3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 s="438">
        <v>519109997</v>
      </c>
      <c r="X11" s="438">
        <v>1015461</v>
      </c>
    </row>
    <row r="12" spans="1:26" x14ac:dyDescent="0.3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6" x14ac:dyDescent="0.3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6" x14ac:dyDescent="0.3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8940.98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6" x14ac:dyDescent="0.3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-668.43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6" x14ac:dyDescent="0.3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1499.61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x14ac:dyDescent="0.3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x14ac:dyDescent="0.3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5740.78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x14ac:dyDescent="0.3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x14ac:dyDescent="0.3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x14ac:dyDescent="0.3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42211.59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x14ac:dyDescent="0.3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6" t="s">
        <v>312</v>
      </c>
      <c r="T22" t="s">
        <v>220</v>
      </c>
    </row>
    <row r="23" spans="1:20" x14ac:dyDescent="0.3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20" x14ac:dyDescent="0.3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3222.41</v>
      </c>
      <c r="P24">
        <v>14360</v>
      </c>
      <c r="Q24" t="str">
        <f t="shared" si="0"/>
        <v>4-Medium C&amp;I</v>
      </c>
    </row>
    <row r="25" spans="1:20" x14ac:dyDescent="0.3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20" x14ac:dyDescent="0.3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</v>
      </c>
      <c r="P26">
        <v>845237</v>
      </c>
      <c r="Q26" t="str">
        <f t="shared" si="0"/>
        <v>1-Residential</v>
      </c>
    </row>
    <row r="27" spans="1:20" x14ac:dyDescent="0.3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</v>
      </c>
      <c r="P27">
        <v>269</v>
      </c>
      <c r="Q27" t="str">
        <f t="shared" si="0"/>
        <v>3-Small C&amp;I</v>
      </c>
    </row>
    <row r="28" spans="1:20" x14ac:dyDescent="0.3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7527.32</v>
      </c>
      <c r="P28">
        <v>31681</v>
      </c>
      <c r="Q28" t="str">
        <f t="shared" si="0"/>
        <v>3-Small C&amp;I</v>
      </c>
    </row>
    <row r="29" spans="1:20" x14ac:dyDescent="0.3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18866.87</v>
      </c>
      <c r="P29">
        <v>83051</v>
      </c>
      <c r="Q29" t="str">
        <f t="shared" si="0"/>
        <v>3-Small C&amp;I</v>
      </c>
    </row>
    <row r="30" spans="1:20" x14ac:dyDescent="0.3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</v>
      </c>
      <c r="P30">
        <v>15251</v>
      </c>
      <c r="Q30" t="str">
        <f t="shared" si="0"/>
        <v>3-Small C&amp;I</v>
      </c>
    </row>
    <row r="31" spans="1:20" x14ac:dyDescent="0.3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20" x14ac:dyDescent="0.3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x14ac:dyDescent="0.3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x14ac:dyDescent="0.3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</v>
      </c>
      <c r="P34">
        <v>118925</v>
      </c>
      <c r="Q34" t="str">
        <f t="shared" si="0"/>
        <v>1-Residential</v>
      </c>
    </row>
    <row r="35" spans="1:17" x14ac:dyDescent="0.3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657.92</v>
      </c>
      <c r="P35">
        <v>3185</v>
      </c>
      <c r="Q35" t="str">
        <f t="shared" si="0"/>
        <v>3-Small C&amp;I</v>
      </c>
    </row>
    <row r="36" spans="1:17" x14ac:dyDescent="0.3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</v>
      </c>
      <c r="P36">
        <v>1590</v>
      </c>
      <c r="Q36" t="str">
        <f t="shared" si="0"/>
        <v>3-Small C&amp;I</v>
      </c>
    </row>
    <row r="37" spans="1:17" x14ac:dyDescent="0.3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4085.39</v>
      </c>
      <c r="P37">
        <v>13999</v>
      </c>
      <c r="Q37" t="str">
        <f t="shared" si="0"/>
        <v>Street</v>
      </c>
    </row>
    <row r="38" spans="1:17" x14ac:dyDescent="0.3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</v>
      </c>
      <c r="P38">
        <v>26132</v>
      </c>
      <c r="Q38" t="str">
        <f t="shared" si="0"/>
        <v>Street</v>
      </c>
    </row>
    <row r="39" spans="1:17" x14ac:dyDescent="0.3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x14ac:dyDescent="0.3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5821.16</v>
      </c>
      <c r="P40">
        <v>27960</v>
      </c>
      <c r="Q40" t="str">
        <f t="shared" si="0"/>
        <v>4-Medium C&amp;I</v>
      </c>
    </row>
    <row r="41" spans="1:17" x14ac:dyDescent="0.3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x14ac:dyDescent="0.3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91667.65</v>
      </c>
      <c r="P42">
        <v>332187</v>
      </c>
      <c r="Q42" t="str">
        <f t="shared" si="0"/>
        <v>5-Large C&amp;I</v>
      </c>
    </row>
    <row r="43" spans="1:17" x14ac:dyDescent="0.3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x14ac:dyDescent="0.3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x14ac:dyDescent="0.3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x14ac:dyDescent="0.3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x14ac:dyDescent="0.3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x14ac:dyDescent="0.3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x14ac:dyDescent="0.3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x14ac:dyDescent="0.3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-60016.59</v>
      </c>
      <c r="P50">
        <v>703326</v>
      </c>
      <c r="Q50" t="str">
        <f t="shared" si="0"/>
        <v>3-Small C&amp;I</v>
      </c>
    </row>
    <row r="51" spans="1:17" x14ac:dyDescent="0.3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x14ac:dyDescent="0.3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x14ac:dyDescent="0.3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</v>
      </c>
      <c r="P53">
        <v>8179</v>
      </c>
      <c r="Q53" t="str">
        <f t="shared" si="0"/>
        <v>3-Small C&amp;I</v>
      </c>
    </row>
    <row r="54" spans="1:17" x14ac:dyDescent="0.3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</v>
      </c>
      <c r="P54">
        <v>6440</v>
      </c>
      <c r="Q54" t="str">
        <f t="shared" si="0"/>
        <v>4-Medium C&amp;I</v>
      </c>
    </row>
    <row r="55" spans="1:17" x14ac:dyDescent="0.3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x14ac:dyDescent="0.3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x14ac:dyDescent="0.3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x14ac:dyDescent="0.3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x14ac:dyDescent="0.3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</v>
      </c>
      <c r="P59">
        <v>29</v>
      </c>
      <c r="Q59" t="str">
        <f t="shared" si="0"/>
        <v>Street</v>
      </c>
    </row>
    <row r="60" spans="1:17" x14ac:dyDescent="0.3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x14ac:dyDescent="0.3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</v>
      </c>
      <c r="P61">
        <v>73164</v>
      </c>
      <c r="Q61" t="str">
        <f t="shared" si="0"/>
        <v>Street</v>
      </c>
    </row>
    <row r="62" spans="1:17" x14ac:dyDescent="0.3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-95.91</v>
      </c>
      <c r="P62">
        <v>-6186</v>
      </c>
      <c r="Q62" t="str">
        <f t="shared" si="0"/>
        <v>Street</v>
      </c>
    </row>
    <row r="63" spans="1:17" x14ac:dyDescent="0.3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-914713.1</v>
      </c>
      <c r="P63">
        <v>-7328944</v>
      </c>
      <c r="Q63" t="str">
        <f t="shared" si="0"/>
        <v>Street</v>
      </c>
    </row>
    <row r="64" spans="1:17" x14ac:dyDescent="0.3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x14ac:dyDescent="0.3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</v>
      </c>
      <c r="P65">
        <v>9769897</v>
      </c>
      <c r="Q65" t="str">
        <f t="shared" si="0"/>
        <v>5-Large C&amp;I</v>
      </c>
    </row>
    <row r="66" spans="1:17" x14ac:dyDescent="0.3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ref="Q66:Q129" si="1">VLOOKUP(J66,S:T,2,FALSE)</f>
        <v>1-Residential</v>
      </c>
    </row>
    <row r="67" spans="1:17" x14ac:dyDescent="0.3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</v>
      </c>
      <c r="P67">
        <v>422</v>
      </c>
      <c r="Q67" t="str">
        <f t="shared" si="1"/>
        <v>1-Residential</v>
      </c>
    </row>
    <row r="68" spans="1:17" x14ac:dyDescent="0.3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x14ac:dyDescent="0.3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x14ac:dyDescent="0.3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</v>
      </c>
      <c r="P70">
        <v>50177</v>
      </c>
      <c r="Q70" t="str">
        <f t="shared" si="1"/>
        <v>2-Low Income Residential</v>
      </c>
    </row>
    <row r="71" spans="1:17" x14ac:dyDescent="0.3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</v>
      </c>
      <c r="P71">
        <v>7466</v>
      </c>
      <c r="Q71" t="str">
        <f t="shared" si="1"/>
        <v>3-Small C&amp;I</v>
      </c>
    </row>
    <row r="72" spans="1:17" x14ac:dyDescent="0.3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26.47</v>
      </c>
      <c r="P72">
        <v>74</v>
      </c>
      <c r="Q72" t="str">
        <f t="shared" si="1"/>
        <v>3-Small C&amp;I</v>
      </c>
    </row>
    <row r="73" spans="1:17" x14ac:dyDescent="0.3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</v>
      </c>
      <c r="P73">
        <v>2401</v>
      </c>
      <c r="Q73" t="str">
        <f t="shared" si="1"/>
        <v>3-Small C&amp;I</v>
      </c>
    </row>
    <row r="74" spans="1:17" x14ac:dyDescent="0.3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x14ac:dyDescent="0.3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24604.62</v>
      </c>
      <c r="P75">
        <v>236518</v>
      </c>
      <c r="Q75" t="str">
        <f t="shared" si="1"/>
        <v>3-Small C&amp;I</v>
      </c>
    </row>
    <row r="76" spans="1:17" x14ac:dyDescent="0.3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x14ac:dyDescent="0.3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x14ac:dyDescent="0.3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9.67</v>
      </c>
      <c r="P78">
        <v>0</v>
      </c>
      <c r="Q78" t="str">
        <f t="shared" si="1"/>
        <v>3-Small C&amp;I</v>
      </c>
    </row>
    <row r="79" spans="1:17" x14ac:dyDescent="0.3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438818.42</v>
      </c>
      <c r="P79">
        <v>2105179</v>
      </c>
      <c r="Q79" t="str">
        <f t="shared" si="1"/>
        <v>4-Medium C&amp;I</v>
      </c>
    </row>
    <row r="80" spans="1:17" x14ac:dyDescent="0.3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</v>
      </c>
      <c r="P80">
        <v>5700</v>
      </c>
      <c r="Q80" t="str">
        <f t="shared" si="1"/>
        <v>1-Residential</v>
      </c>
    </row>
    <row r="81" spans="1:17" x14ac:dyDescent="0.3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x14ac:dyDescent="0.3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</v>
      </c>
      <c r="P82">
        <v>293827</v>
      </c>
      <c r="Q82" t="str">
        <f t="shared" si="1"/>
        <v>Street</v>
      </c>
    </row>
    <row r="83" spans="1:17" x14ac:dyDescent="0.3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x14ac:dyDescent="0.3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x14ac:dyDescent="0.3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183.23</v>
      </c>
      <c r="P85">
        <v>1424</v>
      </c>
      <c r="Q85" t="str">
        <f t="shared" si="1"/>
        <v>Street</v>
      </c>
    </row>
    <row r="86" spans="1:17" x14ac:dyDescent="0.3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11288.89</v>
      </c>
      <c r="P86">
        <v>35700</v>
      </c>
      <c r="Q86" t="str">
        <f t="shared" si="1"/>
        <v>Street</v>
      </c>
    </row>
    <row r="87" spans="1:17" x14ac:dyDescent="0.3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x14ac:dyDescent="0.3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</v>
      </c>
      <c r="P88">
        <v>30</v>
      </c>
      <c r="Q88" t="str">
        <f t="shared" si="1"/>
        <v>Street</v>
      </c>
    </row>
    <row r="89" spans="1:17" x14ac:dyDescent="0.3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</v>
      </c>
      <c r="P89">
        <v>822</v>
      </c>
      <c r="Q89" t="str">
        <f t="shared" si="1"/>
        <v>Street</v>
      </c>
    </row>
    <row r="90" spans="1:17" x14ac:dyDescent="0.3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x14ac:dyDescent="0.3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201437.99</v>
      </c>
      <c r="P91">
        <v>918083</v>
      </c>
      <c r="Q91" t="str">
        <f t="shared" si="1"/>
        <v>4-Medium C&amp;I</v>
      </c>
    </row>
    <row r="92" spans="1:17" x14ac:dyDescent="0.3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4125042.36</v>
      </c>
      <c r="P92">
        <v>36026586</v>
      </c>
      <c r="Q92" t="str">
        <f t="shared" si="1"/>
        <v>1-Residential</v>
      </c>
    </row>
    <row r="93" spans="1:17" x14ac:dyDescent="0.3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</v>
      </c>
      <c r="P93">
        <v>1861004</v>
      </c>
      <c r="Q93" t="str">
        <f t="shared" si="1"/>
        <v>1-Residential</v>
      </c>
    </row>
    <row r="94" spans="1:17" x14ac:dyDescent="0.3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x14ac:dyDescent="0.3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</v>
      </c>
      <c r="P95">
        <v>32477</v>
      </c>
      <c r="Q95" t="str">
        <f t="shared" si="1"/>
        <v>1-Residential</v>
      </c>
    </row>
    <row r="96" spans="1:17" x14ac:dyDescent="0.3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x14ac:dyDescent="0.3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x14ac:dyDescent="0.3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5512.03</v>
      </c>
      <c r="P98">
        <v>87379</v>
      </c>
      <c r="Q98" t="str">
        <f t="shared" si="1"/>
        <v>5-Large C&amp;I</v>
      </c>
    </row>
    <row r="99" spans="1:17" x14ac:dyDescent="0.3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5531.19</v>
      </c>
      <c r="P99">
        <v>119561</v>
      </c>
      <c r="Q99" t="str">
        <f t="shared" si="1"/>
        <v>2-Low Income Residential</v>
      </c>
    </row>
    <row r="100" spans="1:17" x14ac:dyDescent="0.3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x14ac:dyDescent="0.3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x14ac:dyDescent="0.3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x14ac:dyDescent="0.3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1426.62</v>
      </c>
      <c r="P103">
        <v>5744</v>
      </c>
      <c r="Q103" t="str">
        <f t="shared" si="1"/>
        <v>3-Small C&amp;I</v>
      </c>
    </row>
    <row r="104" spans="1:17" x14ac:dyDescent="0.3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x14ac:dyDescent="0.3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</v>
      </c>
      <c r="P105">
        <v>894080</v>
      </c>
      <c r="Q105" t="str">
        <f t="shared" si="1"/>
        <v>1-Residential</v>
      </c>
    </row>
    <row r="106" spans="1:17" x14ac:dyDescent="0.3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</v>
      </c>
      <c r="P106">
        <v>41</v>
      </c>
      <c r="Q106" t="str">
        <f t="shared" si="1"/>
        <v>Street</v>
      </c>
    </row>
    <row r="107" spans="1:17" x14ac:dyDescent="0.3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</v>
      </c>
      <c r="P107">
        <v>185</v>
      </c>
      <c r="Q107" t="str">
        <f t="shared" si="1"/>
        <v>Street</v>
      </c>
    </row>
    <row r="108" spans="1:17" x14ac:dyDescent="0.3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</v>
      </c>
      <c r="P108">
        <v>878305</v>
      </c>
      <c r="Q108" t="str">
        <f t="shared" si="1"/>
        <v>Street</v>
      </c>
    </row>
    <row r="109" spans="1:17" x14ac:dyDescent="0.3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622839.46</v>
      </c>
      <c r="P109">
        <v>9291696</v>
      </c>
      <c r="Q109" t="str">
        <f t="shared" si="1"/>
        <v>4-Medium C&amp;I</v>
      </c>
    </row>
    <row r="110" spans="1:17" x14ac:dyDescent="0.3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x14ac:dyDescent="0.3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x14ac:dyDescent="0.3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2682.22</v>
      </c>
      <c r="P112">
        <v>22225</v>
      </c>
      <c r="Q112" t="str">
        <f t="shared" si="1"/>
        <v>1-Residential</v>
      </c>
    </row>
    <row r="113" spans="1:17" x14ac:dyDescent="0.3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4707.08</v>
      </c>
      <c r="P113">
        <v>27341</v>
      </c>
      <c r="Q113" t="str">
        <f t="shared" si="1"/>
        <v>2-Low Income Residential</v>
      </c>
    </row>
    <row r="114" spans="1:17" x14ac:dyDescent="0.3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</v>
      </c>
      <c r="P114">
        <v>3688814</v>
      </c>
      <c r="Q114" t="str">
        <f t="shared" si="1"/>
        <v>3-Small C&amp;I</v>
      </c>
    </row>
    <row r="115" spans="1:17" x14ac:dyDescent="0.3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x14ac:dyDescent="0.3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181162.86</v>
      </c>
      <c r="P116">
        <v>1878924</v>
      </c>
      <c r="Q116" t="str">
        <f t="shared" si="1"/>
        <v>3-Small C&amp;I</v>
      </c>
    </row>
    <row r="117" spans="1:17" x14ac:dyDescent="0.3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36836.28</v>
      </c>
      <c r="P117">
        <v>374021</v>
      </c>
      <c r="Q117" t="str">
        <f t="shared" si="1"/>
        <v>3-Small C&amp;I</v>
      </c>
    </row>
    <row r="118" spans="1:17" x14ac:dyDescent="0.3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x14ac:dyDescent="0.3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528.78</v>
      </c>
      <c r="P119">
        <v>2194</v>
      </c>
      <c r="Q119" t="str">
        <f t="shared" si="1"/>
        <v>3-Small C&amp;I</v>
      </c>
    </row>
    <row r="120" spans="1:17" x14ac:dyDescent="0.3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x14ac:dyDescent="0.3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x14ac:dyDescent="0.3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x14ac:dyDescent="0.3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16132.05</v>
      </c>
      <c r="P123">
        <v>241303</v>
      </c>
      <c r="Q123" t="str">
        <f t="shared" si="1"/>
        <v>4-Medium C&amp;I</v>
      </c>
    </row>
    <row r="124" spans="1:17" x14ac:dyDescent="0.3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</v>
      </c>
      <c r="P124">
        <v>1343912</v>
      </c>
      <c r="Q124" t="str">
        <f t="shared" si="1"/>
        <v>4-Medium C&amp;I</v>
      </c>
    </row>
    <row r="125" spans="1:17" x14ac:dyDescent="0.3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77452.89</v>
      </c>
      <c r="P125">
        <v>408007</v>
      </c>
      <c r="Q125" t="str">
        <f t="shared" si="1"/>
        <v>5-Large C&amp;I</v>
      </c>
    </row>
    <row r="126" spans="1:17" x14ac:dyDescent="0.3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</v>
      </c>
      <c r="P126">
        <v>13060</v>
      </c>
      <c r="Q126" t="str">
        <f t="shared" si="1"/>
        <v>1-Residential</v>
      </c>
    </row>
    <row r="127" spans="1:17" x14ac:dyDescent="0.3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x14ac:dyDescent="0.3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</v>
      </c>
      <c r="P128">
        <v>38712323</v>
      </c>
      <c r="Q128" t="str">
        <f t="shared" si="1"/>
        <v>2-Low Income Residential</v>
      </c>
    </row>
    <row r="129" spans="1:17" x14ac:dyDescent="0.3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</v>
      </c>
      <c r="P129">
        <v>15705</v>
      </c>
      <c r="Q129" t="str">
        <f t="shared" si="1"/>
        <v>2-Low Income Residential</v>
      </c>
    </row>
    <row r="130" spans="1:17" x14ac:dyDescent="0.3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</v>
      </c>
      <c r="P130">
        <v>370422</v>
      </c>
      <c r="Q130" t="str">
        <f t="shared" ref="Q130:Q193" si="2">VLOOKUP(J130,S:T,2,FALSE)</f>
        <v>3-Small C&amp;I</v>
      </c>
    </row>
    <row r="131" spans="1:17" x14ac:dyDescent="0.3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x14ac:dyDescent="0.3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x14ac:dyDescent="0.3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55995.06</v>
      </c>
      <c r="P133">
        <v>276020</v>
      </c>
      <c r="Q133" t="str">
        <f t="shared" si="2"/>
        <v>3-Small C&amp;I</v>
      </c>
    </row>
    <row r="134" spans="1:17" x14ac:dyDescent="0.3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</v>
      </c>
      <c r="P134">
        <v>2488235</v>
      </c>
      <c r="Q134" t="str">
        <f t="shared" si="2"/>
        <v>3-Small C&amp;I</v>
      </c>
    </row>
    <row r="135" spans="1:17" x14ac:dyDescent="0.3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</v>
      </c>
      <c r="P135">
        <v>28174</v>
      </c>
      <c r="Q135" t="str">
        <f t="shared" si="2"/>
        <v>3-Small C&amp;I</v>
      </c>
    </row>
    <row r="136" spans="1:17" x14ac:dyDescent="0.3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</v>
      </c>
      <c r="P136">
        <v>125982</v>
      </c>
      <c r="Q136" t="str">
        <f t="shared" si="2"/>
        <v>4-Medium C&amp;I</v>
      </c>
    </row>
    <row r="137" spans="1:17" x14ac:dyDescent="0.3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811.76</v>
      </c>
      <c r="P137">
        <v>3080</v>
      </c>
      <c r="Q137" t="str">
        <f t="shared" si="2"/>
        <v>4-Medium C&amp;I</v>
      </c>
    </row>
    <row r="138" spans="1:17" x14ac:dyDescent="0.3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</v>
      </c>
      <c r="P138">
        <v>483</v>
      </c>
      <c r="Q138" t="str">
        <f t="shared" si="2"/>
        <v>3-Small C&amp;I</v>
      </c>
    </row>
    <row r="139" spans="1:17" x14ac:dyDescent="0.3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x14ac:dyDescent="0.3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9.85</v>
      </c>
      <c r="P140">
        <v>11</v>
      </c>
      <c r="Q140" t="str">
        <f t="shared" si="2"/>
        <v>3-Small C&amp;I</v>
      </c>
    </row>
    <row r="141" spans="1:17" x14ac:dyDescent="0.3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x14ac:dyDescent="0.3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114612.9</v>
      </c>
      <c r="P142">
        <v>260361</v>
      </c>
      <c r="Q142" t="str">
        <f t="shared" si="2"/>
        <v>Street</v>
      </c>
    </row>
    <row r="143" spans="1:17" x14ac:dyDescent="0.3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x14ac:dyDescent="0.3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1940.36</v>
      </c>
      <c r="P144">
        <v>8810</v>
      </c>
      <c r="Q144" t="str">
        <f t="shared" si="2"/>
        <v>Street</v>
      </c>
    </row>
    <row r="145" spans="1:17" x14ac:dyDescent="0.3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</v>
      </c>
      <c r="P145">
        <v>20343</v>
      </c>
      <c r="Q145" t="str">
        <f t="shared" si="2"/>
        <v>Street</v>
      </c>
    </row>
    <row r="146" spans="1:17" x14ac:dyDescent="0.3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x14ac:dyDescent="0.3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x14ac:dyDescent="0.3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353809.41</v>
      </c>
      <c r="P148">
        <v>5352835</v>
      </c>
      <c r="Q148" t="str">
        <f t="shared" si="2"/>
        <v>4-Medium C&amp;I</v>
      </c>
    </row>
    <row r="149" spans="1:17" x14ac:dyDescent="0.3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x14ac:dyDescent="0.3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x14ac:dyDescent="0.3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251698.02</v>
      </c>
      <c r="P151">
        <v>2238934</v>
      </c>
      <c r="Q151" t="str">
        <f t="shared" si="2"/>
        <v>1-Residential</v>
      </c>
    </row>
    <row r="152" spans="1:17" x14ac:dyDescent="0.3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183575.58</v>
      </c>
      <c r="P152">
        <v>5837352</v>
      </c>
      <c r="Q152" t="str">
        <f t="shared" si="2"/>
        <v>2-Low Income Residential</v>
      </c>
    </row>
    <row r="153" spans="1:17" x14ac:dyDescent="0.3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x14ac:dyDescent="0.3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</v>
      </c>
      <c r="P154">
        <v>3224</v>
      </c>
      <c r="Q154" t="str">
        <f t="shared" si="2"/>
        <v>3-Small C&amp;I</v>
      </c>
    </row>
    <row r="155" spans="1:17" x14ac:dyDescent="0.3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32.29</v>
      </c>
      <c r="P155">
        <v>300</v>
      </c>
      <c r="Q155" t="str">
        <f t="shared" si="2"/>
        <v>3-Small C&amp;I</v>
      </c>
    </row>
    <row r="156" spans="1:17" x14ac:dyDescent="0.3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x14ac:dyDescent="0.3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x14ac:dyDescent="0.3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</v>
      </c>
      <c r="P158">
        <v>46515</v>
      </c>
      <c r="Q158" t="str">
        <f t="shared" si="2"/>
        <v>3-Small C&amp;I</v>
      </c>
    </row>
    <row r="159" spans="1:17" x14ac:dyDescent="0.3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x14ac:dyDescent="0.3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x14ac:dyDescent="0.3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x14ac:dyDescent="0.3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x14ac:dyDescent="0.3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x14ac:dyDescent="0.3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</v>
      </c>
      <c r="P164">
        <v>3758</v>
      </c>
      <c r="Q164" t="str">
        <f t="shared" si="2"/>
        <v>2-Low Income Residential</v>
      </c>
    </row>
    <row r="165" spans="1:17" x14ac:dyDescent="0.3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x14ac:dyDescent="0.3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-14071.31</v>
      </c>
      <c r="P166">
        <v>3007</v>
      </c>
      <c r="Q166" t="str">
        <f t="shared" si="2"/>
        <v>3-Small C&amp;I</v>
      </c>
    </row>
    <row r="167" spans="1:17" x14ac:dyDescent="0.3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</v>
      </c>
      <c r="P167">
        <v>260</v>
      </c>
      <c r="Q167" t="str">
        <f t="shared" si="2"/>
        <v>3-Small C&amp;I</v>
      </c>
    </row>
    <row r="168" spans="1:17" x14ac:dyDescent="0.3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</v>
      </c>
      <c r="P168">
        <v>7398</v>
      </c>
      <c r="Q168" t="str">
        <f t="shared" si="2"/>
        <v>Street</v>
      </c>
    </row>
    <row r="169" spans="1:17" x14ac:dyDescent="0.3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682.16</v>
      </c>
      <c r="P169">
        <v>1910</v>
      </c>
      <c r="Q169" t="str">
        <f t="shared" si="2"/>
        <v>Street</v>
      </c>
    </row>
    <row r="170" spans="1:17" x14ac:dyDescent="0.3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x14ac:dyDescent="0.3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20285.89</v>
      </c>
      <c r="P171">
        <v>92348</v>
      </c>
      <c r="Q171" t="str">
        <f t="shared" si="2"/>
        <v>Street</v>
      </c>
    </row>
    <row r="172" spans="1:17" x14ac:dyDescent="0.3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x14ac:dyDescent="0.3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x14ac:dyDescent="0.3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</v>
      </c>
      <c r="P174">
        <v>2888</v>
      </c>
      <c r="Q174" t="str">
        <f t="shared" si="2"/>
        <v>3-Small C&amp;I</v>
      </c>
    </row>
    <row r="175" spans="1:17" x14ac:dyDescent="0.3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884.53</v>
      </c>
      <c r="P175">
        <v>10420</v>
      </c>
      <c r="Q175" t="str">
        <f t="shared" si="2"/>
        <v>3-Small C&amp;I</v>
      </c>
    </row>
    <row r="176" spans="1:17" x14ac:dyDescent="0.3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307.02</v>
      </c>
      <c r="P176">
        <v>3583</v>
      </c>
      <c r="Q176" t="str">
        <f t="shared" si="2"/>
        <v>3-Small C&amp;I</v>
      </c>
    </row>
    <row r="177" spans="1:17" x14ac:dyDescent="0.3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x14ac:dyDescent="0.3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x14ac:dyDescent="0.3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</v>
      </c>
      <c r="P179">
        <v>2130</v>
      </c>
      <c r="Q179" t="str">
        <f t="shared" si="2"/>
        <v>3-Small C&amp;I</v>
      </c>
    </row>
    <row r="180" spans="1:17" x14ac:dyDescent="0.3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91.44</v>
      </c>
      <c r="P180">
        <v>260</v>
      </c>
      <c r="Q180" t="str">
        <f t="shared" si="2"/>
        <v>3-Small C&amp;I</v>
      </c>
    </row>
    <row r="181" spans="1:17" x14ac:dyDescent="0.3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2918.89</v>
      </c>
      <c r="P181">
        <v>26779</v>
      </c>
      <c r="Q181" t="str">
        <f t="shared" si="2"/>
        <v>3-Small C&amp;I</v>
      </c>
    </row>
    <row r="182" spans="1:17" x14ac:dyDescent="0.3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33891.74</v>
      </c>
      <c r="P182">
        <v>169865</v>
      </c>
      <c r="Q182" t="str">
        <f t="shared" si="2"/>
        <v>4-Medium C&amp;I</v>
      </c>
    </row>
    <row r="183" spans="1:17" x14ac:dyDescent="0.3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746.04</v>
      </c>
      <c r="P183">
        <v>2720</v>
      </c>
      <c r="Q183" t="str">
        <f t="shared" si="2"/>
        <v>4-Medium C&amp;I</v>
      </c>
    </row>
    <row r="184" spans="1:17" x14ac:dyDescent="0.3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x14ac:dyDescent="0.3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x14ac:dyDescent="0.3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</v>
      </c>
      <c r="P186">
        <v>8256</v>
      </c>
      <c r="Q186" t="str">
        <f t="shared" si="2"/>
        <v>1-Residential</v>
      </c>
    </row>
    <row r="187" spans="1:17" x14ac:dyDescent="0.3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201.07</v>
      </c>
      <c r="P187">
        <v>1468</v>
      </c>
      <c r="Q187" t="str">
        <f t="shared" si="2"/>
        <v>3-Small C&amp;I</v>
      </c>
    </row>
    <row r="188" spans="1:17" x14ac:dyDescent="0.3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x14ac:dyDescent="0.3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3320.68</v>
      </c>
      <c r="P189">
        <v>10900</v>
      </c>
      <c r="Q189" t="str">
        <f t="shared" si="2"/>
        <v>Street</v>
      </c>
    </row>
    <row r="190" spans="1:17" x14ac:dyDescent="0.3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1358.12</v>
      </c>
      <c r="P190">
        <v>5935</v>
      </c>
      <c r="Q190" t="str">
        <f t="shared" si="2"/>
        <v>Street</v>
      </c>
    </row>
    <row r="191" spans="1:17" x14ac:dyDescent="0.3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</v>
      </c>
      <c r="P191">
        <v>23708</v>
      </c>
      <c r="Q191" t="str">
        <f t="shared" si="2"/>
        <v>Street</v>
      </c>
    </row>
    <row r="192" spans="1:17" x14ac:dyDescent="0.3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x14ac:dyDescent="0.3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x14ac:dyDescent="0.3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ref="Q194:Q257" si="3">VLOOKUP(J194,S:T,2,FALSE)</f>
        <v>3-Small C&amp;I</v>
      </c>
    </row>
    <row r="195" spans="1:17" x14ac:dyDescent="0.3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</v>
      </c>
      <c r="P195">
        <v>456001</v>
      </c>
      <c r="Q195" t="str">
        <f t="shared" si="3"/>
        <v>3-Small C&amp;I</v>
      </c>
    </row>
    <row r="196" spans="1:17" x14ac:dyDescent="0.3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x14ac:dyDescent="0.3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</v>
      </c>
      <c r="P197">
        <v>5887</v>
      </c>
      <c r="Q197" t="str">
        <f t="shared" si="3"/>
        <v>3-Small C&amp;I</v>
      </c>
    </row>
    <row r="198" spans="1:17" x14ac:dyDescent="0.3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1463.09</v>
      </c>
      <c r="P198">
        <v>6580</v>
      </c>
      <c r="Q198" t="str">
        <f t="shared" si="3"/>
        <v>4-Medium C&amp;I</v>
      </c>
    </row>
    <row r="199" spans="1:17" x14ac:dyDescent="0.3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x14ac:dyDescent="0.3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</v>
      </c>
      <c r="P200">
        <v>940324</v>
      </c>
      <c r="Q200" t="str">
        <f t="shared" si="3"/>
        <v>4-Medium C&amp;I</v>
      </c>
    </row>
    <row r="201" spans="1:17" x14ac:dyDescent="0.3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x14ac:dyDescent="0.3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</v>
      </c>
      <c r="P202">
        <v>60757</v>
      </c>
      <c r="Q202" t="str">
        <f t="shared" si="3"/>
        <v>5-Large C&amp;I</v>
      </c>
    </row>
    <row r="203" spans="1:17" x14ac:dyDescent="0.3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x14ac:dyDescent="0.3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x14ac:dyDescent="0.3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x14ac:dyDescent="0.3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x14ac:dyDescent="0.3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x14ac:dyDescent="0.3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x14ac:dyDescent="0.3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</v>
      </c>
      <c r="P209">
        <v>19014</v>
      </c>
      <c r="Q209" t="str">
        <f t="shared" si="3"/>
        <v>3-Small C&amp;I</v>
      </c>
    </row>
    <row r="210" spans="1:17" x14ac:dyDescent="0.3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24665.71</v>
      </c>
      <c r="P210">
        <v>101897</v>
      </c>
      <c r="Q210" t="str">
        <f t="shared" si="3"/>
        <v>3-Small C&amp;I</v>
      </c>
    </row>
    <row r="211" spans="1:17" x14ac:dyDescent="0.3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x14ac:dyDescent="0.3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x14ac:dyDescent="0.3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</v>
      </c>
      <c r="P213">
        <v>78945</v>
      </c>
      <c r="Q213" t="str">
        <f t="shared" si="3"/>
        <v>3-Small C&amp;I</v>
      </c>
    </row>
    <row r="214" spans="1:17" x14ac:dyDescent="0.3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</v>
      </c>
      <c r="P214">
        <v>9265992</v>
      </c>
      <c r="Q214" t="str">
        <f t="shared" si="3"/>
        <v>3-Small C&amp;I</v>
      </c>
    </row>
    <row r="215" spans="1:17" x14ac:dyDescent="0.3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x14ac:dyDescent="0.3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2897.95</v>
      </c>
      <c r="P216">
        <v>12680</v>
      </c>
      <c r="Q216" t="str">
        <f t="shared" si="3"/>
        <v>4-Medium C&amp;I</v>
      </c>
    </row>
    <row r="217" spans="1:17" x14ac:dyDescent="0.3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x14ac:dyDescent="0.3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39335.17</v>
      </c>
      <c r="P218">
        <v>141197</v>
      </c>
      <c r="Q218" t="str">
        <f t="shared" si="3"/>
        <v>1-Residential</v>
      </c>
    </row>
    <row r="219" spans="1:17" x14ac:dyDescent="0.3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x14ac:dyDescent="0.3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</v>
      </c>
      <c r="P220">
        <v>22623</v>
      </c>
      <c r="Q220" t="str">
        <f t="shared" si="3"/>
        <v>2-Low Income Residential</v>
      </c>
    </row>
    <row r="221" spans="1:17" x14ac:dyDescent="0.3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103524.18</v>
      </c>
      <c r="P221">
        <v>601511</v>
      </c>
      <c r="Q221" t="str">
        <f t="shared" si="3"/>
        <v>2-Low Income Residential</v>
      </c>
    </row>
    <row r="222" spans="1:17" x14ac:dyDescent="0.3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186.45</v>
      </c>
      <c r="P222">
        <v>3656</v>
      </c>
      <c r="Q222" t="str">
        <f t="shared" si="3"/>
        <v>2-Low Income Residential</v>
      </c>
    </row>
    <row r="223" spans="1:17" x14ac:dyDescent="0.3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x14ac:dyDescent="0.3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238.51</v>
      </c>
      <c r="P224">
        <v>784</v>
      </c>
      <c r="Q224" t="str">
        <f t="shared" si="3"/>
        <v>3-Small C&amp;I</v>
      </c>
    </row>
    <row r="225" spans="1:17" x14ac:dyDescent="0.3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9.02</v>
      </c>
      <c r="P225">
        <v>32</v>
      </c>
      <c r="Q225" t="str">
        <f t="shared" si="3"/>
        <v>Street</v>
      </c>
    </row>
    <row r="226" spans="1:17" x14ac:dyDescent="0.3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</v>
      </c>
      <c r="P226">
        <v>774</v>
      </c>
      <c r="Q226" t="str">
        <f t="shared" si="3"/>
        <v>Street</v>
      </c>
    </row>
    <row r="227" spans="1:17" x14ac:dyDescent="0.3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63.9</v>
      </c>
      <c r="P227">
        <v>207</v>
      </c>
      <c r="Q227" t="str">
        <f t="shared" si="3"/>
        <v>Street</v>
      </c>
    </row>
    <row r="228" spans="1:17" x14ac:dyDescent="0.3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573.4</v>
      </c>
      <c r="P228">
        <v>1525</v>
      </c>
      <c r="Q228" t="str">
        <f t="shared" si="3"/>
        <v>Street</v>
      </c>
    </row>
    <row r="229" spans="1:17" x14ac:dyDescent="0.3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x14ac:dyDescent="0.3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11351.55</v>
      </c>
      <c r="P230">
        <v>63440</v>
      </c>
      <c r="Q230" t="str">
        <f t="shared" si="3"/>
        <v>Street</v>
      </c>
    </row>
    <row r="231" spans="1:17" x14ac:dyDescent="0.3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1724.6</v>
      </c>
      <c r="P231">
        <v>656</v>
      </c>
      <c r="Q231" t="str">
        <f t="shared" si="3"/>
        <v>Street</v>
      </c>
    </row>
    <row r="232" spans="1:17" x14ac:dyDescent="0.3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x14ac:dyDescent="0.3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</v>
      </c>
      <c r="P233">
        <v>2457298</v>
      </c>
      <c r="Q233" t="str">
        <f t="shared" si="3"/>
        <v>3-Small C&amp;I</v>
      </c>
    </row>
    <row r="234" spans="1:17" x14ac:dyDescent="0.3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9.67</v>
      </c>
      <c r="P234">
        <v>0</v>
      </c>
      <c r="Q234" t="str">
        <f t="shared" si="3"/>
        <v>3-Small C&amp;I</v>
      </c>
    </row>
    <row r="235" spans="1:17" x14ac:dyDescent="0.3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x14ac:dyDescent="0.3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</v>
      </c>
      <c r="P236">
        <v>750</v>
      </c>
      <c r="Q236" t="str">
        <f t="shared" si="3"/>
        <v>3-Small C&amp;I</v>
      </c>
    </row>
    <row r="237" spans="1:17" x14ac:dyDescent="0.3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</v>
      </c>
      <c r="P237">
        <v>26885</v>
      </c>
      <c r="Q237" t="str">
        <f t="shared" si="3"/>
        <v>3-Small C&amp;I</v>
      </c>
    </row>
    <row r="238" spans="1:17" x14ac:dyDescent="0.3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x14ac:dyDescent="0.3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x14ac:dyDescent="0.3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</v>
      </c>
      <c r="P240">
        <v>337862</v>
      </c>
      <c r="Q240" t="str">
        <f t="shared" si="3"/>
        <v>4-Medium C&amp;I</v>
      </c>
    </row>
    <row r="241" spans="1:17" x14ac:dyDescent="0.3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x14ac:dyDescent="0.3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324450.23</v>
      </c>
      <c r="P242">
        <v>4741558</v>
      </c>
      <c r="Q242" t="str">
        <f t="shared" si="3"/>
        <v>4-Medium C&amp;I</v>
      </c>
    </row>
    <row r="243" spans="1:17" x14ac:dyDescent="0.3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13795.14</v>
      </c>
      <c r="P243">
        <v>173287</v>
      </c>
      <c r="Q243" t="str">
        <f t="shared" si="3"/>
        <v>4-Medium C&amp;I</v>
      </c>
    </row>
    <row r="244" spans="1:17" x14ac:dyDescent="0.3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x14ac:dyDescent="0.3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</v>
      </c>
      <c r="P245">
        <v>69438</v>
      </c>
      <c r="Q245" t="str">
        <f t="shared" si="3"/>
        <v>5-Large C&amp;I</v>
      </c>
    </row>
    <row r="246" spans="1:17" x14ac:dyDescent="0.3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x14ac:dyDescent="0.3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x14ac:dyDescent="0.3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x14ac:dyDescent="0.3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</v>
      </c>
      <c r="P249">
        <v>7774</v>
      </c>
      <c r="Q249" t="str">
        <f t="shared" si="3"/>
        <v>3-Small C&amp;I</v>
      </c>
    </row>
    <row r="250" spans="1:17" x14ac:dyDescent="0.3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x14ac:dyDescent="0.3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x14ac:dyDescent="0.3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7567.99</v>
      </c>
      <c r="P252">
        <v>20754</v>
      </c>
      <c r="Q252" t="str">
        <f t="shared" si="3"/>
        <v>Street</v>
      </c>
    </row>
    <row r="253" spans="1:17" x14ac:dyDescent="0.3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x14ac:dyDescent="0.3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x14ac:dyDescent="0.3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x14ac:dyDescent="0.3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</v>
      </c>
      <c r="P256">
        <v>64</v>
      </c>
      <c r="Q256" t="str">
        <f t="shared" si="3"/>
        <v>3-Small C&amp;I</v>
      </c>
    </row>
    <row r="257" spans="1:17" x14ac:dyDescent="0.3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</v>
      </c>
      <c r="P257">
        <v>1944090</v>
      </c>
      <c r="Q257" t="str">
        <f t="shared" si="3"/>
        <v>4-Medium C&amp;I</v>
      </c>
    </row>
    <row r="258" spans="1:17" x14ac:dyDescent="0.3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ref="Q258:Q321" si="4">VLOOKUP(J258,S:T,2,FALSE)</f>
        <v>4-Medium C&amp;I</v>
      </c>
    </row>
    <row r="259" spans="1:17" x14ac:dyDescent="0.3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</v>
      </c>
      <c r="P259">
        <v>26760</v>
      </c>
      <c r="Q259" t="str">
        <f t="shared" si="4"/>
        <v>4-Medium C&amp;I</v>
      </c>
    </row>
    <row r="260" spans="1:17" x14ac:dyDescent="0.3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x14ac:dyDescent="0.3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193950.99</v>
      </c>
      <c r="P261">
        <v>771150</v>
      </c>
      <c r="Q261" t="str">
        <f t="shared" si="4"/>
        <v>1-Residential</v>
      </c>
    </row>
    <row r="262" spans="1:17" x14ac:dyDescent="0.3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x14ac:dyDescent="0.3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</v>
      </c>
      <c r="P263">
        <v>108824</v>
      </c>
      <c r="Q263" t="str">
        <f t="shared" si="4"/>
        <v>2-Low Income Residential</v>
      </c>
    </row>
    <row r="264" spans="1:17" x14ac:dyDescent="0.3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x14ac:dyDescent="0.3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x14ac:dyDescent="0.3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x14ac:dyDescent="0.3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x14ac:dyDescent="0.3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</v>
      </c>
      <c r="P268">
        <v>69500</v>
      </c>
      <c r="Q268" t="str">
        <f t="shared" si="4"/>
        <v>Street</v>
      </c>
    </row>
    <row r="269" spans="1:17" x14ac:dyDescent="0.3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42844.81</v>
      </c>
      <c r="P269">
        <v>222791</v>
      </c>
      <c r="Q269" t="str">
        <f t="shared" si="4"/>
        <v>Street</v>
      </c>
    </row>
    <row r="270" spans="1:17" x14ac:dyDescent="0.3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x14ac:dyDescent="0.3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</v>
      </c>
      <c r="P271">
        <v>519086</v>
      </c>
      <c r="Q271" t="str">
        <f t="shared" si="4"/>
        <v>3-Small C&amp;I</v>
      </c>
    </row>
    <row r="272" spans="1:17" x14ac:dyDescent="0.3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x14ac:dyDescent="0.3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</v>
      </c>
      <c r="P273">
        <v>258529</v>
      </c>
      <c r="Q273" t="str">
        <f t="shared" si="4"/>
        <v>3-Small C&amp;I</v>
      </c>
    </row>
    <row r="274" spans="1:17" x14ac:dyDescent="0.3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715.16</v>
      </c>
      <c r="P274">
        <v>3054</v>
      </c>
      <c r="Q274" t="str">
        <f t="shared" si="4"/>
        <v>3-Small C&amp;I</v>
      </c>
    </row>
    <row r="275" spans="1:17" x14ac:dyDescent="0.3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2397.06</v>
      </c>
      <c r="P275">
        <v>11043</v>
      </c>
      <c r="Q275" t="str">
        <f t="shared" si="4"/>
        <v>3-Small C&amp;I</v>
      </c>
    </row>
    <row r="276" spans="1:17" x14ac:dyDescent="0.3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x14ac:dyDescent="0.3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3718.85</v>
      </c>
      <c r="P277">
        <v>43034</v>
      </c>
      <c r="Q277" t="str">
        <f t="shared" si="4"/>
        <v>3-Small C&amp;I</v>
      </c>
    </row>
    <row r="278" spans="1:17" x14ac:dyDescent="0.3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</v>
      </c>
      <c r="P278">
        <v>111</v>
      </c>
      <c r="Q278" t="str">
        <f t="shared" si="4"/>
        <v>3-Small C&amp;I</v>
      </c>
    </row>
    <row r="279" spans="1:17" x14ac:dyDescent="0.3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</v>
      </c>
      <c r="P279">
        <v>361833</v>
      </c>
      <c r="Q279" t="str">
        <f t="shared" si="4"/>
        <v>3-Small C&amp;I</v>
      </c>
    </row>
    <row r="280" spans="1:17" x14ac:dyDescent="0.3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</v>
      </c>
      <c r="P280">
        <v>701792</v>
      </c>
      <c r="Q280" t="str">
        <f t="shared" si="4"/>
        <v>3-Small C&amp;I</v>
      </c>
    </row>
    <row r="281" spans="1:17" x14ac:dyDescent="0.3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22591.78</v>
      </c>
      <c r="P281">
        <v>213516</v>
      </c>
      <c r="Q281" t="str">
        <f t="shared" si="4"/>
        <v>3-Small C&amp;I</v>
      </c>
    </row>
    <row r="282" spans="1:17" x14ac:dyDescent="0.3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</v>
      </c>
      <c r="P282">
        <v>24</v>
      </c>
      <c r="Q282" t="str">
        <f t="shared" si="4"/>
        <v>3-Small C&amp;I</v>
      </c>
    </row>
    <row r="283" spans="1:17" x14ac:dyDescent="0.3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x14ac:dyDescent="0.3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</v>
      </c>
      <c r="P284">
        <v>11953999</v>
      </c>
      <c r="Q284" t="str">
        <f t="shared" si="4"/>
        <v>4-Medium C&amp;I</v>
      </c>
    </row>
    <row r="285" spans="1:17" x14ac:dyDescent="0.3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x14ac:dyDescent="0.3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x14ac:dyDescent="0.3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x14ac:dyDescent="0.3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x14ac:dyDescent="0.3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2545.1</v>
      </c>
      <c r="P289">
        <v>13719</v>
      </c>
      <c r="Q289" t="str">
        <f t="shared" si="4"/>
        <v>2-Low Income Residential</v>
      </c>
    </row>
    <row r="290" spans="1:17" x14ac:dyDescent="0.3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27778.1</v>
      </c>
      <c r="P290">
        <v>164630</v>
      </c>
      <c r="Q290" t="str">
        <f t="shared" si="4"/>
        <v>2-Low Income Residential</v>
      </c>
    </row>
    <row r="291" spans="1:17" x14ac:dyDescent="0.3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30268.89</v>
      </c>
      <c r="P291">
        <v>117763</v>
      </c>
      <c r="Q291" t="str">
        <f t="shared" si="4"/>
        <v>1-Residential</v>
      </c>
    </row>
    <row r="292" spans="1:17" x14ac:dyDescent="0.3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9605.57</v>
      </c>
      <c r="P292">
        <v>77598</v>
      </c>
      <c r="Q292" t="str">
        <f t="shared" si="4"/>
        <v>1-Residential</v>
      </c>
    </row>
    <row r="293" spans="1:17" x14ac:dyDescent="0.3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</v>
      </c>
      <c r="P293">
        <v>809558</v>
      </c>
      <c r="Q293" t="str">
        <f t="shared" si="4"/>
        <v>1-Residential</v>
      </c>
    </row>
    <row r="294" spans="1:17" x14ac:dyDescent="0.3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x14ac:dyDescent="0.3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x14ac:dyDescent="0.3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21751.94</v>
      </c>
      <c r="P296">
        <v>91697</v>
      </c>
      <c r="Q296" t="str">
        <f t="shared" si="4"/>
        <v>3-Small C&amp;I</v>
      </c>
    </row>
    <row r="297" spans="1:17" x14ac:dyDescent="0.3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180.29</v>
      </c>
      <c r="P297">
        <v>673</v>
      </c>
      <c r="Q297" t="str">
        <f t="shared" si="4"/>
        <v>3-Small C&amp;I</v>
      </c>
    </row>
    <row r="298" spans="1:17" x14ac:dyDescent="0.3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x14ac:dyDescent="0.3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x14ac:dyDescent="0.3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</v>
      </c>
      <c r="P300">
        <v>3678027</v>
      </c>
      <c r="Q300" t="str">
        <f t="shared" si="4"/>
        <v>3-Small C&amp;I</v>
      </c>
    </row>
    <row r="301" spans="1:17" x14ac:dyDescent="0.3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x14ac:dyDescent="0.3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286.51</v>
      </c>
      <c r="P302">
        <v>2844</v>
      </c>
      <c r="Q302" t="str">
        <f t="shared" si="4"/>
        <v>3-Small C&amp;I</v>
      </c>
    </row>
    <row r="303" spans="1:17" x14ac:dyDescent="0.3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x14ac:dyDescent="0.3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x14ac:dyDescent="0.3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x14ac:dyDescent="0.3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</v>
      </c>
      <c r="P306">
        <v>832075</v>
      </c>
      <c r="Q306" t="str">
        <f t="shared" si="4"/>
        <v>4-Medium C&amp;I</v>
      </c>
    </row>
    <row r="307" spans="1:17" x14ac:dyDescent="0.3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</v>
      </c>
      <c r="P307">
        <v>360344</v>
      </c>
      <c r="Q307" t="str">
        <f t="shared" si="4"/>
        <v>5-Large C&amp;I</v>
      </c>
    </row>
    <row r="308" spans="1:17" x14ac:dyDescent="0.3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x14ac:dyDescent="0.3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x14ac:dyDescent="0.3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</v>
      </c>
      <c r="P310">
        <v>21918</v>
      </c>
      <c r="Q310" t="str">
        <f t="shared" si="4"/>
        <v>1-Residential</v>
      </c>
    </row>
    <row r="311" spans="1:17" x14ac:dyDescent="0.3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</v>
      </c>
      <c r="P311">
        <v>30538</v>
      </c>
      <c r="Q311" t="str">
        <f t="shared" si="4"/>
        <v>1-Residential</v>
      </c>
    </row>
    <row r="312" spans="1:17" x14ac:dyDescent="0.3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x14ac:dyDescent="0.3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x14ac:dyDescent="0.3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18711.46</v>
      </c>
      <c r="P314">
        <v>153088</v>
      </c>
      <c r="Q314" t="str">
        <f t="shared" si="4"/>
        <v>1-Residential</v>
      </c>
    </row>
    <row r="315" spans="1:17" x14ac:dyDescent="0.3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x14ac:dyDescent="0.3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x14ac:dyDescent="0.3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110673.9</v>
      </c>
      <c r="P317">
        <v>351590</v>
      </c>
      <c r="Q317" t="str">
        <f t="shared" si="4"/>
        <v>Street</v>
      </c>
    </row>
    <row r="318" spans="1:17" x14ac:dyDescent="0.3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x14ac:dyDescent="0.3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x14ac:dyDescent="0.3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x14ac:dyDescent="0.3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x14ac:dyDescent="0.3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ref="Q322:Q385" si="5">VLOOKUP(J322,S:T,2,FALSE)</f>
        <v>3-Small C&amp;I</v>
      </c>
    </row>
    <row r="323" spans="1:17" x14ac:dyDescent="0.3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907.41</v>
      </c>
      <c r="P323">
        <v>7167</v>
      </c>
      <c r="Q323" t="str">
        <f t="shared" si="5"/>
        <v>3-Small C&amp;I</v>
      </c>
    </row>
    <row r="324" spans="1:17" x14ac:dyDescent="0.3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381.32</v>
      </c>
      <c r="P324">
        <v>3224</v>
      </c>
      <c r="Q324" t="str">
        <f t="shared" si="5"/>
        <v>3-Small C&amp;I</v>
      </c>
    </row>
    <row r="325" spans="1:17" x14ac:dyDescent="0.3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x14ac:dyDescent="0.3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1740348.17</v>
      </c>
      <c r="P326">
        <v>7602238</v>
      </c>
      <c r="Q326" t="str">
        <f t="shared" si="5"/>
        <v>5-Large C&amp;I</v>
      </c>
    </row>
    <row r="327" spans="1:17" x14ac:dyDescent="0.3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x14ac:dyDescent="0.3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</v>
      </c>
      <c r="P328">
        <v>828721</v>
      </c>
      <c r="Q328" t="str">
        <f t="shared" si="5"/>
        <v>1-Residential</v>
      </c>
    </row>
    <row r="329" spans="1:17" x14ac:dyDescent="0.3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x14ac:dyDescent="0.3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x14ac:dyDescent="0.3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</v>
      </c>
      <c r="P331">
        <v>874</v>
      </c>
      <c r="Q331" t="str">
        <f t="shared" si="5"/>
        <v>2-Low Income Residential</v>
      </c>
    </row>
    <row r="332" spans="1:17" x14ac:dyDescent="0.3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</v>
      </c>
      <c r="P332">
        <v>5799942</v>
      </c>
      <c r="Q332" t="str">
        <f t="shared" si="5"/>
        <v>2-Low Income Residential</v>
      </c>
    </row>
    <row r="333" spans="1:17" x14ac:dyDescent="0.3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x14ac:dyDescent="0.3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</v>
      </c>
      <c r="P334">
        <v>10</v>
      </c>
      <c r="Q334" t="str">
        <f t="shared" si="5"/>
        <v>3-Small C&amp;I</v>
      </c>
    </row>
    <row r="335" spans="1:17" x14ac:dyDescent="0.3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92178.14</v>
      </c>
      <c r="P335">
        <v>186090</v>
      </c>
      <c r="Q335" t="str">
        <f t="shared" si="5"/>
        <v>Street</v>
      </c>
    </row>
    <row r="336" spans="1:17" x14ac:dyDescent="0.3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x14ac:dyDescent="0.3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x14ac:dyDescent="0.3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3984.39</v>
      </c>
      <c r="P338">
        <v>12986</v>
      </c>
      <c r="Q338" t="str">
        <f t="shared" si="5"/>
        <v>Street</v>
      </c>
    </row>
    <row r="339" spans="1:17" x14ac:dyDescent="0.3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</v>
      </c>
      <c r="P339">
        <v>23</v>
      </c>
      <c r="Q339" t="str">
        <f t="shared" si="5"/>
        <v>Street</v>
      </c>
    </row>
    <row r="340" spans="1:17" x14ac:dyDescent="0.3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-320922.36</v>
      </c>
      <c r="P340">
        <v>-3587408</v>
      </c>
      <c r="Q340" t="str">
        <f t="shared" si="5"/>
        <v>Street</v>
      </c>
    </row>
    <row r="341" spans="1:17" x14ac:dyDescent="0.3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x14ac:dyDescent="0.3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x14ac:dyDescent="0.3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</v>
      </c>
      <c r="P343">
        <v>4011517</v>
      </c>
      <c r="Q343" t="str">
        <f t="shared" si="5"/>
        <v>1-Residential</v>
      </c>
    </row>
    <row r="344" spans="1:17" x14ac:dyDescent="0.3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x14ac:dyDescent="0.3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x14ac:dyDescent="0.3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</v>
      </c>
      <c r="P346">
        <v>14603</v>
      </c>
      <c r="Q346" t="str">
        <f t="shared" si="5"/>
        <v>1-Residential</v>
      </c>
    </row>
    <row r="347" spans="1:17" x14ac:dyDescent="0.3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x14ac:dyDescent="0.3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x14ac:dyDescent="0.3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</v>
      </c>
      <c r="P349">
        <v>3224</v>
      </c>
      <c r="Q349" t="str">
        <f t="shared" si="5"/>
        <v>3-Small C&amp;I</v>
      </c>
    </row>
    <row r="350" spans="1:17" x14ac:dyDescent="0.3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1385.11</v>
      </c>
      <c r="P350">
        <v>11840</v>
      </c>
      <c r="Q350" t="str">
        <f t="shared" si="5"/>
        <v>3-Small C&amp;I</v>
      </c>
    </row>
    <row r="351" spans="1:17" x14ac:dyDescent="0.3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623.91</v>
      </c>
      <c r="P351">
        <v>2658</v>
      </c>
      <c r="Q351" t="str">
        <f t="shared" si="5"/>
        <v>3-Small C&amp;I</v>
      </c>
    </row>
    <row r="352" spans="1:17" x14ac:dyDescent="0.3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75.44</v>
      </c>
      <c r="P352">
        <v>245</v>
      </c>
      <c r="Q352" t="str">
        <f t="shared" si="5"/>
        <v>3-Small C&amp;I</v>
      </c>
    </row>
    <row r="353" spans="1:17" x14ac:dyDescent="0.3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x14ac:dyDescent="0.3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</v>
      </c>
      <c r="P354">
        <v>49120</v>
      </c>
      <c r="Q354" t="str">
        <f t="shared" si="5"/>
        <v>4-Medium C&amp;I</v>
      </c>
    </row>
    <row r="355" spans="1:17" x14ac:dyDescent="0.3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x14ac:dyDescent="0.3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x14ac:dyDescent="0.3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</v>
      </c>
      <c r="P357">
        <v>85</v>
      </c>
      <c r="Q357" t="str">
        <f t="shared" si="5"/>
        <v>3-Small C&amp;I</v>
      </c>
    </row>
    <row r="358" spans="1:17" x14ac:dyDescent="0.3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</v>
      </c>
      <c r="P358">
        <v>152030</v>
      </c>
      <c r="Q358" t="str">
        <f t="shared" si="5"/>
        <v>2-Low Income Residential</v>
      </c>
    </row>
    <row r="359" spans="1:17" x14ac:dyDescent="0.3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x14ac:dyDescent="0.3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</v>
      </c>
      <c r="P360">
        <v>596863</v>
      </c>
      <c r="Q360" t="str">
        <f t="shared" si="5"/>
        <v>3-Small C&amp;I</v>
      </c>
    </row>
    <row r="361" spans="1:17" x14ac:dyDescent="0.3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</v>
      </c>
      <c r="P361">
        <v>824924</v>
      </c>
      <c r="Q361" t="str">
        <f t="shared" si="5"/>
        <v>1-Residential</v>
      </c>
    </row>
    <row r="362" spans="1:17" x14ac:dyDescent="0.3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1376968.13</v>
      </c>
      <c r="P362">
        <v>13477800</v>
      </c>
      <c r="Q362" t="str">
        <f t="shared" si="5"/>
        <v>Street</v>
      </c>
    </row>
    <row r="363" spans="1:17" x14ac:dyDescent="0.3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x14ac:dyDescent="0.3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x14ac:dyDescent="0.3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8417.07</v>
      </c>
      <c r="P365">
        <v>25808</v>
      </c>
      <c r="Q365" t="str">
        <f t="shared" si="5"/>
        <v>Street</v>
      </c>
    </row>
    <row r="366" spans="1:17" x14ac:dyDescent="0.3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x14ac:dyDescent="0.3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x14ac:dyDescent="0.3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363707.93</v>
      </c>
      <c r="P368">
        <v>1527164</v>
      </c>
      <c r="Q368" t="str">
        <f t="shared" si="5"/>
        <v>4-Medium C&amp;I</v>
      </c>
    </row>
    <row r="369" spans="1:17" x14ac:dyDescent="0.3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x14ac:dyDescent="0.3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</v>
      </c>
      <c r="P370">
        <v>21864632</v>
      </c>
      <c r="Q370" t="str">
        <f t="shared" si="5"/>
        <v>5-Large C&amp;I</v>
      </c>
    </row>
    <row r="371" spans="1:17" x14ac:dyDescent="0.3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x14ac:dyDescent="0.3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283936.74</v>
      </c>
      <c r="P372">
        <v>2465573</v>
      </c>
      <c r="Q372" t="str">
        <f t="shared" si="5"/>
        <v>1-Residential</v>
      </c>
    </row>
    <row r="373" spans="1:17" x14ac:dyDescent="0.3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x14ac:dyDescent="0.3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x14ac:dyDescent="0.3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x14ac:dyDescent="0.3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x14ac:dyDescent="0.3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x14ac:dyDescent="0.3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x14ac:dyDescent="0.3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</v>
      </c>
      <c r="P379">
        <v>7216</v>
      </c>
      <c r="Q379" t="str">
        <f t="shared" si="5"/>
        <v>3-Small C&amp;I</v>
      </c>
    </row>
    <row r="380" spans="1:17" x14ac:dyDescent="0.3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x14ac:dyDescent="0.3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348345.92</v>
      </c>
      <c r="P381">
        <v>1522402</v>
      </c>
      <c r="Q381" t="str">
        <f t="shared" si="5"/>
        <v>4-Medium C&amp;I</v>
      </c>
    </row>
    <row r="382" spans="1:17" x14ac:dyDescent="0.3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x14ac:dyDescent="0.3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</v>
      </c>
      <c r="P383">
        <v>4806170</v>
      </c>
      <c r="Q383" t="str">
        <f t="shared" si="5"/>
        <v>4-Medium C&amp;I</v>
      </c>
    </row>
    <row r="384" spans="1:17" x14ac:dyDescent="0.3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x14ac:dyDescent="0.3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x14ac:dyDescent="0.3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</v>
      </c>
      <c r="P386">
        <v>224759</v>
      </c>
      <c r="Q386" t="str">
        <f t="shared" ref="Q386:Q449" si="6">VLOOKUP(J386,S:T,2,FALSE)</f>
        <v>Street</v>
      </c>
    </row>
    <row r="387" spans="1:17" x14ac:dyDescent="0.3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1822.37</v>
      </c>
      <c r="P387">
        <v>6949</v>
      </c>
      <c r="Q387" t="str">
        <f t="shared" si="6"/>
        <v>Street</v>
      </c>
    </row>
    <row r="388" spans="1:17" x14ac:dyDescent="0.3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x14ac:dyDescent="0.3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</v>
      </c>
      <c r="P389">
        <v>8812</v>
      </c>
      <c r="Q389" t="str">
        <f t="shared" si="6"/>
        <v>1-Residential</v>
      </c>
    </row>
    <row r="390" spans="1:17" x14ac:dyDescent="0.3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x14ac:dyDescent="0.3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48644.88</v>
      </c>
      <c r="P391">
        <v>462826</v>
      </c>
      <c r="Q391" t="str">
        <f t="shared" si="6"/>
        <v>3-Small C&amp;I</v>
      </c>
    </row>
    <row r="392" spans="1:17" x14ac:dyDescent="0.3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x14ac:dyDescent="0.3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x14ac:dyDescent="0.3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</v>
      </c>
      <c r="P394">
        <v>1265919</v>
      </c>
      <c r="Q394" t="str">
        <f t="shared" si="6"/>
        <v>4-Medium C&amp;I</v>
      </c>
    </row>
    <row r="395" spans="1:17" x14ac:dyDescent="0.3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</v>
      </c>
      <c r="P395">
        <v>58203</v>
      </c>
      <c r="Q395" t="str">
        <f t="shared" si="6"/>
        <v>1-Residential</v>
      </c>
    </row>
    <row r="396" spans="1:17" x14ac:dyDescent="0.3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x14ac:dyDescent="0.3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x14ac:dyDescent="0.3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x14ac:dyDescent="0.3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x14ac:dyDescent="0.3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x14ac:dyDescent="0.3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</v>
      </c>
      <c r="P401">
        <v>2649642</v>
      </c>
      <c r="Q401" t="str">
        <f t="shared" si="6"/>
        <v>Street</v>
      </c>
    </row>
    <row r="402" spans="1:17" x14ac:dyDescent="0.3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x14ac:dyDescent="0.3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x14ac:dyDescent="0.3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x14ac:dyDescent="0.3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</v>
      </c>
      <c r="P405">
        <v>41819</v>
      </c>
      <c r="Q405" t="str">
        <f t="shared" si="6"/>
        <v>5-Large C&amp;I</v>
      </c>
    </row>
    <row r="406" spans="1:17" x14ac:dyDescent="0.3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x14ac:dyDescent="0.3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x14ac:dyDescent="0.3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x14ac:dyDescent="0.3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</v>
      </c>
      <c r="P409">
        <v>776</v>
      </c>
      <c r="Q409" t="str">
        <f t="shared" si="6"/>
        <v>3-Small C&amp;I</v>
      </c>
    </row>
    <row r="410" spans="1:17" x14ac:dyDescent="0.3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x14ac:dyDescent="0.3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</v>
      </c>
      <c r="P411">
        <v>14020</v>
      </c>
      <c r="Q411" t="str">
        <f t="shared" si="6"/>
        <v>3-Small C&amp;I</v>
      </c>
    </row>
    <row r="412" spans="1:17" x14ac:dyDescent="0.3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</v>
      </c>
      <c r="P412">
        <v>45394</v>
      </c>
      <c r="Q412" t="str">
        <f t="shared" si="6"/>
        <v>3-Small C&amp;I</v>
      </c>
    </row>
    <row r="413" spans="1:17" x14ac:dyDescent="0.3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</v>
      </c>
      <c r="P413">
        <v>21713</v>
      </c>
      <c r="Q413" t="str">
        <f t="shared" si="6"/>
        <v>3-Small C&amp;I</v>
      </c>
    </row>
    <row r="414" spans="1:17" x14ac:dyDescent="0.3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x14ac:dyDescent="0.3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</v>
      </c>
      <c r="P415">
        <v>913</v>
      </c>
      <c r="Q415" t="str">
        <f t="shared" si="6"/>
        <v>2-Low Income Residential</v>
      </c>
    </row>
    <row r="416" spans="1:17" x14ac:dyDescent="0.3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</v>
      </c>
      <c r="P416">
        <v>555791</v>
      </c>
      <c r="Q416" t="str">
        <f t="shared" si="6"/>
        <v>2-Low Income Residential</v>
      </c>
    </row>
    <row r="417" spans="1:17" x14ac:dyDescent="0.3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x14ac:dyDescent="0.3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</v>
      </c>
      <c r="P418">
        <v>198</v>
      </c>
      <c r="Q418" t="str">
        <f t="shared" si="6"/>
        <v>Street</v>
      </c>
    </row>
    <row r="419" spans="1:17" x14ac:dyDescent="0.3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88866.73</v>
      </c>
      <c r="P419">
        <v>167892</v>
      </c>
      <c r="Q419" t="str">
        <f t="shared" si="6"/>
        <v>Street</v>
      </c>
    </row>
    <row r="420" spans="1:17" x14ac:dyDescent="0.3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</v>
      </c>
      <c r="P420">
        <v>12064388</v>
      </c>
      <c r="Q420" t="str">
        <f t="shared" si="6"/>
        <v>4-Medium C&amp;I</v>
      </c>
    </row>
    <row r="421" spans="1:17" x14ac:dyDescent="0.3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330582.17</v>
      </c>
      <c r="P421">
        <v>1365998</v>
      </c>
      <c r="Q421" t="str">
        <f t="shared" si="6"/>
        <v>4-Medium C&amp;I</v>
      </c>
    </row>
    <row r="422" spans="1:17" x14ac:dyDescent="0.3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x14ac:dyDescent="0.3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40337.03</v>
      </c>
      <c r="P423">
        <v>150096</v>
      </c>
      <c r="Q423" t="str">
        <f t="shared" si="6"/>
        <v>1-Residential</v>
      </c>
    </row>
    <row r="424" spans="1:17" x14ac:dyDescent="0.3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</v>
      </c>
      <c r="P424">
        <v>699661</v>
      </c>
      <c r="Q424" t="str">
        <f t="shared" si="6"/>
        <v>1-Residential</v>
      </c>
    </row>
    <row r="425" spans="1:17" x14ac:dyDescent="0.3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x14ac:dyDescent="0.3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488.65</v>
      </c>
      <c r="P426">
        <v>5348</v>
      </c>
      <c r="Q426" t="str">
        <f t="shared" si="6"/>
        <v>3-Small C&amp;I</v>
      </c>
    </row>
    <row r="427" spans="1:17" x14ac:dyDescent="0.3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94106.87</v>
      </c>
      <c r="P427">
        <v>387975</v>
      </c>
      <c r="Q427" t="str">
        <f t="shared" si="6"/>
        <v>3-Small C&amp;I</v>
      </c>
    </row>
    <row r="428" spans="1:17" x14ac:dyDescent="0.3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34246.42</v>
      </c>
      <c r="P428">
        <v>338744</v>
      </c>
      <c r="Q428" t="str">
        <f t="shared" si="6"/>
        <v>3-Small C&amp;I</v>
      </c>
    </row>
    <row r="429" spans="1:17" x14ac:dyDescent="0.3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846238.34</v>
      </c>
      <c r="P429">
        <v>9518203</v>
      </c>
      <c r="Q429" t="str">
        <f t="shared" si="6"/>
        <v>3-Small C&amp;I</v>
      </c>
    </row>
    <row r="430" spans="1:17" x14ac:dyDescent="0.3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x14ac:dyDescent="0.3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</v>
      </c>
      <c r="P431">
        <v>152586</v>
      </c>
      <c r="Q431" t="str">
        <f t="shared" si="6"/>
        <v>4-Medium C&amp;I</v>
      </c>
    </row>
    <row r="432" spans="1:17" x14ac:dyDescent="0.3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542.03</v>
      </c>
      <c r="P432">
        <v>1800</v>
      </c>
      <c r="Q432" t="str">
        <f t="shared" si="6"/>
        <v>4-Medium C&amp;I</v>
      </c>
    </row>
    <row r="433" spans="1:17" x14ac:dyDescent="0.3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</v>
      </c>
      <c r="P433">
        <v>11400</v>
      </c>
      <c r="Q433" t="str">
        <f t="shared" si="6"/>
        <v>4-Medium C&amp;I</v>
      </c>
    </row>
    <row r="434" spans="1:17" x14ac:dyDescent="0.3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x14ac:dyDescent="0.3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</v>
      </c>
      <c r="P435">
        <v>104149</v>
      </c>
      <c r="Q435" t="str">
        <f t="shared" si="6"/>
        <v>2-Low Income Residential</v>
      </c>
    </row>
    <row r="436" spans="1:17" x14ac:dyDescent="0.3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</v>
      </c>
      <c r="P436">
        <v>44797</v>
      </c>
      <c r="Q436" t="str">
        <f t="shared" si="6"/>
        <v>2-Low Income Residential</v>
      </c>
    </row>
    <row r="437" spans="1:17" x14ac:dyDescent="0.3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666.14</v>
      </c>
      <c r="P437">
        <v>2960</v>
      </c>
      <c r="Q437" t="str">
        <f t="shared" si="6"/>
        <v>3-Small C&amp;I</v>
      </c>
    </row>
    <row r="438" spans="1:17" x14ac:dyDescent="0.3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</v>
      </c>
      <c r="P438">
        <v>161648</v>
      </c>
      <c r="Q438" t="str">
        <f t="shared" si="6"/>
        <v>1-Residential</v>
      </c>
    </row>
    <row r="439" spans="1:17" x14ac:dyDescent="0.3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144370.9</v>
      </c>
      <c r="P439">
        <v>340913</v>
      </c>
      <c r="Q439" t="str">
        <f t="shared" si="6"/>
        <v>Street</v>
      </c>
    </row>
    <row r="440" spans="1:17" x14ac:dyDescent="0.3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x14ac:dyDescent="0.3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x14ac:dyDescent="0.3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61665.46</v>
      </c>
      <c r="P442">
        <v>179155</v>
      </c>
      <c r="Q442" t="str">
        <f t="shared" si="6"/>
        <v>Street</v>
      </c>
    </row>
    <row r="443" spans="1:17" x14ac:dyDescent="0.3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x14ac:dyDescent="0.3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238982.15</v>
      </c>
      <c r="P444">
        <v>1165728</v>
      </c>
      <c r="Q444" t="str">
        <f t="shared" si="6"/>
        <v>Street</v>
      </c>
    </row>
    <row r="445" spans="1:17" x14ac:dyDescent="0.3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</v>
      </c>
      <c r="P445">
        <v>108661</v>
      </c>
      <c r="Q445" t="str">
        <f t="shared" si="6"/>
        <v>4-Medium C&amp;I</v>
      </c>
    </row>
    <row r="446" spans="1:17" x14ac:dyDescent="0.3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x14ac:dyDescent="0.3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</v>
      </c>
      <c r="P447">
        <v>691</v>
      </c>
      <c r="Q447" t="str">
        <f t="shared" si="6"/>
        <v>3-Small C&amp;I</v>
      </c>
    </row>
    <row r="448" spans="1:17" x14ac:dyDescent="0.3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</v>
      </c>
      <c r="P448">
        <v>3866510</v>
      </c>
      <c r="Q448" t="str">
        <f t="shared" si="6"/>
        <v>3-Small C&amp;I</v>
      </c>
    </row>
    <row r="449" spans="1:17" x14ac:dyDescent="0.3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896.68</v>
      </c>
      <c r="P449">
        <v>10480</v>
      </c>
      <c r="Q449" t="str">
        <f t="shared" si="6"/>
        <v>3-Small C&amp;I</v>
      </c>
    </row>
    <row r="450" spans="1:17" x14ac:dyDescent="0.3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</v>
      </c>
      <c r="P450">
        <v>952</v>
      </c>
      <c r="Q450" t="str">
        <f t="shared" ref="Q450:Q513" si="7">VLOOKUP(J450,S:T,2,FALSE)</f>
        <v>3-Small C&amp;I</v>
      </c>
    </row>
    <row r="451" spans="1:17" x14ac:dyDescent="0.3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9.67</v>
      </c>
      <c r="P451">
        <v>0</v>
      </c>
      <c r="Q451" t="str">
        <f t="shared" si="7"/>
        <v>3-Small C&amp;I</v>
      </c>
    </row>
    <row r="452" spans="1:17" x14ac:dyDescent="0.3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x14ac:dyDescent="0.3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x14ac:dyDescent="0.3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x14ac:dyDescent="0.3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x14ac:dyDescent="0.3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610567.73</v>
      </c>
      <c r="P456">
        <v>8838423</v>
      </c>
      <c r="Q456" t="str">
        <f t="shared" si="7"/>
        <v>4-Medium C&amp;I</v>
      </c>
    </row>
    <row r="457" spans="1:17" x14ac:dyDescent="0.3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287.32</v>
      </c>
      <c r="P457">
        <v>5573</v>
      </c>
      <c r="Q457" t="str">
        <f t="shared" si="7"/>
        <v>2-Low Income Residential</v>
      </c>
    </row>
    <row r="458" spans="1:17" x14ac:dyDescent="0.3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x14ac:dyDescent="0.3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x14ac:dyDescent="0.3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2070.14</v>
      </c>
      <c r="P460">
        <v>8826</v>
      </c>
      <c r="Q460" t="str">
        <f t="shared" si="7"/>
        <v>3-Small C&amp;I</v>
      </c>
    </row>
    <row r="461" spans="1:17" x14ac:dyDescent="0.3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x14ac:dyDescent="0.3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x14ac:dyDescent="0.3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x14ac:dyDescent="0.3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7.67</v>
      </c>
      <c r="P464">
        <v>22</v>
      </c>
      <c r="Q464" t="str">
        <f t="shared" si="7"/>
        <v>Street</v>
      </c>
    </row>
    <row r="465" spans="1:17" x14ac:dyDescent="0.3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x14ac:dyDescent="0.3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</v>
      </c>
      <c r="P466">
        <v>68908</v>
      </c>
      <c r="Q466" t="str">
        <f t="shared" si="7"/>
        <v>5-Large C&amp;I</v>
      </c>
    </row>
    <row r="467" spans="1:17" x14ac:dyDescent="0.3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</v>
      </c>
      <c r="P467">
        <v>1079398</v>
      </c>
      <c r="Q467" t="str">
        <f t="shared" si="7"/>
        <v>5-Large C&amp;I</v>
      </c>
    </row>
    <row r="468" spans="1:17" x14ac:dyDescent="0.3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</v>
      </c>
      <c r="P468">
        <v>7423517</v>
      </c>
      <c r="Q468" t="str">
        <f t="shared" si="7"/>
        <v>1-Residential</v>
      </c>
    </row>
    <row r="469" spans="1:17" x14ac:dyDescent="0.3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</v>
      </c>
      <c r="P469">
        <v>1905630</v>
      </c>
      <c r="Q469" t="str">
        <f t="shared" si="7"/>
        <v>1-Residential</v>
      </c>
    </row>
    <row r="470" spans="1:17" x14ac:dyDescent="0.3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</v>
      </c>
      <c r="P470">
        <v>13876</v>
      </c>
      <c r="Q470" t="str">
        <f t="shared" si="7"/>
        <v>1-Residential</v>
      </c>
    </row>
    <row r="471" spans="1:17" x14ac:dyDescent="0.3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x14ac:dyDescent="0.3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</v>
      </c>
      <c r="P472">
        <v>28586</v>
      </c>
      <c r="Q472" t="str">
        <f t="shared" si="7"/>
        <v>1-Residential</v>
      </c>
    </row>
    <row r="473" spans="1:17" x14ac:dyDescent="0.3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98.88</v>
      </c>
      <c r="P473">
        <v>321</v>
      </c>
      <c r="Q473" t="str">
        <f t="shared" si="7"/>
        <v>3-Small C&amp;I</v>
      </c>
    </row>
    <row r="474" spans="1:17" x14ac:dyDescent="0.3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</v>
      </c>
      <c r="P474">
        <v>1428</v>
      </c>
      <c r="Q474" t="str">
        <f t="shared" si="7"/>
        <v>3-Small C&amp;I</v>
      </c>
    </row>
    <row r="475" spans="1:17" x14ac:dyDescent="0.3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x14ac:dyDescent="0.3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</v>
      </c>
      <c r="P476">
        <v>2549715</v>
      </c>
      <c r="Q476" t="str">
        <f t="shared" si="7"/>
        <v>3-Small C&amp;I</v>
      </c>
    </row>
    <row r="477" spans="1:17" x14ac:dyDescent="0.3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x14ac:dyDescent="0.3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x14ac:dyDescent="0.3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7987.7</v>
      </c>
      <c r="P479">
        <v>33411</v>
      </c>
      <c r="Q479" t="str">
        <f t="shared" si="7"/>
        <v>3-Small C&amp;I</v>
      </c>
    </row>
    <row r="480" spans="1:17" x14ac:dyDescent="0.3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</v>
      </c>
      <c r="P480">
        <v>400313</v>
      </c>
      <c r="Q480" t="str">
        <f t="shared" si="7"/>
        <v>3-Small C&amp;I</v>
      </c>
    </row>
    <row r="481" spans="1:17" x14ac:dyDescent="0.3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53714.34</v>
      </c>
      <c r="P481">
        <v>246558</v>
      </c>
      <c r="Q481" t="str">
        <f t="shared" si="7"/>
        <v>3-Small C&amp;I</v>
      </c>
    </row>
    <row r="482" spans="1:17" x14ac:dyDescent="0.3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x14ac:dyDescent="0.3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x14ac:dyDescent="0.3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2872.72</v>
      </c>
      <c r="P484">
        <v>19496</v>
      </c>
      <c r="Q484" t="str">
        <f t="shared" si="7"/>
        <v>Street</v>
      </c>
    </row>
    <row r="485" spans="1:17" x14ac:dyDescent="0.3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2809.08</v>
      </c>
      <c r="P485">
        <v>25583</v>
      </c>
      <c r="Q485" t="str">
        <f t="shared" si="7"/>
        <v>3-Small C&amp;I</v>
      </c>
    </row>
    <row r="486" spans="1:17" x14ac:dyDescent="0.3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x14ac:dyDescent="0.3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</v>
      </c>
      <c r="P487">
        <v>7266651</v>
      </c>
      <c r="Q487" t="str">
        <f t="shared" si="7"/>
        <v>2-Low Income Residential</v>
      </c>
    </row>
    <row r="488" spans="1:17" x14ac:dyDescent="0.3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-26812.53</v>
      </c>
      <c r="P488">
        <v>4445</v>
      </c>
      <c r="Q488" t="str">
        <f t="shared" si="7"/>
        <v>3-Small C&amp;I</v>
      </c>
    </row>
    <row r="489" spans="1:17" x14ac:dyDescent="0.3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29485.55</v>
      </c>
      <c r="P489">
        <v>114711</v>
      </c>
      <c r="Q489" t="str">
        <f t="shared" si="7"/>
        <v>1-Residential</v>
      </c>
    </row>
    <row r="490" spans="1:17" x14ac:dyDescent="0.3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</v>
      </c>
      <c r="P490">
        <v>1460</v>
      </c>
      <c r="Q490" t="str">
        <f t="shared" si="7"/>
        <v>Street</v>
      </c>
    </row>
    <row r="491" spans="1:17" x14ac:dyDescent="0.3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</v>
      </c>
      <c r="P491">
        <v>1614</v>
      </c>
      <c r="Q491" t="str">
        <f t="shared" si="7"/>
        <v>Street</v>
      </c>
    </row>
    <row r="492" spans="1:17" x14ac:dyDescent="0.3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</v>
      </c>
      <c r="P492">
        <v>430363</v>
      </c>
      <c r="Q492" t="str">
        <f t="shared" si="7"/>
        <v>Street</v>
      </c>
    </row>
    <row r="493" spans="1:17" x14ac:dyDescent="0.3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x14ac:dyDescent="0.3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</v>
      </c>
      <c r="P494">
        <v>17</v>
      </c>
      <c r="Q494" t="str">
        <f t="shared" si="7"/>
        <v>4-Medium C&amp;I</v>
      </c>
    </row>
    <row r="495" spans="1:17" x14ac:dyDescent="0.3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x14ac:dyDescent="0.3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x14ac:dyDescent="0.3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x14ac:dyDescent="0.3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863.05</v>
      </c>
      <c r="P498">
        <v>6844</v>
      </c>
      <c r="Q498" t="str">
        <f t="shared" si="7"/>
        <v>3-Small C&amp;I</v>
      </c>
    </row>
    <row r="499" spans="1:17" x14ac:dyDescent="0.3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20571.37</v>
      </c>
      <c r="P499">
        <v>236415</v>
      </c>
      <c r="Q499" t="str">
        <f t="shared" si="7"/>
        <v>3-Small C&amp;I</v>
      </c>
    </row>
    <row r="500" spans="1:17" x14ac:dyDescent="0.3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</v>
      </c>
      <c r="P500">
        <v>19846</v>
      </c>
      <c r="Q500" t="str">
        <f t="shared" si="7"/>
        <v>3-Small C&amp;I</v>
      </c>
    </row>
    <row r="501" spans="1:17" x14ac:dyDescent="0.3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</v>
      </c>
      <c r="P501">
        <v>73945</v>
      </c>
      <c r="Q501" t="str">
        <f t="shared" si="7"/>
        <v>3-Small C&amp;I</v>
      </c>
    </row>
    <row r="502" spans="1:17" x14ac:dyDescent="0.3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23814.87</v>
      </c>
      <c r="P502">
        <v>218810</v>
      </c>
      <c r="Q502" t="str">
        <f t="shared" si="7"/>
        <v>3-Small C&amp;I</v>
      </c>
    </row>
    <row r="503" spans="1:17" x14ac:dyDescent="0.3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8642.9</v>
      </c>
      <c r="P503">
        <v>22465</v>
      </c>
      <c r="Q503" t="str">
        <f t="shared" si="7"/>
        <v>Street</v>
      </c>
    </row>
    <row r="504" spans="1:17" x14ac:dyDescent="0.3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x14ac:dyDescent="0.3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</v>
      </c>
      <c r="P505">
        <v>18584</v>
      </c>
      <c r="Q505" t="str">
        <f t="shared" si="7"/>
        <v>2-Low Income Residential</v>
      </c>
    </row>
    <row r="506" spans="1:17" x14ac:dyDescent="0.3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3746.87</v>
      </c>
      <c r="P506">
        <v>21469</v>
      </c>
      <c r="Q506" t="str">
        <f t="shared" si="7"/>
        <v>2-Low Income Residential</v>
      </c>
    </row>
    <row r="507" spans="1:17" x14ac:dyDescent="0.3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x14ac:dyDescent="0.3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x14ac:dyDescent="0.3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x14ac:dyDescent="0.3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51387.45</v>
      </c>
      <c r="P510">
        <v>240577</v>
      </c>
      <c r="Q510" t="str">
        <f t="shared" si="7"/>
        <v>Street</v>
      </c>
    </row>
    <row r="511" spans="1:17" x14ac:dyDescent="0.3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5660.32</v>
      </c>
      <c r="P511">
        <v>23807</v>
      </c>
      <c r="Q511" t="str">
        <f t="shared" si="7"/>
        <v>Street</v>
      </c>
    </row>
    <row r="512" spans="1:17" x14ac:dyDescent="0.3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</v>
      </c>
      <c r="P512">
        <v>8</v>
      </c>
      <c r="Q512" t="str">
        <f t="shared" si="7"/>
        <v>3-Small C&amp;I</v>
      </c>
    </row>
    <row r="513" spans="1:17" x14ac:dyDescent="0.3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7.26</v>
      </c>
      <c r="P513">
        <v>19</v>
      </c>
      <c r="Q513" t="str">
        <f t="shared" si="7"/>
        <v>Street</v>
      </c>
    </row>
    <row r="514" spans="1:17" x14ac:dyDescent="0.3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</v>
      </c>
      <c r="P514">
        <v>25312177</v>
      </c>
      <c r="Q514" t="str">
        <f t="shared" ref="Q514:Q577" si="8">VLOOKUP(J514,S:T,2,FALSE)</f>
        <v>1-Residential</v>
      </c>
    </row>
    <row r="515" spans="1:17" x14ac:dyDescent="0.3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x14ac:dyDescent="0.3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x14ac:dyDescent="0.3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x14ac:dyDescent="0.3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</v>
      </c>
      <c r="P518">
        <v>2667</v>
      </c>
      <c r="Q518" t="str">
        <f t="shared" si="8"/>
        <v>3-Small C&amp;I</v>
      </c>
    </row>
    <row r="519" spans="1:17" x14ac:dyDescent="0.3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2362244.4</v>
      </c>
      <c r="P519">
        <v>57156085</v>
      </c>
      <c r="Q519" t="str">
        <f t="shared" si="8"/>
        <v>3-Small C&amp;I</v>
      </c>
    </row>
    <row r="520" spans="1:17" x14ac:dyDescent="0.3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3500.49</v>
      </c>
      <c r="P520">
        <v>66739</v>
      </c>
      <c r="Q520" t="str">
        <f t="shared" si="8"/>
        <v>5-Large C&amp;I</v>
      </c>
    </row>
    <row r="521" spans="1:17" x14ac:dyDescent="0.3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x14ac:dyDescent="0.3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</v>
      </c>
      <c r="P522">
        <v>224596</v>
      </c>
      <c r="Q522" t="str">
        <f t="shared" si="8"/>
        <v>3-Small C&amp;I</v>
      </c>
    </row>
    <row r="523" spans="1:17" x14ac:dyDescent="0.3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x14ac:dyDescent="0.3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646.54</v>
      </c>
      <c r="P524">
        <v>1232</v>
      </c>
      <c r="Q524" t="str">
        <f t="shared" si="8"/>
        <v>Street</v>
      </c>
    </row>
    <row r="525" spans="1:17" x14ac:dyDescent="0.3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x14ac:dyDescent="0.3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x14ac:dyDescent="0.3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</v>
      </c>
      <c r="P527">
        <v>19</v>
      </c>
      <c r="Q527" t="str">
        <f t="shared" si="8"/>
        <v>Street</v>
      </c>
    </row>
    <row r="528" spans="1:17" x14ac:dyDescent="0.3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146.6</v>
      </c>
      <c r="P528">
        <v>649</v>
      </c>
      <c r="Q528" t="str">
        <f t="shared" si="8"/>
        <v>3-Small C&amp;I</v>
      </c>
    </row>
    <row r="529" spans="1:17" x14ac:dyDescent="0.3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9.67</v>
      </c>
      <c r="P529">
        <v>0</v>
      </c>
      <c r="Q529" t="str">
        <f t="shared" si="8"/>
        <v>3-Small C&amp;I</v>
      </c>
    </row>
    <row r="530" spans="1:17" x14ac:dyDescent="0.3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</v>
      </c>
      <c r="P530">
        <v>474742</v>
      </c>
      <c r="Q530" t="str">
        <f t="shared" si="8"/>
        <v>2-Low Income Residential</v>
      </c>
    </row>
    <row r="531" spans="1:17" x14ac:dyDescent="0.3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x14ac:dyDescent="0.3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</v>
      </c>
      <c r="P532">
        <v>3234610</v>
      </c>
      <c r="Q532" t="str">
        <f t="shared" si="8"/>
        <v>3-Small C&amp;I</v>
      </c>
    </row>
    <row r="533" spans="1:17" x14ac:dyDescent="0.3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</v>
      </c>
      <c r="P533">
        <v>5808</v>
      </c>
      <c r="Q533" t="str">
        <f t="shared" si="8"/>
        <v>3-Small C&amp;I</v>
      </c>
    </row>
    <row r="534" spans="1:17" x14ac:dyDescent="0.3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32.79</v>
      </c>
      <c r="P534">
        <v>300</v>
      </c>
      <c r="Q534" t="str">
        <f t="shared" si="8"/>
        <v>3-Small C&amp;I</v>
      </c>
    </row>
    <row r="535" spans="1:17" x14ac:dyDescent="0.3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</v>
      </c>
      <c r="P535">
        <v>312779</v>
      </c>
      <c r="Q535" t="str">
        <f t="shared" si="8"/>
        <v>3-Small C&amp;I</v>
      </c>
    </row>
    <row r="536" spans="1:17" x14ac:dyDescent="0.3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</v>
      </c>
      <c r="P536">
        <v>8983760</v>
      </c>
      <c r="Q536" t="str">
        <f t="shared" si="8"/>
        <v>3-Small C&amp;I</v>
      </c>
    </row>
    <row r="537" spans="1:17" x14ac:dyDescent="0.3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11.29</v>
      </c>
      <c r="P537">
        <v>14</v>
      </c>
      <c r="Q537" t="str">
        <f t="shared" si="8"/>
        <v>3-Small C&amp;I</v>
      </c>
    </row>
    <row r="538" spans="1:17" x14ac:dyDescent="0.3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</v>
      </c>
      <c r="P538">
        <v>538776</v>
      </c>
      <c r="Q538" t="str">
        <f t="shared" si="8"/>
        <v>1-Residential</v>
      </c>
    </row>
    <row r="539" spans="1:17" x14ac:dyDescent="0.3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</v>
      </c>
      <c r="P539">
        <v>120478</v>
      </c>
      <c r="Q539" t="str">
        <f t="shared" si="8"/>
        <v>1-Residential</v>
      </c>
    </row>
    <row r="540" spans="1:17" x14ac:dyDescent="0.3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x14ac:dyDescent="0.3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x14ac:dyDescent="0.3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172613.61</v>
      </c>
      <c r="P542">
        <v>662769</v>
      </c>
      <c r="Q542" t="str">
        <f t="shared" si="8"/>
        <v>1-Residential</v>
      </c>
    </row>
    <row r="543" spans="1:17" x14ac:dyDescent="0.3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266850.61</v>
      </c>
      <c r="P543">
        <v>3841452</v>
      </c>
      <c r="Q543" t="str">
        <f t="shared" si="8"/>
        <v>4-Medium C&amp;I</v>
      </c>
    </row>
    <row r="544" spans="1:17" x14ac:dyDescent="0.3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</v>
      </c>
      <c r="P544">
        <v>5437</v>
      </c>
      <c r="Q544" t="str">
        <f t="shared" si="8"/>
        <v>4-Medium C&amp;I</v>
      </c>
    </row>
    <row r="545" spans="1:17" x14ac:dyDescent="0.3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2096.66</v>
      </c>
      <c r="P545">
        <v>10200</v>
      </c>
      <c r="Q545" t="str">
        <f t="shared" si="8"/>
        <v>4-Medium C&amp;I</v>
      </c>
    </row>
    <row r="546" spans="1:17" x14ac:dyDescent="0.3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</v>
      </c>
      <c r="P546">
        <v>22060</v>
      </c>
      <c r="Q546" t="str">
        <f t="shared" si="8"/>
        <v>Street</v>
      </c>
    </row>
    <row r="547" spans="1:17" x14ac:dyDescent="0.3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</v>
      </c>
      <c r="P547">
        <v>4548</v>
      </c>
      <c r="Q547" t="str">
        <f t="shared" si="8"/>
        <v>3-Small C&amp;I</v>
      </c>
    </row>
    <row r="548" spans="1:17" x14ac:dyDescent="0.3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x14ac:dyDescent="0.3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182466.83</v>
      </c>
      <c r="P549">
        <v>545155</v>
      </c>
      <c r="Q549" t="str">
        <f t="shared" si="8"/>
        <v>Street</v>
      </c>
    </row>
    <row r="550" spans="1:17" x14ac:dyDescent="0.3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70.52</v>
      </c>
      <c r="P550">
        <v>292</v>
      </c>
      <c r="Q550" t="str">
        <f t="shared" si="8"/>
        <v>3-Small C&amp;I</v>
      </c>
    </row>
    <row r="551" spans="1:17" x14ac:dyDescent="0.3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</v>
      </c>
      <c r="P551">
        <v>3224</v>
      </c>
      <c r="Q551" t="str">
        <f t="shared" si="8"/>
        <v>3-Small C&amp;I</v>
      </c>
    </row>
    <row r="552" spans="1:17" x14ac:dyDescent="0.3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</v>
      </c>
      <c r="P552">
        <v>25198</v>
      </c>
      <c r="Q552" t="str">
        <f t="shared" si="8"/>
        <v>1-Residential</v>
      </c>
    </row>
    <row r="553" spans="1:17" x14ac:dyDescent="0.3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679.77</v>
      </c>
      <c r="P553">
        <v>2760</v>
      </c>
      <c r="Q553" t="str">
        <f t="shared" si="8"/>
        <v>1-Residential</v>
      </c>
    </row>
    <row r="554" spans="1:17" x14ac:dyDescent="0.3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x14ac:dyDescent="0.3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x14ac:dyDescent="0.3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x14ac:dyDescent="0.3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x14ac:dyDescent="0.3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x14ac:dyDescent="0.3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x14ac:dyDescent="0.3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-3438.47</v>
      </c>
      <c r="P560">
        <v>-4285</v>
      </c>
      <c r="Q560" t="str">
        <f t="shared" si="8"/>
        <v>4-Medium C&amp;I</v>
      </c>
    </row>
    <row r="561" spans="1:17" x14ac:dyDescent="0.3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68.3</v>
      </c>
      <c r="P561">
        <v>14</v>
      </c>
      <c r="Q561" t="str">
        <f t="shared" si="8"/>
        <v>4-Medium C&amp;I</v>
      </c>
    </row>
    <row r="562" spans="1:17" x14ac:dyDescent="0.3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14980.97</v>
      </c>
      <c r="P562">
        <v>66160</v>
      </c>
      <c r="Q562" t="str">
        <f t="shared" si="8"/>
        <v>5-Large C&amp;I</v>
      </c>
    </row>
    <row r="563" spans="1:17" x14ac:dyDescent="0.3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54044.13</v>
      </c>
      <c r="P563">
        <v>155263</v>
      </c>
      <c r="Q563" t="str">
        <f t="shared" si="8"/>
        <v>Street</v>
      </c>
    </row>
    <row r="564" spans="1:17" x14ac:dyDescent="0.3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x14ac:dyDescent="0.3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x14ac:dyDescent="0.3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</v>
      </c>
      <c r="P566">
        <v>2210334</v>
      </c>
      <c r="Q566" t="str">
        <f t="shared" si="8"/>
        <v>3-Small C&amp;I</v>
      </c>
    </row>
    <row r="567" spans="1:17" x14ac:dyDescent="0.3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x14ac:dyDescent="0.3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29668.1</v>
      </c>
      <c r="P568">
        <v>290514</v>
      </c>
      <c r="Q568" t="str">
        <f t="shared" si="8"/>
        <v>3-Small C&amp;I</v>
      </c>
    </row>
    <row r="569" spans="1:17" x14ac:dyDescent="0.3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x14ac:dyDescent="0.3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11331.64</v>
      </c>
      <c r="P570">
        <v>124927</v>
      </c>
      <c r="Q570" t="str">
        <f t="shared" si="8"/>
        <v>3-Small C&amp;I</v>
      </c>
    </row>
    <row r="571" spans="1:17" x14ac:dyDescent="0.3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23295.94</v>
      </c>
      <c r="P571">
        <v>103185</v>
      </c>
      <c r="Q571" t="str">
        <f t="shared" si="8"/>
        <v>3-Small C&amp;I</v>
      </c>
    </row>
    <row r="572" spans="1:17" x14ac:dyDescent="0.3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x14ac:dyDescent="0.3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18634.89</v>
      </c>
      <c r="P573">
        <v>1395747</v>
      </c>
      <c r="Q573" t="str">
        <f t="shared" si="8"/>
        <v>3-Small C&amp;I</v>
      </c>
    </row>
    <row r="574" spans="1:17" x14ac:dyDescent="0.3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x14ac:dyDescent="0.3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</v>
      </c>
      <c r="P575">
        <v>465911</v>
      </c>
      <c r="Q575" t="str">
        <f t="shared" si="8"/>
        <v>3-Small C&amp;I</v>
      </c>
    </row>
    <row r="576" spans="1:17" x14ac:dyDescent="0.3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x14ac:dyDescent="0.3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x14ac:dyDescent="0.3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180880.27</v>
      </c>
      <c r="P578">
        <v>646617</v>
      </c>
      <c r="Q578" t="str">
        <f t="shared" ref="Q578:Q641" si="9">VLOOKUP(J578,S:T,2,FALSE)</f>
        <v>5-Large C&amp;I</v>
      </c>
    </row>
    <row r="579" spans="1:17" x14ac:dyDescent="0.3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x14ac:dyDescent="0.3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17271.12</v>
      </c>
      <c r="P580">
        <v>71448</v>
      </c>
      <c r="Q580" t="str">
        <f t="shared" si="9"/>
        <v>4-Medium C&amp;I</v>
      </c>
    </row>
    <row r="581" spans="1:17" x14ac:dyDescent="0.3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</v>
      </c>
      <c r="P581">
        <v>79929</v>
      </c>
      <c r="Q581" t="str">
        <f t="shared" si="9"/>
        <v>4-Medium C&amp;I</v>
      </c>
    </row>
    <row r="582" spans="1:17" x14ac:dyDescent="0.3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4886.78</v>
      </c>
      <c r="P582">
        <v>14265</v>
      </c>
      <c r="Q582" t="str">
        <f t="shared" si="9"/>
        <v>Street</v>
      </c>
    </row>
    <row r="583" spans="1:17" x14ac:dyDescent="0.3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</v>
      </c>
      <c r="P583">
        <v>13277</v>
      </c>
      <c r="Q583" t="str">
        <f t="shared" si="9"/>
        <v>Street</v>
      </c>
    </row>
    <row r="584" spans="1:17" x14ac:dyDescent="0.3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</v>
      </c>
      <c r="P584">
        <v>934019</v>
      </c>
      <c r="Q584" t="str">
        <f t="shared" si="9"/>
        <v>Street</v>
      </c>
    </row>
    <row r="585" spans="1:17" x14ac:dyDescent="0.3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x14ac:dyDescent="0.3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3603.35</v>
      </c>
      <c r="P586">
        <v>16645</v>
      </c>
      <c r="Q586" t="str">
        <f t="shared" si="9"/>
        <v>3-Small C&amp;I</v>
      </c>
    </row>
    <row r="587" spans="1:17" x14ac:dyDescent="0.3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1245.56</v>
      </c>
      <c r="P587">
        <v>5677</v>
      </c>
      <c r="Q587" t="str">
        <f t="shared" si="9"/>
        <v>3-Small C&amp;I</v>
      </c>
    </row>
    <row r="588" spans="1:17" x14ac:dyDescent="0.3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7476.57</v>
      </c>
      <c r="P588">
        <v>44638</v>
      </c>
      <c r="Q588" t="str">
        <f t="shared" si="9"/>
        <v>2-Low Income Residential</v>
      </c>
    </row>
    <row r="589" spans="1:17" x14ac:dyDescent="0.3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1546.82</v>
      </c>
      <c r="P589">
        <v>13473</v>
      </c>
      <c r="Q589" t="str">
        <f t="shared" si="9"/>
        <v>3-Small C&amp;I</v>
      </c>
    </row>
    <row r="590" spans="1:17" x14ac:dyDescent="0.3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x14ac:dyDescent="0.3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x14ac:dyDescent="0.3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</v>
      </c>
      <c r="P592">
        <v>29239</v>
      </c>
      <c r="Q592" t="str">
        <f t="shared" si="9"/>
        <v>3-Small C&amp;I</v>
      </c>
    </row>
    <row r="593" spans="1:17" x14ac:dyDescent="0.3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x14ac:dyDescent="0.3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x14ac:dyDescent="0.3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x14ac:dyDescent="0.3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8985.74</v>
      </c>
      <c r="P596">
        <v>33967</v>
      </c>
      <c r="Q596" t="str">
        <f t="shared" si="9"/>
        <v>1-Residential</v>
      </c>
    </row>
    <row r="597" spans="1:17" x14ac:dyDescent="0.3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x14ac:dyDescent="0.3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x14ac:dyDescent="0.3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</v>
      </c>
      <c r="P599">
        <v>359</v>
      </c>
      <c r="Q599" t="str">
        <f t="shared" si="9"/>
        <v>1-Residential</v>
      </c>
    </row>
    <row r="600" spans="1:17" x14ac:dyDescent="0.3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x14ac:dyDescent="0.3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x14ac:dyDescent="0.3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240397.71</v>
      </c>
      <c r="P602">
        <v>1120726</v>
      </c>
      <c r="Q602" t="str">
        <f t="shared" si="9"/>
        <v>4-Medium C&amp;I</v>
      </c>
    </row>
    <row r="603" spans="1:17" x14ac:dyDescent="0.3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</v>
      </c>
      <c r="P603">
        <v>25129375</v>
      </c>
      <c r="Q603" t="str">
        <f t="shared" si="9"/>
        <v>5-Large C&amp;I</v>
      </c>
    </row>
    <row r="604" spans="1:17" x14ac:dyDescent="0.3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</v>
      </c>
      <c r="P604">
        <v>27</v>
      </c>
      <c r="Q604" t="str">
        <f t="shared" si="9"/>
        <v>Street</v>
      </c>
    </row>
    <row r="605" spans="1:17" x14ac:dyDescent="0.3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x14ac:dyDescent="0.3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x14ac:dyDescent="0.3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x14ac:dyDescent="0.3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x14ac:dyDescent="0.3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1268.31</v>
      </c>
      <c r="P609">
        <v>350</v>
      </c>
      <c r="Q609" t="str">
        <f t="shared" si="9"/>
        <v>Street</v>
      </c>
    </row>
    <row r="610" spans="1:17" x14ac:dyDescent="0.3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</v>
      </c>
      <c r="P610">
        <v>131</v>
      </c>
      <c r="Q610" t="str">
        <f t="shared" si="9"/>
        <v>Street</v>
      </c>
    </row>
    <row r="611" spans="1:17" x14ac:dyDescent="0.3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x14ac:dyDescent="0.3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</v>
      </c>
      <c r="P612">
        <v>9213</v>
      </c>
      <c r="Q612" t="str">
        <f t="shared" si="9"/>
        <v>3-Small C&amp;I</v>
      </c>
    </row>
    <row r="613" spans="1:17" x14ac:dyDescent="0.3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</v>
      </c>
      <c r="P613">
        <v>5000530</v>
      </c>
      <c r="Q613" t="str">
        <f t="shared" si="9"/>
        <v>2-Low Income Residential</v>
      </c>
    </row>
    <row r="614" spans="1:17" x14ac:dyDescent="0.3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29893.71</v>
      </c>
      <c r="P614">
        <v>121966</v>
      </c>
      <c r="Q614" t="str">
        <f t="shared" si="9"/>
        <v>3-Small C&amp;I</v>
      </c>
    </row>
    <row r="615" spans="1:17" x14ac:dyDescent="0.3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</v>
      </c>
      <c r="P615">
        <v>458113</v>
      </c>
      <c r="Q615" t="str">
        <f t="shared" si="9"/>
        <v>3-Small C&amp;I</v>
      </c>
    </row>
    <row r="616" spans="1:17" x14ac:dyDescent="0.3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</v>
      </c>
      <c r="P616">
        <v>2844</v>
      </c>
      <c r="Q616" t="str">
        <f t="shared" si="9"/>
        <v>3-Small C&amp;I</v>
      </c>
    </row>
    <row r="617" spans="1:17" x14ac:dyDescent="0.3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x14ac:dyDescent="0.3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60.76</v>
      </c>
      <c r="P618">
        <v>202</v>
      </c>
      <c r="Q618" t="str">
        <f t="shared" si="9"/>
        <v>3-Small C&amp;I</v>
      </c>
    </row>
    <row r="619" spans="1:17" x14ac:dyDescent="0.3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822402.73</v>
      </c>
      <c r="P619">
        <v>3399090</v>
      </c>
      <c r="Q619" t="str">
        <f t="shared" si="9"/>
        <v>1-Residential</v>
      </c>
    </row>
    <row r="620" spans="1:17" x14ac:dyDescent="0.3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x14ac:dyDescent="0.3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x14ac:dyDescent="0.3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3488.41</v>
      </c>
      <c r="P622">
        <v>13034</v>
      </c>
      <c r="Q622" t="str">
        <f t="shared" si="9"/>
        <v>1-Residential</v>
      </c>
    </row>
    <row r="623" spans="1:17" x14ac:dyDescent="0.3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968811.32</v>
      </c>
      <c r="P623">
        <v>12103158</v>
      </c>
      <c r="Q623" t="str">
        <f t="shared" si="9"/>
        <v>4-Medium C&amp;I</v>
      </c>
    </row>
    <row r="624" spans="1:17" x14ac:dyDescent="0.3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3685.16</v>
      </c>
      <c r="P624">
        <v>10627</v>
      </c>
      <c r="Q624" t="str">
        <f t="shared" si="9"/>
        <v>Street</v>
      </c>
    </row>
    <row r="625" spans="1:17" x14ac:dyDescent="0.3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</v>
      </c>
      <c r="P625">
        <v>171</v>
      </c>
      <c r="Q625" t="str">
        <f t="shared" si="9"/>
        <v>Street</v>
      </c>
    </row>
    <row r="626" spans="1:17" x14ac:dyDescent="0.3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x14ac:dyDescent="0.3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x14ac:dyDescent="0.3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92.08</v>
      </c>
      <c r="P628">
        <v>289</v>
      </c>
      <c r="Q628" t="str">
        <f t="shared" si="9"/>
        <v>3-Small C&amp;I</v>
      </c>
    </row>
    <row r="629" spans="1:17" x14ac:dyDescent="0.3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x14ac:dyDescent="0.3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</v>
      </c>
      <c r="P630">
        <v>19334</v>
      </c>
      <c r="Q630" t="str">
        <f t="shared" si="9"/>
        <v>Street</v>
      </c>
    </row>
    <row r="631" spans="1:17" x14ac:dyDescent="0.3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271157.43</v>
      </c>
      <c r="P631">
        <v>2354846</v>
      </c>
      <c r="Q631" t="str">
        <f t="shared" si="9"/>
        <v>Street</v>
      </c>
    </row>
    <row r="632" spans="1:17" x14ac:dyDescent="0.3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478.82</v>
      </c>
      <c r="P632">
        <v>1248</v>
      </c>
      <c r="Q632" t="str">
        <f t="shared" si="9"/>
        <v>Street</v>
      </c>
    </row>
    <row r="633" spans="1:17" x14ac:dyDescent="0.3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860325.34</v>
      </c>
      <c r="P633">
        <v>6681873</v>
      </c>
      <c r="Q633" t="str">
        <f t="shared" si="9"/>
        <v>1-Residential</v>
      </c>
    </row>
    <row r="634" spans="1:17" x14ac:dyDescent="0.3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2038.33</v>
      </c>
      <c r="P634">
        <v>21961</v>
      </c>
      <c r="Q634" t="str">
        <f t="shared" si="9"/>
        <v>3-Small C&amp;I</v>
      </c>
    </row>
    <row r="635" spans="1:17" x14ac:dyDescent="0.3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41.94</v>
      </c>
      <c r="P635">
        <v>240</v>
      </c>
      <c r="Q635" t="str">
        <f t="shared" si="9"/>
        <v>3-Small C&amp;I</v>
      </c>
    </row>
    <row r="636" spans="1:17" x14ac:dyDescent="0.3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x14ac:dyDescent="0.3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153140.93</v>
      </c>
      <c r="P637">
        <v>1551038</v>
      </c>
      <c r="Q637" t="str">
        <f t="shared" si="9"/>
        <v>3-Small C&amp;I</v>
      </c>
    </row>
    <row r="638" spans="1:17" x14ac:dyDescent="0.3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-360491.8</v>
      </c>
      <c r="P638">
        <v>693018</v>
      </c>
      <c r="Q638" t="str">
        <f t="shared" si="9"/>
        <v>3-Small C&amp;I</v>
      </c>
    </row>
    <row r="639" spans="1:17" x14ac:dyDescent="0.3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x14ac:dyDescent="0.3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x14ac:dyDescent="0.3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</v>
      </c>
      <c r="P641">
        <v>7447520</v>
      </c>
      <c r="Q641" t="str">
        <f t="shared" si="9"/>
        <v>3-Small C&amp;I</v>
      </c>
    </row>
    <row r="642" spans="1:17" x14ac:dyDescent="0.3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</v>
      </c>
      <c r="P642">
        <v>2051</v>
      </c>
      <c r="Q642" t="str">
        <f t="shared" ref="Q642:Q705" si="10">VLOOKUP(J642,S:T,2,FALSE)</f>
        <v>3-Small C&amp;I</v>
      </c>
    </row>
    <row r="643" spans="1:17" x14ac:dyDescent="0.3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x14ac:dyDescent="0.3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x14ac:dyDescent="0.3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x14ac:dyDescent="0.3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23140.62</v>
      </c>
      <c r="P646">
        <v>89875</v>
      </c>
      <c r="Q646" t="str">
        <f t="shared" si="10"/>
        <v>1-Residential</v>
      </c>
    </row>
    <row r="647" spans="1:17" x14ac:dyDescent="0.3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x14ac:dyDescent="0.3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x14ac:dyDescent="0.3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x14ac:dyDescent="0.3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68138.28</v>
      </c>
      <c r="P650">
        <v>990354</v>
      </c>
      <c r="Q650" t="str">
        <f t="shared" si="10"/>
        <v>5-Large C&amp;I</v>
      </c>
    </row>
    <row r="651" spans="1:17" x14ac:dyDescent="0.3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x14ac:dyDescent="0.3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-26127.03</v>
      </c>
      <c r="P652">
        <v>16831</v>
      </c>
      <c r="Q652" t="str">
        <f t="shared" si="10"/>
        <v>1-Residential</v>
      </c>
    </row>
    <row r="653" spans="1:17" x14ac:dyDescent="0.3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x14ac:dyDescent="0.3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</v>
      </c>
      <c r="P654">
        <v>1261275</v>
      </c>
      <c r="Q654" t="str">
        <f t="shared" si="10"/>
        <v>4-Medium C&amp;I</v>
      </c>
    </row>
    <row r="655" spans="1:17" x14ac:dyDescent="0.3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x14ac:dyDescent="0.3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x14ac:dyDescent="0.3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94370.09</v>
      </c>
      <c r="P657">
        <v>252478</v>
      </c>
      <c r="Q657" t="str">
        <f t="shared" si="10"/>
        <v>Street</v>
      </c>
    </row>
    <row r="658" spans="1:17" x14ac:dyDescent="0.3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78118.67</v>
      </c>
      <c r="P658">
        <v>135348</v>
      </c>
      <c r="Q658" t="str">
        <f t="shared" si="10"/>
        <v>Street</v>
      </c>
    </row>
    <row r="659" spans="1:17" x14ac:dyDescent="0.3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x14ac:dyDescent="0.3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x14ac:dyDescent="0.3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70.63</v>
      </c>
      <c r="P661">
        <v>337</v>
      </c>
      <c r="Q661" t="str">
        <f t="shared" si="10"/>
        <v>Street</v>
      </c>
    </row>
    <row r="662" spans="1:17" x14ac:dyDescent="0.3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x14ac:dyDescent="0.3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x14ac:dyDescent="0.3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4705.74</v>
      </c>
      <c r="P664">
        <v>9336</v>
      </c>
      <c r="Q664" t="str">
        <f t="shared" si="10"/>
        <v>Street</v>
      </c>
    </row>
    <row r="665" spans="1:17" x14ac:dyDescent="0.3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227726.21</v>
      </c>
      <c r="P665">
        <v>1935857</v>
      </c>
      <c r="Q665" t="str">
        <f t="shared" si="10"/>
        <v>1-Residential</v>
      </c>
    </row>
    <row r="666" spans="1:17" x14ac:dyDescent="0.3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x14ac:dyDescent="0.3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x14ac:dyDescent="0.3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x14ac:dyDescent="0.3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x14ac:dyDescent="0.3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x14ac:dyDescent="0.3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x14ac:dyDescent="0.3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x14ac:dyDescent="0.3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x14ac:dyDescent="0.3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880101.72</v>
      </c>
      <c r="P674">
        <v>4000901</v>
      </c>
      <c r="Q674" t="str">
        <f t="shared" si="10"/>
        <v>4-Medium C&amp;I</v>
      </c>
    </row>
    <row r="675" spans="1:17" x14ac:dyDescent="0.3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x14ac:dyDescent="0.3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</v>
      </c>
      <c r="P676">
        <v>1084592</v>
      </c>
      <c r="Q676" t="str">
        <f t="shared" si="10"/>
        <v>4-Medium C&amp;I</v>
      </c>
    </row>
    <row r="677" spans="1:17" x14ac:dyDescent="0.3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</v>
      </c>
      <c r="P677">
        <v>83698</v>
      </c>
      <c r="Q677" t="str">
        <f t="shared" si="10"/>
        <v>Street</v>
      </c>
    </row>
    <row r="678" spans="1:17" x14ac:dyDescent="0.3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x14ac:dyDescent="0.3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</v>
      </c>
      <c r="P679">
        <v>5152</v>
      </c>
      <c r="Q679" t="str">
        <f t="shared" si="10"/>
        <v>Street</v>
      </c>
    </row>
    <row r="680" spans="1:17" x14ac:dyDescent="0.3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</v>
      </c>
      <c r="P680">
        <v>8</v>
      </c>
      <c r="Q680" t="str">
        <f t="shared" si="10"/>
        <v>3-Small C&amp;I</v>
      </c>
    </row>
    <row r="681" spans="1:17" x14ac:dyDescent="0.3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21.49</v>
      </c>
      <c r="P681">
        <v>106</v>
      </c>
      <c r="Q681" t="str">
        <f t="shared" si="10"/>
        <v>Street</v>
      </c>
    </row>
    <row r="682" spans="1:17" x14ac:dyDescent="0.3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220.54</v>
      </c>
      <c r="P682">
        <v>786</v>
      </c>
      <c r="Q682" t="str">
        <f t="shared" si="10"/>
        <v>3-Small C&amp;I</v>
      </c>
    </row>
    <row r="683" spans="1:17" x14ac:dyDescent="0.3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x14ac:dyDescent="0.3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x14ac:dyDescent="0.3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</v>
      </c>
      <c r="P685">
        <v>590513</v>
      </c>
      <c r="Q685" t="str">
        <f t="shared" si="10"/>
        <v>1-Residential</v>
      </c>
    </row>
    <row r="686" spans="1:17" x14ac:dyDescent="0.3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17120.12</v>
      </c>
      <c r="P686">
        <v>1109036</v>
      </c>
      <c r="Q686" t="str">
        <f t="shared" si="10"/>
        <v>3-Small C&amp;I</v>
      </c>
    </row>
    <row r="687" spans="1:17" x14ac:dyDescent="0.3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x14ac:dyDescent="0.3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x14ac:dyDescent="0.3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x14ac:dyDescent="0.3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636050.23</v>
      </c>
      <c r="P690">
        <v>3794474</v>
      </c>
      <c r="Q690" t="str">
        <f t="shared" si="10"/>
        <v>2-Low Income Residential</v>
      </c>
    </row>
    <row r="691" spans="1:17" x14ac:dyDescent="0.3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x14ac:dyDescent="0.3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x14ac:dyDescent="0.3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</v>
      </c>
      <c r="P693">
        <v>126220</v>
      </c>
      <c r="Q693" t="str">
        <f t="shared" si="10"/>
        <v>4-Medium C&amp;I</v>
      </c>
    </row>
    <row r="694" spans="1:17" x14ac:dyDescent="0.3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</v>
      </c>
      <c r="P694">
        <v>42102</v>
      </c>
      <c r="Q694" t="str">
        <f t="shared" si="10"/>
        <v>5-Large C&amp;I</v>
      </c>
    </row>
    <row r="695" spans="1:17" x14ac:dyDescent="0.3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11.04</v>
      </c>
      <c r="P695">
        <v>11</v>
      </c>
      <c r="Q695" t="str">
        <f t="shared" si="10"/>
        <v>3-Small C&amp;I</v>
      </c>
    </row>
    <row r="696" spans="1:17" x14ac:dyDescent="0.3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x14ac:dyDescent="0.3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x14ac:dyDescent="0.3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</v>
      </c>
      <c r="P698">
        <v>1102</v>
      </c>
      <c r="Q698" t="str">
        <f t="shared" si="10"/>
        <v>Street</v>
      </c>
    </row>
    <row r="699" spans="1:17" x14ac:dyDescent="0.3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x14ac:dyDescent="0.3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4767.16</v>
      </c>
      <c r="P700">
        <v>12517</v>
      </c>
      <c r="Q700" t="str">
        <f t="shared" si="10"/>
        <v>Street</v>
      </c>
    </row>
    <row r="701" spans="1:17" x14ac:dyDescent="0.3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</v>
      </c>
      <c r="P701">
        <v>7974</v>
      </c>
      <c r="Q701" t="str">
        <f t="shared" si="10"/>
        <v>Street</v>
      </c>
    </row>
    <row r="702" spans="1:17" x14ac:dyDescent="0.3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x14ac:dyDescent="0.3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x14ac:dyDescent="0.3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388.51</v>
      </c>
      <c r="P704">
        <v>3224</v>
      </c>
      <c r="Q704" t="str">
        <f t="shared" si="10"/>
        <v>3-Small C&amp;I</v>
      </c>
    </row>
    <row r="705" spans="1:17" x14ac:dyDescent="0.3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x14ac:dyDescent="0.3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</v>
      </c>
      <c r="P706">
        <v>3103064</v>
      </c>
      <c r="Q706" t="str">
        <f t="shared" ref="Q706:Q769" si="11">VLOOKUP(J706,S:T,2,FALSE)</f>
        <v>3-Small C&amp;I</v>
      </c>
    </row>
    <row r="707" spans="1:17" x14ac:dyDescent="0.3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274551.92</v>
      </c>
      <c r="P707">
        <v>1312212</v>
      </c>
      <c r="Q707" t="str">
        <f t="shared" si="11"/>
        <v>4-Medium C&amp;I</v>
      </c>
    </row>
    <row r="708" spans="1:17" x14ac:dyDescent="0.3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</v>
      </c>
      <c r="P708">
        <v>12280</v>
      </c>
      <c r="Q708" t="str">
        <f t="shared" si="11"/>
        <v>4-Medium C&amp;I</v>
      </c>
    </row>
    <row r="709" spans="1:17" x14ac:dyDescent="0.3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902731.6</v>
      </c>
      <c r="P709">
        <v>11185811</v>
      </c>
      <c r="Q709" t="str">
        <f t="shared" si="11"/>
        <v>4-Medium C&amp;I</v>
      </c>
    </row>
    <row r="710" spans="1:17" x14ac:dyDescent="0.3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9397.89</v>
      </c>
      <c r="P710">
        <v>40570</v>
      </c>
      <c r="Q710" t="str">
        <f t="shared" si="11"/>
        <v>4-Medium C&amp;I</v>
      </c>
    </row>
    <row r="711" spans="1:17" x14ac:dyDescent="0.3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796.64</v>
      </c>
      <c r="P711">
        <v>5946</v>
      </c>
      <c r="Q711" t="str">
        <f t="shared" si="11"/>
        <v>3-Small C&amp;I</v>
      </c>
    </row>
    <row r="712" spans="1:17" x14ac:dyDescent="0.3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16305.55</v>
      </c>
      <c r="P712">
        <v>51397</v>
      </c>
      <c r="Q712" t="str">
        <f t="shared" si="11"/>
        <v>Street</v>
      </c>
    </row>
    <row r="713" spans="1:17" x14ac:dyDescent="0.3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x14ac:dyDescent="0.3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</v>
      </c>
      <c r="P714">
        <v>2415</v>
      </c>
      <c r="Q714" t="str">
        <f t="shared" si="11"/>
        <v>Street</v>
      </c>
    </row>
    <row r="715" spans="1:17" x14ac:dyDescent="0.3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24199.19</v>
      </c>
      <c r="P715">
        <v>227544</v>
      </c>
      <c r="Q715" t="str">
        <f t="shared" si="11"/>
        <v>3-Small C&amp;I</v>
      </c>
    </row>
    <row r="716" spans="1:17" x14ac:dyDescent="0.3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x14ac:dyDescent="0.3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x14ac:dyDescent="0.3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x14ac:dyDescent="0.3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x14ac:dyDescent="0.3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</v>
      </c>
      <c r="P720">
        <v>19366</v>
      </c>
      <c r="Q720" t="str">
        <f t="shared" si="11"/>
        <v>3-Small C&amp;I</v>
      </c>
    </row>
    <row r="721" spans="1:17" x14ac:dyDescent="0.3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13898.72</v>
      </c>
      <c r="P721">
        <v>81616</v>
      </c>
      <c r="Q721" t="str">
        <f t="shared" si="11"/>
        <v>2-Low Income Residential</v>
      </c>
    </row>
    <row r="722" spans="1:17" x14ac:dyDescent="0.3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x14ac:dyDescent="0.3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</v>
      </c>
      <c r="P723">
        <v>1778</v>
      </c>
      <c r="Q723" t="str">
        <f t="shared" si="11"/>
        <v>1-Residential</v>
      </c>
    </row>
    <row r="724" spans="1:17" x14ac:dyDescent="0.3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x14ac:dyDescent="0.3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</v>
      </c>
      <c r="P725">
        <v>126406</v>
      </c>
      <c r="Q725" t="str">
        <f t="shared" si="11"/>
        <v>4-Medium C&amp;I</v>
      </c>
    </row>
    <row r="726" spans="1:17" x14ac:dyDescent="0.3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</v>
      </c>
      <c r="P726">
        <v>2989</v>
      </c>
      <c r="Q726" t="str">
        <f t="shared" si="11"/>
        <v>3-Small C&amp;I</v>
      </c>
    </row>
    <row r="727" spans="1:17" x14ac:dyDescent="0.3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843.31</v>
      </c>
      <c r="P727">
        <v>3106</v>
      </c>
      <c r="Q727" t="str">
        <f t="shared" si="11"/>
        <v>1-Residential</v>
      </c>
    </row>
    <row r="728" spans="1:17" x14ac:dyDescent="0.3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</v>
      </c>
      <c r="P728">
        <v>19332</v>
      </c>
      <c r="Q728" t="str">
        <f t="shared" si="11"/>
        <v>Street</v>
      </c>
    </row>
    <row r="729" spans="1:17" x14ac:dyDescent="0.3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x14ac:dyDescent="0.3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44297.77</v>
      </c>
      <c r="P730">
        <v>170183</v>
      </c>
      <c r="Q730" t="str">
        <f t="shared" si="11"/>
        <v>Street</v>
      </c>
    </row>
    <row r="731" spans="1:17" x14ac:dyDescent="0.3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3806.91</v>
      </c>
      <c r="P731">
        <v>16851</v>
      </c>
      <c r="Q731" t="str">
        <f t="shared" si="11"/>
        <v>Street</v>
      </c>
    </row>
    <row r="732" spans="1:17" x14ac:dyDescent="0.3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x14ac:dyDescent="0.3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391.83</v>
      </c>
      <c r="P733">
        <v>4121</v>
      </c>
      <c r="Q733" t="str">
        <f t="shared" si="11"/>
        <v>3-Small C&amp;I</v>
      </c>
    </row>
    <row r="734" spans="1:17" x14ac:dyDescent="0.3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x14ac:dyDescent="0.3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x14ac:dyDescent="0.3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</v>
      </c>
      <c r="P736">
        <v>1081</v>
      </c>
      <c r="Q736" t="str">
        <f t="shared" si="11"/>
        <v>Street</v>
      </c>
    </row>
    <row r="737" spans="1:17" x14ac:dyDescent="0.3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x14ac:dyDescent="0.3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x14ac:dyDescent="0.3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1496649.68</v>
      </c>
      <c r="P739">
        <v>7559629</v>
      </c>
      <c r="Q739" t="str">
        <f t="shared" si="11"/>
        <v>3-Small C&amp;I</v>
      </c>
    </row>
    <row r="740" spans="1:17" x14ac:dyDescent="0.3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</v>
      </c>
      <c r="P740">
        <v>690</v>
      </c>
      <c r="Q740" t="str">
        <f t="shared" si="11"/>
        <v>3-Small C&amp;I</v>
      </c>
    </row>
    <row r="741" spans="1:17" x14ac:dyDescent="0.3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2702.7</v>
      </c>
      <c r="P741">
        <v>24110</v>
      </c>
      <c r="Q741" t="str">
        <f t="shared" si="11"/>
        <v>3-Small C&amp;I</v>
      </c>
    </row>
    <row r="742" spans="1:17" x14ac:dyDescent="0.3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33.22</v>
      </c>
      <c r="P742">
        <v>300</v>
      </c>
      <c r="Q742" t="str">
        <f t="shared" si="11"/>
        <v>3-Small C&amp;I</v>
      </c>
    </row>
    <row r="743" spans="1:17" x14ac:dyDescent="0.3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x14ac:dyDescent="0.3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2228.1</v>
      </c>
      <c r="P744">
        <v>16846</v>
      </c>
      <c r="Q744" t="str">
        <f t="shared" si="11"/>
        <v>1-Residential</v>
      </c>
    </row>
    <row r="745" spans="1:17" x14ac:dyDescent="0.3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</v>
      </c>
      <c r="P745">
        <v>21421</v>
      </c>
      <c r="Q745" t="str">
        <f t="shared" si="11"/>
        <v>4-Medium C&amp;I</v>
      </c>
    </row>
    <row r="746" spans="1:17" x14ac:dyDescent="0.3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x14ac:dyDescent="0.3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x14ac:dyDescent="0.3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</v>
      </c>
      <c r="P748">
        <v>292</v>
      </c>
      <c r="Q748" t="str">
        <f t="shared" si="11"/>
        <v>3-Small C&amp;I</v>
      </c>
    </row>
    <row r="749" spans="1:17" x14ac:dyDescent="0.3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</v>
      </c>
      <c r="P749">
        <v>90887</v>
      </c>
      <c r="Q749" t="str">
        <f t="shared" si="11"/>
        <v>3-Small C&amp;I</v>
      </c>
    </row>
    <row r="750" spans="1:17" x14ac:dyDescent="0.3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</v>
      </c>
      <c r="P750">
        <v>14170</v>
      </c>
      <c r="Q750" t="str">
        <f t="shared" si="11"/>
        <v>2-Low Income Residential</v>
      </c>
    </row>
    <row r="751" spans="1:17" x14ac:dyDescent="0.3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x14ac:dyDescent="0.3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x14ac:dyDescent="0.3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97544.51</v>
      </c>
      <c r="P753">
        <v>386755</v>
      </c>
      <c r="Q753" t="str">
        <f t="shared" si="11"/>
        <v>1-Residential</v>
      </c>
    </row>
    <row r="754" spans="1:17" x14ac:dyDescent="0.3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4192.87</v>
      </c>
      <c r="P754">
        <v>387446</v>
      </c>
      <c r="Q754" t="str">
        <f t="shared" si="11"/>
        <v>3-Small C&amp;I</v>
      </c>
    </row>
    <row r="755" spans="1:17" x14ac:dyDescent="0.3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208201.86</v>
      </c>
      <c r="P755">
        <v>1767450</v>
      </c>
      <c r="Q755" t="str">
        <f t="shared" si="11"/>
        <v>Street</v>
      </c>
    </row>
    <row r="756" spans="1:17" x14ac:dyDescent="0.3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</v>
      </c>
      <c r="P756">
        <v>258851</v>
      </c>
      <c r="Q756" t="str">
        <f t="shared" si="11"/>
        <v>Street</v>
      </c>
    </row>
    <row r="757" spans="1:17" x14ac:dyDescent="0.3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x14ac:dyDescent="0.3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x14ac:dyDescent="0.3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2577.62</v>
      </c>
      <c r="P759">
        <v>15099</v>
      </c>
      <c r="Q759" t="str">
        <f t="shared" si="11"/>
        <v>Street</v>
      </c>
    </row>
    <row r="760" spans="1:17" x14ac:dyDescent="0.3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</v>
      </c>
      <c r="P760">
        <v>5190</v>
      </c>
      <c r="Q760" t="str">
        <f t="shared" si="11"/>
        <v>Street</v>
      </c>
    </row>
    <row r="761" spans="1:17" x14ac:dyDescent="0.3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6786.37</v>
      </c>
      <c r="P761">
        <v>16245</v>
      </c>
      <c r="Q761" t="str">
        <f t="shared" si="11"/>
        <v>Street</v>
      </c>
    </row>
    <row r="762" spans="1:17" x14ac:dyDescent="0.3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</v>
      </c>
      <c r="P762">
        <v>47065</v>
      </c>
      <c r="Q762" t="str">
        <f t="shared" si="11"/>
        <v>Street</v>
      </c>
    </row>
    <row r="763" spans="1:17" x14ac:dyDescent="0.3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x14ac:dyDescent="0.3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x14ac:dyDescent="0.3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</v>
      </c>
      <c r="P765">
        <v>9310</v>
      </c>
      <c r="Q765" t="str">
        <f t="shared" si="11"/>
        <v>3-Small C&amp;I</v>
      </c>
    </row>
    <row r="766" spans="1:17" x14ac:dyDescent="0.3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9.67</v>
      </c>
      <c r="P766">
        <v>0</v>
      </c>
      <c r="Q766" t="str">
        <f t="shared" si="11"/>
        <v>3-Small C&amp;I</v>
      </c>
    </row>
    <row r="767" spans="1:17" x14ac:dyDescent="0.3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336823.68</v>
      </c>
      <c r="P767">
        <v>1341699</v>
      </c>
      <c r="Q767" t="str">
        <f t="shared" si="11"/>
        <v>1-Residential</v>
      </c>
    </row>
    <row r="768" spans="1:17" x14ac:dyDescent="0.3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814302.1</v>
      </c>
      <c r="P768">
        <v>3169597</v>
      </c>
      <c r="Q768" t="str">
        <f t="shared" si="11"/>
        <v>1-Residential</v>
      </c>
    </row>
    <row r="769" spans="1:17" x14ac:dyDescent="0.3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62688.67</v>
      </c>
      <c r="P769">
        <v>261065</v>
      </c>
      <c r="Q769" t="str">
        <f t="shared" si="11"/>
        <v>3-Small C&amp;I</v>
      </c>
    </row>
    <row r="770" spans="1:17" x14ac:dyDescent="0.3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ref="Q770:Q833" si="12">VLOOKUP(J770,S:T,2,FALSE)</f>
        <v>3-Small C&amp;I</v>
      </c>
    </row>
    <row r="771" spans="1:17" x14ac:dyDescent="0.3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x14ac:dyDescent="0.3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3768.64</v>
      </c>
      <c r="P772">
        <v>71915</v>
      </c>
      <c r="Q772" t="str">
        <f t="shared" si="12"/>
        <v>2-Low Income Residential</v>
      </c>
    </row>
    <row r="773" spans="1:17" x14ac:dyDescent="0.3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13828.63</v>
      </c>
      <c r="P773">
        <v>55201</v>
      </c>
      <c r="Q773" t="str">
        <f t="shared" si="12"/>
        <v>1-Residential</v>
      </c>
    </row>
    <row r="774" spans="1:17" x14ac:dyDescent="0.3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</v>
      </c>
      <c r="P774">
        <v>4033866</v>
      </c>
      <c r="Q774" t="str">
        <f t="shared" si="12"/>
        <v>4-Medium C&amp;I</v>
      </c>
    </row>
    <row r="775" spans="1:17" x14ac:dyDescent="0.3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969.52</v>
      </c>
      <c r="P775">
        <v>5013</v>
      </c>
      <c r="Q775" t="str">
        <f t="shared" si="12"/>
        <v>4-Medium C&amp;I</v>
      </c>
    </row>
    <row r="776" spans="1:17" x14ac:dyDescent="0.3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866.54</v>
      </c>
      <c r="P776">
        <v>3430</v>
      </c>
      <c r="Q776" t="str">
        <f t="shared" si="12"/>
        <v>4-Medium C&amp;I</v>
      </c>
    </row>
    <row r="777" spans="1:17" x14ac:dyDescent="0.3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</v>
      </c>
      <c r="P777">
        <v>854811</v>
      </c>
      <c r="Q777" t="str">
        <f t="shared" si="12"/>
        <v>4-Medium C&amp;I</v>
      </c>
    </row>
    <row r="778" spans="1:17" x14ac:dyDescent="0.3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x14ac:dyDescent="0.3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2856.83</v>
      </c>
      <c r="P779">
        <v>51357</v>
      </c>
      <c r="Q779" t="str">
        <f t="shared" si="12"/>
        <v>5-Large C&amp;I</v>
      </c>
    </row>
    <row r="780" spans="1:17" x14ac:dyDescent="0.3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</v>
      </c>
      <c r="P780">
        <v>102200</v>
      </c>
      <c r="Q780" t="str">
        <f t="shared" si="12"/>
        <v>1-Residential</v>
      </c>
    </row>
    <row r="781" spans="1:17" x14ac:dyDescent="0.3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</v>
      </c>
      <c r="P781">
        <v>1709626</v>
      </c>
      <c r="Q781" t="str">
        <f t="shared" si="12"/>
        <v>1-Residential</v>
      </c>
    </row>
    <row r="782" spans="1:17" x14ac:dyDescent="0.3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</v>
      </c>
      <c r="P782">
        <v>3521</v>
      </c>
      <c r="Q782" t="str">
        <f t="shared" si="12"/>
        <v>3-Small C&amp;I</v>
      </c>
    </row>
    <row r="783" spans="1:17" x14ac:dyDescent="0.3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x14ac:dyDescent="0.3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</v>
      </c>
      <c r="P784">
        <v>134405</v>
      </c>
      <c r="Q784" t="str">
        <f t="shared" si="12"/>
        <v>Street</v>
      </c>
    </row>
    <row r="785" spans="1:17" x14ac:dyDescent="0.3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</v>
      </c>
      <c r="P785">
        <v>248</v>
      </c>
      <c r="Q785" t="str">
        <f t="shared" si="12"/>
        <v>3-Small C&amp;I</v>
      </c>
    </row>
    <row r="786" spans="1:17" x14ac:dyDescent="0.3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46.8</v>
      </c>
      <c r="P786">
        <v>150</v>
      </c>
      <c r="Q786" t="str">
        <f t="shared" si="12"/>
        <v>Street</v>
      </c>
    </row>
    <row r="787" spans="1:17" x14ac:dyDescent="0.3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3007.58</v>
      </c>
      <c r="P787">
        <v>11652</v>
      </c>
      <c r="Q787" t="str">
        <f t="shared" si="12"/>
        <v>Street</v>
      </c>
    </row>
    <row r="788" spans="1:17" x14ac:dyDescent="0.3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x14ac:dyDescent="0.3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x14ac:dyDescent="0.3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194.35</v>
      </c>
      <c r="P790">
        <v>896</v>
      </c>
      <c r="Q790" t="str">
        <f t="shared" si="12"/>
        <v>3-Small C&amp;I</v>
      </c>
    </row>
    <row r="791" spans="1:17" x14ac:dyDescent="0.3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x14ac:dyDescent="0.3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x14ac:dyDescent="0.3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x14ac:dyDescent="0.3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1441.87</v>
      </c>
      <c r="P794">
        <v>12076</v>
      </c>
      <c r="Q794" t="str">
        <f t="shared" si="12"/>
        <v>3-Small C&amp;I</v>
      </c>
    </row>
    <row r="795" spans="1:17" x14ac:dyDescent="0.3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1550.11</v>
      </c>
      <c r="P795">
        <v>17723</v>
      </c>
      <c r="Q795" t="str">
        <f t="shared" si="12"/>
        <v>3-Small C&amp;I</v>
      </c>
    </row>
    <row r="796" spans="1:17" x14ac:dyDescent="0.3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</v>
      </c>
      <c r="P796">
        <v>36090</v>
      </c>
      <c r="Q796" t="str">
        <f t="shared" si="12"/>
        <v>4-Medium C&amp;I</v>
      </c>
    </row>
    <row r="797" spans="1:17" x14ac:dyDescent="0.3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68.61</v>
      </c>
      <c r="P797">
        <v>19</v>
      </c>
      <c r="Q797" t="str">
        <f t="shared" si="12"/>
        <v>4-Medium C&amp;I</v>
      </c>
    </row>
    <row r="798" spans="1:17" x14ac:dyDescent="0.3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21905.21</v>
      </c>
      <c r="P798">
        <v>97415</v>
      </c>
      <c r="Q798" t="str">
        <f t="shared" si="12"/>
        <v>5-Large C&amp;I</v>
      </c>
    </row>
    <row r="799" spans="1:17" x14ac:dyDescent="0.3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x14ac:dyDescent="0.3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x14ac:dyDescent="0.3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x14ac:dyDescent="0.3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5.42</v>
      </c>
      <c r="P802">
        <v>20</v>
      </c>
      <c r="Q802" t="str">
        <f t="shared" si="12"/>
        <v>3-Small C&amp;I</v>
      </c>
    </row>
    <row r="803" spans="1:17" x14ac:dyDescent="0.3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71337.45</v>
      </c>
      <c r="P803">
        <v>412771</v>
      </c>
      <c r="Q803" t="str">
        <f t="shared" si="12"/>
        <v>2-Low Income Residential</v>
      </c>
    </row>
    <row r="804" spans="1:17" x14ac:dyDescent="0.3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x14ac:dyDescent="0.3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x14ac:dyDescent="0.3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</v>
      </c>
      <c r="P806">
        <v>115</v>
      </c>
      <c r="Q806" t="str">
        <f t="shared" si="12"/>
        <v>Street</v>
      </c>
    </row>
    <row r="807" spans="1:17" x14ac:dyDescent="0.3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7.13</v>
      </c>
      <c r="P807">
        <v>17</v>
      </c>
      <c r="Q807" t="str">
        <f t="shared" si="12"/>
        <v>Street</v>
      </c>
    </row>
    <row r="808" spans="1:17" x14ac:dyDescent="0.3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x14ac:dyDescent="0.3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</v>
      </c>
      <c r="P809">
        <v>215374</v>
      </c>
      <c r="Q809" t="str">
        <f t="shared" si="12"/>
        <v>Street</v>
      </c>
    </row>
    <row r="810" spans="1:17" x14ac:dyDescent="0.3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143.35</v>
      </c>
      <c r="P810">
        <v>817</v>
      </c>
      <c r="Q810" t="str">
        <f t="shared" si="12"/>
        <v>Street</v>
      </c>
    </row>
    <row r="811" spans="1:17" x14ac:dyDescent="0.3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</v>
      </c>
      <c r="P811">
        <v>276868</v>
      </c>
      <c r="Q811" t="str">
        <f t="shared" si="12"/>
        <v>3-Small C&amp;I</v>
      </c>
    </row>
    <row r="812" spans="1:17" x14ac:dyDescent="0.3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</v>
      </c>
      <c r="P812">
        <v>112372</v>
      </c>
      <c r="Q812" t="str">
        <f t="shared" si="12"/>
        <v>3-Small C&amp;I</v>
      </c>
    </row>
    <row r="813" spans="1:17" x14ac:dyDescent="0.3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x14ac:dyDescent="0.3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</v>
      </c>
      <c r="P814">
        <v>4634</v>
      </c>
      <c r="Q814" t="str">
        <f t="shared" si="12"/>
        <v>3-Small C&amp;I</v>
      </c>
    </row>
    <row r="815" spans="1:17" x14ac:dyDescent="0.3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x14ac:dyDescent="0.3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</v>
      </c>
      <c r="P816">
        <v>458359</v>
      </c>
      <c r="Q816" t="str">
        <f t="shared" si="12"/>
        <v>3-Small C&amp;I</v>
      </c>
    </row>
    <row r="817" spans="1:17" x14ac:dyDescent="0.3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x14ac:dyDescent="0.3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x14ac:dyDescent="0.3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514.91</v>
      </c>
      <c r="P819">
        <v>1920</v>
      </c>
      <c r="Q819" t="str">
        <f t="shared" si="12"/>
        <v>4-Medium C&amp;I</v>
      </c>
    </row>
    <row r="820" spans="1:17" x14ac:dyDescent="0.3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x14ac:dyDescent="0.3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</v>
      </c>
      <c r="P821">
        <v>1288210</v>
      </c>
      <c r="Q821" t="str">
        <f t="shared" si="12"/>
        <v>5-Large C&amp;I</v>
      </c>
    </row>
    <row r="822" spans="1:17" x14ac:dyDescent="0.3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x14ac:dyDescent="0.3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x14ac:dyDescent="0.3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</v>
      </c>
      <c r="P824">
        <v>220</v>
      </c>
      <c r="Q824" t="str">
        <f t="shared" si="12"/>
        <v>3-Small C&amp;I</v>
      </c>
    </row>
    <row r="825" spans="1:17" x14ac:dyDescent="0.3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x14ac:dyDescent="0.3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7078.45</v>
      </c>
      <c r="P826">
        <v>43147</v>
      </c>
      <c r="Q826" t="str">
        <f t="shared" si="12"/>
        <v>2-Low Income Residential</v>
      </c>
    </row>
    <row r="827" spans="1:17" x14ac:dyDescent="0.3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</v>
      </c>
      <c r="P827">
        <v>1121</v>
      </c>
      <c r="Q827" t="str">
        <f t="shared" si="12"/>
        <v>3-Small C&amp;I</v>
      </c>
    </row>
    <row r="828" spans="1:17" x14ac:dyDescent="0.3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584.41</v>
      </c>
      <c r="P828">
        <v>2649</v>
      </c>
      <c r="Q828" t="str">
        <f t="shared" si="12"/>
        <v>3-Small C&amp;I</v>
      </c>
    </row>
    <row r="829" spans="1:17" x14ac:dyDescent="0.3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x14ac:dyDescent="0.3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x14ac:dyDescent="0.3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x14ac:dyDescent="0.3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x14ac:dyDescent="0.3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107.71</v>
      </c>
      <c r="P833">
        <v>734</v>
      </c>
      <c r="Q833" t="str">
        <f t="shared" si="12"/>
        <v>3-Small C&amp;I</v>
      </c>
    </row>
    <row r="834" spans="1:17" x14ac:dyDescent="0.3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15288.63</v>
      </c>
      <c r="P834">
        <v>36402</v>
      </c>
      <c r="Q834" t="str">
        <f t="shared" ref="Q834:Q897" si="13">VLOOKUP(J834,S:T,2,FALSE)</f>
        <v>Street</v>
      </c>
    </row>
    <row r="835" spans="1:17" x14ac:dyDescent="0.3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</v>
      </c>
      <c r="P835">
        <v>767</v>
      </c>
      <c r="Q835" t="str">
        <f t="shared" si="13"/>
        <v>3-Small C&amp;I</v>
      </c>
    </row>
    <row r="836" spans="1:17" x14ac:dyDescent="0.3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3466.89</v>
      </c>
      <c r="P836">
        <v>16013</v>
      </c>
      <c r="Q836" t="str">
        <f t="shared" si="13"/>
        <v>3-Small C&amp;I</v>
      </c>
    </row>
    <row r="837" spans="1:17" x14ac:dyDescent="0.3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</v>
      </c>
      <c r="P837">
        <v>39871</v>
      </c>
      <c r="Q837" t="str">
        <f t="shared" si="13"/>
        <v>1-Residential</v>
      </c>
    </row>
    <row r="838" spans="1:17" x14ac:dyDescent="0.3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83.44</v>
      </c>
      <c r="P838">
        <v>205</v>
      </c>
      <c r="Q838" t="str">
        <f t="shared" si="13"/>
        <v>3-Small C&amp;I</v>
      </c>
    </row>
    <row r="839" spans="1:17" x14ac:dyDescent="0.3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</v>
      </c>
      <c r="P839">
        <v>136</v>
      </c>
      <c r="Q839" t="str">
        <f t="shared" si="13"/>
        <v>3-Small C&amp;I</v>
      </c>
    </row>
    <row r="840" spans="1:17" x14ac:dyDescent="0.3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</v>
      </c>
      <c r="P840">
        <v>3119</v>
      </c>
      <c r="Q840" t="str">
        <f t="shared" si="13"/>
        <v>3-Small C&amp;I</v>
      </c>
    </row>
    <row r="841" spans="1:17" x14ac:dyDescent="0.3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3712.85</v>
      </c>
      <c r="P841">
        <v>21774</v>
      </c>
      <c r="Q841" t="str">
        <f t="shared" si="13"/>
        <v>3-Small C&amp;I</v>
      </c>
    </row>
    <row r="842" spans="1:17" x14ac:dyDescent="0.3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587413.47</v>
      </c>
      <c r="P842">
        <v>6603926</v>
      </c>
      <c r="Q842" t="str">
        <f t="shared" si="13"/>
        <v>3-Small C&amp;I</v>
      </c>
    </row>
    <row r="843" spans="1:17" x14ac:dyDescent="0.3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1579561.94</v>
      </c>
      <c r="P843">
        <v>8816392</v>
      </c>
      <c r="Q843" t="str">
        <f t="shared" si="13"/>
        <v>5-Large C&amp;I</v>
      </c>
    </row>
    <row r="844" spans="1:17" x14ac:dyDescent="0.3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</v>
      </c>
      <c r="P844">
        <v>6480449</v>
      </c>
      <c r="Q844" t="str">
        <f t="shared" si="13"/>
        <v>4-Medium C&amp;I</v>
      </c>
    </row>
    <row r="845" spans="1:17" x14ac:dyDescent="0.3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x14ac:dyDescent="0.3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x14ac:dyDescent="0.3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</v>
      </c>
      <c r="P847">
        <v>2637</v>
      </c>
      <c r="Q847" t="str">
        <f t="shared" si="13"/>
        <v>3-Small C&amp;I</v>
      </c>
    </row>
    <row r="848" spans="1:17" x14ac:dyDescent="0.3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x14ac:dyDescent="0.3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6457.69</v>
      </c>
      <c r="P849">
        <v>29024</v>
      </c>
      <c r="Q849" t="str">
        <f t="shared" si="13"/>
        <v>4-Medium C&amp;I</v>
      </c>
    </row>
    <row r="850" spans="1:17" x14ac:dyDescent="0.3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x14ac:dyDescent="0.3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92.58</v>
      </c>
      <c r="P851">
        <v>389</v>
      </c>
      <c r="Q851" t="str">
        <f t="shared" si="13"/>
        <v>1-Residential</v>
      </c>
    </row>
    <row r="852" spans="1:17" x14ac:dyDescent="0.3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7731.08</v>
      </c>
      <c r="P852">
        <v>119460</v>
      </c>
      <c r="Q852" t="str">
        <f t="shared" si="13"/>
        <v>4-Medium C&amp;I</v>
      </c>
    </row>
    <row r="853" spans="1:17" x14ac:dyDescent="0.3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x14ac:dyDescent="0.3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68.63</v>
      </c>
      <c r="P854">
        <v>18</v>
      </c>
      <c r="Q854" t="str">
        <f t="shared" si="13"/>
        <v>4-Medium C&amp;I</v>
      </c>
    </row>
    <row r="855" spans="1:17" x14ac:dyDescent="0.3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</v>
      </c>
      <c r="P855">
        <v>2844</v>
      </c>
      <c r="Q855" t="str">
        <f t="shared" si="13"/>
        <v>3-Small C&amp;I</v>
      </c>
    </row>
    <row r="856" spans="1:17" x14ac:dyDescent="0.3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x14ac:dyDescent="0.3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x14ac:dyDescent="0.3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29.7</v>
      </c>
      <c r="P858">
        <v>104</v>
      </c>
      <c r="Q858" t="str">
        <f t="shared" si="13"/>
        <v>3-Small C&amp;I</v>
      </c>
    </row>
    <row r="859" spans="1:17" x14ac:dyDescent="0.3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430.83</v>
      </c>
      <c r="P859">
        <v>1871</v>
      </c>
      <c r="Q859" t="str">
        <f t="shared" si="13"/>
        <v>3-Small C&amp;I</v>
      </c>
    </row>
    <row r="860" spans="1:17" x14ac:dyDescent="0.3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</v>
      </c>
      <c r="P860">
        <v>4119</v>
      </c>
      <c r="Q860" t="str">
        <f t="shared" si="13"/>
        <v>3-Small C&amp;I</v>
      </c>
    </row>
    <row r="861" spans="1:17" x14ac:dyDescent="0.3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x14ac:dyDescent="0.3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x14ac:dyDescent="0.3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x14ac:dyDescent="0.3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</v>
      </c>
      <c r="P864">
        <v>159835</v>
      </c>
      <c r="Q864" t="str">
        <f t="shared" si="13"/>
        <v>Street</v>
      </c>
    </row>
    <row r="865" spans="1:17" x14ac:dyDescent="0.3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</v>
      </c>
      <c r="P865">
        <v>3943</v>
      </c>
      <c r="Q865" t="str">
        <f t="shared" si="13"/>
        <v>Street</v>
      </c>
    </row>
    <row r="866" spans="1:17" x14ac:dyDescent="0.3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</v>
      </c>
      <c r="P866">
        <v>128359</v>
      </c>
      <c r="Q866" t="str">
        <f t="shared" si="13"/>
        <v>Street</v>
      </c>
    </row>
    <row r="867" spans="1:17" x14ac:dyDescent="0.3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87596.65</v>
      </c>
      <c r="P867">
        <v>246221</v>
      </c>
      <c r="Q867" t="str">
        <f t="shared" si="13"/>
        <v>Street</v>
      </c>
    </row>
    <row r="868" spans="1:17" x14ac:dyDescent="0.3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x14ac:dyDescent="0.3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</v>
      </c>
      <c r="P869">
        <v>16</v>
      </c>
      <c r="Q869" t="str">
        <f t="shared" si="13"/>
        <v>Street</v>
      </c>
    </row>
    <row r="870" spans="1:17" x14ac:dyDescent="0.3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x14ac:dyDescent="0.3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x14ac:dyDescent="0.3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188207.74</v>
      </c>
      <c r="P872">
        <v>1620208</v>
      </c>
      <c r="Q872" t="str">
        <f t="shared" si="13"/>
        <v>1-Residential</v>
      </c>
    </row>
    <row r="873" spans="1:17" x14ac:dyDescent="0.3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x14ac:dyDescent="0.3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</v>
      </c>
      <c r="P874">
        <v>3185</v>
      </c>
      <c r="Q874" t="str">
        <f t="shared" si="13"/>
        <v>1-Residential</v>
      </c>
    </row>
    <row r="875" spans="1:17" x14ac:dyDescent="0.3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</v>
      </c>
      <c r="P875">
        <v>3037873</v>
      </c>
      <c r="Q875" t="str">
        <f t="shared" si="13"/>
        <v>2-Low Income Residential</v>
      </c>
    </row>
    <row r="876" spans="1:17" x14ac:dyDescent="0.3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x14ac:dyDescent="0.3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6348.12</v>
      </c>
      <c r="P877">
        <v>48308</v>
      </c>
      <c r="Q877" t="str">
        <f t="shared" si="13"/>
        <v>1-Residential</v>
      </c>
    </row>
    <row r="878" spans="1:17" x14ac:dyDescent="0.3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x14ac:dyDescent="0.3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</v>
      </c>
      <c r="P879">
        <v>8562825</v>
      </c>
      <c r="Q879" t="str">
        <f t="shared" si="13"/>
        <v>5-Large C&amp;I</v>
      </c>
    </row>
    <row r="880" spans="1:17" x14ac:dyDescent="0.3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x14ac:dyDescent="0.3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1556.33</v>
      </c>
      <c r="P881">
        <v>16021</v>
      </c>
      <c r="Q881" t="str">
        <f t="shared" si="13"/>
        <v>3-Small C&amp;I</v>
      </c>
    </row>
    <row r="882" spans="1:17" x14ac:dyDescent="0.3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x14ac:dyDescent="0.3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49.3</v>
      </c>
      <c r="P883">
        <v>155</v>
      </c>
      <c r="Q883" t="str">
        <f t="shared" si="13"/>
        <v>3-Small C&amp;I</v>
      </c>
    </row>
    <row r="884" spans="1:17" x14ac:dyDescent="0.3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11500.39</v>
      </c>
      <c r="P884">
        <v>50543</v>
      </c>
      <c r="Q884" t="str">
        <f t="shared" si="13"/>
        <v>3-Small C&amp;I</v>
      </c>
    </row>
    <row r="885" spans="1:17" x14ac:dyDescent="0.3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592.91</v>
      </c>
      <c r="P885">
        <v>2440</v>
      </c>
      <c r="Q885" t="str">
        <f t="shared" si="13"/>
        <v>4-Medium C&amp;I</v>
      </c>
    </row>
    <row r="886" spans="1:17" x14ac:dyDescent="0.3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6907.62</v>
      </c>
      <c r="P886">
        <v>37830</v>
      </c>
      <c r="Q886" t="str">
        <f t="shared" si="13"/>
        <v>4-Medium C&amp;I</v>
      </c>
    </row>
    <row r="887" spans="1:17" x14ac:dyDescent="0.3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</v>
      </c>
      <c r="P887">
        <v>3705</v>
      </c>
      <c r="Q887" t="str">
        <f t="shared" si="13"/>
        <v>3-Small C&amp;I</v>
      </c>
    </row>
    <row r="888" spans="1:17" x14ac:dyDescent="0.3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x14ac:dyDescent="0.3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</v>
      </c>
      <c r="P889">
        <v>44427</v>
      </c>
      <c r="Q889" t="str">
        <f t="shared" si="13"/>
        <v>Street</v>
      </c>
    </row>
    <row r="890" spans="1:17" x14ac:dyDescent="0.3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3229.47</v>
      </c>
      <c r="P890">
        <v>33014</v>
      </c>
      <c r="Q890" t="str">
        <f t="shared" si="13"/>
        <v>5-Large C&amp;I</v>
      </c>
    </row>
    <row r="891" spans="1:17" x14ac:dyDescent="0.3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909584.74</v>
      </c>
      <c r="P891">
        <v>6840856</v>
      </c>
      <c r="Q891" t="str">
        <f t="shared" si="13"/>
        <v>1-Residential</v>
      </c>
    </row>
    <row r="892" spans="1:17" x14ac:dyDescent="0.3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</v>
      </c>
      <c r="P892">
        <v>16098876</v>
      </c>
      <c r="Q892" t="str">
        <f t="shared" si="13"/>
        <v>1-Residential</v>
      </c>
    </row>
    <row r="893" spans="1:17" x14ac:dyDescent="0.3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</v>
      </c>
      <c r="P893">
        <v>19987792</v>
      </c>
      <c r="Q893" t="str">
        <f t="shared" si="13"/>
        <v>1-Residential</v>
      </c>
    </row>
    <row r="894" spans="1:17" x14ac:dyDescent="0.3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691931.94</v>
      </c>
      <c r="P894">
        <v>2966179</v>
      </c>
      <c r="Q894" t="str">
        <f t="shared" si="13"/>
        <v>1-Residential</v>
      </c>
    </row>
    <row r="895" spans="1:17" x14ac:dyDescent="0.3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986954.44</v>
      </c>
      <c r="P895">
        <v>24660293</v>
      </c>
      <c r="Q895" t="str">
        <f t="shared" si="13"/>
        <v>2-Low Income Residential</v>
      </c>
    </row>
    <row r="896" spans="1:17" x14ac:dyDescent="0.3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</v>
      </c>
      <c r="P896">
        <v>60277</v>
      </c>
      <c r="Q896" t="str">
        <f t="shared" si="13"/>
        <v>2-Low Income Residential</v>
      </c>
    </row>
    <row r="897" spans="1:17" x14ac:dyDescent="0.3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</v>
      </c>
      <c r="P897">
        <v>2418387</v>
      </c>
      <c r="Q897" t="str">
        <f t="shared" si="13"/>
        <v>2-Low Income Residential</v>
      </c>
    </row>
    <row r="898" spans="1:17" x14ac:dyDescent="0.3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</v>
      </c>
      <c r="P898">
        <v>941</v>
      </c>
      <c r="Q898" t="str">
        <f t="shared" ref="Q898:Q961" si="14">VLOOKUP(J898,S:T,2,FALSE)</f>
        <v>1-Residential</v>
      </c>
    </row>
    <row r="899" spans="1:17" x14ac:dyDescent="0.3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253065.68</v>
      </c>
      <c r="P899">
        <v>3303665</v>
      </c>
      <c r="Q899" t="str">
        <f t="shared" si="14"/>
        <v>4-Medium C&amp;I</v>
      </c>
    </row>
    <row r="900" spans="1:17" x14ac:dyDescent="0.3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x14ac:dyDescent="0.3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x14ac:dyDescent="0.3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2889.33</v>
      </c>
      <c r="P902">
        <v>15670</v>
      </c>
      <c r="Q902" t="str">
        <f t="shared" si="14"/>
        <v>3-Small C&amp;I</v>
      </c>
    </row>
    <row r="903" spans="1:17" x14ac:dyDescent="0.3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x14ac:dyDescent="0.3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49311.21</v>
      </c>
      <c r="P904">
        <v>459397</v>
      </c>
      <c r="Q904" t="str">
        <f t="shared" si="14"/>
        <v>3-Small C&amp;I</v>
      </c>
    </row>
    <row r="905" spans="1:17" x14ac:dyDescent="0.3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x14ac:dyDescent="0.3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</v>
      </c>
      <c r="P906">
        <v>5187</v>
      </c>
      <c r="Q906" t="str">
        <f t="shared" si="14"/>
        <v>3-Small C&amp;I</v>
      </c>
    </row>
    <row r="907" spans="1:17" x14ac:dyDescent="0.3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x14ac:dyDescent="0.3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</v>
      </c>
      <c r="P908">
        <v>3360</v>
      </c>
      <c r="Q908" t="str">
        <f t="shared" si="14"/>
        <v>4-Medium C&amp;I</v>
      </c>
    </row>
    <row r="909" spans="1:17" x14ac:dyDescent="0.3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5205.87</v>
      </c>
      <c r="P909">
        <v>28800</v>
      </c>
      <c r="Q909" t="str">
        <f t="shared" si="14"/>
        <v>4-Medium C&amp;I</v>
      </c>
    </row>
    <row r="910" spans="1:17" x14ac:dyDescent="0.3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8.6</v>
      </c>
      <c r="P910">
        <v>6</v>
      </c>
      <c r="Q910" t="str">
        <f t="shared" si="14"/>
        <v>3-Small C&amp;I</v>
      </c>
    </row>
    <row r="911" spans="1:17" x14ac:dyDescent="0.3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x14ac:dyDescent="0.3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</v>
      </c>
      <c r="P912">
        <v>114766</v>
      </c>
      <c r="Q912" t="str">
        <f t="shared" si="14"/>
        <v>Street</v>
      </c>
    </row>
    <row r="913" spans="1:17" x14ac:dyDescent="0.3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</v>
      </c>
      <c r="P913">
        <v>1446785</v>
      </c>
      <c r="Q913" t="str">
        <f t="shared" si="14"/>
        <v>Street</v>
      </c>
    </row>
    <row r="914" spans="1:17" x14ac:dyDescent="0.3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43.86</v>
      </c>
      <c r="P914">
        <v>141</v>
      </c>
      <c r="Q914" t="str">
        <f t="shared" si="14"/>
        <v>Street</v>
      </c>
    </row>
    <row r="915" spans="1:17" x14ac:dyDescent="0.3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</v>
      </c>
      <c r="P915">
        <v>161957</v>
      </c>
      <c r="Q915" t="str">
        <f t="shared" si="14"/>
        <v>Street</v>
      </c>
    </row>
    <row r="916" spans="1:17" x14ac:dyDescent="0.3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x14ac:dyDescent="0.3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x14ac:dyDescent="0.3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x14ac:dyDescent="0.3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x14ac:dyDescent="0.3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x14ac:dyDescent="0.3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9813.73</v>
      </c>
      <c r="P921">
        <v>41984</v>
      </c>
      <c r="Q921" t="str">
        <f t="shared" si="14"/>
        <v>1-Residential</v>
      </c>
    </row>
    <row r="922" spans="1:17" x14ac:dyDescent="0.3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9.67</v>
      </c>
      <c r="P922">
        <v>0</v>
      </c>
      <c r="Q922" t="str">
        <f t="shared" si="14"/>
        <v>3-Small C&amp;I</v>
      </c>
    </row>
    <row r="923" spans="1:17" x14ac:dyDescent="0.3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</v>
      </c>
      <c r="P923">
        <v>655</v>
      </c>
      <c r="Q923" t="str">
        <f t="shared" si="14"/>
        <v>3-Small C&amp;I</v>
      </c>
    </row>
    <row r="924" spans="1:17" x14ac:dyDescent="0.3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677.26</v>
      </c>
      <c r="P924">
        <v>3155</v>
      </c>
      <c r="Q924" t="str">
        <f t="shared" si="14"/>
        <v>3-Small C&amp;I</v>
      </c>
    </row>
    <row r="925" spans="1:17" x14ac:dyDescent="0.3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16079.72</v>
      </c>
      <c r="P925">
        <v>47938</v>
      </c>
      <c r="Q925" t="str">
        <f t="shared" si="14"/>
        <v>Street</v>
      </c>
    </row>
    <row r="926" spans="1:17" x14ac:dyDescent="0.3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x14ac:dyDescent="0.3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x14ac:dyDescent="0.3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9.09</v>
      </c>
      <c r="P928">
        <v>22</v>
      </c>
      <c r="Q928" t="str">
        <f t="shared" si="14"/>
        <v>Street</v>
      </c>
    </row>
    <row r="929" spans="1:17" x14ac:dyDescent="0.3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x14ac:dyDescent="0.3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55.37</v>
      </c>
      <c r="P930">
        <v>108</v>
      </c>
      <c r="Q930" t="str">
        <f t="shared" si="14"/>
        <v>Street</v>
      </c>
    </row>
    <row r="931" spans="1:17" x14ac:dyDescent="0.3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x14ac:dyDescent="0.3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x14ac:dyDescent="0.3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168203.71</v>
      </c>
      <c r="P933">
        <v>694916</v>
      </c>
      <c r="Q933" t="str">
        <f t="shared" si="14"/>
        <v>1-Residential</v>
      </c>
    </row>
    <row r="934" spans="1:17" x14ac:dyDescent="0.3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x14ac:dyDescent="0.3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x14ac:dyDescent="0.3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13.2</v>
      </c>
      <c r="P936">
        <v>0</v>
      </c>
      <c r="Q936" t="str">
        <f t="shared" si="14"/>
        <v>1-Residential</v>
      </c>
    </row>
    <row r="937" spans="1:17" x14ac:dyDescent="0.3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x14ac:dyDescent="0.3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</v>
      </c>
      <c r="P938">
        <v>1993</v>
      </c>
      <c r="Q938" t="str">
        <f t="shared" si="14"/>
        <v>2-Low Income Residential</v>
      </c>
    </row>
    <row r="939" spans="1:17" x14ac:dyDescent="0.3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</v>
      </c>
      <c r="P939">
        <v>970104</v>
      </c>
      <c r="Q939" t="str">
        <f t="shared" si="14"/>
        <v>5-Large C&amp;I</v>
      </c>
    </row>
    <row r="940" spans="1:17" x14ac:dyDescent="0.3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x14ac:dyDescent="0.3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</v>
      </c>
      <c r="P941">
        <v>82518053</v>
      </c>
      <c r="Q941" t="str">
        <f t="shared" si="14"/>
        <v>3-Small C&amp;I</v>
      </c>
    </row>
    <row r="942" spans="1:17" x14ac:dyDescent="0.3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x14ac:dyDescent="0.3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x14ac:dyDescent="0.3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-424023.48</v>
      </c>
      <c r="P944">
        <v>424787</v>
      </c>
      <c r="Q944" t="str">
        <f t="shared" si="14"/>
        <v>3-Small C&amp;I</v>
      </c>
    </row>
    <row r="945" spans="1:17" x14ac:dyDescent="0.3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</v>
      </c>
      <c r="P945">
        <v>3266</v>
      </c>
      <c r="Q945" t="str">
        <f t="shared" si="14"/>
        <v>3-Small C&amp;I</v>
      </c>
    </row>
    <row r="946" spans="1:17" x14ac:dyDescent="0.3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2897.74</v>
      </c>
      <c r="P946">
        <v>18584</v>
      </c>
      <c r="Q946" t="str">
        <f t="shared" si="14"/>
        <v>3-Small C&amp;I</v>
      </c>
    </row>
    <row r="947" spans="1:17" x14ac:dyDescent="0.3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</v>
      </c>
      <c r="P947">
        <v>12</v>
      </c>
      <c r="Q947" t="str">
        <f t="shared" si="14"/>
        <v>3-Small C&amp;I</v>
      </c>
    </row>
    <row r="948" spans="1:17" x14ac:dyDescent="0.3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35.22</v>
      </c>
      <c r="P948">
        <v>162</v>
      </c>
      <c r="Q948" t="str">
        <f t="shared" si="14"/>
        <v>3-Small C&amp;I</v>
      </c>
    </row>
    <row r="949" spans="1:17" x14ac:dyDescent="0.3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761300.47</v>
      </c>
      <c r="P949">
        <v>3952846</v>
      </c>
      <c r="Q949" t="str">
        <f t="shared" si="14"/>
        <v>4-Medium C&amp;I</v>
      </c>
    </row>
    <row r="950" spans="1:17" x14ac:dyDescent="0.3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</v>
      </c>
      <c r="P950">
        <v>281</v>
      </c>
      <c r="Q950" t="str">
        <f t="shared" si="14"/>
        <v>Street</v>
      </c>
    </row>
    <row r="951" spans="1:17" x14ac:dyDescent="0.3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x14ac:dyDescent="0.3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</v>
      </c>
      <c r="P952">
        <v>18215</v>
      </c>
      <c r="Q952" t="str">
        <f t="shared" si="14"/>
        <v>Street</v>
      </c>
    </row>
    <row r="953" spans="1:17" x14ac:dyDescent="0.3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</v>
      </c>
      <c r="P953">
        <v>70636</v>
      </c>
      <c r="Q953" t="str">
        <f t="shared" si="14"/>
        <v>Street</v>
      </c>
    </row>
    <row r="954" spans="1:17" x14ac:dyDescent="0.3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</v>
      </c>
      <c r="P954">
        <v>16</v>
      </c>
      <c r="Q954" t="str">
        <f t="shared" si="14"/>
        <v>Street</v>
      </c>
    </row>
    <row r="955" spans="1:17" x14ac:dyDescent="0.3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476314.86</v>
      </c>
      <c r="P955">
        <v>6128880</v>
      </c>
      <c r="Q955" t="str">
        <f t="shared" si="14"/>
        <v>3-Small C&amp;I</v>
      </c>
    </row>
    <row r="956" spans="1:17" x14ac:dyDescent="0.3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x14ac:dyDescent="0.3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x14ac:dyDescent="0.3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x14ac:dyDescent="0.3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</v>
      </c>
      <c r="P959">
        <v>160120</v>
      </c>
      <c r="Q959" t="str">
        <f t="shared" si="14"/>
        <v>3-Small C&amp;I</v>
      </c>
    </row>
    <row r="960" spans="1:17" x14ac:dyDescent="0.3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</v>
      </c>
      <c r="P960">
        <v>125215</v>
      </c>
      <c r="Q960" t="str">
        <f t="shared" si="14"/>
        <v>1-Residential</v>
      </c>
    </row>
    <row r="961" spans="1:17" x14ac:dyDescent="0.3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x14ac:dyDescent="0.3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</v>
      </c>
      <c r="P962">
        <v>13755</v>
      </c>
      <c r="Q962" t="str">
        <f t="shared" ref="Q962:Q1025" si="15">VLOOKUP(J962,S:T,2,FALSE)</f>
        <v>1-Residential</v>
      </c>
    </row>
    <row r="963" spans="1:17" x14ac:dyDescent="0.3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</v>
      </c>
      <c r="P963">
        <v>5764</v>
      </c>
      <c r="Q963" t="str">
        <f t="shared" si="15"/>
        <v>2-Low Income Residential</v>
      </c>
    </row>
    <row r="964" spans="1:17" x14ac:dyDescent="0.3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</v>
      </c>
      <c r="P964">
        <v>64646</v>
      </c>
      <c r="Q964" t="str">
        <f t="shared" si="15"/>
        <v>2-Low Income Residential</v>
      </c>
    </row>
    <row r="965" spans="1:17" x14ac:dyDescent="0.3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x14ac:dyDescent="0.3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4607.24</v>
      </c>
      <c r="P966">
        <v>19281</v>
      </c>
      <c r="Q966" t="str">
        <f t="shared" si="15"/>
        <v>1-Residential</v>
      </c>
    </row>
    <row r="967" spans="1:17" x14ac:dyDescent="0.3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x14ac:dyDescent="0.3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x14ac:dyDescent="0.3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1469.08</v>
      </c>
      <c r="P969">
        <v>7770</v>
      </c>
      <c r="Q969" t="str">
        <f t="shared" si="15"/>
        <v>3-Small C&amp;I</v>
      </c>
    </row>
    <row r="970" spans="1:17" x14ac:dyDescent="0.3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</v>
      </c>
      <c r="P970">
        <v>1716000</v>
      </c>
      <c r="Q970" t="str">
        <f t="shared" si="15"/>
        <v>3-Small C&amp;I</v>
      </c>
    </row>
    <row r="971" spans="1:17" x14ac:dyDescent="0.3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</v>
      </c>
      <c r="P971">
        <v>194</v>
      </c>
      <c r="Q971" t="str">
        <f t="shared" si="15"/>
        <v>3-Small C&amp;I</v>
      </c>
    </row>
    <row r="972" spans="1:17" x14ac:dyDescent="0.3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</v>
      </c>
      <c r="P972">
        <v>2855</v>
      </c>
      <c r="Q972" t="str">
        <f t="shared" si="15"/>
        <v>3-Small C&amp;I</v>
      </c>
    </row>
    <row r="973" spans="1:17" x14ac:dyDescent="0.3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970.51</v>
      </c>
      <c r="P973">
        <v>5123</v>
      </c>
      <c r="Q973" t="str">
        <f t="shared" si="15"/>
        <v>4-Medium C&amp;I</v>
      </c>
    </row>
    <row r="974" spans="1:17" x14ac:dyDescent="0.3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</v>
      </c>
      <c r="P974">
        <v>1052</v>
      </c>
      <c r="Q974" t="str">
        <f t="shared" si="15"/>
        <v>3-Small C&amp;I</v>
      </c>
    </row>
    <row r="975" spans="1:17" x14ac:dyDescent="0.3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x14ac:dyDescent="0.3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x14ac:dyDescent="0.3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x14ac:dyDescent="0.3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x14ac:dyDescent="0.3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x14ac:dyDescent="0.3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123278.93</v>
      </c>
      <c r="P980">
        <v>1411777</v>
      </c>
      <c r="Q980" t="str">
        <f t="shared" si="15"/>
        <v>4-Medium C&amp;I</v>
      </c>
    </row>
    <row r="981" spans="1:17" x14ac:dyDescent="0.3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x14ac:dyDescent="0.3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1711.83</v>
      </c>
      <c r="P982">
        <v>14739</v>
      </c>
      <c r="Q982" t="str">
        <f t="shared" si="15"/>
        <v>3-Small C&amp;I</v>
      </c>
    </row>
    <row r="983" spans="1:17" x14ac:dyDescent="0.3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</v>
      </c>
      <c r="P983">
        <v>153829</v>
      </c>
      <c r="Q983" t="str">
        <f t="shared" si="15"/>
        <v>3-Small C&amp;I</v>
      </c>
    </row>
    <row r="984" spans="1:17" x14ac:dyDescent="0.3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395.58</v>
      </c>
      <c r="P984">
        <v>3224</v>
      </c>
      <c r="Q984" t="str">
        <f t="shared" si="15"/>
        <v>3-Small C&amp;I</v>
      </c>
    </row>
    <row r="985" spans="1:17" x14ac:dyDescent="0.3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x14ac:dyDescent="0.3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</v>
      </c>
      <c r="P986">
        <v>163557</v>
      </c>
      <c r="Q986" t="str">
        <f t="shared" si="15"/>
        <v>3-Small C&amp;I</v>
      </c>
    </row>
    <row r="987" spans="1:17" x14ac:dyDescent="0.3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</v>
      </c>
      <c r="P987">
        <v>7980</v>
      </c>
      <c r="Q987" t="str">
        <f t="shared" si="15"/>
        <v>3-Small C&amp;I</v>
      </c>
    </row>
    <row r="988" spans="1:17" x14ac:dyDescent="0.3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6885.2</v>
      </c>
      <c r="P988">
        <v>70362</v>
      </c>
      <c r="Q988" t="str">
        <f t="shared" si="15"/>
        <v>3-Small C&amp;I</v>
      </c>
    </row>
    <row r="989" spans="1:17" x14ac:dyDescent="0.3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x14ac:dyDescent="0.3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</v>
      </c>
      <c r="P990">
        <v>1322761</v>
      </c>
      <c r="Q990" t="str">
        <f t="shared" si="15"/>
        <v>4-Medium C&amp;I</v>
      </c>
    </row>
    <row r="991" spans="1:17" x14ac:dyDescent="0.3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x14ac:dyDescent="0.3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6660.12</v>
      </c>
      <c r="P992">
        <v>15387</v>
      </c>
      <c r="Q992" t="str">
        <f t="shared" si="15"/>
        <v>Street</v>
      </c>
    </row>
    <row r="993" spans="1:17" x14ac:dyDescent="0.3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</v>
      </c>
      <c r="P993">
        <v>34502</v>
      </c>
      <c r="Q993" t="str">
        <f t="shared" si="15"/>
        <v>Street</v>
      </c>
    </row>
    <row r="994" spans="1:17" x14ac:dyDescent="0.3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</v>
      </c>
      <c r="P994">
        <v>15456</v>
      </c>
      <c r="Q994" t="str">
        <f t="shared" si="15"/>
        <v>Street</v>
      </c>
    </row>
    <row r="995" spans="1:17" x14ac:dyDescent="0.3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57823.77</v>
      </c>
      <c r="P995">
        <v>330628</v>
      </c>
      <c r="Q995" t="str">
        <f t="shared" si="15"/>
        <v>3-Small C&amp;I</v>
      </c>
    </row>
    <row r="996" spans="1:17" x14ac:dyDescent="0.3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</v>
      </c>
      <c r="P996">
        <v>26528509</v>
      </c>
      <c r="Q996" t="str">
        <f t="shared" si="15"/>
        <v>2-Low Income Residential</v>
      </c>
    </row>
    <row r="997" spans="1:17" x14ac:dyDescent="0.3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x14ac:dyDescent="0.3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x14ac:dyDescent="0.3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x14ac:dyDescent="0.3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</v>
      </c>
      <c r="P1000">
        <v>19447739</v>
      </c>
      <c r="Q1000" t="str">
        <f t="shared" si="15"/>
        <v>5-Large C&amp;I</v>
      </c>
    </row>
    <row r="1001" spans="1:17" x14ac:dyDescent="0.3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206732.65</v>
      </c>
      <c r="P1001">
        <v>1215372</v>
      </c>
      <c r="Q1001" t="str">
        <f t="shared" si="15"/>
        <v>5-Large C&amp;I</v>
      </c>
    </row>
    <row r="1002" spans="1:17" x14ac:dyDescent="0.3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120903.76</v>
      </c>
      <c r="P1002">
        <v>661079</v>
      </c>
      <c r="Q1002" t="str">
        <f t="shared" si="15"/>
        <v>4-Medium C&amp;I</v>
      </c>
    </row>
    <row r="1003" spans="1:17" x14ac:dyDescent="0.3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x14ac:dyDescent="0.3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</v>
      </c>
      <c r="P1004">
        <v>279713</v>
      </c>
      <c r="Q1004" t="str">
        <f t="shared" si="15"/>
        <v>3-Small C&amp;I</v>
      </c>
    </row>
    <row r="1005" spans="1:17" x14ac:dyDescent="0.3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x14ac:dyDescent="0.3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</v>
      </c>
      <c r="P1006">
        <v>15288</v>
      </c>
      <c r="Q1006" t="str">
        <f t="shared" si="15"/>
        <v>3-Small C&amp;I</v>
      </c>
    </row>
    <row r="1007" spans="1:17" x14ac:dyDescent="0.3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</v>
      </c>
      <c r="P1007">
        <v>5323</v>
      </c>
      <c r="Q1007" t="str">
        <f t="shared" si="15"/>
        <v>3-Small C&amp;I</v>
      </c>
    </row>
    <row r="1008" spans="1:17" x14ac:dyDescent="0.3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x14ac:dyDescent="0.3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2773.08</v>
      </c>
      <c r="P1009">
        <v>11043</v>
      </c>
      <c r="Q1009" t="str">
        <f t="shared" si="15"/>
        <v>Street</v>
      </c>
    </row>
    <row r="1010" spans="1:17" x14ac:dyDescent="0.3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</v>
      </c>
      <c r="P1010">
        <v>4918</v>
      </c>
      <c r="Q1010" t="str">
        <f t="shared" si="15"/>
        <v>Street</v>
      </c>
    </row>
    <row r="1011" spans="1:17" x14ac:dyDescent="0.3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</v>
      </c>
      <c r="P1011">
        <v>11863</v>
      </c>
      <c r="Q1011" t="str">
        <f t="shared" si="15"/>
        <v>Street</v>
      </c>
    </row>
    <row r="1012" spans="1:17" x14ac:dyDescent="0.3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</v>
      </c>
      <c r="P1012">
        <v>1040</v>
      </c>
      <c r="Q1012" t="str">
        <f t="shared" si="15"/>
        <v>Street</v>
      </c>
    </row>
    <row r="1013" spans="1:17" x14ac:dyDescent="0.3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x14ac:dyDescent="0.3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x14ac:dyDescent="0.3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1765.82</v>
      </c>
      <c r="P1015">
        <v>446</v>
      </c>
      <c r="Q1015" t="str">
        <f t="shared" si="15"/>
        <v>Street</v>
      </c>
    </row>
    <row r="1016" spans="1:17" x14ac:dyDescent="0.3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23539.53</v>
      </c>
      <c r="P1016">
        <v>141766</v>
      </c>
      <c r="Q1016" t="str">
        <f t="shared" si="15"/>
        <v>4-Medium C&amp;I</v>
      </c>
    </row>
    <row r="1017" spans="1:17" x14ac:dyDescent="0.3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</v>
      </c>
      <c r="P1017">
        <v>6514</v>
      </c>
      <c r="Q1017" t="str">
        <f t="shared" si="15"/>
        <v>3-Small C&amp;I</v>
      </c>
    </row>
    <row r="1018" spans="1:17" x14ac:dyDescent="0.3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x14ac:dyDescent="0.3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</v>
      </c>
      <c r="P1019">
        <v>3899</v>
      </c>
      <c r="Q1019" t="str">
        <f t="shared" si="15"/>
        <v>3-Small C&amp;I</v>
      </c>
    </row>
    <row r="1020" spans="1:17" x14ac:dyDescent="0.3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x14ac:dyDescent="0.3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x14ac:dyDescent="0.3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</v>
      </c>
      <c r="P1022">
        <v>99699917</v>
      </c>
      <c r="Q1022" t="str">
        <f t="shared" si="15"/>
        <v>3-Small C&amp;I</v>
      </c>
    </row>
    <row r="1023" spans="1:17" x14ac:dyDescent="0.3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</v>
      </c>
      <c r="P1023">
        <v>460800</v>
      </c>
      <c r="Q1023" t="str">
        <f t="shared" si="15"/>
        <v>3-Small C&amp;I</v>
      </c>
    </row>
    <row r="1024" spans="1:17" x14ac:dyDescent="0.3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x14ac:dyDescent="0.3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395.58</v>
      </c>
      <c r="P1025">
        <v>3224</v>
      </c>
      <c r="Q1025" t="str">
        <f t="shared" si="15"/>
        <v>3-Small C&amp;I</v>
      </c>
    </row>
    <row r="1026" spans="1:17" x14ac:dyDescent="0.3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ref="Q1026:Q1089" si="16">VLOOKUP(J1026,S:T,2,FALSE)</f>
        <v>3-Small C&amp;I</v>
      </c>
    </row>
    <row r="1027" spans="1:17" x14ac:dyDescent="0.3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</v>
      </c>
      <c r="P1027">
        <v>5156</v>
      </c>
      <c r="Q1027" t="str">
        <f t="shared" si="16"/>
        <v>3-Small C&amp;I</v>
      </c>
    </row>
    <row r="1028" spans="1:17" x14ac:dyDescent="0.3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x14ac:dyDescent="0.3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</v>
      </c>
      <c r="P1029">
        <v>44160</v>
      </c>
      <c r="Q1029" t="str">
        <f t="shared" si="16"/>
        <v>5-Large C&amp;I</v>
      </c>
    </row>
    <row r="1030" spans="1:17" x14ac:dyDescent="0.3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x14ac:dyDescent="0.3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</v>
      </c>
      <c r="P1031">
        <v>451282</v>
      </c>
      <c r="Q1031" t="str">
        <f t="shared" si="16"/>
        <v>Street</v>
      </c>
    </row>
    <row r="1032" spans="1:17" x14ac:dyDescent="0.3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</v>
      </c>
      <c r="P1032">
        <v>110</v>
      </c>
      <c r="Q1032" t="str">
        <f t="shared" si="16"/>
        <v>Street</v>
      </c>
    </row>
    <row r="1033" spans="1:17" x14ac:dyDescent="0.3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</v>
      </c>
      <c r="P1033">
        <v>282</v>
      </c>
      <c r="Q1033" t="str">
        <f t="shared" si="16"/>
        <v>Street</v>
      </c>
    </row>
    <row r="1034" spans="1:17" x14ac:dyDescent="0.3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x14ac:dyDescent="0.3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</v>
      </c>
      <c r="P1035">
        <v>448</v>
      </c>
      <c r="Q1035" t="str">
        <f t="shared" si="16"/>
        <v>Street</v>
      </c>
    </row>
    <row r="1036" spans="1:17" x14ac:dyDescent="0.3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6408.99</v>
      </c>
      <c r="P1036">
        <v>14833</v>
      </c>
      <c r="Q1036" t="str">
        <f t="shared" si="16"/>
        <v>Street</v>
      </c>
    </row>
    <row r="1037" spans="1:17" x14ac:dyDescent="0.3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</v>
      </c>
      <c r="P1037">
        <v>11931</v>
      </c>
      <c r="Q1037" t="str">
        <f t="shared" si="16"/>
        <v>Street</v>
      </c>
    </row>
    <row r="1038" spans="1:17" x14ac:dyDescent="0.3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</v>
      </c>
      <c r="P1038">
        <v>1031</v>
      </c>
      <c r="Q1038" t="str">
        <f t="shared" si="16"/>
        <v>Street</v>
      </c>
    </row>
    <row r="1039" spans="1:17" x14ac:dyDescent="0.3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</v>
      </c>
      <c r="P1039">
        <v>34697</v>
      </c>
      <c r="Q1039" t="str">
        <f t="shared" si="16"/>
        <v>Street</v>
      </c>
    </row>
    <row r="1040" spans="1:17" x14ac:dyDescent="0.3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x14ac:dyDescent="0.3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</v>
      </c>
      <c r="P1041">
        <v>141</v>
      </c>
      <c r="Q1041" t="str">
        <f t="shared" si="16"/>
        <v>Street</v>
      </c>
    </row>
    <row r="1042" spans="1:17" x14ac:dyDescent="0.3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</v>
      </c>
      <c r="P1042">
        <v>11106</v>
      </c>
      <c r="Q1042" t="str">
        <f t="shared" si="16"/>
        <v>Street</v>
      </c>
    </row>
    <row r="1043" spans="1:17" x14ac:dyDescent="0.3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x14ac:dyDescent="0.3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</v>
      </c>
      <c r="P1044">
        <v>6587253</v>
      </c>
      <c r="Q1044" t="str">
        <f t="shared" si="16"/>
        <v>3-Small C&amp;I</v>
      </c>
    </row>
    <row r="1045" spans="1:17" x14ac:dyDescent="0.3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</v>
      </c>
      <c r="P1045">
        <v>19345</v>
      </c>
      <c r="Q1045" t="str">
        <f t="shared" si="16"/>
        <v>3-Small C&amp;I</v>
      </c>
    </row>
    <row r="1046" spans="1:17" x14ac:dyDescent="0.3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x14ac:dyDescent="0.3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x14ac:dyDescent="0.3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</v>
      </c>
      <c r="P1048">
        <v>361590</v>
      </c>
      <c r="Q1048" t="str">
        <f t="shared" si="16"/>
        <v>3-Small C&amp;I</v>
      </c>
    </row>
    <row r="1049" spans="1:17" x14ac:dyDescent="0.3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x14ac:dyDescent="0.3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</v>
      </c>
      <c r="P1050">
        <v>13058</v>
      </c>
      <c r="Q1050" t="str">
        <f t="shared" si="16"/>
        <v>3-Small C&amp;I</v>
      </c>
    </row>
    <row r="1051" spans="1:17" x14ac:dyDescent="0.3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x14ac:dyDescent="0.3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x14ac:dyDescent="0.3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</v>
      </c>
      <c r="P1053">
        <v>43632</v>
      </c>
      <c r="Q1053" t="str">
        <f t="shared" si="16"/>
        <v>1-Residential</v>
      </c>
    </row>
    <row r="1054" spans="1:17" x14ac:dyDescent="0.3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x14ac:dyDescent="0.3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x14ac:dyDescent="0.3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x14ac:dyDescent="0.3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92962.14</v>
      </c>
      <c r="P1057">
        <v>1360018</v>
      </c>
      <c r="Q1057" t="str">
        <f t="shared" si="16"/>
        <v>5-Large C&amp;I</v>
      </c>
    </row>
    <row r="1058" spans="1:17" x14ac:dyDescent="0.3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16677.53</v>
      </c>
      <c r="P1058">
        <v>49356</v>
      </c>
      <c r="Q1058" t="str">
        <f t="shared" si="16"/>
        <v>Street</v>
      </c>
    </row>
    <row r="1059" spans="1:17" x14ac:dyDescent="0.3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x14ac:dyDescent="0.3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</v>
      </c>
      <c r="P1060">
        <v>835</v>
      </c>
      <c r="Q1060" t="str">
        <f t="shared" si="16"/>
        <v>3-Small C&amp;I</v>
      </c>
    </row>
    <row r="1061" spans="1:17" x14ac:dyDescent="0.3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x14ac:dyDescent="0.3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x14ac:dyDescent="0.3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</v>
      </c>
      <c r="P1063">
        <v>1476236</v>
      </c>
      <c r="Q1063" t="str">
        <f t="shared" si="16"/>
        <v>Street</v>
      </c>
    </row>
    <row r="1064" spans="1:17" x14ac:dyDescent="0.3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9.09</v>
      </c>
      <c r="P1064">
        <v>22</v>
      </c>
      <c r="Q1064" t="str">
        <f t="shared" si="16"/>
        <v>Street</v>
      </c>
    </row>
    <row r="1065" spans="1:17" x14ac:dyDescent="0.3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3438.08</v>
      </c>
      <c r="P1065">
        <v>3968</v>
      </c>
      <c r="Q1065" t="str">
        <f t="shared" si="16"/>
        <v>Street</v>
      </c>
    </row>
    <row r="1066" spans="1:17" x14ac:dyDescent="0.3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</v>
      </c>
      <c r="P1066">
        <v>215928</v>
      </c>
      <c r="Q1066" t="str">
        <f t="shared" si="16"/>
        <v>Street</v>
      </c>
    </row>
    <row r="1067" spans="1:17" x14ac:dyDescent="0.3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x14ac:dyDescent="0.3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x14ac:dyDescent="0.3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x14ac:dyDescent="0.3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</v>
      </c>
      <c r="P1070">
        <v>399746</v>
      </c>
      <c r="Q1070" t="str">
        <f t="shared" si="16"/>
        <v>3-Small C&amp;I</v>
      </c>
    </row>
    <row r="1071" spans="1:17" x14ac:dyDescent="0.3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32353.46</v>
      </c>
      <c r="P1071">
        <v>173320</v>
      </c>
      <c r="Q1071" t="str">
        <f t="shared" si="16"/>
        <v>3-Small C&amp;I</v>
      </c>
    </row>
    <row r="1072" spans="1:17" x14ac:dyDescent="0.3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x14ac:dyDescent="0.3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x14ac:dyDescent="0.3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</v>
      </c>
      <c r="P1074">
        <v>4690</v>
      </c>
      <c r="Q1074" t="str">
        <f t="shared" si="16"/>
        <v>3-Small C&amp;I</v>
      </c>
    </row>
    <row r="1075" spans="1:17" x14ac:dyDescent="0.3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338.76</v>
      </c>
      <c r="P1075">
        <v>1800</v>
      </c>
      <c r="Q1075" t="str">
        <f t="shared" si="16"/>
        <v>3-Small C&amp;I</v>
      </c>
    </row>
    <row r="1076" spans="1:17" x14ac:dyDescent="0.3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</v>
      </c>
      <c r="P1076">
        <v>988</v>
      </c>
      <c r="Q1076" t="str">
        <f t="shared" si="16"/>
        <v>1-Residential</v>
      </c>
    </row>
    <row r="1077" spans="1:17" x14ac:dyDescent="0.3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x14ac:dyDescent="0.3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x14ac:dyDescent="0.3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x14ac:dyDescent="0.3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</v>
      </c>
      <c r="P1080">
        <v>21659065</v>
      </c>
      <c r="Q1080" t="str">
        <f t="shared" si="16"/>
        <v>5-Large C&amp;I</v>
      </c>
    </row>
    <row r="1081" spans="1:17" x14ac:dyDescent="0.3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x14ac:dyDescent="0.3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</v>
      </c>
      <c r="P1082">
        <v>126182</v>
      </c>
      <c r="Q1082" t="str">
        <f t="shared" si="16"/>
        <v>Street</v>
      </c>
    </row>
    <row r="1083" spans="1:17" x14ac:dyDescent="0.3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</v>
      </c>
      <c r="P1083">
        <v>16</v>
      </c>
      <c r="Q1083" t="str">
        <f t="shared" si="16"/>
        <v>Street</v>
      </c>
    </row>
    <row r="1084" spans="1:17" x14ac:dyDescent="0.3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x14ac:dyDescent="0.3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3868.56</v>
      </c>
      <c r="P1085">
        <v>47764</v>
      </c>
      <c r="Q1085" t="str">
        <f t="shared" si="16"/>
        <v>5-Large C&amp;I</v>
      </c>
    </row>
    <row r="1086" spans="1:17" x14ac:dyDescent="0.3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695268.82</v>
      </c>
      <c r="P1086">
        <v>3987844</v>
      </c>
      <c r="Q1086" t="str">
        <f t="shared" si="16"/>
        <v>4-Medium C&amp;I</v>
      </c>
    </row>
    <row r="1087" spans="1:17" x14ac:dyDescent="0.3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x14ac:dyDescent="0.3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</v>
      </c>
      <c r="P1088">
        <v>6895046</v>
      </c>
      <c r="Q1088" t="str">
        <f t="shared" si="16"/>
        <v>4-Medium C&amp;I</v>
      </c>
    </row>
    <row r="1089" spans="1:17" x14ac:dyDescent="0.3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550.16</v>
      </c>
      <c r="P1089">
        <v>2520</v>
      </c>
      <c r="Q1089" t="str">
        <f t="shared" si="16"/>
        <v>4-Medium C&amp;I</v>
      </c>
    </row>
    <row r="1090" spans="1:17" x14ac:dyDescent="0.3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ref="Q1090:Q1153" si="17">VLOOKUP(J1090,S:T,2,FALSE)</f>
        <v>4-Medium C&amp;I</v>
      </c>
    </row>
    <row r="1091" spans="1:17" x14ac:dyDescent="0.3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x14ac:dyDescent="0.3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</v>
      </c>
      <c r="P1092">
        <v>1958247</v>
      </c>
      <c r="Q1092" t="str">
        <f t="shared" si="17"/>
        <v>3-Small C&amp;I</v>
      </c>
    </row>
    <row r="1093" spans="1:17" x14ac:dyDescent="0.3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7.68</v>
      </c>
      <c r="P1093">
        <v>-10</v>
      </c>
      <c r="Q1093" t="str">
        <f t="shared" si="17"/>
        <v>3-Small C&amp;I</v>
      </c>
    </row>
    <row r="1094" spans="1:17" x14ac:dyDescent="0.3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x14ac:dyDescent="0.3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</v>
      </c>
      <c r="P1095">
        <v>4605</v>
      </c>
      <c r="Q1095" t="str">
        <f t="shared" si="17"/>
        <v>1-Residential</v>
      </c>
    </row>
    <row r="1096" spans="1:17" x14ac:dyDescent="0.3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1391865.68</v>
      </c>
      <c r="P1096">
        <v>10684921</v>
      </c>
      <c r="Q1096" t="str">
        <f t="shared" si="17"/>
        <v>1-Residential</v>
      </c>
    </row>
    <row r="1097" spans="1:17" x14ac:dyDescent="0.3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x14ac:dyDescent="0.3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</v>
      </c>
      <c r="P1098">
        <v>2830736</v>
      </c>
      <c r="Q1098" t="str">
        <f t="shared" si="17"/>
        <v>2-Low Income Residential</v>
      </c>
    </row>
    <row r="1099" spans="1:17" x14ac:dyDescent="0.3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</v>
      </c>
      <c r="P1099">
        <v>11400</v>
      </c>
      <c r="Q1099" t="str">
        <f t="shared" si="17"/>
        <v>3-Small C&amp;I</v>
      </c>
    </row>
    <row r="1100" spans="1:17" x14ac:dyDescent="0.3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</v>
      </c>
      <c r="P1100">
        <v>62630</v>
      </c>
      <c r="Q1100" t="str">
        <f t="shared" si="17"/>
        <v>3-Small C&amp;I</v>
      </c>
    </row>
    <row r="1101" spans="1:17" x14ac:dyDescent="0.3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x14ac:dyDescent="0.3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x14ac:dyDescent="0.3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x14ac:dyDescent="0.3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</v>
      </c>
      <c r="P1104">
        <v>2821160</v>
      </c>
      <c r="Q1104" t="str">
        <f t="shared" si="17"/>
        <v>Street</v>
      </c>
    </row>
    <row r="1105" spans="1:17" x14ac:dyDescent="0.3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</v>
      </c>
      <c r="P1105">
        <v>9814</v>
      </c>
      <c r="Q1105" t="str">
        <f t="shared" si="17"/>
        <v>Street</v>
      </c>
    </row>
    <row r="1106" spans="1:17" x14ac:dyDescent="0.3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x14ac:dyDescent="0.3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x14ac:dyDescent="0.3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</v>
      </c>
      <c r="P1108">
        <v>603</v>
      </c>
      <c r="Q1108" t="str">
        <f t="shared" si="17"/>
        <v>3-Small C&amp;I</v>
      </c>
    </row>
    <row r="1109" spans="1:17" x14ac:dyDescent="0.3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x14ac:dyDescent="0.3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</v>
      </c>
      <c r="P1110">
        <v>2131206</v>
      </c>
      <c r="Q1110" t="str">
        <f t="shared" si="17"/>
        <v>3-Small C&amp;I</v>
      </c>
    </row>
    <row r="1111" spans="1:17" x14ac:dyDescent="0.3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1725.36</v>
      </c>
      <c r="P1111">
        <v>12688</v>
      </c>
      <c r="Q1111" t="str">
        <f t="shared" si="17"/>
        <v>1-Residential</v>
      </c>
    </row>
    <row r="1112" spans="1:17" x14ac:dyDescent="0.3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x14ac:dyDescent="0.3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63664.53</v>
      </c>
      <c r="P1113">
        <v>407256</v>
      </c>
      <c r="Q1113" t="str">
        <f t="shared" si="17"/>
        <v>2-Low Income Residential</v>
      </c>
    </row>
    <row r="1114" spans="1:17" x14ac:dyDescent="0.3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x14ac:dyDescent="0.3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</v>
      </c>
      <c r="P1115">
        <v>460132</v>
      </c>
      <c r="Q1115" t="str">
        <f t="shared" si="17"/>
        <v>3-Small C&amp;I</v>
      </c>
    </row>
    <row r="1116" spans="1:17" x14ac:dyDescent="0.3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x14ac:dyDescent="0.3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x14ac:dyDescent="0.3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</v>
      </c>
      <c r="P1118">
        <v>237124</v>
      </c>
      <c r="Q1118" t="str">
        <f t="shared" si="17"/>
        <v>Street</v>
      </c>
    </row>
    <row r="1119" spans="1:17" x14ac:dyDescent="0.3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</v>
      </c>
      <c r="P1119">
        <v>66732</v>
      </c>
      <c r="Q1119" t="str">
        <f t="shared" si="17"/>
        <v>Street</v>
      </c>
    </row>
    <row r="1120" spans="1:17" x14ac:dyDescent="0.3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6273.65</v>
      </c>
      <c r="P1120">
        <v>18167</v>
      </c>
      <c r="Q1120" t="str">
        <f t="shared" si="17"/>
        <v>Street</v>
      </c>
    </row>
    <row r="1121" spans="1:17" x14ac:dyDescent="0.3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75.63</v>
      </c>
      <c r="P1121">
        <v>253</v>
      </c>
      <c r="Q1121" t="str">
        <f t="shared" si="17"/>
        <v>3-Small C&amp;I</v>
      </c>
    </row>
    <row r="1122" spans="1:17" x14ac:dyDescent="0.3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970.41</v>
      </c>
      <c r="P1122">
        <v>4948</v>
      </c>
      <c r="Q1122" t="str">
        <f t="shared" si="17"/>
        <v>Street</v>
      </c>
    </row>
    <row r="1123" spans="1:17" x14ac:dyDescent="0.3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</v>
      </c>
      <c r="P1123">
        <v>2300</v>
      </c>
      <c r="Q1123" t="str">
        <f t="shared" si="17"/>
        <v>Street</v>
      </c>
    </row>
    <row r="1124" spans="1:17" x14ac:dyDescent="0.3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x14ac:dyDescent="0.3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x14ac:dyDescent="0.3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</v>
      </c>
      <c r="P1126">
        <v>327358</v>
      </c>
      <c r="Q1126" t="str">
        <f t="shared" si="17"/>
        <v>3-Small C&amp;I</v>
      </c>
    </row>
    <row r="1127" spans="1:17" x14ac:dyDescent="0.3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31674.17</v>
      </c>
      <c r="P1127">
        <v>156896</v>
      </c>
      <c r="Q1127" t="str">
        <f t="shared" si="17"/>
        <v>3-Small C&amp;I</v>
      </c>
    </row>
    <row r="1128" spans="1:17" x14ac:dyDescent="0.3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</v>
      </c>
      <c r="P1128">
        <v>7840</v>
      </c>
      <c r="Q1128" t="str">
        <f t="shared" si="17"/>
        <v>1-Residential</v>
      </c>
    </row>
    <row r="1129" spans="1:17" x14ac:dyDescent="0.3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7629.24</v>
      </c>
      <c r="P1129">
        <v>54784</v>
      </c>
      <c r="Q1129" t="str">
        <f t="shared" si="17"/>
        <v>1-Residential</v>
      </c>
    </row>
    <row r="1130" spans="1:17" x14ac:dyDescent="0.3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1422766.39</v>
      </c>
      <c r="P1130">
        <v>36047216</v>
      </c>
      <c r="Q1130" t="str">
        <f t="shared" si="17"/>
        <v>2-Low Income Residential</v>
      </c>
    </row>
    <row r="1131" spans="1:17" x14ac:dyDescent="0.3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x14ac:dyDescent="0.3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x14ac:dyDescent="0.3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x14ac:dyDescent="0.3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</v>
      </c>
      <c r="P1134">
        <v>2844</v>
      </c>
      <c r="Q1134" t="str">
        <f t="shared" si="17"/>
        <v>3-Small C&amp;I</v>
      </c>
    </row>
    <row r="1135" spans="1:17" x14ac:dyDescent="0.3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</v>
      </c>
      <c r="P1135">
        <v>108720</v>
      </c>
      <c r="Q1135" t="str">
        <f t="shared" si="17"/>
        <v>3-Small C&amp;I</v>
      </c>
    </row>
    <row r="1136" spans="1:17" x14ac:dyDescent="0.3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139651.49</v>
      </c>
      <c r="P1136">
        <v>828837</v>
      </c>
      <c r="Q1136" t="str">
        <f t="shared" si="17"/>
        <v>4-Medium C&amp;I</v>
      </c>
    </row>
    <row r="1137" spans="1:17" x14ac:dyDescent="0.3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x14ac:dyDescent="0.3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1627.32</v>
      </c>
      <c r="P1138">
        <v>8760</v>
      </c>
      <c r="Q1138" t="str">
        <f t="shared" si="17"/>
        <v>4-Medium C&amp;I</v>
      </c>
    </row>
    <row r="1139" spans="1:17" x14ac:dyDescent="0.3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19396.53</v>
      </c>
      <c r="P1139">
        <v>44407</v>
      </c>
      <c r="Q1139" t="str">
        <f t="shared" si="17"/>
        <v>Street</v>
      </c>
    </row>
    <row r="1140" spans="1:17" x14ac:dyDescent="0.3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210178.68</v>
      </c>
      <c r="P1140">
        <v>801234</v>
      </c>
      <c r="Q1140" t="str">
        <f t="shared" si="17"/>
        <v>Street</v>
      </c>
    </row>
    <row r="1141" spans="1:17" x14ac:dyDescent="0.3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x14ac:dyDescent="0.3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</v>
      </c>
      <c r="P1142">
        <v>14280</v>
      </c>
      <c r="Q1142" t="str">
        <f t="shared" si="17"/>
        <v>Street</v>
      </c>
    </row>
    <row r="1143" spans="1:17" x14ac:dyDescent="0.3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x14ac:dyDescent="0.3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x14ac:dyDescent="0.3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17.11</v>
      </c>
      <c r="P1145">
        <v>74</v>
      </c>
      <c r="Q1145" t="str">
        <f t="shared" si="17"/>
        <v>3-Small C&amp;I</v>
      </c>
    </row>
    <row r="1146" spans="1:17" x14ac:dyDescent="0.3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x14ac:dyDescent="0.3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</v>
      </c>
      <c r="P1147">
        <v>4493</v>
      </c>
      <c r="Q1147" t="str">
        <f t="shared" si="17"/>
        <v>4-Medium C&amp;I</v>
      </c>
    </row>
    <row r="1148" spans="1:17" x14ac:dyDescent="0.3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x14ac:dyDescent="0.3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</v>
      </c>
      <c r="P1149">
        <v>15171</v>
      </c>
      <c r="Q1149" t="str">
        <f t="shared" si="17"/>
        <v>3-Small C&amp;I</v>
      </c>
    </row>
    <row r="1150" spans="1:17" x14ac:dyDescent="0.3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182.57</v>
      </c>
      <c r="P1150">
        <v>673</v>
      </c>
      <c r="Q1150" t="str">
        <f t="shared" si="17"/>
        <v>3-Small C&amp;I</v>
      </c>
    </row>
    <row r="1151" spans="1:17" x14ac:dyDescent="0.3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925.66</v>
      </c>
      <c r="P1151">
        <v>4470</v>
      </c>
      <c r="Q1151" t="str">
        <f t="shared" si="17"/>
        <v>3-Small C&amp;I</v>
      </c>
    </row>
    <row r="1152" spans="1:17" x14ac:dyDescent="0.3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</v>
      </c>
      <c r="P1152">
        <v>3</v>
      </c>
      <c r="Q1152" t="str">
        <f t="shared" si="17"/>
        <v>1-Residential</v>
      </c>
    </row>
    <row r="1153" spans="1:17" x14ac:dyDescent="0.3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x14ac:dyDescent="0.3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ref="Q1154:Q1217" si="18">VLOOKUP(J1154,S:T,2,FALSE)</f>
        <v>2-Low Income Residential</v>
      </c>
    </row>
    <row r="1155" spans="1:17" x14ac:dyDescent="0.3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x14ac:dyDescent="0.3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3826.87</v>
      </c>
      <c r="P1156">
        <v>17212</v>
      </c>
      <c r="Q1156" t="str">
        <f t="shared" si="18"/>
        <v>1-Residential</v>
      </c>
    </row>
    <row r="1157" spans="1:17" x14ac:dyDescent="0.3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432.59</v>
      </c>
      <c r="P1157">
        <v>1045</v>
      </c>
      <c r="Q1157" t="str">
        <f t="shared" si="18"/>
        <v>Street</v>
      </c>
    </row>
    <row r="1158" spans="1:17" x14ac:dyDescent="0.3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x14ac:dyDescent="0.3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</v>
      </c>
      <c r="P1159">
        <v>168747</v>
      </c>
      <c r="Q1159" t="str">
        <f t="shared" si="18"/>
        <v>Street</v>
      </c>
    </row>
    <row r="1160" spans="1:17" x14ac:dyDescent="0.3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x14ac:dyDescent="0.3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147.29</v>
      </c>
      <c r="P1161">
        <v>926</v>
      </c>
      <c r="Q1161" t="str">
        <f t="shared" si="18"/>
        <v>3-Small C&amp;I</v>
      </c>
    </row>
    <row r="1162" spans="1:17" x14ac:dyDescent="0.3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74769.87</v>
      </c>
      <c r="P1162">
        <v>115589</v>
      </c>
      <c r="Q1162" t="str">
        <f t="shared" si="18"/>
        <v>Street</v>
      </c>
    </row>
    <row r="1163" spans="1:17" x14ac:dyDescent="0.3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</v>
      </c>
      <c r="P1163">
        <v>-192067</v>
      </c>
      <c r="Q1163" t="str">
        <f t="shared" si="18"/>
        <v>Street</v>
      </c>
    </row>
    <row r="1164" spans="1:17" x14ac:dyDescent="0.3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x14ac:dyDescent="0.3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x14ac:dyDescent="0.3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x14ac:dyDescent="0.3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</v>
      </c>
      <c r="P1167">
        <v>553062</v>
      </c>
      <c r="Q1167" t="str">
        <f t="shared" si="18"/>
        <v>3-Small C&amp;I</v>
      </c>
    </row>
    <row r="1168" spans="1:17" x14ac:dyDescent="0.3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</v>
      </c>
      <c r="P1168">
        <v>14560</v>
      </c>
      <c r="Q1168" t="str">
        <f t="shared" si="18"/>
        <v>3-Small C&amp;I</v>
      </c>
    </row>
    <row r="1169" spans="1:17" x14ac:dyDescent="0.3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x14ac:dyDescent="0.3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3020.89</v>
      </c>
      <c r="P1170">
        <v>13880</v>
      </c>
      <c r="Q1170" t="str">
        <f t="shared" si="18"/>
        <v>1-Residential</v>
      </c>
    </row>
    <row r="1171" spans="1:17" x14ac:dyDescent="0.3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</v>
      </c>
      <c r="P1171">
        <v>3822367</v>
      </c>
      <c r="Q1171" t="str">
        <f t="shared" si="18"/>
        <v>3-Small C&amp;I</v>
      </c>
    </row>
    <row r="1172" spans="1:17" x14ac:dyDescent="0.3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x14ac:dyDescent="0.3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</v>
      </c>
      <c r="P1173">
        <v>330234</v>
      </c>
      <c r="Q1173" t="str">
        <f t="shared" si="18"/>
        <v>1-Residential</v>
      </c>
    </row>
    <row r="1174" spans="1:17" x14ac:dyDescent="0.3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x14ac:dyDescent="0.3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</v>
      </c>
      <c r="P1175">
        <v>3455278</v>
      </c>
      <c r="Q1175" t="str">
        <f t="shared" si="18"/>
        <v>2-Low Income Residential</v>
      </c>
    </row>
    <row r="1176" spans="1:17" x14ac:dyDescent="0.3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34.76</v>
      </c>
      <c r="P1176">
        <v>157</v>
      </c>
      <c r="Q1176" t="str">
        <f t="shared" si="18"/>
        <v>3-Small C&amp;I</v>
      </c>
    </row>
    <row r="1177" spans="1:17" x14ac:dyDescent="0.3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</v>
      </c>
      <c r="P1177">
        <v>916918</v>
      </c>
      <c r="Q1177" t="str">
        <f t="shared" si="18"/>
        <v>5-Large C&amp;I</v>
      </c>
    </row>
    <row r="1178" spans="1:17" x14ac:dyDescent="0.3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15491.71</v>
      </c>
      <c r="P1178">
        <v>101500</v>
      </c>
      <c r="Q1178" t="str">
        <f t="shared" si="18"/>
        <v>5-Large C&amp;I</v>
      </c>
    </row>
    <row r="1179" spans="1:17" x14ac:dyDescent="0.3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x14ac:dyDescent="0.3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x14ac:dyDescent="0.3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847833.99</v>
      </c>
      <c r="P1181">
        <v>3652686</v>
      </c>
      <c r="Q1181" t="str">
        <f t="shared" si="18"/>
        <v>1-Residential</v>
      </c>
    </row>
    <row r="1182" spans="1:17" x14ac:dyDescent="0.3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</v>
      </c>
      <c r="P1182">
        <v>301206</v>
      </c>
      <c r="Q1182" t="str">
        <f t="shared" si="18"/>
        <v>1-Residential</v>
      </c>
    </row>
    <row r="1183" spans="1:17" x14ac:dyDescent="0.3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244354.18</v>
      </c>
      <c r="P1183">
        <v>1023316</v>
      </c>
      <c r="Q1183" t="str">
        <f t="shared" si="18"/>
        <v>1-Residential</v>
      </c>
    </row>
    <row r="1184" spans="1:17" x14ac:dyDescent="0.3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</v>
      </c>
      <c r="P1184">
        <v>16</v>
      </c>
      <c r="Q1184" t="str">
        <f t="shared" si="18"/>
        <v>Street</v>
      </c>
    </row>
    <row r="1185" spans="1:17" x14ac:dyDescent="0.3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51.62</v>
      </c>
      <c r="P1185">
        <v>161</v>
      </c>
      <c r="Q1185" t="str">
        <f t="shared" si="18"/>
        <v>3-Small C&amp;I</v>
      </c>
    </row>
    <row r="1186" spans="1:17" x14ac:dyDescent="0.3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</v>
      </c>
      <c r="P1186">
        <v>7515</v>
      </c>
      <c r="Q1186" t="str">
        <f t="shared" si="18"/>
        <v>Street</v>
      </c>
    </row>
    <row r="1187" spans="1:17" x14ac:dyDescent="0.3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x14ac:dyDescent="0.3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7.63</v>
      </c>
      <c r="P1188">
        <v>18</v>
      </c>
      <c r="Q1188" t="str">
        <f t="shared" si="18"/>
        <v>Street</v>
      </c>
    </row>
    <row r="1189" spans="1:17" x14ac:dyDescent="0.3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380.01</v>
      </c>
      <c r="P1189">
        <v>0</v>
      </c>
      <c r="Q1189" t="str">
        <f t="shared" si="18"/>
        <v>OTHER</v>
      </c>
    </row>
    <row r="1190" spans="1:17" x14ac:dyDescent="0.3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x14ac:dyDescent="0.3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41424.89</v>
      </c>
      <c r="P1191">
        <v>207412</v>
      </c>
      <c r="Q1191" t="str">
        <f t="shared" si="18"/>
        <v>3-Small C&amp;I</v>
      </c>
    </row>
    <row r="1192" spans="1:17" x14ac:dyDescent="0.3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x14ac:dyDescent="0.3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395.58</v>
      </c>
      <c r="P1193">
        <v>3224</v>
      </c>
      <c r="Q1193" t="str">
        <f t="shared" si="18"/>
        <v>3-Small C&amp;I</v>
      </c>
    </row>
    <row r="1194" spans="1:17" x14ac:dyDescent="0.3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x14ac:dyDescent="0.3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x14ac:dyDescent="0.3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x14ac:dyDescent="0.3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x14ac:dyDescent="0.3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</v>
      </c>
      <c r="P1198">
        <v>4711780</v>
      </c>
      <c r="Q1198" t="str">
        <f t="shared" si="18"/>
        <v>4-Medium C&amp;I</v>
      </c>
    </row>
    <row r="1199" spans="1:17" x14ac:dyDescent="0.3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x14ac:dyDescent="0.3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738316.74</v>
      </c>
      <c r="P1200">
        <v>4265598</v>
      </c>
      <c r="Q1200" t="str">
        <f t="shared" si="18"/>
        <v>4-Medium C&amp;I</v>
      </c>
    </row>
    <row r="1201" spans="1:17" x14ac:dyDescent="0.3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</v>
      </c>
      <c r="P1201">
        <v>501166</v>
      </c>
      <c r="Q1201" t="str">
        <f t="shared" si="18"/>
        <v>Street</v>
      </c>
    </row>
    <row r="1202" spans="1:17" x14ac:dyDescent="0.3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x14ac:dyDescent="0.3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6746.11</v>
      </c>
      <c r="P1203">
        <v>16541</v>
      </c>
      <c r="Q1203" t="str">
        <f t="shared" si="18"/>
        <v>Street</v>
      </c>
    </row>
    <row r="1204" spans="1:17" x14ac:dyDescent="0.3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</v>
      </c>
      <c r="P1204">
        <v>9692</v>
      </c>
      <c r="Q1204" t="str">
        <f t="shared" si="18"/>
        <v>Street</v>
      </c>
    </row>
    <row r="1205" spans="1:17" x14ac:dyDescent="0.3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12477.97</v>
      </c>
      <c r="P1205">
        <v>52722</v>
      </c>
      <c r="Q1205" t="str">
        <f t="shared" si="18"/>
        <v>Street</v>
      </c>
    </row>
    <row r="1206" spans="1:17" x14ac:dyDescent="0.3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99430.95</v>
      </c>
      <c r="P1206">
        <v>803333</v>
      </c>
      <c r="Q1206" t="str">
        <f t="shared" si="18"/>
        <v>Street</v>
      </c>
    </row>
    <row r="1207" spans="1:17" x14ac:dyDescent="0.3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x14ac:dyDescent="0.3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</v>
      </c>
      <c r="P1208">
        <v>947</v>
      </c>
      <c r="Q1208" t="str">
        <f t="shared" si="18"/>
        <v>3-Small C&amp;I</v>
      </c>
    </row>
    <row r="1209" spans="1:17" x14ac:dyDescent="0.3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</v>
      </c>
      <c r="P1209">
        <v>39742</v>
      </c>
      <c r="Q1209" t="str">
        <f t="shared" si="18"/>
        <v>Street</v>
      </c>
    </row>
    <row r="1210" spans="1:17" x14ac:dyDescent="0.3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47473.14</v>
      </c>
      <c r="P1210">
        <v>373624</v>
      </c>
      <c r="Q1210" t="str">
        <f t="shared" si="18"/>
        <v>1-Residential</v>
      </c>
    </row>
    <row r="1211" spans="1:17" x14ac:dyDescent="0.3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x14ac:dyDescent="0.3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x14ac:dyDescent="0.3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</v>
      </c>
      <c r="P1213">
        <v>2852833</v>
      </c>
      <c r="Q1213" t="str">
        <f t="shared" si="18"/>
        <v>3-Small C&amp;I</v>
      </c>
    </row>
    <row r="1214" spans="1:17" x14ac:dyDescent="0.3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x14ac:dyDescent="0.3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</v>
      </c>
      <c r="P1215">
        <v>775</v>
      </c>
      <c r="Q1215" t="str">
        <f t="shared" si="18"/>
        <v>3-Small C&amp;I</v>
      </c>
    </row>
    <row r="1216" spans="1:17" x14ac:dyDescent="0.3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x14ac:dyDescent="0.3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x14ac:dyDescent="0.3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</v>
      </c>
      <c r="P1218">
        <v>4238</v>
      </c>
      <c r="Q1218" t="str">
        <f t="shared" ref="Q1218:Q1281" si="19">VLOOKUP(J1218,S:T,2,FALSE)</f>
        <v>3-Small C&amp;I</v>
      </c>
    </row>
    <row r="1219" spans="1:17" x14ac:dyDescent="0.3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14.78</v>
      </c>
      <c r="P1219">
        <v>25</v>
      </c>
      <c r="Q1219" t="str">
        <f t="shared" si="19"/>
        <v>3-Small C&amp;I</v>
      </c>
    </row>
    <row r="1220" spans="1:17" x14ac:dyDescent="0.3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x14ac:dyDescent="0.3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x14ac:dyDescent="0.3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48845.02</v>
      </c>
      <c r="P1222">
        <v>139273</v>
      </c>
      <c r="Q1222" t="str">
        <f t="shared" si="19"/>
        <v>Street</v>
      </c>
    </row>
    <row r="1223" spans="1:17" x14ac:dyDescent="0.3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</v>
      </c>
      <c r="P1223">
        <v>281</v>
      </c>
      <c r="Q1223" t="str">
        <f t="shared" si="19"/>
        <v>3-Small C&amp;I</v>
      </c>
    </row>
    <row r="1224" spans="1:17" x14ac:dyDescent="0.3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x14ac:dyDescent="0.3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1047.31</v>
      </c>
      <c r="P1225">
        <v>5666</v>
      </c>
      <c r="Q1225" t="str">
        <f t="shared" si="19"/>
        <v>Street</v>
      </c>
    </row>
    <row r="1226" spans="1:17" x14ac:dyDescent="0.3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x14ac:dyDescent="0.3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</v>
      </c>
      <c r="P1227">
        <v>18757</v>
      </c>
      <c r="Q1227" t="str">
        <f t="shared" si="19"/>
        <v>1-Residential</v>
      </c>
    </row>
    <row r="1228" spans="1:17" x14ac:dyDescent="0.3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x14ac:dyDescent="0.3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</v>
      </c>
      <c r="P1229">
        <v>7716</v>
      </c>
      <c r="Q1229" t="str">
        <f t="shared" si="19"/>
        <v>3-Small C&amp;I</v>
      </c>
    </row>
    <row r="1230" spans="1:17" x14ac:dyDescent="0.3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x14ac:dyDescent="0.3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268090.17</v>
      </c>
      <c r="P1231">
        <v>2317613</v>
      </c>
      <c r="Q1231" t="str">
        <f t="shared" si="19"/>
        <v>1-Residential</v>
      </c>
    </row>
    <row r="1232" spans="1:17" x14ac:dyDescent="0.3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x14ac:dyDescent="0.3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</v>
      </c>
      <c r="P1233">
        <v>2614</v>
      </c>
      <c r="Q1233" t="str">
        <f t="shared" si="19"/>
        <v>3-Small C&amp;I</v>
      </c>
    </row>
    <row r="1234" spans="1:17" x14ac:dyDescent="0.3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</v>
      </c>
      <c r="P1234">
        <v>18152</v>
      </c>
      <c r="Q1234" t="str">
        <f t="shared" si="19"/>
        <v>3-Small C&amp;I</v>
      </c>
    </row>
    <row r="1235" spans="1:17" x14ac:dyDescent="0.3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</v>
      </c>
      <c r="P1235">
        <v>973793</v>
      </c>
      <c r="Q1235" t="str">
        <f t="shared" si="19"/>
        <v>4-Medium C&amp;I</v>
      </c>
    </row>
    <row r="1236" spans="1:17" x14ac:dyDescent="0.3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x14ac:dyDescent="0.3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</v>
      </c>
      <c r="P1237">
        <v>3280</v>
      </c>
      <c r="Q1237" t="str">
        <f t="shared" si="19"/>
        <v>4-Medium C&amp;I</v>
      </c>
    </row>
    <row r="1238" spans="1:17" x14ac:dyDescent="0.3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8695.82</v>
      </c>
      <c r="P1238">
        <v>50260</v>
      </c>
      <c r="Q1238" t="str">
        <f t="shared" si="19"/>
        <v>4-Medium C&amp;I</v>
      </c>
    </row>
    <row r="1239" spans="1:17" x14ac:dyDescent="0.3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x14ac:dyDescent="0.3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</v>
      </c>
      <c r="P1240">
        <v>192911</v>
      </c>
      <c r="Q1240" t="str">
        <f t="shared" si="19"/>
        <v>1-Residential</v>
      </c>
    </row>
    <row r="1241" spans="1:17" x14ac:dyDescent="0.3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222812.24</v>
      </c>
      <c r="P1241">
        <v>928025</v>
      </c>
      <c r="Q1241" t="str">
        <f t="shared" si="19"/>
        <v>Street</v>
      </c>
    </row>
    <row r="1242" spans="1:17" x14ac:dyDescent="0.3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</v>
      </c>
      <c r="P1242">
        <v>18395</v>
      </c>
      <c r="Q1242" t="str">
        <f t="shared" si="19"/>
        <v>Street</v>
      </c>
    </row>
    <row r="1243" spans="1:17" x14ac:dyDescent="0.3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3627.18</v>
      </c>
      <c r="P1243">
        <v>4540</v>
      </c>
      <c r="Q1243" t="str">
        <f t="shared" si="19"/>
        <v>Street</v>
      </c>
    </row>
    <row r="1244" spans="1:17" x14ac:dyDescent="0.3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622.41</v>
      </c>
      <c r="P1244">
        <v>1180</v>
      </c>
      <c r="Q1244" t="str">
        <f t="shared" si="19"/>
        <v>Street</v>
      </c>
    </row>
    <row r="1245" spans="1:17" x14ac:dyDescent="0.3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23.11</v>
      </c>
      <c r="P1245">
        <v>115</v>
      </c>
      <c r="Q1245" t="str">
        <f t="shared" si="19"/>
        <v>Street</v>
      </c>
    </row>
    <row r="1246" spans="1:17" x14ac:dyDescent="0.3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x14ac:dyDescent="0.3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9021.64</v>
      </c>
      <c r="P1247">
        <v>38664</v>
      </c>
      <c r="Q1247" t="str">
        <f t="shared" si="19"/>
        <v>1-Residential</v>
      </c>
    </row>
    <row r="1248" spans="1:17" x14ac:dyDescent="0.3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x14ac:dyDescent="0.3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394408.3</v>
      </c>
      <c r="P1249">
        <v>4427332</v>
      </c>
      <c r="Q1249" t="str">
        <f t="shared" si="19"/>
        <v>3-Small C&amp;I</v>
      </c>
    </row>
    <row r="1250" spans="1:17" x14ac:dyDescent="0.3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</v>
      </c>
      <c r="P1250">
        <v>19</v>
      </c>
      <c r="Q1250" t="str">
        <f t="shared" si="19"/>
        <v>3-Small C&amp;I</v>
      </c>
    </row>
    <row r="1251" spans="1:17" x14ac:dyDescent="0.3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</v>
      </c>
      <c r="P1251">
        <v>2844</v>
      </c>
      <c r="Q1251" t="str">
        <f t="shared" si="19"/>
        <v>3-Small C&amp;I</v>
      </c>
    </row>
    <row r="1252" spans="1:17" x14ac:dyDescent="0.3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x14ac:dyDescent="0.3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</v>
      </c>
      <c r="P1253">
        <v>8886</v>
      </c>
      <c r="Q1253" t="str">
        <f t="shared" si="19"/>
        <v>3-Small C&amp;I</v>
      </c>
    </row>
    <row r="1254" spans="1:17" x14ac:dyDescent="0.3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x14ac:dyDescent="0.3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81.63</v>
      </c>
      <c r="P1255">
        <v>341</v>
      </c>
      <c r="Q1255" t="str">
        <f t="shared" si="19"/>
        <v>3-Small C&amp;I</v>
      </c>
    </row>
    <row r="1256" spans="1:17" x14ac:dyDescent="0.3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</v>
      </c>
      <c r="P1256">
        <v>7944</v>
      </c>
      <c r="Q1256" t="str">
        <f t="shared" si="19"/>
        <v>3-Small C&amp;I</v>
      </c>
    </row>
    <row r="1257" spans="1:17" x14ac:dyDescent="0.3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62.16</v>
      </c>
      <c r="P1257">
        <v>251</v>
      </c>
      <c r="Q1257" t="str">
        <f t="shared" si="19"/>
        <v>3-Small C&amp;I</v>
      </c>
    </row>
    <row r="1258" spans="1:17" x14ac:dyDescent="0.3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</v>
      </c>
      <c r="P1258">
        <v>179817</v>
      </c>
      <c r="Q1258" t="str">
        <f t="shared" si="19"/>
        <v>1-Residential</v>
      </c>
    </row>
    <row r="1259" spans="1:17" x14ac:dyDescent="0.3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x14ac:dyDescent="0.3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x14ac:dyDescent="0.3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x14ac:dyDescent="0.3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x14ac:dyDescent="0.3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</v>
      </c>
      <c r="P1263">
        <v>152143</v>
      </c>
      <c r="Q1263" t="str">
        <f t="shared" si="19"/>
        <v>4-Medium C&amp;I</v>
      </c>
    </row>
    <row r="1264" spans="1:17" x14ac:dyDescent="0.3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x14ac:dyDescent="0.3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723797.24</v>
      </c>
      <c r="P1265">
        <v>1956282</v>
      </c>
      <c r="Q1265" t="str">
        <f t="shared" si="19"/>
        <v>Street</v>
      </c>
    </row>
    <row r="1266" spans="1:17" x14ac:dyDescent="0.3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1344.1</v>
      </c>
      <c r="P1266">
        <v>3982</v>
      </c>
      <c r="Q1266" t="str">
        <f t="shared" si="19"/>
        <v>Street</v>
      </c>
    </row>
    <row r="1267" spans="1:17" x14ac:dyDescent="0.3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207.85</v>
      </c>
      <c r="P1267">
        <v>1337</v>
      </c>
      <c r="Q1267" t="str">
        <f t="shared" si="19"/>
        <v>2-Low Income Residential</v>
      </c>
    </row>
    <row r="1268" spans="1:17" x14ac:dyDescent="0.3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211.76</v>
      </c>
      <c r="P1268">
        <v>836</v>
      </c>
      <c r="Q1268" t="str">
        <f t="shared" si="19"/>
        <v>1-Residential</v>
      </c>
    </row>
    <row r="1269" spans="1:17" x14ac:dyDescent="0.3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</v>
      </c>
      <c r="P1269">
        <v>6748</v>
      </c>
      <c r="Q1269" t="str">
        <f t="shared" si="19"/>
        <v>3-Small C&amp;I</v>
      </c>
    </row>
    <row r="1270" spans="1:17" x14ac:dyDescent="0.3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82271.87</v>
      </c>
      <c r="P1270">
        <v>397811</v>
      </c>
      <c r="Q1270" t="str">
        <f t="shared" si="19"/>
        <v>3-Small C&amp;I</v>
      </c>
    </row>
    <row r="1271" spans="1:17" x14ac:dyDescent="0.3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2786.85</v>
      </c>
      <c r="P1271">
        <v>15204</v>
      </c>
      <c r="Q1271" t="str">
        <f t="shared" si="19"/>
        <v>3-Small C&amp;I</v>
      </c>
    </row>
    <row r="1272" spans="1:17" x14ac:dyDescent="0.3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203608.18</v>
      </c>
      <c r="P1272">
        <v>892383</v>
      </c>
      <c r="Q1272" t="str">
        <f t="shared" si="19"/>
        <v>4-Medium C&amp;I</v>
      </c>
    </row>
    <row r="1273" spans="1:17" x14ac:dyDescent="0.3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94441.15</v>
      </c>
      <c r="P1273">
        <v>1371973</v>
      </c>
      <c r="Q1273" t="str">
        <f t="shared" si="19"/>
        <v>5-Large C&amp;I</v>
      </c>
    </row>
    <row r="1274" spans="1:17" x14ac:dyDescent="0.3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1118513.92</v>
      </c>
      <c r="P1274">
        <v>7216938</v>
      </c>
      <c r="Q1274" t="str">
        <f t="shared" si="19"/>
        <v>5-Large C&amp;I</v>
      </c>
    </row>
    <row r="1275" spans="1:17" x14ac:dyDescent="0.3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x14ac:dyDescent="0.3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</v>
      </c>
      <c r="P1276">
        <v>1661663</v>
      </c>
      <c r="Q1276" t="str">
        <f t="shared" si="19"/>
        <v>1-Residential</v>
      </c>
    </row>
    <row r="1277" spans="1:17" x14ac:dyDescent="0.3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x14ac:dyDescent="0.3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</v>
      </c>
      <c r="P1278">
        <v>13769004</v>
      </c>
      <c r="Q1278" t="str">
        <f t="shared" si="19"/>
        <v>1-Residential</v>
      </c>
    </row>
    <row r="1279" spans="1:17" x14ac:dyDescent="0.3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x14ac:dyDescent="0.3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</v>
      </c>
      <c r="P1280">
        <v>125</v>
      </c>
      <c r="Q1280" t="str">
        <f t="shared" si="19"/>
        <v>Street</v>
      </c>
    </row>
    <row r="1281" spans="1:17" x14ac:dyDescent="0.3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</v>
      </c>
      <c r="P1281">
        <v>323</v>
      </c>
      <c r="Q1281" t="str">
        <f t="shared" si="19"/>
        <v>Street</v>
      </c>
    </row>
    <row r="1282" spans="1:17" x14ac:dyDescent="0.3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</v>
      </c>
      <c r="P1282">
        <v>239699</v>
      </c>
      <c r="Q1282" t="str">
        <f t="shared" ref="Q1282:Q1345" si="20">VLOOKUP(J1282,S:T,2,FALSE)</f>
        <v>Street</v>
      </c>
    </row>
    <row r="1283" spans="1:17" x14ac:dyDescent="0.3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x14ac:dyDescent="0.3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x14ac:dyDescent="0.3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3615.83</v>
      </c>
      <c r="P1285">
        <v>8605</v>
      </c>
      <c r="Q1285" t="str">
        <f t="shared" si="20"/>
        <v>Street</v>
      </c>
    </row>
    <row r="1286" spans="1:17" x14ac:dyDescent="0.3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2774.68</v>
      </c>
      <c r="P1286">
        <v>16345</v>
      </c>
      <c r="Q1286" t="str">
        <f t="shared" si="20"/>
        <v>Street</v>
      </c>
    </row>
    <row r="1287" spans="1:17" x14ac:dyDescent="0.3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x14ac:dyDescent="0.3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</v>
      </c>
      <c r="P1288">
        <v>78080</v>
      </c>
      <c r="Q1288" t="str">
        <f t="shared" si="20"/>
        <v>2-Low Income Residential</v>
      </c>
    </row>
    <row r="1289" spans="1:17" x14ac:dyDescent="0.3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x14ac:dyDescent="0.3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x14ac:dyDescent="0.3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x14ac:dyDescent="0.3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</v>
      </c>
      <c r="P1292">
        <v>431621</v>
      </c>
      <c r="Q1292" t="str">
        <f t="shared" si="20"/>
        <v>3-Small C&amp;I</v>
      </c>
    </row>
    <row r="1293" spans="1:17" x14ac:dyDescent="0.3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x14ac:dyDescent="0.3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40.01</v>
      </c>
      <c r="P1294">
        <v>212</v>
      </c>
      <c r="Q1294" t="str">
        <f t="shared" si="20"/>
        <v>3-Small C&amp;I</v>
      </c>
    </row>
    <row r="1295" spans="1:17" x14ac:dyDescent="0.3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756.28</v>
      </c>
      <c r="P1295">
        <v>5378</v>
      </c>
      <c r="Q1295" t="str">
        <f t="shared" si="20"/>
        <v>3-Small C&amp;I</v>
      </c>
    </row>
    <row r="1296" spans="1:17" x14ac:dyDescent="0.3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49468.03</v>
      </c>
      <c r="P1296">
        <v>460328</v>
      </c>
      <c r="Q1296" t="str">
        <f t="shared" si="20"/>
        <v>3-Small C&amp;I</v>
      </c>
    </row>
    <row r="1297" spans="1:17" x14ac:dyDescent="0.3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</v>
      </c>
      <c r="P1297">
        <v>2248</v>
      </c>
      <c r="Q1297" t="str">
        <f t="shared" si="20"/>
        <v>3-Small C&amp;I</v>
      </c>
    </row>
    <row r="1298" spans="1:17" x14ac:dyDescent="0.3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x14ac:dyDescent="0.3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x14ac:dyDescent="0.3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x14ac:dyDescent="0.3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x14ac:dyDescent="0.3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x14ac:dyDescent="0.3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187585.96</v>
      </c>
      <c r="P1303">
        <v>2244151</v>
      </c>
      <c r="Q1303" t="str">
        <f t="shared" si="20"/>
        <v>4-Medium C&amp;I</v>
      </c>
    </row>
    <row r="1304" spans="1:17" x14ac:dyDescent="0.3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x14ac:dyDescent="0.3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</v>
      </c>
      <c r="P1305">
        <v>21865</v>
      </c>
      <c r="Q1305" t="str">
        <f t="shared" si="20"/>
        <v>1-Residential</v>
      </c>
    </row>
    <row r="1306" spans="1:17" x14ac:dyDescent="0.3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</v>
      </c>
      <c r="P1306">
        <v>9</v>
      </c>
      <c r="Q1306" t="str">
        <f t="shared" si="20"/>
        <v>1-Residential</v>
      </c>
    </row>
    <row r="1307" spans="1:17" x14ac:dyDescent="0.3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</v>
      </c>
      <c r="P1307">
        <v>16348</v>
      </c>
      <c r="Q1307" t="str">
        <f t="shared" si="20"/>
        <v>1-Residential</v>
      </c>
    </row>
    <row r="1308" spans="1:17" x14ac:dyDescent="0.3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x14ac:dyDescent="0.3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x14ac:dyDescent="0.3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86216.12</v>
      </c>
      <c r="P1310">
        <v>259390</v>
      </c>
      <c r="Q1310" t="str">
        <f t="shared" si="20"/>
        <v>Street</v>
      </c>
    </row>
    <row r="1311" spans="1:17" x14ac:dyDescent="0.3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x14ac:dyDescent="0.3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x14ac:dyDescent="0.3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x14ac:dyDescent="0.3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</v>
      </c>
      <c r="P1314">
        <v>41307567</v>
      </c>
      <c r="Q1314" t="str">
        <f t="shared" si="20"/>
        <v>2-Low Income Residential</v>
      </c>
    </row>
    <row r="1315" spans="1:17" x14ac:dyDescent="0.3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</v>
      </c>
      <c r="P1315">
        <v>71881081</v>
      </c>
      <c r="Q1315" t="str">
        <f t="shared" si="20"/>
        <v>3-Small C&amp;I</v>
      </c>
    </row>
    <row r="1316" spans="1:17" x14ac:dyDescent="0.3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</v>
      </c>
      <c r="P1316">
        <v>449871</v>
      </c>
      <c r="Q1316" t="str">
        <f t="shared" si="20"/>
        <v>3-Small C&amp;I</v>
      </c>
    </row>
    <row r="1317" spans="1:17" x14ac:dyDescent="0.3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x14ac:dyDescent="0.3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</v>
      </c>
      <c r="P1318">
        <v>65450</v>
      </c>
      <c r="Q1318" t="str">
        <f t="shared" si="20"/>
        <v>3-Small C&amp;I</v>
      </c>
    </row>
    <row r="1319" spans="1:17" x14ac:dyDescent="0.3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23369.62</v>
      </c>
      <c r="P1319">
        <v>110821</v>
      </c>
      <c r="Q1319" t="str">
        <f t="shared" si="20"/>
        <v>3-Small C&amp;I</v>
      </c>
    </row>
    <row r="1320" spans="1:17" x14ac:dyDescent="0.3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x14ac:dyDescent="0.3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9.67</v>
      </c>
      <c r="P1321">
        <v>0</v>
      </c>
      <c r="Q1321" t="str">
        <f t="shared" si="20"/>
        <v>3-Small C&amp;I</v>
      </c>
    </row>
    <row r="1322" spans="1:17" x14ac:dyDescent="0.3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</v>
      </c>
      <c r="P1322">
        <v>10211</v>
      </c>
      <c r="Q1322" t="str">
        <f t="shared" si="20"/>
        <v>3-Small C&amp;I</v>
      </c>
    </row>
    <row r="1323" spans="1:17" x14ac:dyDescent="0.3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x14ac:dyDescent="0.3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11941.21</v>
      </c>
      <c r="P1324">
        <v>53919</v>
      </c>
      <c r="Q1324" t="str">
        <f t="shared" si="20"/>
        <v>3-Small C&amp;I</v>
      </c>
    </row>
    <row r="1325" spans="1:17" x14ac:dyDescent="0.3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</v>
      </c>
      <c r="P1325">
        <v>19800</v>
      </c>
      <c r="Q1325" t="str">
        <f t="shared" si="20"/>
        <v>4-Medium C&amp;I</v>
      </c>
    </row>
    <row r="1326" spans="1:17" x14ac:dyDescent="0.3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538739.47</v>
      </c>
      <c r="P1326">
        <v>7341360</v>
      </c>
      <c r="Q1326" t="str">
        <f t="shared" si="20"/>
        <v>4-Medium C&amp;I</v>
      </c>
    </row>
    <row r="1327" spans="1:17" x14ac:dyDescent="0.3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x14ac:dyDescent="0.3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x14ac:dyDescent="0.3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x14ac:dyDescent="0.3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x14ac:dyDescent="0.3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</v>
      </c>
      <c r="P1331">
        <v>20800</v>
      </c>
      <c r="Q1331" t="str">
        <f t="shared" si="20"/>
        <v>4-Medium C&amp;I</v>
      </c>
    </row>
    <row r="1332" spans="1:17" x14ac:dyDescent="0.3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17839.05</v>
      </c>
      <c r="P1332">
        <v>57172</v>
      </c>
      <c r="Q1332" t="str">
        <f t="shared" si="20"/>
        <v>Street</v>
      </c>
    </row>
    <row r="1333" spans="1:17" x14ac:dyDescent="0.3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26175.69</v>
      </c>
      <c r="P1333">
        <v>75708</v>
      </c>
      <c r="Q1333" t="str">
        <f t="shared" si="20"/>
        <v>Street</v>
      </c>
    </row>
    <row r="1334" spans="1:17" x14ac:dyDescent="0.3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49900.63</v>
      </c>
      <c r="P1334">
        <v>193652</v>
      </c>
      <c r="Q1334" t="str">
        <f t="shared" si="20"/>
        <v>Street</v>
      </c>
    </row>
    <row r="1335" spans="1:17" x14ac:dyDescent="0.3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x14ac:dyDescent="0.3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x14ac:dyDescent="0.3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x14ac:dyDescent="0.3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63.29</v>
      </c>
      <c r="P1338">
        <v>225</v>
      </c>
      <c r="Q1338" t="str">
        <f t="shared" si="20"/>
        <v>3-Small C&amp;I</v>
      </c>
    </row>
    <row r="1339" spans="1:17" x14ac:dyDescent="0.3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x14ac:dyDescent="0.3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9.59</v>
      </c>
      <c r="P1340">
        <v>25</v>
      </c>
      <c r="Q1340" t="str">
        <f t="shared" si="20"/>
        <v>Street</v>
      </c>
    </row>
    <row r="1341" spans="1:17" x14ac:dyDescent="0.3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</v>
      </c>
      <c r="P1341">
        <v>12721</v>
      </c>
      <c r="Q1341" t="str">
        <f t="shared" si="20"/>
        <v>Street</v>
      </c>
    </row>
    <row r="1342" spans="1:17" x14ac:dyDescent="0.3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155.04</v>
      </c>
      <c r="P1342">
        <v>893</v>
      </c>
      <c r="Q1342" t="str">
        <f t="shared" si="20"/>
        <v>Street</v>
      </c>
    </row>
    <row r="1343" spans="1:17" x14ac:dyDescent="0.3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x14ac:dyDescent="0.3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x14ac:dyDescent="0.3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x14ac:dyDescent="0.3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ref="Q1346:Q1409" si="21">VLOOKUP(J1346,S:T,2,FALSE)</f>
        <v>2-Low Income Residential</v>
      </c>
    </row>
    <row r="1347" spans="1:17" x14ac:dyDescent="0.3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x14ac:dyDescent="0.3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x14ac:dyDescent="0.3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</v>
      </c>
      <c r="P1349">
        <v>1123495</v>
      </c>
      <c r="Q1349" t="str">
        <f t="shared" si="21"/>
        <v>3-Small C&amp;I</v>
      </c>
    </row>
    <row r="1350" spans="1:17" x14ac:dyDescent="0.3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1463.33</v>
      </c>
      <c r="P1350">
        <v>8240</v>
      </c>
      <c r="Q1350" t="str">
        <f t="shared" si="21"/>
        <v>4-Medium C&amp;I</v>
      </c>
    </row>
    <row r="1351" spans="1:17" x14ac:dyDescent="0.3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</v>
      </c>
      <c r="P1351">
        <v>18997264</v>
      </c>
      <c r="Q1351" t="str">
        <f t="shared" si="21"/>
        <v>5-Large C&amp;I</v>
      </c>
    </row>
    <row r="1352" spans="1:17" x14ac:dyDescent="0.3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</v>
      </c>
      <c r="P1352">
        <v>52527</v>
      </c>
      <c r="Q1352" t="str">
        <f t="shared" si="21"/>
        <v>5-Large C&amp;I</v>
      </c>
    </row>
    <row r="1353" spans="1:17" x14ac:dyDescent="0.3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x14ac:dyDescent="0.3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</v>
      </c>
      <c r="P1354">
        <v>13625</v>
      </c>
      <c r="Q1354" t="str">
        <f t="shared" si="21"/>
        <v>1-Residential</v>
      </c>
    </row>
    <row r="1355" spans="1:17" x14ac:dyDescent="0.3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x14ac:dyDescent="0.3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</v>
      </c>
      <c r="P1356">
        <v>3990</v>
      </c>
      <c r="Q1356" t="str">
        <f t="shared" si="21"/>
        <v>4-Medium C&amp;I</v>
      </c>
    </row>
    <row r="1357" spans="1:17" x14ac:dyDescent="0.3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x14ac:dyDescent="0.3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x14ac:dyDescent="0.3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47832.1</v>
      </c>
      <c r="P1359">
        <v>237568</v>
      </c>
      <c r="Q1359" t="str">
        <f t="shared" si="21"/>
        <v>3-Small C&amp;I</v>
      </c>
    </row>
    <row r="1360" spans="1:17" x14ac:dyDescent="0.3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175.98</v>
      </c>
      <c r="P1360">
        <v>637</v>
      </c>
      <c r="Q1360" t="str">
        <f t="shared" si="21"/>
        <v>3-Small C&amp;I</v>
      </c>
    </row>
    <row r="1361" spans="1:17" x14ac:dyDescent="0.3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x14ac:dyDescent="0.3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</v>
      </c>
      <c r="P1362">
        <v>13465175</v>
      </c>
      <c r="Q1362" t="str">
        <f t="shared" si="21"/>
        <v>5-Large C&amp;I</v>
      </c>
    </row>
    <row r="1363" spans="1:17" x14ac:dyDescent="0.3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565747.96</v>
      </c>
      <c r="P1363">
        <v>6387904</v>
      </c>
      <c r="Q1363" t="str">
        <f t="shared" si="21"/>
        <v>3-Small C&amp;I</v>
      </c>
    </row>
    <row r="1364" spans="1:17" x14ac:dyDescent="0.3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</v>
      </c>
      <c r="P1364">
        <v>5814</v>
      </c>
      <c r="Q1364" t="str">
        <f t="shared" si="21"/>
        <v>3-Small C&amp;I</v>
      </c>
    </row>
    <row r="1365" spans="1:17" x14ac:dyDescent="0.3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x14ac:dyDescent="0.3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x14ac:dyDescent="0.3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6422.91</v>
      </c>
      <c r="P1367">
        <v>38230</v>
      </c>
      <c r="Q1367" t="str">
        <f t="shared" si="21"/>
        <v>4-Medium C&amp;I</v>
      </c>
    </row>
    <row r="1368" spans="1:17" x14ac:dyDescent="0.3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</v>
      </c>
      <c r="P1368">
        <v>4764</v>
      </c>
      <c r="Q1368" t="str">
        <f t="shared" si="21"/>
        <v>Street</v>
      </c>
    </row>
    <row r="1369" spans="1:17" x14ac:dyDescent="0.3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3135.64</v>
      </c>
      <c r="P1369">
        <v>10166</v>
      </c>
      <c r="Q1369" t="str">
        <f t="shared" si="21"/>
        <v>Street</v>
      </c>
    </row>
    <row r="1370" spans="1:17" x14ac:dyDescent="0.3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x14ac:dyDescent="0.3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x14ac:dyDescent="0.3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20676.21</v>
      </c>
      <c r="P1372">
        <v>157766</v>
      </c>
      <c r="Q1372" t="str">
        <f t="shared" si="21"/>
        <v>1-Residential</v>
      </c>
    </row>
    <row r="1373" spans="1:17" x14ac:dyDescent="0.3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x14ac:dyDescent="0.3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</v>
      </c>
      <c r="P1374">
        <v>41679</v>
      </c>
      <c r="Q1374" t="str">
        <f t="shared" si="21"/>
        <v>Street</v>
      </c>
    </row>
    <row r="1375" spans="1:17" x14ac:dyDescent="0.3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x14ac:dyDescent="0.3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6476.41</v>
      </c>
      <c r="P1376">
        <v>17217</v>
      </c>
      <c r="Q1376" t="str">
        <f t="shared" si="21"/>
        <v>Street</v>
      </c>
    </row>
    <row r="1377" spans="1:17" x14ac:dyDescent="0.3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</v>
      </c>
      <c r="P1377">
        <v>322</v>
      </c>
      <c r="Q1377" t="str">
        <f t="shared" si="21"/>
        <v>3-Small C&amp;I</v>
      </c>
    </row>
    <row r="1378" spans="1:17" x14ac:dyDescent="0.3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</v>
      </c>
      <c r="P1378">
        <v>40848</v>
      </c>
      <c r="Q1378" t="str">
        <f t="shared" si="21"/>
        <v>1-Residential</v>
      </c>
    </row>
    <row r="1379" spans="1:17" x14ac:dyDescent="0.3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9.67</v>
      </c>
      <c r="P1379">
        <v>0</v>
      </c>
      <c r="Q1379" t="str">
        <f t="shared" si="21"/>
        <v>3-Small C&amp;I</v>
      </c>
    </row>
    <row r="1380" spans="1:17" x14ac:dyDescent="0.3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x14ac:dyDescent="0.3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474906.97</v>
      </c>
      <c r="P1381">
        <v>6323079</v>
      </c>
      <c r="Q1381" t="str">
        <f t="shared" si="21"/>
        <v>4-Medium C&amp;I</v>
      </c>
    </row>
    <row r="1382" spans="1:17" x14ac:dyDescent="0.3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6314.32</v>
      </c>
      <c r="P1382">
        <v>63952</v>
      </c>
      <c r="Q1382" t="str">
        <f t="shared" si="21"/>
        <v>3-Small C&amp;I</v>
      </c>
    </row>
    <row r="1383" spans="1:17" x14ac:dyDescent="0.3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x14ac:dyDescent="0.3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x14ac:dyDescent="0.3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</v>
      </c>
      <c r="P1385">
        <v>3917665</v>
      </c>
      <c r="Q1385" t="str">
        <f t="shared" si="21"/>
        <v>4-Medium C&amp;I</v>
      </c>
    </row>
    <row r="1386" spans="1:17" x14ac:dyDescent="0.3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</v>
      </c>
      <c r="P1386">
        <v>52342</v>
      </c>
      <c r="Q1386" t="str">
        <f t="shared" si="21"/>
        <v>5-Large C&amp;I</v>
      </c>
    </row>
    <row r="1387" spans="1:17" x14ac:dyDescent="0.3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</v>
      </c>
      <c r="P1387">
        <v>3692430</v>
      </c>
      <c r="Q1387" t="str">
        <f t="shared" si="21"/>
        <v>1-Residential</v>
      </c>
    </row>
    <row r="1388" spans="1:17" x14ac:dyDescent="0.3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2178.83</v>
      </c>
      <c r="P1388">
        <v>8919</v>
      </c>
      <c r="Q1388" t="str">
        <f t="shared" si="21"/>
        <v>1-Residential</v>
      </c>
    </row>
    <row r="1389" spans="1:17" x14ac:dyDescent="0.3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7489.15</v>
      </c>
      <c r="P1389">
        <v>48506</v>
      </c>
      <c r="Q1389" t="str">
        <f t="shared" si="21"/>
        <v>2-Low Income Residential</v>
      </c>
    </row>
    <row r="1390" spans="1:17" x14ac:dyDescent="0.3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x14ac:dyDescent="0.3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</v>
      </c>
      <c r="P1391">
        <v>7269</v>
      </c>
      <c r="Q1391" t="str">
        <f t="shared" si="21"/>
        <v>Street</v>
      </c>
    </row>
    <row r="1392" spans="1:17" x14ac:dyDescent="0.3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</v>
      </c>
      <c r="P1392">
        <v>-13622</v>
      </c>
      <c r="Q1392" t="str">
        <f t="shared" si="21"/>
        <v>Street</v>
      </c>
    </row>
    <row r="1393" spans="1:17" x14ac:dyDescent="0.3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98196.12</v>
      </c>
      <c r="P1393">
        <v>2483969</v>
      </c>
      <c r="Q1393" t="str">
        <f t="shared" si="21"/>
        <v>2-Low Income Residential</v>
      </c>
    </row>
    <row r="1394" spans="1:17" x14ac:dyDescent="0.3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x14ac:dyDescent="0.3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x14ac:dyDescent="0.3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x14ac:dyDescent="0.3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1660.85</v>
      </c>
      <c r="P1397">
        <v>8820</v>
      </c>
      <c r="Q1397" t="str">
        <f t="shared" si="21"/>
        <v>3-Small C&amp;I</v>
      </c>
    </row>
    <row r="1398" spans="1:17" x14ac:dyDescent="0.3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916.02</v>
      </c>
      <c r="P1398">
        <v>4380</v>
      </c>
      <c r="Q1398" t="str">
        <f t="shared" si="21"/>
        <v>3-Small C&amp;I</v>
      </c>
    </row>
    <row r="1399" spans="1:17" x14ac:dyDescent="0.3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x14ac:dyDescent="0.3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x14ac:dyDescent="0.3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</v>
      </c>
      <c r="P1401">
        <v>2688</v>
      </c>
      <c r="Q1401" t="str">
        <f t="shared" si="21"/>
        <v>Street</v>
      </c>
    </row>
    <row r="1402" spans="1:17" x14ac:dyDescent="0.3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</v>
      </c>
      <c r="P1402">
        <v>248</v>
      </c>
      <c r="Q1402" t="str">
        <f t="shared" si="21"/>
        <v>3-Small C&amp;I</v>
      </c>
    </row>
    <row r="1403" spans="1:17" x14ac:dyDescent="0.3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91.46</v>
      </c>
      <c r="P1403">
        <v>323</v>
      </c>
      <c r="Q1403" t="str">
        <f t="shared" si="21"/>
        <v>3-Small C&amp;I</v>
      </c>
    </row>
    <row r="1404" spans="1:17" x14ac:dyDescent="0.3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</v>
      </c>
      <c r="P1404">
        <v>1135</v>
      </c>
      <c r="Q1404" t="str">
        <f t="shared" si="21"/>
        <v>3-Small C&amp;I</v>
      </c>
    </row>
    <row r="1405" spans="1:17" x14ac:dyDescent="0.3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48069.99</v>
      </c>
      <c r="P1405">
        <v>209934</v>
      </c>
      <c r="Q1405" t="str">
        <f t="shared" si="21"/>
        <v>Street</v>
      </c>
    </row>
    <row r="1406" spans="1:17" x14ac:dyDescent="0.3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</v>
      </c>
      <c r="P1406">
        <v>19284</v>
      </c>
      <c r="Q1406" t="str">
        <f t="shared" si="21"/>
        <v>Street</v>
      </c>
    </row>
    <row r="1407" spans="1:17" x14ac:dyDescent="0.3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</v>
      </c>
      <c r="P1407">
        <v>17294</v>
      </c>
      <c r="Q1407" t="str">
        <f t="shared" si="21"/>
        <v>1-Residential</v>
      </c>
    </row>
    <row r="1408" spans="1:17" x14ac:dyDescent="0.3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x14ac:dyDescent="0.3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</v>
      </c>
      <c r="P1409">
        <v>1848861</v>
      </c>
      <c r="Q1409" t="str">
        <f t="shared" si="21"/>
        <v>1-Residential</v>
      </c>
    </row>
    <row r="1410" spans="1:17" x14ac:dyDescent="0.3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</v>
      </c>
      <c r="P1410">
        <v>3046381</v>
      </c>
      <c r="Q1410" t="str">
        <f t="shared" ref="Q1410:Q1473" si="22">VLOOKUP(J1410,S:T,2,FALSE)</f>
        <v>2-Low Income Residential</v>
      </c>
    </row>
    <row r="1411" spans="1:17" x14ac:dyDescent="0.3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</v>
      </c>
      <c r="P1411">
        <v>6117604</v>
      </c>
      <c r="Q1411" t="str">
        <f t="shared" si="22"/>
        <v>3-Small C&amp;I</v>
      </c>
    </row>
    <row r="1412" spans="1:17" x14ac:dyDescent="0.3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2057.41</v>
      </c>
      <c r="P1412">
        <v>10938</v>
      </c>
      <c r="Q1412" t="str">
        <f t="shared" si="22"/>
        <v>3-Small C&amp;I</v>
      </c>
    </row>
    <row r="1413" spans="1:17" x14ac:dyDescent="0.3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841.04</v>
      </c>
      <c r="P1413">
        <v>7511</v>
      </c>
      <c r="Q1413" t="str">
        <f t="shared" si="22"/>
        <v>3-Small C&amp;I</v>
      </c>
    </row>
    <row r="1414" spans="1:17" x14ac:dyDescent="0.3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x14ac:dyDescent="0.3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</v>
      </c>
      <c r="P1415">
        <v>7179</v>
      </c>
      <c r="Q1415" t="str">
        <f t="shared" si="22"/>
        <v>3-Small C&amp;I</v>
      </c>
    </row>
    <row r="1416" spans="1:17" x14ac:dyDescent="0.3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278687.61</v>
      </c>
      <c r="P1416">
        <v>3708774</v>
      </c>
      <c r="Q1416" t="str">
        <f t="shared" si="22"/>
        <v>4-Medium C&amp;I</v>
      </c>
    </row>
    <row r="1417" spans="1:17" x14ac:dyDescent="0.3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</v>
      </c>
      <c r="P1417">
        <v>63</v>
      </c>
      <c r="Q1417" t="str">
        <f t="shared" si="22"/>
        <v>3-Small C&amp;I</v>
      </c>
    </row>
    <row r="1418" spans="1:17" x14ac:dyDescent="0.3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x14ac:dyDescent="0.3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x14ac:dyDescent="0.3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x14ac:dyDescent="0.3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x14ac:dyDescent="0.3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89627.62</v>
      </c>
      <c r="P1422">
        <v>281305</v>
      </c>
      <c r="Q1422" t="str">
        <f t="shared" si="22"/>
        <v>Street</v>
      </c>
    </row>
    <row r="1423" spans="1:17" x14ac:dyDescent="0.3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</v>
      </c>
      <c r="P1423">
        <v>20976661</v>
      </c>
      <c r="Q1423" t="str">
        <f t="shared" si="22"/>
        <v>1-Residential</v>
      </c>
    </row>
    <row r="1424" spans="1:17" x14ac:dyDescent="0.3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x14ac:dyDescent="0.3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2938.06</v>
      </c>
      <c r="P1425">
        <v>13692</v>
      </c>
      <c r="Q1425" t="str">
        <f t="shared" si="22"/>
        <v>1-Residential</v>
      </c>
    </row>
    <row r="1426" spans="1:17" x14ac:dyDescent="0.3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2085991.17</v>
      </c>
      <c r="P1426">
        <v>17239119</v>
      </c>
      <c r="Q1426" t="str">
        <f t="shared" si="22"/>
        <v>1-Residential</v>
      </c>
    </row>
    <row r="1427" spans="1:17" x14ac:dyDescent="0.3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x14ac:dyDescent="0.3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64878.59</v>
      </c>
      <c r="P1428">
        <v>415821</v>
      </c>
      <c r="Q1428" t="str">
        <f t="shared" si="22"/>
        <v>2-Low Income Residential</v>
      </c>
    </row>
    <row r="1429" spans="1:17" x14ac:dyDescent="0.3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1247502.67</v>
      </c>
      <c r="P1429">
        <v>30526751</v>
      </c>
      <c r="Q1429" t="str">
        <f t="shared" si="22"/>
        <v>2-Low Income Residential</v>
      </c>
    </row>
    <row r="1430" spans="1:17" x14ac:dyDescent="0.3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</v>
      </c>
      <c r="P1430">
        <v>-3802</v>
      </c>
      <c r="Q1430" t="str">
        <f t="shared" si="22"/>
        <v>Street</v>
      </c>
    </row>
    <row r="1431" spans="1:17" x14ac:dyDescent="0.3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x14ac:dyDescent="0.3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</v>
      </c>
      <c r="P1432">
        <v>2270</v>
      </c>
      <c r="Q1432" t="str">
        <f t="shared" si="22"/>
        <v>3-Small C&amp;I</v>
      </c>
    </row>
    <row r="1433" spans="1:17" x14ac:dyDescent="0.3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x14ac:dyDescent="0.3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</v>
      </c>
      <c r="P1434">
        <v>1925623</v>
      </c>
      <c r="Q1434" t="str">
        <f t="shared" si="22"/>
        <v>3-Small C&amp;I</v>
      </c>
    </row>
    <row r="1435" spans="1:17" x14ac:dyDescent="0.3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161.6</v>
      </c>
      <c r="P1435">
        <v>777</v>
      </c>
      <c r="Q1435" t="str">
        <f t="shared" si="22"/>
        <v>3-Small C&amp;I</v>
      </c>
    </row>
    <row r="1436" spans="1:17" x14ac:dyDescent="0.3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36691.74</v>
      </c>
      <c r="P1436">
        <v>358720</v>
      </c>
      <c r="Q1436" t="str">
        <f t="shared" si="22"/>
        <v>3-Small C&amp;I</v>
      </c>
    </row>
    <row r="1437" spans="1:17" x14ac:dyDescent="0.3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</v>
      </c>
      <c r="P1437">
        <v>22774</v>
      </c>
      <c r="Q1437" t="str">
        <f t="shared" si="22"/>
        <v>3-Small C&amp;I</v>
      </c>
    </row>
    <row r="1438" spans="1:17" x14ac:dyDescent="0.3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1228.81</v>
      </c>
      <c r="P1438">
        <v>12650</v>
      </c>
      <c r="Q1438" t="str">
        <f t="shared" si="22"/>
        <v>3-Small C&amp;I</v>
      </c>
    </row>
    <row r="1439" spans="1:17" x14ac:dyDescent="0.3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x14ac:dyDescent="0.3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x14ac:dyDescent="0.3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</v>
      </c>
      <c r="P1441">
        <v>10360</v>
      </c>
      <c r="Q1441" t="str">
        <f t="shared" si="22"/>
        <v>3-Small C&amp;I</v>
      </c>
    </row>
    <row r="1442" spans="1:17" x14ac:dyDescent="0.3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x14ac:dyDescent="0.3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168.92</v>
      </c>
      <c r="P1443">
        <v>1144</v>
      </c>
      <c r="Q1443" t="str">
        <f t="shared" si="22"/>
        <v>3-Small C&amp;I</v>
      </c>
    </row>
    <row r="1444" spans="1:17" x14ac:dyDescent="0.3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x14ac:dyDescent="0.3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</v>
      </c>
      <c r="P1445">
        <v>21523</v>
      </c>
      <c r="Q1445" t="str">
        <f t="shared" si="22"/>
        <v>Street</v>
      </c>
    </row>
    <row r="1446" spans="1:17" x14ac:dyDescent="0.3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</v>
      </c>
      <c r="P1446">
        <v>19</v>
      </c>
      <c r="Q1446" t="str">
        <f t="shared" si="22"/>
        <v>Street</v>
      </c>
    </row>
    <row r="1447" spans="1:17" x14ac:dyDescent="0.3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x14ac:dyDescent="0.3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x14ac:dyDescent="0.3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-2078.06</v>
      </c>
      <c r="P1449">
        <v>-696</v>
      </c>
      <c r="Q1449" t="str">
        <f t="shared" si="22"/>
        <v>Street</v>
      </c>
    </row>
    <row r="1450" spans="1:17" x14ac:dyDescent="0.3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</v>
      </c>
      <c r="P1450">
        <v>2377902</v>
      </c>
      <c r="Q1450" t="str">
        <f t="shared" si="22"/>
        <v>5-Large C&amp;I</v>
      </c>
    </row>
    <row r="1451" spans="1:17" x14ac:dyDescent="0.3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x14ac:dyDescent="0.3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x14ac:dyDescent="0.3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x14ac:dyDescent="0.3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x14ac:dyDescent="0.3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</v>
      </c>
      <c r="P1455">
        <v>-91945</v>
      </c>
      <c r="Q1455" t="str">
        <f t="shared" si="22"/>
        <v>Street</v>
      </c>
    </row>
    <row r="1456" spans="1:17" x14ac:dyDescent="0.3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x14ac:dyDescent="0.3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49425.31</v>
      </c>
      <c r="P1457">
        <v>459953</v>
      </c>
      <c r="Q1457" t="str">
        <f t="shared" si="22"/>
        <v>3-Small C&amp;I</v>
      </c>
    </row>
    <row r="1458" spans="1:17" x14ac:dyDescent="0.3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</v>
      </c>
      <c r="P1458">
        <v>2844</v>
      </c>
      <c r="Q1458" t="str">
        <f t="shared" si="22"/>
        <v>3-Small C&amp;I</v>
      </c>
    </row>
    <row r="1459" spans="1:17" x14ac:dyDescent="0.3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</v>
      </c>
      <c r="P1459">
        <v>18284</v>
      </c>
      <c r="Q1459" t="str">
        <f t="shared" si="22"/>
        <v>1-Residential</v>
      </c>
    </row>
    <row r="1460" spans="1:17" x14ac:dyDescent="0.3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x14ac:dyDescent="0.3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x14ac:dyDescent="0.3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</v>
      </c>
      <c r="P1462">
        <v>455979</v>
      </c>
      <c r="Q1462" t="str">
        <f t="shared" si="22"/>
        <v>3-Small C&amp;I</v>
      </c>
    </row>
    <row r="1463" spans="1:17" x14ac:dyDescent="0.3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x14ac:dyDescent="0.3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x14ac:dyDescent="0.3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x14ac:dyDescent="0.3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36.36</v>
      </c>
      <c r="P1466">
        <v>174</v>
      </c>
      <c r="Q1466" t="str">
        <f t="shared" si="22"/>
        <v>3-Small C&amp;I</v>
      </c>
    </row>
    <row r="1467" spans="1:17" x14ac:dyDescent="0.3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7143.4</v>
      </c>
      <c r="P1467">
        <v>40670</v>
      </c>
      <c r="Q1467" t="str">
        <f t="shared" si="22"/>
        <v>4-Medium C&amp;I</v>
      </c>
    </row>
    <row r="1468" spans="1:17" x14ac:dyDescent="0.3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x14ac:dyDescent="0.3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x14ac:dyDescent="0.3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x14ac:dyDescent="0.3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470.26</v>
      </c>
      <c r="P1471">
        <v>4950</v>
      </c>
      <c r="Q1471" t="str">
        <f t="shared" si="22"/>
        <v>3-Small C&amp;I</v>
      </c>
    </row>
    <row r="1472" spans="1:17" x14ac:dyDescent="0.3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</v>
      </c>
      <c r="P1472">
        <v>52096</v>
      </c>
      <c r="Q1472" t="str">
        <f t="shared" si="22"/>
        <v>Street</v>
      </c>
    </row>
    <row r="1473" spans="1:17" x14ac:dyDescent="0.3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451.95</v>
      </c>
      <c r="P1473">
        <v>1251</v>
      </c>
      <c r="Q1473" t="str">
        <f t="shared" si="22"/>
        <v>Street</v>
      </c>
    </row>
    <row r="1474" spans="1:17" x14ac:dyDescent="0.3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</v>
      </c>
      <c r="P1474">
        <v>339</v>
      </c>
      <c r="Q1474" t="str">
        <f t="shared" ref="Q1474:Q1537" si="23">VLOOKUP(J1474,S:T,2,FALSE)</f>
        <v>Street</v>
      </c>
    </row>
    <row r="1475" spans="1:17" x14ac:dyDescent="0.3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x14ac:dyDescent="0.3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x14ac:dyDescent="0.3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x14ac:dyDescent="0.3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96731.68</v>
      </c>
      <c r="P1478">
        <v>1417386</v>
      </c>
      <c r="Q1478" t="str">
        <f t="shared" si="23"/>
        <v>5-Large C&amp;I</v>
      </c>
    </row>
    <row r="1479" spans="1:17" x14ac:dyDescent="0.3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x14ac:dyDescent="0.3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</v>
      </c>
      <c r="P1480">
        <v>150725</v>
      </c>
      <c r="Q1480" t="str">
        <f t="shared" si="23"/>
        <v>1-Residential</v>
      </c>
    </row>
    <row r="1481" spans="1:17" x14ac:dyDescent="0.3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x14ac:dyDescent="0.3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1505895.88</v>
      </c>
      <c r="P1482">
        <v>11591330</v>
      </c>
      <c r="Q1482" t="str">
        <f t="shared" si="23"/>
        <v>1-Residential</v>
      </c>
    </row>
    <row r="1483" spans="1:17" x14ac:dyDescent="0.3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</v>
      </c>
      <c r="P1483">
        <v>52499</v>
      </c>
      <c r="Q1483" t="str">
        <f t="shared" si="23"/>
        <v>2-Low Income Residential</v>
      </c>
    </row>
    <row r="1484" spans="1:17" x14ac:dyDescent="0.3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</v>
      </c>
      <c r="P1484">
        <v>1257</v>
      </c>
      <c r="Q1484" t="str">
        <f t="shared" si="23"/>
        <v>2-Low Income Residential</v>
      </c>
    </row>
    <row r="1485" spans="1:17" x14ac:dyDescent="0.3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</v>
      </c>
      <c r="P1485">
        <v>79671</v>
      </c>
      <c r="Q1485" t="str">
        <f t="shared" si="23"/>
        <v>Street</v>
      </c>
    </row>
    <row r="1486" spans="1:17" x14ac:dyDescent="0.3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</v>
      </c>
      <c r="P1486">
        <v>14170</v>
      </c>
      <c r="Q1486" t="str">
        <f t="shared" si="23"/>
        <v>Street</v>
      </c>
    </row>
    <row r="1487" spans="1:17" x14ac:dyDescent="0.3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395.58</v>
      </c>
      <c r="P1487">
        <v>3224</v>
      </c>
      <c r="Q1487" t="str">
        <f t="shared" si="23"/>
        <v>3-Small C&amp;I</v>
      </c>
    </row>
    <row r="1488" spans="1:17" x14ac:dyDescent="0.3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x14ac:dyDescent="0.3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x14ac:dyDescent="0.3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</v>
      </c>
      <c r="P1490">
        <v>814</v>
      </c>
      <c r="Q1490" t="str">
        <f t="shared" si="23"/>
        <v>1-Residential</v>
      </c>
    </row>
    <row r="1491" spans="1:17" x14ac:dyDescent="0.3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x14ac:dyDescent="0.3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x14ac:dyDescent="0.3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x14ac:dyDescent="0.3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x14ac:dyDescent="0.3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68.63</v>
      </c>
      <c r="P1495">
        <v>18</v>
      </c>
      <c r="Q1495" t="str">
        <f t="shared" si="23"/>
        <v>4-Medium C&amp;I</v>
      </c>
    </row>
    <row r="1496" spans="1:17" x14ac:dyDescent="0.3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x14ac:dyDescent="0.3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</v>
      </c>
      <c r="P1497">
        <v>137360</v>
      </c>
      <c r="Q1497" t="str">
        <f t="shared" si="23"/>
        <v>5-Large C&amp;I</v>
      </c>
    </row>
    <row r="1498" spans="1:17" x14ac:dyDescent="0.3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x14ac:dyDescent="0.3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</v>
      </c>
      <c r="P1499">
        <v>2940</v>
      </c>
      <c r="Q1499" t="str">
        <f t="shared" si="23"/>
        <v>4-Medium C&amp;I</v>
      </c>
    </row>
    <row r="1500" spans="1:17" x14ac:dyDescent="0.3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x14ac:dyDescent="0.3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x14ac:dyDescent="0.3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260632.55</v>
      </c>
      <c r="P1502">
        <v>2229925</v>
      </c>
      <c r="Q1502" t="str">
        <f t="shared" si="23"/>
        <v>Street</v>
      </c>
    </row>
    <row r="1503" spans="1:17" x14ac:dyDescent="0.3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x14ac:dyDescent="0.3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</v>
      </c>
      <c r="P1504">
        <v>14400</v>
      </c>
      <c r="Q1504" t="str">
        <f t="shared" si="23"/>
        <v>2-Low Income Residential</v>
      </c>
    </row>
    <row r="1505" spans="1:17" x14ac:dyDescent="0.3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x14ac:dyDescent="0.3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47.61</v>
      </c>
      <c r="P1506">
        <v>171</v>
      </c>
      <c r="Q1506" t="str">
        <f t="shared" si="23"/>
        <v>Street</v>
      </c>
    </row>
    <row r="1507" spans="1:17" x14ac:dyDescent="0.3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x14ac:dyDescent="0.3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x14ac:dyDescent="0.3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x14ac:dyDescent="0.3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x14ac:dyDescent="0.3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x14ac:dyDescent="0.3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x14ac:dyDescent="0.3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x14ac:dyDescent="0.3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</v>
      </c>
      <c r="P1514">
        <v>10280019</v>
      </c>
      <c r="Q1514" t="str">
        <f t="shared" si="23"/>
        <v>4-Medium C&amp;I</v>
      </c>
    </row>
    <row r="1515" spans="1:17" x14ac:dyDescent="0.3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x14ac:dyDescent="0.3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334536.17</v>
      </c>
      <c r="P1516">
        <v>3751822</v>
      </c>
      <c r="Q1516" t="str">
        <f t="shared" si="23"/>
        <v>3-Small C&amp;I</v>
      </c>
    </row>
    <row r="1517" spans="1:17" x14ac:dyDescent="0.3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x14ac:dyDescent="0.3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x14ac:dyDescent="0.3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</v>
      </c>
      <c r="P1519">
        <v>1150299</v>
      </c>
      <c r="Q1519" t="str">
        <f t="shared" si="23"/>
        <v>Street</v>
      </c>
    </row>
    <row r="1520" spans="1:17" x14ac:dyDescent="0.3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57.12</v>
      </c>
      <c r="P1520">
        <v>131</v>
      </c>
      <c r="Q1520" t="str">
        <f t="shared" si="23"/>
        <v>Street</v>
      </c>
    </row>
    <row r="1521" spans="1:17" x14ac:dyDescent="0.3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x14ac:dyDescent="0.3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x14ac:dyDescent="0.3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x14ac:dyDescent="0.3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x14ac:dyDescent="0.3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</v>
      </c>
      <c r="P1525">
        <v>1214053</v>
      </c>
      <c r="Q1525" t="str">
        <f t="shared" si="23"/>
        <v>1-Residential</v>
      </c>
    </row>
    <row r="1526" spans="1:17" x14ac:dyDescent="0.3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x14ac:dyDescent="0.3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x14ac:dyDescent="0.3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x14ac:dyDescent="0.3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</v>
      </c>
      <c r="P1529">
        <v>296019</v>
      </c>
      <c r="Q1529" t="str">
        <f t="shared" si="23"/>
        <v>3-Small C&amp;I</v>
      </c>
    </row>
    <row r="1530" spans="1:17" x14ac:dyDescent="0.3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x14ac:dyDescent="0.3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4712.03</v>
      </c>
      <c r="P1531">
        <v>19572</v>
      </c>
      <c r="Q1531" t="str">
        <f t="shared" si="23"/>
        <v>1-Residential</v>
      </c>
    </row>
    <row r="1532" spans="1:17" x14ac:dyDescent="0.3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768.4</v>
      </c>
      <c r="P1532">
        <v>5528</v>
      </c>
      <c r="Q1532" t="str">
        <f t="shared" si="23"/>
        <v>3-Small C&amp;I</v>
      </c>
    </row>
    <row r="1533" spans="1:17" x14ac:dyDescent="0.3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673.28</v>
      </c>
      <c r="P1533">
        <v>7580</v>
      </c>
      <c r="Q1533" t="str">
        <f t="shared" si="23"/>
        <v>3-Small C&amp;I</v>
      </c>
    </row>
    <row r="1534" spans="1:17" x14ac:dyDescent="0.3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</v>
      </c>
      <c r="P1534">
        <v>-202</v>
      </c>
      <c r="Q1534" t="str">
        <f t="shared" si="23"/>
        <v>2-Low Income Residential</v>
      </c>
    </row>
    <row r="1535" spans="1:17" x14ac:dyDescent="0.3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x14ac:dyDescent="0.3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106721.26</v>
      </c>
      <c r="P1536">
        <v>635756</v>
      </c>
      <c r="Q1536" t="str">
        <f t="shared" si="23"/>
        <v>4-Medium C&amp;I</v>
      </c>
    </row>
    <row r="1537" spans="1:17" x14ac:dyDescent="0.3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x14ac:dyDescent="0.3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ref="Q1538:Q1601" si="24">VLOOKUP(J1538,S:T,2,FALSE)</f>
        <v>1-Residential</v>
      </c>
    </row>
    <row r="1539" spans="1:17" x14ac:dyDescent="0.3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3276.49</v>
      </c>
      <c r="P1539">
        <v>14013</v>
      </c>
      <c r="Q1539" t="str">
        <f t="shared" si="24"/>
        <v>1-Residential</v>
      </c>
    </row>
    <row r="1540" spans="1:17" x14ac:dyDescent="0.3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-336.64</v>
      </c>
      <c r="P1540">
        <v>-1456</v>
      </c>
      <c r="Q1540" t="str">
        <f t="shared" si="24"/>
        <v>1-Residential</v>
      </c>
    </row>
    <row r="1541" spans="1:17" x14ac:dyDescent="0.3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x14ac:dyDescent="0.3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x14ac:dyDescent="0.3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x14ac:dyDescent="0.3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</v>
      </c>
      <c r="P1544">
        <v>1060253</v>
      </c>
      <c r="Q1544" t="str">
        <f t="shared" si="24"/>
        <v>Street</v>
      </c>
    </row>
    <row r="1545" spans="1:17" x14ac:dyDescent="0.3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</v>
      </c>
      <c r="P1545">
        <v>605</v>
      </c>
      <c r="Q1545" t="str">
        <f t="shared" si="24"/>
        <v>Street</v>
      </c>
    </row>
    <row r="1546" spans="1:17" x14ac:dyDescent="0.3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x14ac:dyDescent="0.3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</v>
      </c>
      <c r="P1547">
        <v>5319756</v>
      </c>
      <c r="Q1547" t="str">
        <f t="shared" si="24"/>
        <v>3-Small C&amp;I</v>
      </c>
    </row>
    <row r="1548" spans="1:17" x14ac:dyDescent="0.3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</v>
      </c>
      <c r="P1548">
        <v>1249</v>
      </c>
      <c r="Q1548" t="str">
        <f t="shared" si="24"/>
        <v>3-Small C&amp;I</v>
      </c>
    </row>
    <row r="1549" spans="1:17" x14ac:dyDescent="0.3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x14ac:dyDescent="0.3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x14ac:dyDescent="0.3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x14ac:dyDescent="0.3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x14ac:dyDescent="0.3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x14ac:dyDescent="0.3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x14ac:dyDescent="0.3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x14ac:dyDescent="0.3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</v>
      </c>
      <c r="P1556">
        <v>4448</v>
      </c>
      <c r="Q1556" t="str">
        <f t="shared" si="24"/>
        <v>3-Small C&amp;I</v>
      </c>
    </row>
    <row r="1557" spans="1:17" x14ac:dyDescent="0.3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</v>
      </c>
      <c r="P1557">
        <v>2844</v>
      </c>
      <c r="Q1557" t="str">
        <f t="shared" si="24"/>
        <v>3-Small C&amp;I</v>
      </c>
    </row>
    <row r="1558" spans="1:17" x14ac:dyDescent="0.3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x14ac:dyDescent="0.3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11830.47</v>
      </c>
      <c r="P1559">
        <v>90672</v>
      </c>
      <c r="Q1559" t="str">
        <f t="shared" si="24"/>
        <v>1-Residential</v>
      </c>
    </row>
    <row r="1560" spans="1:17" x14ac:dyDescent="0.3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</v>
      </c>
      <c r="P1560">
        <v>415</v>
      </c>
      <c r="Q1560" t="str">
        <f t="shared" si="24"/>
        <v>3-Small C&amp;I</v>
      </c>
    </row>
    <row r="1561" spans="1:17" x14ac:dyDescent="0.3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x14ac:dyDescent="0.3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1722.12</v>
      </c>
      <c r="P1562">
        <v>10943</v>
      </c>
      <c r="Q1562" t="str">
        <f t="shared" si="24"/>
        <v>2-Low Income Residential</v>
      </c>
    </row>
    <row r="1563" spans="1:17" x14ac:dyDescent="0.3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x14ac:dyDescent="0.3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418111.68</v>
      </c>
      <c r="P1564">
        <v>5417359</v>
      </c>
      <c r="Q1564" t="str">
        <f t="shared" si="24"/>
        <v>4-Medium C&amp;I</v>
      </c>
    </row>
    <row r="1565" spans="1:17" x14ac:dyDescent="0.3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</v>
      </c>
      <c r="P1565">
        <v>11181775</v>
      </c>
      <c r="Q1565" t="str">
        <f t="shared" si="24"/>
        <v>4-Medium C&amp;I</v>
      </c>
    </row>
    <row r="1566" spans="1:17" x14ac:dyDescent="0.3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</v>
      </c>
      <c r="P1566">
        <v>13741362</v>
      </c>
      <c r="Q1566" t="str">
        <f t="shared" si="24"/>
        <v>5-Large C&amp;I</v>
      </c>
    </row>
    <row r="1567" spans="1:17" x14ac:dyDescent="0.3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27244.3</v>
      </c>
      <c r="P1567">
        <v>114774</v>
      </c>
      <c r="Q1567" t="str">
        <f t="shared" si="24"/>
        <v>1-Residential</v>
      </c>
    </row>
    <row r="1568" spans="1:17" x14ac:dyDescent="0.3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x14ac:dyDescent="0.3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4125.37</v>
      </c>
      <c r="P1569">
        <v>52809</v>
      </c>
      <c r="Q1569" t="str">
        <f t="shared" si="24"/>
        <v>5-Large C&amp;I</v>
      </c>
    </row>
    <row r="1570" spans="1:17" x14ac:dyDescent="0.3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x14ac:dyDescent="0.3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x14ac:dyDescent="0.3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95.24</v>
      </c>
      <c r="P1572">
        <v>401</v>
      </c>
      <c r="Q1572" t="str">
        <f t="shared" si="24"/>
        <v>1-Residential</v>
      </c>
    </row>
    <row r="1573" spans="1:17" x14ac:dyDescent="0.3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x14ac:dyDescent="0.3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x14ac:dyDescent="0.3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x14ac:dyDescent="0.3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x14ac:dyDescent="0.3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</v>
      </c>
      <c r="P1577">
        <v>235260</v>
      </c>
      <c r="Q1577" t="str">
        <f t="shared" si="24"/>
        <v>Street</v>
      </c>
    </row>
    <row r="1578" spans="1:17" x14ac:dyDescent="0.3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x14ac:dyDescent="0.3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x14ac:dyDescent="0.3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</v>
      </c>
      <c r="P1580">
        <v>147</v>
      </c>
      <c r="Q1580" t="str">
        <f t="shared" si="24"/>
        <v>Street</v>
      </c>
    </row>
    <row r="1581" spans="1:17" x14ac:dyDescent="0.3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23.54</v>
      </c>
      <c r="P1581">
        <v>136</v>
      </c>
      <c r="Q1581" t="str">
        <f t="shared" si="24"/>
        <v>Street</v>
      </c>
    </row>
    <row r="1582" spans="1:17" x14ac:dyDescent="0.3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</v>
      </c>
      <c r="P1582">
        <v>15646</v>
      </c>
      <c r="Q1582" t="str">
        <f t="shared" si="24"/>
        <v>3-Small C&amp;I</v>
      </c>
    </row>
    <row r="1583" spans="1:17" x14ac:dyDescent="0.3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</v>
      </c>
      <c r="P1583">
        <v>3470540</v>
      </c>
      <c r="Q1583" t="str">
        <f t="shared" si="24"/>
        <v>4-Medium C&amp;I</v>
      </c>
    </row>
    <row r="1584" spans="1:17" x14ac:dyDescent="0.3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x14ac:dyDescent="0.3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x14ac:dyDescent="0.3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83360.81</v>
      </c>
      <c r="P1586">
        <v>2181754</v>
      </c>
      <c r="Q1586" t="str">
        <f t="shared" si="24"/>
        <v>2-Low Income Residential</v>
      </c>
    </row>
    <row r="1587" spans="1:17" x14ac:dyDescent="0.3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421587.16</v>
      </c>
      <c r="P1587">
        <v>2731482</v>
      </c>
      <c r="Q1587" t="str">
        <f t="shared" si="24"/>
        <v>2-Low Income Residential</v>
      </c>
    </row>
    <row r="1588" spans="1:17" x14ac:dyDescent="0.3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972743.32</v>
      </c>
      <c r="P1588">
        <v>24370323</v>
      </c>
      <c r="Q1588" t="str">
        <f t="shared" si="24"/>
        <v>2-Low Income Residential</v>
      </c>
    </row>
    <row r="1589" spans="1:17" x14ac:dyDescent="0.3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x14ac:dyDescent="0.3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2903.39</v>
      </c>
      <c r="P1590">
        <v>16400</v>
      </c>
      <c r="Q1590" t="str">
        <f t="shared" si="24"/>
        <v>4-Medium C&amp;I</v>
      </c>
    </row>
    <row r="1591" spans="1:17" x14ac:dyDescent="0.3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1647.35</v>
      </c>
      <c r="P1591">
        <v>9160</v>
      </c>
      <c r="Q1591" t="str">
        <f t="shared" si="24"/>
        <v>4-Medium C&amp;I</v>
      </c>
    </row>
    <row r="1592" spans="1:17" x14ac:dyDescent="0.3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169230.99</v>
      </c>
      <c r="P1592">
        <v>714090</v>
      </c>
      <c r="Q1592" t="str">
        <f t="shared" si="24"/>
        <v>1-Residential</v>
      </c>
    </row>
    <row r="1593" spans="1:17" x14ac:dyDescent="0.3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</v>
      </c>
      <c r="P1593">
        <v>343514</v>
      </c>
      <c r="Q1593" t="str">
        <f t="shared" si="24"/>
        <v>3-Small C&amp;I</v>
      </c>
    </row>
    <row r="1594" spans="1:17" x14ac:dyDescent="0.3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</v>
      </c>
      <c r="P1594">
        <v>1114</v>
      </c>
      <c r="Q1594" t="str">
        <f t="shared" si="24"/>
        <v>3-Small C&amp;I</v>
      </c>
    </row>
    <row r="1595" spans="1:17" x14ac:dyDescent="0.3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70246.89</v>
      </c>
      <c r="P1595">
        <v>121548</v>
      </c>
      <c r="Q1595" t="str">
        <f t="shared" si="24"/>
        <v>Street</v>
      </c>
    </row>
    <row r="1596" spans="1:17" x14ac:dyDescent="0.3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x14ac:dyDescent="0.3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</v>
      </c>
      <c r="P1597">
        <v>-341553</v>
      </c>
      <c r="Q1597" t="str">
        <f t="shared" si="24"/>
        <v>Street</v>
      </c>
    </row>
    <row r="1598" spans="1:17" x14ac:dyDescent="0.3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x14ac:dyDescent="0.3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x14ac:dyDescent="0.3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</v>
      </c>
      <c r="P1600">
        <v>17478</v>
      </c>
      <c r="Q1600" t="str">
        <f t="shared" si="24"/>
        <v>3-Small C&amp;I</v>
      </c>
    </row>
    <row r="1601" spans="1:17" x14ac:dyDescent="0.3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</v>
      </c>
      <c r="P1601">
        <v>30936199</v>
      </c>
      <c r="Q1601" t="str">
        <f t="shared" si="24"/>
        <v>4-Medium C&amp;I</v>
      </c>
    </row>
    <row r="1602" spans="1:17" x14ac:dyDescent="0.3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2913.2</v>
      </c>
      <c r="P1602">
        <v>13668</v>
      </c>
      <c r="Q1602" t="str">
        <f t="shared" ref="Q1602:Q1665" si="25">VLOOKUP(J1602,S:T,2,FALSE)</f>
        <v>4-Medium C&amp;I</v>
      </c>
    </row>
    <row r="1603" spans="1:17" x14ac:dyDescent="0.3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</v>
      </c>
      <c r="P1603">
        <v>2590</v>
      </c>
      <c r="Q1603" t="str">
        <f t="shared" si="25"/>
        <v>4-Medium C&amp;I</v>
      </c>
    </row>
    <row r="1604" spans="1:17" x14ac:dyDescent="0.3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</v>
      </c>
      <c r="P1604">
        <v>15017393</v>
      </c>
      <c r="Q1604" t="str">
        <f t="shared" si="25"/>
        <v>1-Residential</v>
      </c>
    </row>
    <row r="1605" spans="1:17" x14ac:dyDescent="0.3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</v>
      </c>
      <c r="P1605">
        <v>0</v>
      </c>
      <c r="Q1605" t="str">
        <f t="shared" si="25"/>
        <v>3-Small C&amp;I</v>
      </c>
    </row>
    <row r="1606" spans="1:17" x14ac:dyDescent="0.3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x14ac:dyDescent="0.3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8199.83</v>
      </c>
      <c r="P1607">
        <v>34668</v>
      </c>
      <c r="Q1607" t="str">
        <f t="shared" si="25"/>
        <v>1-Residential</v>
      </c>
    </row>
    <row r="1608" spans="1:17" x14ac:dyDescent="0.3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x14ac:dyDescent="0.3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x14ac:dyDescent="0.3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</v>
      </c>
      <c r="P1610">
        <v>18259434</v>
      </c>
      <c r="Q1610" t="str">
        <f t="shared" si="25"/>
        <v>1-Residential</v>
      </c>
    </row>
    <row r="1611" spans="1:17" x14ac:dyDescent="0.3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1366.09</v>
      </c>
      <c r="P1611">
        <v>6593</v>
      </c>
      <c r="Q1611" t="str">
        <f t="shared" si="25"/>
        <v>3-Small C&amp;I</v>
      </c>
    </row>
    <row r="1612" spans="1:17" x14ac:dyDescent="0.3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535.4</v>
      </c>
      <c r="P1612">
        <v>5707</v>
      </c>
      <c r="Q1612" t="str">
        <f t="shared" si="25"/>
        <v>3-Small C&amp;I</v>
      </c>
    </row>
    <row r="1613" spans="1:17" x14ac:dyDescent="0.3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x14ac:dyDescent="0.3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3357.22</v>
      </c>
      <c r="P1614">
        <v>11424</v>
      </c>
      <c r="Q1614" t="str">
        <f t="shared" si="25"/>
        <v>Street</v>
      </c>
    </row>
    <row r="1615" spans="1:17" x14ac:dyDescent="0.3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3605.91</v>
      </c>
      <c r="P1615">
        <v>5634</v>
      </c>
      <c r="Q1615" t="str">
        <f t="shared" si="25"/>
        <v>Street</v>
      </c>
    </row>
    <row r="1616" spans="1:17" x14ac:dyDescent="0.3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x14ac:dyDescent="0.3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</v>
      </c>
      <c r="P1617">
        <v>2378697</v>
      </c>
      <c r="Q1617" t="str">
        <f t="shared" si="25"/>
        <v>Street</v>
      </c>
    </row>
    <row r="1618" spans="1:17" x14ac:dyDescent="0.3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</v>
      </c>
      <c r="P1618">
        <v>66805</v>
      </c>
      <c r="Q1618" t="str">
        <f t="shared" si="25"/>
        <v>Street</v>
      </c>
    </row>
    <row r="1619" spans="1:17" x14ac:dyDescent="0.3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6844.73</v>
      </c>
      <c r="P1619">
        <v>19315</v>
      </c>
      <c r="Q1619" t="str">
        <f t="shared" si="25"/>
        <v>Street</v>
      </c>
    </row>
    <row r="1620" spans="1:17" x14ac:dyDescent="0.3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3355.22</v>
      </c>
      <c r="P1620">
        <v>9588</v>
      </c>
      <c r="Q1620" t="str">
        <f t="shared" si="25"/>
        <v>Street</v>
      </c>
    </row>
    <row r="1621" spans="1:17" x14ac:dyDescent="0.3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x14ac:dyDescent="0.3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</v>
      </c>
      <c r="P1622">
        <v>192</v>
      </c>
      <c r="Q1622" t="str">
        <f t="shared" si="25"/>
        <v>Street</v>
      </c>
    </row>
    <row r="1623" spans="1:17" x14ac:dyDescent="0.3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x14ac:dyDescent="0.3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566.14</v>
      </c>
      <c r="P1624">
        <v>4773</v>
      </c>
      <c r="Q1624" t="str">
        <f t="shared" si="25"/>
        <v>3-Small C&amp;I</v>
      </c>
    </row>
    <row r="1625" spans="1:17" x14ac:dyDescent="0.3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62.11</v>
      </c>
      <c r="P1625">
        <v>237</v>
      </c>
      <c r="Q1625" t="str">
        <f t="shared" si="25"/>
        <v>3-Small C&amp;I</v>
      </c>
    </row>
    <row r="1626" spans="1:17" x14ac:dyDescent="0.3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</v>
      </c>
      <c r="P1626">
        <v>192</v>
      </c>
      <c r="Q1626" t="str">
        <f t="shared" si="25"/>
        <v>3-Small C&amp;I</v>
      </c>
    </row>
    <row r="1627" spans="1:17" x14ac:dyDescent="0.3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5578.66</v>
      </c>
      <c r="P1627">
        <v>33290</v>
      </c>
      <c r="Q1627" t="str">
        <f t="shared" si="25"/>
        <v>4-Medium C&amp;I</v>
      </c>
    </row>
    <row r="1628" spans="1:17" x14ac:dyDescent="0.3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x14ac:dyDescent="0.3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179.1</v>
      </c>
      <c r="P1629">
        <v>654</v>
      </c>
      <c r="Q1629" t="str">
        <f t="shared" si="25"/>
        <v>3-Small C&amp;I</v>
      </c>
    </row>
    <row r="1630" spans="1:17" x14ac:dyDescent="0.3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</v>
      </c>
      <c r="P1630">
        <v>7420</v>
      </c>
      <c r="Q1630" t="str">
        <f t="shared" si="25"/>
        <v>3-Small C&amp;I</v>
      </c>
    </row>
    <row r="1631" spans="1:17" x14ac:dyDescent="0.3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x14ac:dyDescent="0.3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3315.39</v>
      </c>
      <c r="P1632">
        <v>25904</v>
      </c>
      <c r="Q1632" t="str">
        <f t="shared" si="25"/>
        <v>1-Residential</v>
      </c>
    </row>
    <row r="1633" spans="1:17" x14ac:dyDescent="0.3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110.32</v>
      </c>
      <c r="P1633">
        <v>1164</v>
      </c>
      <c r="Q1633" t="str">
        <f t="shared" si="25"/>
        <v>3-Small C&amp;I</v>
      </c>
    </row>
    <row r="1634" spans="1:17" x14ac:dyDescent="0.3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</v>
      </c>
      <c r="P1634">
        <v>61496</v>
      </c>
      <c r="Q1634" t="str">
        <f t="shared" si="25"/>
        <v>3-Small C&amp;I</v>
      </c>
    </row>
    <row r="1635" spans="1:17" x14ac:dyDescent="0.3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x14ac:dyDescent="0.3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</v>
      </c>
      <c r="P1636">
        <v>385</v>
      </c>
      <c r="Q1636" t="str">
        <f t="shared" si="25"/>
        <v>3-Small C&amp;I</v>
      </c>
    </row>
    <row r="1637" spans="1:17" x14ac:dyDescent="0.3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-182661.99</v>
      </c>
      <c r="P1637">
        <v>-439228</v>
      </c>
      <c r="Q1637" t="str">
        <f t="shared" si="25"/>
        <v>Street</v>
      </c>
    </row>
    <row r="1638" spans="1:17" x14ac:dyDescent="0.3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</v>
      </c>
      <c r="P1638">
        <v>158715</v>
      </c>
      <c r="Q1638" t="str">
        <f t="shared" si="25"/>
        <v>Street</v>
      </c>
    </row>
    <row r="1639" spans="1:17" x14ac:dyDescent="0.3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x14ac:dyDescent="0.3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</v>
      </c>
      <c r="P1640">
        <v>1391</v>
      </c>
      <c r="Q1640" t="str">
        <f t="shared" si="25"/>
        <v>Street</v>
      </c>
    </row>
    <row r="1641" spans="1:17" x14ac:dyDescent="0.3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</v>
      </c>
      <c r="P1641">
        <v>46839</v>
      </c>
      <c r="Q1641" t="str">
        <f t="shared" si="25"/>
        <v>Street</v>
      </c>
    </row>
    <row r="1642" spans="1:17" x14ac:dyDescent="0.3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x14ac:dyDescent="0.3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</v>
      </c>
      <c r="P1643">
        <v>10992</v>
      </c>
      <c r="Q1643" t="str">
        <f t="shared" si="25"/>
        <v>1-Residential</v>
      </c>
    </row>
    <row r="1644" spans="1:17" x14ac:dyDescent="0.3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x14ac:dyDescent="0.3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</v>
      </c>
      <c r="P1645">
        <v>15129</v>
      </c>
      <c r="Q1645" t="str">
        <f t="shared" si="25"/>
        <v>3-Small C&amp;I</v>
      </c>
    </row>
    <row r="1646" spans="1:17" x14ac:dyDescent="0.3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</v>
      </c>
      <c r="P1646">
        <v>902707</v>
      </c>
      <c r="Q1646" t="str">
        <f t="shared" si="25"/>
        <v>3-Small C&amp;I</v>
      </c>
    </row>
    <row r="1647" spans="1:17" x14ac:dyDescent="0.3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50148.99</v>
      </c>
      <c r="P1647">
        <v>467264</v>
      </c>
      <c r="Q1647" t="str">
        <f t="shared" si="25"/>
        <v>3-Small C&amp;I</v>
      </c>
    </row>
    <row r="1648" spans="1:17" x14ac:dyDescent="0.3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x14ac:dyDescent="0.3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x14ac:dyDescent="0.3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</v>
      </c>
      <c r="P1650">
        <v>40673</v>
      </c>
      <c r="Q1650" t="str">
        <f t="shared" si="25"/>
        <v>1-Residential</v>
      </c>
    </row>
    <row r="1651" spans="1:17" x14ac:dyDescent="0.3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</v>
      </c>
      <c r="P1651">
        <v>3233857</v>
      </c>
      <c r="Q1651" t="str">
        <f t="shared" si="25"/>
        <v>3-Small C&amp;I</v>
      </c>
    </row>
    <row r="1652" spans="1:17" x14ac:dyDescent="0.3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357.21</v>
      </c>
      <c r="P1652">
        <v>1453</v>
      </c>
      <c r="Q1652" t="str">
        <f t="shared" si="25"/>
        <v>1-Residential</v>
      </c>
    </row>
    <row r="1653" spans="1:17" x14ac:dyDescent="0.3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</v>
      </c>
      <c r="P1653">
        <v>482112</v>
      </c>
      <c r="Q1653" t="str">
        <f t="shared" si="25"/>
        <v>3-Small C&amp;I</v>
      </c>
    </row>
    <row r="1654" spans="1:17" x14ac:dyDescent="0.3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x14ac:dyDescent="0.3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</v>
      </c>
      <c r="P1655">
        <v>6034460</v>
      </c>
      <c r="Q1655" t="str">
        <f t="shared" si="25"/>
        <v>5-Large C&amp;I</v>
      </c>
    </row>
    <row r="1656" spans="1:17" x14ac:dyDescent="0.3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x14ac:dyDescent="0.3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x14ac:dyDescent="0.3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2343.39</v>
      </c>
      <c r="P1658">
        <v>24900</v>
      </c>
      <c r="Q1658" t="str">
        <f t="shared" si="25"/>
        <v>4-Medium C&amp;I</v>
      </c>
    </row>
    <row r="1659" spans="1:17" x14ac:dyDescent="0.3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x14ac:dyDescent="0.3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79208.37</v>
      </c>
      <c r="P1660">
        <v>1136492</v>
      </c>
      <c r="Q1660" t="str">
        <f t="shared" si="25"/>
        <v>5-Large C&amp;I</v>
      </c>
    </row>
    <row r="1661" spans="1:17" x14ac:dyDescent="0.3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1277.57</v>
      </c>
      <c r="P1661">
        <v>5190</v>
      </c>
      <c r="Q1661" t="str">
        <f t="shared" si="25"/>
        <v>1-Residential</v>
      </c>
    </row>
    <row r="1662" spans="1:17" x14ac:dyDescent="0.3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x14ac:dyDescent="0.3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x14ac:dyDescent="0.3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</v>
      </c>
      <c r="P1664">
        <v>415354</v>
      </c>
      <c r="Q1664" t="str">
        <f t="shared" si="25"/>
        <v>3-Small C&amp;I</v>
      </c>
    </row>
    <row r="1665" spans="1:17" x14ac:dyDescent="0.3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x14ac:dyDescent="0.3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ref="Q1666:Q1729" si="26">VLOOKUP(J1666,S:T,2,FALSE)</f>
        <v>Street</v>
      </c>
    </row>
    <row r="1667" spans="1:17" x14ac:dyDescent="0.3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x14ac:dyDescent="0.3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x14ac:dyDescent="0.3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421.52</v>
      </c>
      <c r="P1669">
        <v>2120</v>
      </c>
      <c r="Q1669" t="str">
        <f t="shared" si="26"/>
        <v>4-Medium C&amp;I</v>
      </c>
    </row>
    <row r="1670" spans="1:17" x14ac:dyDescent="0.3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x14ac:dyDescent="0.3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x14ac:dyDescent="0.3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990932.21</v>
      </c>
      <c r="P1672">
        <v>5742500</v>
      </c>
      <c r="Q1672" t="str">
        <f t="shared" si="26"/>
        <v>3-Small C&amp;I</v>
      </c>
    </row>
    <row r="1673" spans="1:17" x14ac:dyDescent="0.3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x14ac:dyDescent="0.3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3698205.26</v>
      </c>
      <c r="P1674">
        <v>79862922</v>
      </c>
      <c r="Q1674" t="str">
        <f t="shared" si="26"/>
        <v>3-Small C&amp;I</v>
      </c>
    </row>
    <row r="1675" spans="1:17" x14ac:dyDescent="0.3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134.35</v>
      </c>
      <c r="P1675">
        <v>2597</v>
      </c>
      <c r="Q1675" t="str">
        <f t="shared" si="26"/>
        <v>2-Low Income Residential</v>
      </c>
    </row>
    <row r="1676" spans="1:17" x14ac:dyDescent="0.3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5418.95</v>
      </c>
      <c r="P1676">
        <v>34557</v>
      </c>
      <c r="Q1676" t="str">
        <f t="shared" si="26"/>
        <v>2-Low Income Residential</v>
      </c>
    </row>
    <row r="1677" spans="1:17" x14ac:dyDescent="0.3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x14ac:dyDescent="0.3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</v>
      </c>
      <c r="P1678">
        <v>385250</v>
      </c>
      <c r="Q1678" t="str">
        <f t="shared" si="26"/>
        <v>5-Large C&amp;I</v>
      </c>
    </row>
    <row r="1679" spans="1:17" x14ac:dyDescent="0.3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</v>
      </c>
      <c r="P1679">
        <v>38972</v>
      </c>
      <c r="Q1679" t="str">
        <f t="shared" si="26"/>
        <v>5-Large C&amp;I</v>
      </c>
    </row>
    <row r="1680" spans="1:17" x14ac:dyDescent="0.3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x14ac:dyDescent="0.3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22985.26</v>
      </c>
      <c r="P1681">
        <v>113429</v>
      </c>
      <c r="Q1681" t="str">
        <f t="shared" si="26"/>
        <v>3-Small C&amp;I</v>
      </c>
    </row>
    <row r="1682" spans="1:17" x14ac:dyDescent="0.3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8.77</v>
      </c>
      <c r="P1682">
        <v>9</v>
      </c>
      <c r="Q1682" t="str">
        <f t="shared" si="26"/>
        <v>3-Small C&amp;I</v>
      </c>
    </row>
    <row r="1683" spans="1:17" x14ac:dyDescent="0.3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x14ac:dyDescent="0.3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</v>
      </c>
      <c r="P1684">
        <v>1402</v>
      </c>
      <c r="Q1684" t="str">
        <f t="shared" si="26"/>
        <v>Street</v>
      </c>
    </row>
    <row r="1685" spans="1:17" x14ac:dyDescent="0.3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x14ac:dyDescent="0.3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x14ac:dyDescent="0.3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x14ac:dyDescent="0.3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x14ac:dyDescent="0.3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</v>
      </c>
      <c r="P1689">
        <v>3771</v>
      </c>
      <c r="Q1689" t="str">
        <f t="shared" si="26"/>
        <v>3-Small C&amp;I</v>
      </c>
    </row>
    <row r="1690" spans="1:17" x14ac:dyDescent="0.3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</v>
      </c>
      <c r="P1690">
        <v>39411</v>
      </c>
      <c r="Q1690" t="str">
        <f t="shared" si="26"/>
        <v>2-Low Income Residential</v>
      </c>
    </row>
    <row r="1691" spans="1:17" x14ac:dyDescent="0.3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x14ac:dyDescent="0.3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</v>
      </c>
      <c r="P1692">
        <v>120849</v>
      </c>
      <c r="Q1692" t="str">
        <f t="shared" si="26"/>
        <v>1-Residential</v>
      </c>
    </row>
    <row r="1693" spans="1:17" x14ac:dyDescent="0.3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354.09</v>
      </c>
      <c r="P1693">
        <v>1884</v>
      </c>
      <c r="Q1693" t="str">
        <f t="shared" si="26"/>
        <v>3-Small C&amp;I</v>
      </c>
    </row>
    <row r="1694" spans="1:17" x14ac:dyDescent="0.3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x14ac:dyDescent="0.3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x14ac:dyDescent="0.3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x14ac:dyDescent="0.3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x14ac:dyDescent="0.3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x14ac:dyDescent="0.3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</v>
      </c>
      <c r="P1699">
        <v>25925373</v>
      </c>
      <c r="Q1699" t="str">
        <f t="shared" si="26"/>
        <v>2-Low Income Residential</v>
      </c>
    </row>
    <row r="1700" spans="1:17" x14ac:dyDescent="0.3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x14ac:dyDescent="0.3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63468.84</v>
      </c>
      <c r="P1701">
        <v>276102</v>
      </c>
      <c r="Q1701" t="str">
        <f t="shared" si="26"/>
        <v>3-Small C&amp;I</v>
      </c>
    </row>
    <row r="1702" spans="1:17" x14ac:dyDescent="0.3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</v>
      </c>
      <c r="P1702">
        <v>3234</v>
      </c>
      <c r="Q1702" t="str">
        <f t="shared" si="26"/>
        <v>1-Residential</v>
      </c>
    </row>
    <row r="1703" spans="1:17" x14ac:dyDescent="0.3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31964.42</v>
      </c>
      <c r="P1703">
        <v>99640</v>
      </c>
      <c r="Q1703" t="str">
        <f t="shared" si="26"/>
        <v>Street</v>
      </c>
    </row>
    <row r="1704" spans="1:17" x14ac:dyDescent="0.3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432184.11</v>
      </c>
      <c r="P1704">
        <v>4195617</v>
      </c>
      <c r="Q1704" t="str">
        <f t="shared" si="26"/>
        <v>Street</v>
      </c>
    </row>
    <row r="1705" spans="1:17" x14ac:dyDescent="0.3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x14ac:dyDescent="0.3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x14ac:dyDescent="0.3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x14ac:dyDescent="0.3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x14ac:dyDescent="0.3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x14ac:dyDescent="0.3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x14ac:dyDescent="0.3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x14ac:dyDescent="0.3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x14ac:dyDescent="0.3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8687.56</v>
      </c>
      <c r="P1713">
        <v>55400</v>
      </c>
      <c r="Q1713" t="str">
        <f t="shared" si="26"/>
        <v>4-Medium C&amp;I</v>
      </c>
    </row>
    <row r="1714" spans="1:17" x14ac:dyDescent="0.3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x14ac:dyDescent="0.3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22927.1</v>
      </c>
      <c r="P1715">
        <v>63292</v>
      </c>
      <c r="Q1715" t="str">
        <f t="shared" si="26"/>
        <v>Street</v>
      </c>
    </row>
    <row r="1716" spans="1:17" x14ac:dyDescent="0.3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</v>
      </c>
      <c r="P1716">
        <v>1540</v>
      </c>
      <c r="Q1716" t="str">
        <f t="shared" si="26"/>
        <v>Street</v>
      </c>
    </row>
    <row r="1717" spans="1:17" x14ac:dyDescent="0.3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1155379.94</v>
      </c>
      <c r="P1717">
        <v>7333815</v>
      </c>
      <c r="Q1717" t="str">
        <f t="shared" si="26"/>
        <v>5-Large C&amp;I</v>
      </c>
    </row>
    <row r="1718" spans="1:17" x14ac:dyDescent="0.3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x14ac:dyDescent="0.3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x14ac:dyDescent="0.3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</v>
      </c>
      <c r="P1720">
        <v>33446</v>
      </c>
      <c r="Q1720" t="str">
        <f t="shared" si="26"/>
        <v>1-Residential</v>
      </c>
    </row>
    <row r="1721" spans="1:17" x14ac:dyDescent="0.3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x14ac:dyDescent="0.3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x14ac:dyDescent="0.3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x14ac:dyDescent="0.3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32649.35</v>
      </c>
      <c r="P1724">
        <v>147111</v>
      </c>
      <c r="Q1724" t="str">
        <f t="shared" si="26"/>
        <v>Street</v>
      </c>
    </row>
    <row r="1725" spans="1:17" x14ac:dyDescent="0.3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</v>
      </c>
      <c r="P1725">
        <v>175163</v>
      </c>
      <c r="Q1725" t="str">
        <f t="shared" si="26"/>
        <v>Street</v>
      </c>
    </row>
    <row r="1726" spans="1:17" x14ac:dyDescent="0.3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x14ac:dyDescent="0.3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x14ac:dyDescent="0.3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x14ac:dyDescent="0.3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-846.3</v>
      </c>
      <c r="P1729">
        <v>19192</v>
      </c>
      <c r="Q1729" t="str">
        <f t="shared" si="26"/>
        <v>Street</v>
      </c>
    </row>
    <row r="1730" spans="1:17" x14ac:dyDescent="0.3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1716.09</v>
      </c>
      <c r="P1730">
        <v>8190</v>
      </c>
      <c r="Q1730" t="str">
        <f t="shared" ref="Q1730:Q1793" si="27">VLOOKUP(J1730,S:T,2,FALSE)</f>
        <v>3-Small C&amp;I</v>
      </c>
    </row>
    <row r="1731" spans="1:17" x14ac:dyDescent="0.3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x14ac:dyDescent="0.3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3280.47</v>
      </c>
      <c r="P1732">
        <v>16711</v>
      </c>
      <c r="Q1732" t="str">
        <f t="shared" si="27"/>
        <v>4-Medium C&amp;I</v>
      </c>
    </row>
    <row r="1733" spans="1:17" x14ac:dyDescent="0.3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</v>
      </c>
      <c r="P1733">
        <v>8180</v>
      </c>
      <c r="Q1733" t="str">
        <f t="shared" si="27"/>
        <v>3-Small C&amp;I</v>
      </c>
    </row>
    <row r="1734" spans="1:17" x14ac:dyDescent="0.3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x14ac:dyDescent="0.3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x14ac:dyDescent="0.3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x14ac:dyDescent="0.3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x14ac:dyDescent="0.3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</v>
      </c>
      <c r="P1738">
        <v>119700</v>
      </c>
      <c r="Q1738" t="str">
        <f t="shared" si="27"/>
        <v>5-Large C&amp;I</v>
      </c>
    </row>
    <row r="1739" spans="1:17" x14ac:dyDescent="0.3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x14ac:dyDescent="0.3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3702.87</v>
      </c>
      <c r="P1740">
        <v>10704</v>
      </c>
      <c r="Q1740" t="str">
        <f t="shared" si="27"/>
        <v>Street</v>
      </c>
    </row>
    <row r="1741" spans="1:17" x14ac:dyDescent="0.3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1425.84</v>
      </c>
      <c r="P1741">
        <v>5187</v>
      </c>
      <c r="Q1741" t="str">
        <f t="shared" si="27"/>
        <v>Street</v>
      </c>
    </row>
    <row r="1742" spans="1:17" x14ac:dyDescent="0.3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x14ac:dyDescent="0.3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</v>
      </c>
      <c r="P1743">
        <v>21302</v>
      </c>
      <c r="Q1743" t="str">
        <f t="shared" si="27"/>
        <v>Street</v>
      </c>
    </row>
    <row r="1744" spans="1:17" x14ac:dyDescent="0.3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</v>
      </c>
      <c r="P1744">
        <v>5</v>
      </c>
      <c r="Q1744" t="str">
        <f t="shared" si="27"/>
        <v>1-Residential</v>
      </c>
    </row>
    <row r="1745" spans="1:17" x14ac:dyDescent="0.3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</v>
      </c>
      <c r="P1745">
        <v>319856</v>
      </c>
      <c r="Q1745" t="str">
        <f t="shared" si="27"/>
        <v>3-Small C&amp;I</v>
      </c>
    </row>
    <row r="1746" spans="1:17" x14ac:dyDescent="0.3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</v>
      </c>
      <c r="P1746">
        <v>49897328</v>
      </c>
      <c r="Q1746" t="str">
        <f t="shared" si="27"/>
        <v>3-Small C&amp;I</v>
      </c>
    </row>
    <row r="1747" spans="1:17" x14ac:dyDescent="0.3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68.44</v>
      </c>
      <c r="P1747">
        <v>162</v>
      </c>
      <c r="Q1747" t="str">
        <f t="shared" si="27"/>
        <v>Street</v>
      </c>
    </row>
    <row r="1748" spans="1:17" x14ac:dyDescent="0.3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</v>
      </c>
      <c r="P1748">
        <v>206</v>
      </c>
      <c r="Q1748" t="str">
        <f t="shared" si="27"/>
        <v>2-Low Income Residential</v>
      </c>
    </row>
    <row r="1749" spans="1:17" x14ac:dyDescent="0.3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x14ac:dyDescent="0.3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479128.92</v>
      </c>
      <c r="P1750">
        <v>6329106</v>
      </c>
      <c r="Q1750" t="str">
        <f t="shared" si="27"/>
        <v>4-Medium C&amp;I</v>
      </c>
    </row>
    <row r="1751" spans="1:17" x14ac:dyDescent="0.3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x14ac:dyDescent="0.3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x14ac:dyDescent="0.3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</v>
      </c>
      <c r="P1753">
        <v>20352</v>
      </c>
      <c r="Q1753" t="str">
        <f t="shared" si="27"/>
        <v>1-Residential</v>
      </c>
    </row>
    <row r="1754" spans="1:17" x14ac:dyDescent="0.3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191678.65</v>
      </c>
      <c r="P1754">
        <v>634295</v>
      </c>
      <c r="Q1754" t="str">
        <f t="shared" si="27"/>
        <v>Street</v>
      </c>
    </row>
    <row r="1755" spans="1:17" x14ac:dyDescent="0.3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x14ac:dyDescent="0.3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78.72</v>
      </c>
      <c r="P1756">
        <v>417</v>
      </c>
      <c r="Q1756" t="str">
        <f t="shared" si="27"/>
        <v>Street</v>
      </c>
    </row>
    <row r="1757" spans="1:17" x14ac:dyDescent="0.3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x14ac:dyDescent="0.3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</v>
      </c>
      <c r="P1758">
        <v>1529</v>
      </c>
      <c r="Q1758" t="str">
        <f t="shared" si="27"/>
        <v>Street</v>
      </c>
    </row>
    <row r="1759" spans="1:17" x14ac:dyDescent="0.3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x14ac:dyDescent="0.3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</v>
      </c>
      <c r="P1760">
        <v>400</v>
      </c>
      <c r="Q1760" t="str">
        <f t="shared" si="27"/>
        <v>1-Residential</v>
      </c>
    </row>
    <row r="1761" spans="1:17" x14ac:dyDescent="0.3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-1110.82</v>
      </c>
      <c r="P1761">
        <v>-2039</v>
      </c>
      <c r="Q1761" t="str">
        <f t="shared" si="27"/>
        <v>1-Residential</v>
      </c>
    </row>
    <row r="1762" spans="1:17" x14ac:dyDescent="0.3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1441.07</v>
      </c>
      <c r="P1762">
        <v>6463</v>
      </c>
      <c r="Q1762" t="str">
        <f t="shared" si="27"/>
        <v>3-Small C&amp;I</v>
      </c>
    </row>
    <row r="1763" spans="1:17" x14ac:dyDescent="0.3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</v>
      </c>
      <c r="P1763">
        <v>309763</v>
      </c>
      <c r="Q1763" t="str">
        <f t="shared" si="27"/>
        <v>3-Small C&amp;I</v>
      </c>
    </row>
    <row r="1764" spans="1:17" x14ac:dyDescent="0.3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x14ac:dyDescent="0.3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</v>
      </c>
      <c r="P1765">
        <v>19000</v>
      </c>
      <c r="Q1765" t="str">
        <f t="shared" si="27"/>
        <v>4-Medium C&amp;I</v>
      </c>
    </row>
    <row r="1766" spans="1:17" x14ac:dyDescent="0.3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x14ac:dyDescent="0.3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811.67</v>
      </c>
      <c r="P1767">
        <v>5992</v>
      </c>
      <c r="Q1767" t="str">
        <f t="shared" si="27"/>
        <v>3-Small C&amp;I</v>
      </c>
    </row>
    <row r="1768" spans="1:17" x14ac:dyDescent="0.3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62.22</v>
      </c>
      <c r="P1768">
        <v>292</v>
      </c>
      <c r="Q1768" t="str">
        <f t="shared" si="27"/>
        <v>3-Small C&amp;I</v>
      </c>
    </row>
    <row r="1769" spans="1:17" x14ac:dyDescent="0.3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-92031.76</v>
      </c>
      <c r="P1769">
        <v>-263215</v>
      </c>
      <c r="Q1769" t="str">
        <f t="shared" si="27"/>
        <v>Street</v>
      </c>
    </row>
    <row r="1770" spans="1:17" x14ac:dyDescent="0.3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82.47</v>
      </c>
      <c r="P1770">
        <v>301</v>
      </c>
      <c r="Q1770" t="str">
        <f t="shared" si="27"/>
        <v>3-Small C&amp;I</v>
      </c>
    </row>
    <row r="1771" spans="1:17" x14ac:dyDescent="0.3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x14ac:dyDescent="0.3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x14ac:dyDescent="0.3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x14ac:dyDescent="0.3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x14ac:dyDescent="0.3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</v>
      </c>
      <c r="P1775">
        <v>3232569</v>
      </c>
      <c r="Q1775" t="str">
        <f t="shared" si="27"/>
        <v>4-Medium C&amp;I</v>
      </c>
    </row>
    <row r="1776" spans="1:17" x14ac:dyDescent="0.3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27.45</v>
      </c>
      <c r="P1776">
        <v>180</v>
      </c>
      <c r="Q1776" t="str">
        <f t="shared" si="27"/>
        <v>3-Small C&amp;I</v>
      </c>
    </row>
    <row r="1777" spans="1:17" x14ac:dyDescent="0.3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x14ac:dyDescent="0.3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330.51</v>
      </c>
      <c r="P1778">
        <v>1561</v>
      </c>
      <c r="Q1778" t="str">
        <f t="shared" si="27"/>
        <v>3-Small C&amp;I</v>
      </c>
    </row>
    <row r="1779" spans="1:17" x14ac:dyDescent="0.3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</v>
      </c>
      <c r="P1779">
        <v>12119</v>
      </c>
      <c r="Q1779" t="str">
        <f t="shared" si="27"/>
        <v>2-Low Income Residential</v>
      </c>
    </row>
    <row r="1780" spans="1:17" x14ac:dyDescent="0.3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x14ac:dyDescent="0.3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196408.52</v>
      </c>
      <c r="P1781">
        <v>1640895</v>
      </c>
      <c r="Q1781" t="str">
        <f t="shared" si="27"/>
        <v>1-Residential</v>
      </c>
    </row>
    <row r="1782" spans="1:17" x14ac:dyDescent="0.3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x14ac:dyDescent="0.3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x14ac:dyDescent="0.3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x14ac:dyDescent="0.3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x14ac:dyDescent="0.3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x14ac:dyDescent="0.3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x14ac:dyDescent="0.3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180.6</v>
      </c>
      <c r="P1788">
        <v>1283</v>
      </c>
      <c r="Q1788" t="str">
        <f t="shared" si="27"/>
        <v>3-Small C&amp;I</v>
      </c>
    </row>
    <row r="1789" spans="1:17" x14ac:dyDescent="0.3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x14ac:dyDescent="0.3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</v>
      </c>
      <c r="P1790">
        <v>6073238</v>
      </c>
      <c r="Q1790" t="str">
        <f t="shared" si="27"/>
        <v>1-Residential</v>
      </c>
    </row>
    <row r="1791" spans="1:17" x14ac:dyDescent="0.3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x14ac:dyDescent="0.3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x14ac:dyDescent="0.3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x14ac:dyDescent="0.3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6176.62</v>
      </c>
      <c r="P1794">
        <v>102945</v>
      </c>
      <c r="Q1794" t="str">
        <f t="shared" ref="Q1794:Q1857" si="28">VLOOKUP(J1794,S:T,2,FALSE)</f>
        <v>5-Large C&amp;I</v>
      </c>
    </row>
    <row r="1795" spans="1:17" x14ac:dyDescent="0.3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x14ac:dyDescent="0.3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56.91</v>
      </c>
      <c r="P1796">
        <v>210</v>
      </c>
      <c r="Q1796" t="str">
        <f t="shared" si="28"/>
        <v>Street</v>
      </c>
    </row>
    <row r="1797" spans="1:17" x14ac:dyDescent="0.3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x14ac:dyDescent="0.3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x14ac:dyDescent="0.3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</v>
      </c>
      <c r="P1799">
        <v>3158</v>
      </c>
      <c r="Q1799" t="str">
        <f t="shared" si="28"/>
        <v>3-Small C&amp;I</v>
      </c>
    </row>
    <row r="1800" spans="1:17" x14ac:dyDescent="0.3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</v>
      </c>
      <c r="P1800">
        <v>19480</v>
      </c>
      <c r="Q1800" t="str">
        <f t="shared" si="28"/>
        <v>3-Small C&amp;I</v>
      </c>
    </row>
    <row r="1801" spans="1:17" x14ac:dyDescent="0.3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23.13</v>
      </c>
      <c r="P1801">
        <v>66</v>
      </c>
      <c r="Q1801" t="str">
        <f t="shared" si="28"/>
        <v>3-Small C&amp;I</v>
      </c>
    </row>
    <row r="1802" spans="1:17" x14ac:dyDescent="0.3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x14ac:dyDescent="0.3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351288.99</v>
      </c>
      <c r="P1803">
        <v>1461422</v>
      </c>
      <c r="Q1803" t="str">
        <f t="shared" si="28"/>
        <v>1-Residential</v>
      </c>
    </row>
    <row r="1804" spans="1:17" x14ac:dyDescent="0.3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x14ac:dyDescent="0.3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x14ac:dyDescent="0.3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</v>
      </c>
      <c r="P1806">
        <v>0</v>
      </c>
      <c r="Q1806" t="str">
        <f t="shared" si="28"/>
        <v>3-Small C&amp;I</v>
      </c>
    </row>
    <row r="1807" spans="1:17" x14ac:dyDescent="0.3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x14ac:dyDescent="0.3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</v>
      </c>
      <c r="P1808">
        <v>18229</v>
      </c>
      <c r="Q1808" t="str">
        <f t="shared" si="28"/>
        <v>1-Residential</v>
      </c>
    </row>
    <row r="1809" spans="1:17" x14ac:dyDescent="0.3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x14ac:dyDescent="0.3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451231.47</v>
      </c>
      <c r="P1810">
        <v>6627238</v>
      </c>
      <c r="Q1810" t="str">
        <f t="shared" si="28"/>
        <v>3-Small C&amp;I</v>
      </c>
    </row>
    <row r="1811" spans="1:17" x14ac:dyDescent="0.3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x14ac:dyDescent="0.3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</v>
      </c>
      <c r="P1812">
        <v>11530351</v>
      </c>
      <c r="Q1812" t="str">
        <f t="shared" si="28"/>
        <v>4-Medium C&amp;I</v>
      </c>
    </row>
    <row r="1813" spans="1:17" x14ac:dyDescent="0.3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4079.7</v>
      </c>
      <c r="P1813">
        <v>55500</v>
      </c>
      <c r="Q1813" t="str">
        <f t="shared" si="28"/>
        <v>4-Medium C&amp;I</v>
      </c>
    </row>
    <row r="1814" spans="1:17" x14ac:dyDescent="0.3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</v>
      </c>
      <c r="P1814">
        <v>734920</v>
      </c>
      <c r="Q1814" t="str">
        <f t="shared" si="28"/>
        <v>4-Medium C&amp;I</v>
      </c>
    </row>
    <row r="1815" spans="1:17" x14ac:dyDescent="0.3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x14ac:dyDescent="0.3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</v>
      </c>
      <c r="P1816">
        <v>8268747</v>
      </c>
      <c r="Q1816" t="str">
        <f t="shared" si="28"/>
        <v>5-Large C&amp;I</v>
      </c>
    </row>
    <row r="1817" spans="1:17" x14ac:dyDescent="0.3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x14ac:dyDescent="0.3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153092.96</v>
      </c>
      <c r="P1818">
        <v>1494371</v>
      </c>
      <c r="Q1818" t="str">
        <f t="shared" si="28"/>
        <v>3-Small C&amp;I</v>
      </c>
    </row>
    <row r="1819" spans="1:17" x14ac:dyDescent="0.3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x14ac:dyDescent="0.3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x14ac:dyDescent="0.3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54513.71</v>
      </c>
      <c r="P1821">
        <v>461670</v>
      </c>
      <c r="Q1821" t="str">
        <f t="shared" si="28"/>
        <v>1-Residential</v>
      </c>
    </row>
    <row r="1822" spans="1:17" x14ac:dyDescent="0.3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7800.15</v>
      </c>
      <c r="P1822">
        <v>26342</v>
      </c>
      <c r="Q1822" t="str">
        <f t="shared" si="28"/>
        <v>Street</v>
      </c>
    </row>
    <row r="1823" spans="1:17" x14ac:dyDescent="0.3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x14ac:dyDescent="0.3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</v>
      </c>
      <c r="P1824">
        <v>1156828</v>
      </c>
      <c r="Q1824" t="str">
        <f t="shared" si="28"/>
        <v>Street</v>
      </c>
    </row>
    <row r="1825" spans="1:17" x14ac:dyDescent="0.3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7.97</v>
      </c>
      <c r="P1825">
        <v>23</v>
      </c>
      <c r="Q1825" t="str">
        <f t="shared" si="28"/>
        <v>Street</v>
      </c>
    </row>
    <row r="1826" spans="1:17" x14ac:dyDescent="0.3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4888.07</v>
      </c>
      <c r="P1826">
        <v>67171</v>
      </c>
      <c r="Q1826" t="str">
        <f t="shared" si="28"/>
        <v>5-Large C&amp;I</v>
      </c>
    </row>
    <row r="1827" spans="1:17" x14ac:dyDescent="0.3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</v>
      </c>
      <c r="P1827">
        <v>17453</v>
      </c>
      <c r="Q1827" t="str">
        <f t="shared" si="28"/>
        <v>Street</v>
      </c>
    </row>
    <row r="1828" spans="1:17" x14ac:dyDescent="0.3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2373.89</v>
      </c>
      <c r="P1828">
        <v>10236</v>
      </c>
      <c r="Q1828" t="str">
        <f t="shared" si="28"/>
        <v>Street</v>
      </c>
    </row>
    <row r="1829" spans="1:17" x14ac:dyDescent="0.3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64648.99</v>
      </c>
      <c r="P1829">
        <v>1194247</v>
      </c>
      <c r="Q1829" t="str">
        <f t="shared" si="28"/>
        <v>3-Small C&amp;I</v>
      </c>
    </row>
    <row r="1830" spans="1:17" x14ac:dyDescent="0.3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21177.89</v>
      </c>
      <c r="P1830">
        <v>178692</v>
      </c>
      <c r="Q1830" t="str">
        <f t="shared" si="28"/>
        <v>3-Small C&amp;I</v>
      </c>
    </row>
    <row r="1831" spans="1:17" x14ac:dyDescent="0.3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1754.36</v>
      </c>
      <c r="P1831">
        <v>6789</v>
      </c>
      <c r="Q1831" t="str">
        <f t="shared" si="28"/>
        <v>1-Residential</v>
      </c>
    </row>
    <row r="1832" spans="1:17" x14ac:dyDescent="0.3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</v>
      </c>
      <c r="P1832">
        <v>0</v>
      </c>
      <c r="Q1832" t="str">
        <f t="shared" si="28"/>
        <v>1-Residential</v>
      </c>
    </row>
    <row r="1833" spans="1:17" x14ac:dyDescent="0.3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</v>
      </c>
      <c r="P1833">
        <v>3531</v>
      </c>
      <c r="Q1833" t="str">
        <f t="shared" si="28"/>
        <v>1-Residential</v>
      </c>
    </row>
    <row r="1834" spans="1:17" x14ac:dyDescent="0.3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</v>
      </c>
      <c r="P1834">
        <v>1676592</v>
      </c>
      <c r="Q1834" t="str">
        <f t="shared" si="28"/>
        <v>3-Small C&amp;I</v>
      </c>
    </row>
    <row r="1835" spans="1:17" x14ac:dyDescent="0.3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x14ac:dyDescent="0.3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x14ac:dyDescent="0.3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x14ac:dyDescent="0.3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</v>
      </c>
      <c r="P1838">
        <v>0</v>
      </c>
      <c r="Q1838" t="str">
        <f t="shared" si="28"/>
        <v>3-Small C&amp;I</v>
      </c>
    </row>
    <row r="1839" spans="1:17" x14ac:dyDescent="0.3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4028.31</v>
      </c>
      <c r="P1839">
        <v>6017</v>
      </c>
      <c r="Q1839" t="str">
        <f t="shared" si="28"/>
        <v>Street</v>
      </c>
    </row>
    <row r="1840" spans="1:17" x14ac:dyDescent="0.3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</v>
      </c>
      <c r="P1840">
        <v>5261</v>
      </c>
      <c r="Q1840" t="str">
        <f t="shared" si="28"/>
        <v>2-Low Income Residential</v>
      </c>
    </row>
    <row r="1841" spans="1:17" x14ac:dyDescent="0.3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x14ac:dyDescent="0.3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</v>
      </c>
      <c r="P1842">
        <v>582209</v>
      </c>
      <c r="Q1842" t="str">
        <f t="shared" si="28"/>
        <v>5-Large C&amp;I</v>
      </c>
    </row>
    <row r="1843" spans="1:17" x14ac:dyDescent="0.3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1975.58</v>
      </c>
      <c r="P1843">
        <v>20443</v>
      </c>
      <c r="Q1843" t="str">
        <f t="shared" si="28"/>
        <v>3-Small C&amp;I</v>
      </c>
    </row>
    <row r="1844" spans="1:17" x14ac:dyDescent="0.3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x14ac:dyDescent="0.3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7440.45</v>
      </c>
      <c r="P1845">
        <v>59950</v>
      </c>
      <c r="Q1845" t="str">
        <f t="shared" si="28"/>
        <v>1-Residential</v>
      </c>
    </row>
    <row r="1846" spans="1:17" x14ac:dyDescent="0.3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</v>
      </c>
      <c r="P1846">
        <v>1366</v>
      </c>
      <c r="Q1846" t="str">
        <f t="shared" si="28"/>
        <v>3-Small C&amp;I</v>
      </c>
    </row>
    <row r="1847" spans="1:17" x14ac:dyDescent="0.3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54764.88</v>
      </c>
      <c r="P1847">
        <v>259943</v>
      </c>
      <c r="Q1847" t="str">
        <f t="shared" si="28"/>
        <v>Street</v>
      </c>
    </row>
    <row r="1848" spans="1:17" x14ac:dyDescent="0.3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</v>
      </c>
      <c r="P1848">
        <v>28503</v>
      </c>
      <c r="Q1848" t="str">
        <f t="shared" si="28"/>
        <v>4-Medium C&amp;I</v>
      </c>
    </row>
    <row r="1849" spans="1:17" x14ac:dyDescent="0.3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</v>
      </c>
      <c r="P1849">
        <v>14119691</v>
      </c>
      <c r="Q1849" t="str">
        <f t="shared" si="28"/>
        <v>5-Large C&amp;I</v>
      </c>
    </row>
    <row r="1850" spans="1:17" x14ac:dyDescent="0.3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x14ac:dyDescent="0.3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</v>
      </c>
      <c r="P1851">
        <v>31940</v>
      </c>
      <c r="Q1851" t="str">
        <f t="shared" si="28"/>
        <v>3-Small C&amp;I</v>
      </c>
    </row>
    <row r="1852" spans="1:17" x14ac:dyDescent="0.3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x14ac:dyDescent="0.3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x14ac:dyDescent="0.3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7192.74</v>
      </c>
      <c r="P1854">
        <v>70540</v>
      </c>
      <c r="Q1854" t="str">
        <f t="shared" si="28"/>
        <v>4-Medium C&amp;I</v>
      </c>
    </row>
    <row r="1855" spans="1:17" x14ac:dyDescent="0.3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97.33</v>
      </c>
      <c r="P1855">
        <v>355</v>
      </c>
      <c r="Q1855" t="str">
        <f t="shared" si="28"/>
        <v>3-Small C&amp;I</v>
      </c>
    </row>
    <row r="1856" spans="1:17" x14ac:dyDescent="0.3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x14ac:dyDescent="0.3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216.92</v>
      </c>
      <c r="P1857">
        <v>1616</v>
      </c>
      <c r="Q1857" t="str">
        <f t="shared" si="28"/>
        <v>3-Small C&amp;I</v>
      </c>
    </row>
    <row r="1858" spans="1:17" x14ac:dyDescent="0.3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</v>
      </c>
      <c r="P1858">
        <v>72664</v>
      </c>
      <c r="Q1858" t="str">
        <f t="shared" ref="Q1858:Q1921" si="29">VLOOKUP(J1858,S:T,2,FALSE)</f>
        <v>Street</v>
      </c>
    </row>
    <row r="1859" spans="1:17" x14ac:dyDescent="0.3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87981.09</v>
      </c>
      <c r="P1859">
        <v>153850</v>
      </c>
      <c r="Q1859" t="str">
        <f t="shared" si="29"/>
        <v>Street</v>
      </c>
    </row>
    <row r="1860" spans="1:17" x14ac:dyDescent="0.3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x14ac:dyDescent="0.3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4329.49</v>
      </c>
      <c r="P1861">
        <v>91760</v>
      </c>
      <c r="Q1861" t="str">
        <f t="shared" si="29"/>
        <v>2-Low Income Residential</v>
      </c>
    </row>
    <row r="1862" spans="1:17" x14ac:dyDescent="0.3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</v>
      </c>
      <c r="P1862">
        <v>2891781</v>
      </c>
      <c r="Q1862" t="str">
        <f t="shared" si="29"/>
        <v>1-Residential</v>
      </c>
    </row>
    <row r="1863" spans="1:17" x14ac:dyDescent="0.3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x14ac:dyDescent="0.3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x14ac:dyDescent="0.3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</v>
      </c>
      <c r="P1865">
        <v>11354</v>
      </c>
      <c r="Q1865" t="str">
        <f t="shared" si="29"/>
        <v>3-Small C&amp;I</v>
      </c>
    </row>
    <row r="1866" spans="1:17" x14ac:dyDescent="0.3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</v>
      </c>
      <c r="P1866">
        <v>386</v>
      </c>
      <c r="Q1866" t="str">
        <f t="shared" si="29"/>
        <v>1-Residential</v>
      </c>
    </row>
    <row r="1867" spans="1:17" x14ac:dyDescent="0.3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2044619.64</v>
      </c>
      <c r="P1867">
        <v>9259370</v>
      </c>
      <c r="Q1867" t="str">
        <f t="shared" si="29"/>
        <v>3-Small C&amp;I</v>
      </c>
    </row>
    <row r="1868" spans="1:17" x14ac:dyDescent="0.3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x14ac:dyDescent="0.3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x14ac:dyDescent="0.3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x14ac:dyDescent="0.3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8578.66</v>
      </c>
      <c r="P1871">
        <v>43840</v>
      </c>
      <c r="Q1871" t="str">
        <f t="shared" si="29"/>
        <v>5-Large C&amp;I</v>
      </c>
    </row>
    <row r="1872" spans="1:17" x14ac:dyDescent="0.3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147364.43</v>
      </c>
      <c r="P1872">
        <v>645590</v>
      </c>
      <c r="Q1872" t="str">
        <f t="shared" si="29"/>
        <v>5-Large C&amp;I</v>
      </c>
    </row>
    <row r="1873" spans="1:17" x14ac:dyDescent="0.3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x14ac:dyDescent="0.3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62933.89</v>
      </c>
      <c r="P1874">
        <v>304032</v>
      </c>
      <c r="Q1874" t="str">
        <f t="shared" si="29"/>
        <v>Street</v>
      </c>
    </row>
    <row r="1875" spans="1:17" x14ac:dyDescent="0.3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2168.06</v>
      </c>
      <c r="P1875">
        <v>773</v>
      </c>
      <c r="Q1875" t="str">
        <f t="shared" si="29"/>
        <v>Street</v>
      </c>
    </row>
    <row r="1876" spans="1:17" x14ac:dyDescent="0.3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x14ac:dyDescent="0.3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</v>
      </c>
      <c r="P1877">
        <v>4534173</v>
      </c>
      <c r="Q1877" t="str">
        <f t="shared" si="29"/>
        <v>4-Medium C&amp;I</v>
      </c>
    </row>
    <row r="1878" spans="1:17" x14ac:dyDescent="0.3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</v>
      </c>
      <c r="P1878">
        <v>12</v>
      </c>
      <c r="Q1878" t="str">
        <f t="shared" si="29"/>
        <v>3-Small C&amp;I</v>
      </c>
    </row>
    <row r="1879" spans="1:17" x14ac:dyDescent="0.3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193.95</v>
      </c>
      <c r="P1879">
        <v>3956</v>
      </c>
      <c r="Q1879" t="str">
        <f t="shared" si="29"/>
        <v>2-Low Income Residential</v>
      </c>
    </row>
    <row r="1880" spans="1:17" x14ac:dyDescent="0.3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</v>
      </c>
      <c r="P1880">
        <v>7609</v>
      </c>
      <c r="Q1880" t="str">
        <f t="shared" si="29"/>
        <v>2-Low Income Residential</v>
      </c>
    </row>
    <row r="1881" spans="1:17" x14ac:dyDescent="0.3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x14ac:dyDescent="0.3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</v>
      </c>
      <c r="P1882">
        <v>134202</v>
      </c>
      <c r="Q1882" t="str">
        <f t="shared" si="29"/>
        <v>1-Residential</v>
      </c>
    </row>
    <row r="1883" spans="1:17" x14ac:dyDescent="0.3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</v>
      </c>
      <c r="P1883">
        <v>526914</v>
      </c>
      <c r="Q1883" t="str">
        <f t="shared" si="29"/>
        <v>3-Small C&amp;I</v>
      </c>
    </row>
    <row r="1884" spans="1:17" x14ac:dyDescent="0.3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324.14</v>
      </c>
      <c r="P1884">
        <v>3467</v>
      </c>
      <c r="Q1884" t="str">
        <f t="shared" si="29"/>
        <v>3-Small C&amp;I</v>
      </c>
    </row>
    <row r="1885" spans="1:17" x14ac:dyDescent="0.3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x14ac:dyDescent="0.3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</v>
      </c>
      <c r="P1886">
        <v>34413</v>
      </c>
      <c r="Q1886" t="str">
        <f t="shared" si="29"/>
        <v>1-Residential</v>
      </c>
    </row>
    <row r="1887" spans="1:17" x14ac:dyDescent="0.3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x14ac:dyDescent="0.3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x14ac:dyDescent="0.3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11922.97</v>
      </c>
      <c r="P1889">
        <v>72600</v>
      </c>
      <c r="Q1889" t="str">
        <f t="shared" si="29"/>
        <v>4-Medium C&amp;I</v>
      </c>
    </row>
    <row r="1890" spans="1:17" x14ac:dyDescent="0.3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</v>
      </c>
      <c r="P1890">
        <v>8983576</v>
      </c>
      <c r="Q1890" t="str">
        <f t="shared" si="29"/>
        <v>3-Small C&amp;I</v>
      </c>
    </row>
    <row r="1891" spans="1:17" x14ac:dyDescent="0.3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</v>
      </c>
      <c r="P1891">
        <v>4009</v>
      </c>
      <c r="Q1891" t="str">
        <f t="shared" si="29"/>
        <v>3-Small C&amp;I</v>
      </c>
    </row>
    <row r="1892" spans="1:17" x14ac:dyDescent="0.3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6649.69</v>
      </c>
      <c r="P1892">
        <v>30501</v>
      </c>
      <c r="Q1892" t="str">
        <f t="shared" si="29"/>
        <v>3-Small C&amp;I</v>
      </c>
    </row>
    <row r="1893" spans="1:17" x14ac:dyDescent="0.3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x14ac:dyDescent="0.3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</v>
      </c>
      <c r="P1894">
        <v>77661</v>
      </c>
      <c r="Q1894" t="str">
        <f t="shared" si="29"/>
        <v>Street</v>
      </c>
    </row>
    <row r="1895" spans="1:17" x14ac:dyDescent="0.3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330509.17</v>
      </c>
      <c r="P1895">
        <v>3562853</v>
      </c>
      <c r="Q1895" t="str">
        <f t="shared" si="29"/>
        <v>3-Small C&amp;I</v>
      </c>
    </row>
    <row r="1896" spans="1:17" x14ac:dyDescent="0.3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</v>
      </c>
      <c r="P1896">
        <v>2402357</v>
      </c>
      <c r="Q1896" t="str">
        <f t="shared" si="29"/>
        <v>Street</v>
      </c>
    </row>
    <row r="1897" spans="1:17" x14ac:dyDescent="0.3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x14ac:dyDescent="0.3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x14ac:dyDescent="0.3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x14ac:dyDescent="0.3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x14ac:dyDescent="0.3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x14ac:dyDescent="0.3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3399.39</v>
      </c>
      <c r="P1902">
        <v>19555</v>
      </c>
      <c r="Q1902" t="str">
        <f t="shared" si="29"/>
        <v>2-Low Income Residential</v>
      </c>
    </row>
    <row r="1903" spans="1:17" x14ac:dyDescent="0.3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4244.99</v>
      </c>
      <c r="P1903">
        <v>12570</v>
      </c>
      <c r="Q1903" t="str">
        <f t="shared" si="29"/>
        <v>Street</v>
      </c>
    </row>
    <row r="1904" spans="1:17" x14ac:dyDescent="0.3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</v>
      </c>
      <c r="P1904">
        <v>16788</v>
      </c>
      <c r="Q1904" t="str">
        <f t="shared" si="29"/>
        <v>3-Small C&amp;I</v>
      </c>
    </row>
    <row r="1905" spans="1:17" x14ac:dyDescent="0.3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x14ac:dyDescent="0.3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39414.6</v>
      </c>
      <c r="P1906">
        <v>368043</v>
      </c>
      <c r="Q1906" t="str">
        <f t="shared" si="29"/>
        <v>3-Small C&amp;I</v>
      </c>
    </row>
    <row r="1907" spans="1:17" x14ac:dyDescent="0.3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</v>
      </c>
      <c r="P1907">
        <v>1424</v>
      </c>
      <c r="Q1907" t="str">
        <f t="shared" si="29"/>
        <v>3-Small C&amp;I</v>
      </c>
    </row>
    <row r="1908" spans="1:17" x14ac:dyDescent="0.3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x14ac:dyDescent="0.3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98.24</v>
      </c>
      <c r="P1909">
        <v>381</v>
      </c>
      <c r="Q1909" t="str">
        <f t="shared" si="29"/>
        <v>3-Small C&amp;I</v>
      </c>
    </row>
    <row r="1910" spans="1:17" x14ac:dyDescent="0.3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x14ac:dyDescent="0.3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74.61</v>
      </c>
      <c r="P1911">
        <v>661</v>
      </c>
      <c r="Q1911" t="str">
        <f t="shared" si="29"/>
        <v>3-Small C&amp;I</v>
      </c>
    </row>
    <row r="1912" spans="1:17" x14ac:dyDescent="0.3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</v>
      </c>
      <c r="P1912">
        <v>32441810</v>
      </c>
      <c r="Q1912" t="str">
        <f t="shared" si="29"/>
        <v>1-Residential</v>
      </c>
    </row>
    <row r="1913" spans="1:17" x14ac:dyDescent="0.3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x14ac:dyDescent="0.3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x14ac:dyDescent="0.3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598677.73</v>
      </c>
      <c r="P1915">
        <v>8236250</v>
      </c>
      <c r="Q1915" t="str">
        <f t="shared" si="29"/>
        <v>4-Medium C&amp;I</v>
      </c>
    </row>
    <row r="1916" spans="1:17" x14ac:dyDescent="0.3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</v>
      </c>
      <c r="P1916">
        <v>65727</v>
      </c>
      <c r="Q1916" t="str">
        <f t="shared" si="29"/>
        <v>5-Large C&amp;I</v>
      </c>
    </row>
    <row r="1917" spans="1:17" x14ac:dyDescent="0.3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x14ac:dyDescent="0.3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629.52</v>
      </c>
      <c r="P1918">
        <v>6571</v>
      </c>
      <c r="Q1918" t="str">
        <f t="shared" si="29"/>
        <v>3-Small C&amp;I</v>
      </c>
    </row>
    <row r="1919" spans="1:17" x14ac:dyDescent="0.3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x14ac:dyDescent="0.3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x14ac:dyDescent="0.3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8013.7</v>
      </c>
      <c r="P1921">
        <v>68215</v>
      </c>
      <c r="Q1921" t="str">
        <f t="shared" si="29"/>
        <v>1-Residential</v>
      </c>
    </row>
    <row r="1922" spans="1:17" x14ac:dyDescent="0.3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31026.44</v>
      </c>
      <c r="P1922">
        <v>135142</v>
      </c>
      <c r="Q1922" t="str">
        <f t="shared" ref="Q1922:Q1985" si="30">VLOOKUP(J1922,S:T,2,FALSE)</f>
        <v>3-Small C&amp;I</v>
      </c>
    </row>
    <row r="1923" spans="1:17" x14ac:dyDescent="0.3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</v>
      </c>
      <c r="P1923">
        <v>397998</v>
      </c>
      <c r="Q1923" t="str">
        <f t="shared" si="30"/>
        <v>3-Small C&amp;I</v>
      </c>
    </row>
    <row r="1924" spans="1:17" x14ac:dyDescent="0.3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</v>
      </c>
      <c r="P1924">
        <v>15521</v>
      </c>
      <c r="Q1924" t="str">
        <f t="shared" si="30"/>
        <v>3-Small C&amp;I</v>
      </c>
    </row>
    <row r="1925" spans="1:17" x14ac:dyDescent="0.3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x14ac:dyDescent="0.3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</v>
      </c>
      <c r="P1926">
        <v>0</v>
      </c>
      <c r="Q1926" t="str">
        <f t="shared" si="30"/>
        <v>3-Small C&amp;I</v>
      </c>
    </row>
    <row r="1927" spans="1:17" x14ac:dyDescent="0.3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x14ac:dyDescent="0.3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x14ac:dyDescent="0.3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</v>
      </c>
      <c r="P1929">
        <v>2320</v>
      </c>
      <c r="Q1929" t="str">
        <f t="shared" si="30"/>
        <v>4-Medium C&amp;I</v>
      </c>
    </row>
    <row r="1930" spans="1:17" x14ac:dyDescent="0.3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x14ac:dyDescent="0.3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</v>
      </c>
      <c r="P1931">
        <v>3580</v>
      </c>
      <c r="Q1931" t="str">
        <f t="shared" si="30"/>
        <v>3-Small C&amp;I</v>
      </c>
    </row>
    <row r="1932" spans="1:17" x14ac:dyDescent="0.3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x14ac:dyDescent="0.3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</v>
      </c>
      <c r="P1933">
        <v>62169</v>
      </c>
      <c r="Q1933" t="str">
        <f t="shared" si="30"/>
        <v>5-Large C&amp;I</v>
      </c>
    </row>
    <row r="1934" spans="1:17" x14ac:dyDescent="0.3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x14ac:dyDescent="0.3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x14ac:dyDescent="0.3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11.53</v>
      </c>
      <c r="P1936">
        <v>38</v>
      </c>
      <c r="Q1936" t="str">
        <f t="shared" si="30"/>
        <v>Street</v>
      </c>
    </row>
    <row r="1937" spans="1:17" x14ac:dyDescent="0.3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x14ac:dyDescent="0.3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</v>
      </c>
      <c r="P1938">
        <v>21567</v>
      </c>
      <c r="Q1938" t="str">
        <f t="shared" si="30"/>
        <v>Street</v>
      </c>
    </row>
    <row r="1939" spans="1:17" x14ac:dyDescent="0.3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x14ac:dyDescent="0.3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x14ac:dyDescent="0.3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x14ac:dyDescent="0.3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x14ac:dyDescent="0.3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</v>
      </c>
      <c r="P1943">
        <v>1651261</v>
      </c>
      <c r="Q1943" t="str">
        <f t="shared" si="30"/>
        <v>1-Residential</v>
      </c>
    </row>
    <row r="1944" spans="1:17" x14ac:dyDescent="0.3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89947.09</v>
      </c>
      <c r="P1944">
        <v>376956</v>
      </c>
      <c r="Q1944" t="str">
        <f t="shared" si="30"/>
        <v>3-Small C&amp;I</v>
      </c>
    </row>
    <row r="1945" spans="1:17" x14ac:dyDescent="0.3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x14ac:dyDescent="0.3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</v>
      </c>
      <c r="P1946">
        <v>50540</v>
      </c>
      <c r="Q1946" t="str">
        <f t="shared" si="30"/>
        <v>4-Medium C&amp;I</v>
      </c>
    </row>
    <row r="1947" spans="1:17" x14ac:dyDescent="0.3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x14ac:dyDescent="0.3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114963.68</v>
      </c>
      <c r="P1948">
        <v>1253796</v>
      </c>
      <c r="Q1948" t="str">
        <f t="shared" si="30"/>
        <v>4-Medium C&amp;I</v>
      </c>
    </row>
    <row r="1949" spans="1:17" x14ac:dyDescent="0.3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</v>
      </c>
      <c r="P1949">
        <v>1024281</v>
      </c>
      <c r="Q1949" t="str">
        <f t="shared" si="30"/>
        <v>4-Medium C&amp;I</v>
      </c>
    </row>
    <row r="1950" spans="1:17" x14ac:dyDescent="0.3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</v>
      </c>
      <c r="P1950">
        <v>4539819</v>
      </c>
      <c r="Q1950" t="str">
        <f t="shared" si="30"/>
        <v>2-Low Income Residential</v>
      </c>
    </row>
    <row r="1951" spans="1:17" x14ac:dyDescent="0.3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x14ac:dyDescent="0.3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62.97</v>
      </c>
      <c r="P1952">
        <v>444</v>
      </c>
      <c r="Q1952" t="str">
        <f t="shared" si="30"/>
        <v>Street</v>
      </c>
    </row>
    <row r="1953" spans="1:17" x14ac:dyDescent="0.3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x14ac:dyDescent="0.3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</v>
      </c>
      <c r="P1954">
        <v>152521</v>
      </c>
      <c r="Q1954" t="str">
        <f t="shared" si="30"/>
        <v>1-Residential</v>
      </c>
    </row>
    <row r="1955" spans="1:17" x14ac:dyDescent="0.3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x14ac:dyDescent="0.3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x14ac:dyDescent="0.3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</v>
      </c>
      <c r="P1957">
        <v>-2959</v>
      </c>
      <c r="Q1957" t="str">
        <f t="shared" si="30"/>
        <v>3-Small C&amp;I</v>
      </c>
    </row>
    <row r="1958" spans="1:17" x14ac:dyDescent="0.3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x14ac:dyDescent="0.3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x14ac:dyDescent="0.3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x14ac:dyDescent="0.3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x14ac:dyDescent="0.3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x14ac:dyDescent="0.3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x14ac:dyDescent="0.3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21.33</v>
      </c>
      <c r="P1964">
        <v>28</v>
      </c>
      <c r="Q1964" t="str">
        <f t="shared" si="30"/>
        <v>Street</v>
      </c>
    </row>
    <row r="1965" spans="1:17" x14ac:dyDescent="0.3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x14ac:dyDescent="0.3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2925.16</v>
      </c>
      <c r="P1966">
        <v>14480</v>
      </c>
      <c r="Q1966" t="str">
        <f t="shared" si="30"/>
        <v>4-Medium C&amp;I</v>
      </c>
    </row>
    <row r="1967" spans="1:17" x14ac:dyDescent="0.3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203.98</v>
      </c>
      <c r="P1967">
        <v>1530</v>
      </c>
      <c r="Q1967" t="str">
        <f t="shared" si="30"/>
        <v>3-Small C&amp;I</v>
      </c>
    </row>
    <row r="1968" spans="1:17" x14ac:dyDescent="0.3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9.11</v>
      </c>
      <c r="P1968">
        <v>27</v>
      </c>
      <c r="Q1968" t="str">
        <f t="shared" si="30"/>
        <v>Street</v>
      </c>
    </row>
    <row r="1969" spans="1:17" x14ac:dyDescent="0.3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21314.53</v>
      </c>
      <c r="P1969">
        <v>84919</v>
      </c>
      <c r="Q1969" t="str">
        <f t="shared" si="30"/>
        <v>Street</v>
      </c>
    </row>
    <row r="1970" spans="1:17" x14ac:dyDescent="0.3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</v>
      </c>
      <c r="P1970">
        <v>485</v>
      </c>
      <c r="Q1970" t="str">
        <f t="shared" si="30"/>
        <v>Street</v>
      </c>
    </row>
    <row r="1971" spans="1:17" x14ac:dyDescent="0.3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395.77</v>
      </c>
      <c r="P1971">
        <v>1528</v>
      </c>
      <c r="Q1971" t="str">
        <f t="shared" si="30"/>
        <v>1-Residential</v>
      </c>
    </row>
    <row r="1972" spans="1:17" x14ac:dyDescent="0.3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x14ac:dyDescent="0.3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x14ac:dyDescent="0.3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</v>
      </c>
      <c r="P1974">
        <v>20257</v>
      </c>
      <c r="Q1974" t="str">
        <f t="shared" si="30"/>
        <v>Street</v>
      </c>
    </row>
    <row r="1975" spans="1:17" x14ac:dyDescent="0.3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x14ac:dyDescent="0.3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</v>
      </c>
      <c r="P1976">
        <v>59725</v>
      </c>
      <c r="Q1976" t="str">
        <f t="shared" si="30"/>
        <v>Street</v>
      </c>
    </row>
    <row r="1977" spans="1:17" x14ac:dyDescent="0.3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28.63</v>
      </c>
      <c r="P1977">
        <v>174</v>
      </c>
      <c r="Q1977" t="str">
        <f t="shared" si="30"/>
        <v>Street</v>
      </c>
    </row>
    <row r="1978" spans="1:17" x14ac:dyDescent="0.3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x14ac:dyDescent="0.3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x14ac:dyDescent="0.3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936.26</v>
      </c>
      <c r="P1980">
        <v>7224</v>
      </c>
      <c r="Q1980" t="str">
        <f t="shared" si="30"/>
        <v>3-Small C&amp;I</v>
      </c>
    </row>
    <row r="1981" spans="1:17" x14ac:dyDescent="0.3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176.35</v>
      </c>
      <c r="P1981">
        <v>1366</v>
      </c>
      <c r="Q1981" t="str">
        <f t="shared" si="30"/>
        <v>3-Small C&amp;I</v>
      </c>
    </row>
    <row r="1982" spans="1:17" x14ac:dyDescent="0.3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x14ac:dyDescent="0.3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69.02</v>
      </c>
      <c r="P1983">
        <v>292</v>
      </c>
      <c r="Q1983" t="str">
        <f t="shared" si="30"/>
        <v>3-Small C&amp;I</v>
      </c>
    </row>
    <row r="1984" spans="1:17" x14ac:dyDescent="0.3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x14ac:dyDescent="0.3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71402.28</v>
      </c>
      <c r="P1985">
        <v>982457</v>
      </c>
      <c r="Q1985" t="str">
        <f t="shared" si="30"/>
        <v>5-Large C&amp;I</v>
      </c>
    </row>
    <row r="1986" spans="1:17" x14ac:dyDescent="0.3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503.9</v>
      </c>
      <c r="P1986">
        <v>3932</v>
      </c>
      <c r="Q1986" t="str">
        <f t="shared" ref="Q1986:Q2049" si="31">VLOOKUP(J1986,S:T,2,FALSE)</f>
        <v>3-Small C&amp;I</v>
      </c>
    </row>
    <row r="1987" spans="1:17" x14ac:dyDescent="0.3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x14ac:dyDescent="0.3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x14ac:dyDescent="0.3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479035.8</v>
      </c>
      <c r="P1989">
        <v>4731376</v>
      </c>
      <c r="Q1989" t="str">
        <f t="shared" si="31"/>
        <v>Street</v>
      </c>
    </row>
    <row r="1990" spans="1:17" x14ac:dyDescent="0.3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</v>
      </c>
      <c r="P1990">
        <v>11520</v>
      </c>
      <c r="Q1990" t="str">
        <f t="shared" si="31"/>
        <v>4-Medium C&amp;I</v>
      </c>
    </row>
    <row r="1991" spans="1:17" x14ac:dyDescent="0.3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x14ac:dyDescent="0.3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</v>
      </c>
      <c r="P1992">
        <v>24502</v>
      </c>
      <c r="Q1992" t="str">
        <f t="shared" si="31"/>
        <v>Street</v>
      </c>
    </row>
    <row r="1993" spans="1:17" x14ac:dyDescent="0.3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</v>
      </c>
      <c r="P1993">
        <v>187</v>
      </c>
      <c r="Q1993" t="str">
        <f t="shared" si="31"/>
        <v>Street</v>
      </c>
    </row>
    <row r="1994" spans="1:17" x14ac:dyDescent="0.3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-261664.99</v>
      </c>
      <c r="P1994">
        <v>-728986</v>
      </c>
      <c r="Q1994" t="str">
        <f t="shared" si="31"/>
        <v>Street</v>
      </c>
    </row>
    <row r="1995" spans="1:17" x14ac:dyDescent="0.3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x14ac:dyDescent="0.3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</v>
      </c>
      <c r="P1996">
        <v>4312</v>
      </c>
      <c r="Q1996" t="str">
        <f t="shared" si="31"/>
        <v>1-Residential</v>
      </c>
    </row>
    <row r="1997" spans="1:17" x14ac:dyDescent="0.3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x14ac:dyDescent="0.3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</v>
      </c>
      <c r="P1998">
        <v>7590</v>
      </c>
      <c r="Q1998" t="str">
        <f t="shared" si="31"/>
        <v>Street</v>
      </c>
    </row>
    <row r="1999" spans="1:17" x14ac:dyDescent="0.3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</v>
      </c>
      <c r="P1999">
        <v>1060</v>
      </c>
      <c r="Q1999" t="str">
        <f t="shared" si="31"/>
        <v>1-Residential</v>
      </c>
    </row>
    <row r="2000" spans="1:17" x14ac:dyDescent="0.3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</v>
      </c>
      <c r="P2000">
        <v>307</v>
      </c>
      <c r="Q2000" t="str">
        <f t="shared" si="31"/>
        <v>3-Small C&amp;I</v>
      </c>
    </row>
    <row r="2001" spans="1:21" x14ac:dyDescent="0.3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16288.46</v>
      </c>
      <c r="P2001">
        <v>173589</v>
      </c>
      <c r="Q2001" t="str">
        <f t="shared" si="31"/>
        <v>3-Small C&amp;I</v>
      </c>
    </row>
    <row r="2002" spans="1:21" x14ac:dyDescent="0.3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44367.38</v>
      </c>
      <c r="P2002">
        <v>400594</v>
      </c>
      <c r="Q2002" t="str">
        <f t="shared" si="31"/>
        <v>3-Small C&amp;I</v>
      </c>
    </row>
    <row r="2003" spans="1:21" x14ac:dyDescent="0.3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21" x14ac:dyDescent="0.3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x14ac:dyDescent="0.35">
      <c r="A2005" s="146">
        <v>5</v>
      </c>
      <c r="B2005" s="146" t="s">
        <v>241</v>
      </c>
      <c r="C2005">
        <v>2020</v>
      </c>
      <c r="D2005" s="146">
        <v>1</v>
      </c>
      <c r="E2005" s="146" t="s">
        <v>242</v>
      </c>
      <c r="F2005" s="147">
        <v>10</v>
      </c>
      <c r="G2005" s="146" t="s">
        <v>250</v>
      </c>
      <c r="H2005" s="146">
        <v>616</v>
      </c>
      <c r="I2005" s="146" t="s">
        <v>311</v>
      </c>
      <c r="J2005" s="146" t="s">
        <v>305</v>
      </c>
      <c r="K2005" s="146" t="s">
        <v>307</v>
      </c>
      <c r="L2005" s="146">
        <v>4513</v>
      </c>
      <c r="M2005" s="146" t="s">
        <v>338</v>
      </c>
      <c r="N2005" s="146">
        <v>3</v>
      </c>
      <c r="O2005" s="146">
        <v>89.68</v>
      </c>
      <c r="P2005" s="146">
        <v>485</v>
      </c>
      <c r="Q2005" t="str">
        <f t="shared" si="31"/>
        <v>Street</v>
      </c>
      <c r="R2005" s="148"/>
      <c r="U2005" s="148"/>
    </row>
    <row r="2006" spans="1:21" x14ac:dyDescent="0.35">
      <c r="A2006" s="146">
        <v>5</v>
      </c>
      <c r="B2006" s="146" t="s">
        <v>241</v>
      </c>
      <c r="C2006">
        <v>2020</v>
      </c>
      <c r="D2006" s="146">
        <v>1</v>
      </c>
      <c r="E2006" s="146" t="s">
        <v>242</v>
      </c>
      <c r="F2006" s="147">
        <v>1</v>
      </c>
      <c r="G2006" s="146" t="s">
        <v>243</v>
      </c>
      <c r="H2006" s="146">
        <v>603</v>
      </c>
      <c r="I2006" s="146" t="s">
        <v>306</v>
      </c>
      <c r="J2006" s="146" t="s">
        <v>305</v>
      </c>
      <c r="K2006" s="146" t="s">
        <v>307</v>
      </c>
      <c r="L2006" s="146">
        <v>200</v>
      </c>
      <c r="M2006" s="146" t="s">
        <v>259</v>
      </c>
      <c r="N2006" s="146">
        <v>762</v>
      </c>
      <c r="O2006" s="146">
        <v>28237.46</v>
      </c>
      <c r="P2006" s="146">
        <v>71956</v>
      </c>
      <c r="Q2006" t="str">
        <f t="shared" si="31"/>
        <v>Street</v>
      </c>
      <c r="R2006" s="148"/>
      <c r="U2006" s="148"/>
    </row>
    <row r="2007" spans="1:21" x14ac:dyDescent="0.35">
      <c r="A2007" s="146">
        <v>5</v>
      </c>
      <c r="B2007" s="146" t="s">
        <v>241</v>
      </c>
      <c r="C2007">
        <v>2020</v>
      </c>
      <c r="D2007" s="146">
        <v>1</v>
      </c>
      <c r="E2007" s="146" t="s">
        <v>242</v>
      </c>
      <c r="F2007" s="147">
        <v>3</v>
      </c>
      <c r="G2007" s="146" t="s">
        <v>262</v>
      </c>
      <c r="H2007" s="146">
        <v>954</v>
      </c>
      <c r="I2007" s="146" t="s">
        <v>356</v>
      </c>
      <c r="J2007" s="146" t="s">
        <v>268</v>
      </c>
      <c r="K2007" s="146" t="s">
        <v>281</v>
      </c>
      <c r="L2007" s="146">
        <v>4532</v>
      </c>
      <c r="M2007" s="146" t="s">
        <v>265</v>
      </c>
      <c r="N2007" s="146">
        <v>7926</v>
      </c>
      <c r="O2007" s="146">
        <v>12393264.01</v>
      </c>
      <c r="P2007" s="146">
        <v>167291909</v>
      </c>
      <c r="Q2007" t="str">
        <f t="shared" si="31"/>
        <v>4-Medium C&amp;I</v>
      </c>
      <c r="R2007" s="148"/>
      <c r="U2007" s="148"/>
    </row>
    <row r="2008" spans="1:21" x14ac:dyDescent="0.35">
      <c r="A2008" s="146">
        <v>4</v>
      </c>
      <c r="B2008" s="146" t="s">
        <v>249</v>
      </c>
      <c r="C2008">
        <v>2020</v>
      </c>
      <c r="D2008" s="146">
        <v>1</v>
      </c>
      <c r="E2008" s="146" t="s">
        <v>242</v>
      </c>
      <c r="F2008" s="147">
        <v>1</v>
      </c>
      <c r="G2008" s="146" t="s">
        <v>243</v>
      </c>
      <c r="H2008" s="146">
        <v>5</v>
      </c>
      <c r="I2008" s="146" t="s">
        <v>289</v>
      </c>
      <c r="J2008" s="146" t="s">
        <v>248</v>
      </c>
      <c r="K2008" s="146" t="s">
        <v>270</v>
      </c>
      <c r="L2008" s="146">
        <v>200</v>
      </c>
      <c r="M2008" s="146" t="s">
        <v>259</v>
      </c>
      <c r="N2008" s="146">
        <v>12</v>
      </c>
      <c r="O2008" s="146">
        <v>1195.47</v>
      </c>
      <c r="P2008" s="146">
        <v>4852</v>
      </c>
      <c r="Q2008" t="str">
        <f t="shared" si="31"/>
        <v>3-Small C&amp;I</v>
      </c>
      <c r="R2008" s="148"/>
      <c r="U2008" s="148"/>
    </row>
    <row r="2009" spans="1:21" x14ac:dyDescent="0.35">
      <c r="A2009" s="146">
        <v>5</v>
      </c>
      <c r="B2009" s="146" t="s">
        <v>241</v>
      </c>
      <c r="C2009">
        <v>2020</v>
      </c>
      <c r="D2009" s="146">
        <v>1</v>
      </c>
      <c r="E2009" s="146" t="s">
        <v>242</v>
      </c>
      <c r="F2009" s="147">
        <v>1</v>
      </c>
      <c r="G2009" s="146" t="s">
        <v>243</v>
      </c>
      <c r="H2009" s="146">
        <v>11</v>
      </c>
      <c r="I2009" s="146" t="s">
        <v>335</v>
      </c>
      <c r="J2009" s="146" t="s">
        <v>248</v>
      </c>
      <c r="K2009" s="146" t="s">
        <v>270</v>
      </c>
      <c r="L2009" s="146">
        <v>200</v>
      </c>
      <c r="M2009" s="146" t="s">
        <v>259</v>
      </c>
      <c r="N2009" s="146">
        <v>12</v>
      </c>
      <c r="O2009" s="146">
        <v>-10303.620000000001</v>
      </c>
      <c r="P2009" s="146">
        <v>6294</v>
      </c>
      <c r="Q2009" t="str">
        <f t="shared" si="31"/>
        <v>3-Small C&amp;I</v>
      </c>
      <c r="R2009" s="148"/>
      <c r="U2009" s="148"/>
    </row>
    <row r="2010" spans="1:21" x14ac:dyDescent="0.35">
      <c r="A2010" s="146">
        <v>5</v>
      </c>
      <c r="B2010" s="146" t="s">
        <v>241</v>
      </c>
      <c r="C2010">
        <v>2020</v>
      </c>
      <c r="D2010" s="146">
        <v>1</v>
      </c>
      <c r="E2010" s="146" t="s">
        <v>242</v>
      </c>
      <c r="F2010" s="147">
        <v>10</v>
      </c>
      <c r="G2010" s="146" t="s">
        <v>250</v>
      </c>
      <c r="H2010" s="146">
        <v>5</v>
      </c>
      <c r="I2010" s="146" t="s">
        <v>289</v>
      </c>
      <c r="J2010" s="146" t="s">
        <v>248</v>
      </c>
      <c r="K2010" s="146" t="s">
        <v>270</v>
      </c>
      <c r="L2010" s="146">
        <v>207</v>
      </c>
      <c r="M2010" s="146" t="s">
        <v>252</v>
      </c>
      <c r="N2010" s="146">
        <v>13</v>
      </c>
      <c r="O2010" s="146">
        <v>3704.3</v>
      </c>
      <c r="P2010" s="146">
        <v>16842</v>
      </c>
      <c r="Q2010" t="str">
        <f t="shared" si="31"/>
        <v>3-Small C&amp;I</v>
      </c>
      <c r="R2010" s="148"/>
      <c r="U2010" s="148"/>
    </row>
    <row r="2011" spans="1:21" x14ac:dyDescent="0.35">
      <c r="A2011" s="146">
        <v>5</v>
      </c>
      <c r="B2011" s="146" t="s">
        <v>241</v>
      </c>
      <c r="C2011">
        <v>2020</v>
      </c>
      <c r="D2011" s="146">
        <v>1</v>
      </c>
      <c r="E2011" s="146" t="s">
        <v>242</v>
      </c>
      <c r="F2011" s="147">
        <v>5</v>
      </c>
      <c r="G2011" s="146" t="s">
        <v>283</v>
      </c>
      <c r="H2011" s="146">
        <v>950</v>
      </c>
      <c r="I2011" s="146" t="s">
        <v>269</v>
      </c>
      <c r="J2011" s="146" t="s">
        <v>248</v>
      </c>
      <c r="K2011" s="146" t="s">
        <v>270</v>
      </c>
      <c r="L2011" s="146">
        <v>4552</v>
      </c>
      <c r="M2011" s="146" t="s">
        <v>313</v>
      </c>
      <c r="N2011" s="146">
        <v>1294</v>
      </c>
      <c r="O2011" s="146">
        <v>366608.09</v>
      </c>
      <c r="P2011" s="146">
        <v>3920100</v>
      </c>
      <c r="Q2011" t="str">
        <f t="shared" si="31"/>
        <v>3-Small C&amp;I</v>
      </c>
      <c r="R2011" s="148"/>
      <c r="U2011" s="148"/>
    </row>
    <row r="2012" spans="1:21" x14ac:dyDescent="0.35">
      <c r="A2012" s="146">
        <v>5</v>
      </c>
      <c r="B2012" s="146" t="s">
        <v>241</v>
      </c>
      <c r="C2012">
        <v>2020</v>
      </c>
      <c r="D2012" s="146">
        <v>1</v>
      </c>
      <c r="E2012" s="146" t="s">
        <v>242</v>
      </c>
      <c r="F2012" s="147">
        <v>3</v>
      </c>
      <c r="G2012" s="146" t="s">
        <v>262</v>
      </c>
      <c r="H2012" s="146">
        <v>950</v>
      </c>
      <c r="I2012" s="146" t="s">
        <v>269</v>
      </c>
      <c r="J2012" s="146" t="s">
        <v>248</v>
      </c>
      <c r="K2012" s="146" t="s">
        <v>270</v>
      </c>
      <c r="L2012" s="146">
        <v>4532</v>
      </c>
      <c r="M2012" s="146" t="s">
        <v>265</v>
      </c>
      <c r="N2012" s="146">
        <v>57640</v>
      </c>
      <c r="O2012" s="146">
        <v>7831207.3799999999</v>
      </c>
      <c r="P2012" s="146">
        <v>100562492</v>
      </c>
      <c r="Q2012" t="str">
        <f t="shared" si="31"/>
        <v>3-Small C&amp;I</v>
      </c>
      <c r="R2012" s="148"/>
      <c r="U2012" s="148"/>
    </row>
    <row r="2013" spans="1:21" x14ac:dyDescent="0.35">
      <c r="A2013" s="146">
        <v>4</v>
      </c>
      <c r="B2013" s="146" t="s">
        <v>249</v>
      </c>
      <c r="C2013">
        <v>2020</v>
      </c>
      <c r="D2013" s="146">
        <v>1</v>
      </c>
      <c r="E2013" s="146" t="s">
        <v>242</v>
      </c>
      <c r="F2013" s="147">
        <v>1</v>
      </c>
      <c r="G2013" s="146" t="s">
        <v>243</v>
      </c>
      <c r="H2013" s="146">
        <v>953</v>
      </c>
      <c r="I2013" s="146" t="s">
        <v>278</v>
      </c>
      <c r="J2013" s="146" t="s">
        <v>266</v>
      </c>
      <c r="K2013" s="146" t="s">
        <v>276</v>
      </c>
      <c r="L2013" s="146">
        <v>4512</v>
      </c>
      <c r="M2013" s="146" t="s">
        <v>247</v>
      </c>
      <c r="N2013" s="146">
        <v>1</v>
      </c>
      <c r="O2013" s="146">
        <v>55.03</v>
      </c>
      <c r="P2013" s="146">
        <v>455</v>
      </c>
      <c r="Q2013" t="str">
        <f t="shared" si="31"/>
        <v>3-Small C&amp;I</v>
      </c>
      <c r="R2013" s="148"/>
      <c r="U2013" s="148"/>
    </row>
    <row r="2014" spans="1:21" x14ac:dyDescent="0.35">
      <c r="A2014" s="146">
        <v>4</v>
      </c>
      <c r="B2014" s="146" t="s">
        <v>249</v>
      </c>
      <c r="C2014">
        <v>2020</v>
      </c>
      <c r="D2014" s="146">
        <v>1</v>
      </c>
      <c r="E2014" s="146" t="s">
        <v>242</v>
      </c>
      <c r="F2014" s="147">
        <v>1</v>
      </c>
      <c r="G2014" s="146" t="s">
        <v>243</v>
      </c>
      <c r="H2014" s="146">
        <v>950</v>
      </c>
      <c r="I2014" s="146" t="s">
        <v>269</v>
      </c>
      <c r="J2014" s="146" t="s">
        <v>248</v>
      </c>
      <c r="K2014" s="146" t="s">
        <v>270</v>
      </c>
      <c r="L2014" s="146">
        <v>4512</v>
      </c>
      <c r="M2014" s="146" t="s">
        <v>247</v>
      </c>
      <c r="N2014" s="146">
        <v>28</v>
      </c>
      <c r="O2014" s="146">
        <v>1801.6</v>
      </c>
      <c r="P2014" s="146">
        <v>15208</v>
      </c>
      <c r="Q2014" t="str">
        <f t="shared" si="31"/>
        <v>3-Small C&amp;I</v>
      </c>
      <c r="R2014" s="148"/>
      <c r="U2014" s="148"/>
    </row>
    <row r="2015" spans="1:21" x14ac:dyDescent="0.35">
      <c r="A2015" s="146">
        <v>5</v>
      </c>
      <c r="B2015" s="146" t="s">
        <v>241</v>
      </c>
      <c r="C2015">
        <v>2020</v>
      </c>
      <c r="D2015" s="146">
        <v>1</v>
      </c>
      <c r="E2015" s="146" t="s">
        <v>242</v>
      </c>
      <c r="F2015" s="147">
        <v>10</v>
      </c>
      <c r="G2015" s="146" t="s">
        <v>250</v>
      </c>
      <c r="H2015" s="146">
        <v>950</v>
      </c>
      <c r="I2015" s="146" t="s">
        <v>269</v>
      </c>
      <c r="J2015" s="146" t="s">
        <v>248</v>
      </c>
      <c r="K2015" s="146" t="s">
        <v>270</v>
      </c>
      <c r="L2015" s="146">
        <v>4513</v>
      </c>
      <c r="M2015" s="146" t="s">
        <v>338</v>
      </c>
      <c r="N2015" s="146">
        <v>17</v>
      </c>
      <c r="O2015" s="146">
        <v>2891.1</v>
      </c>
      <c r="P2015" s="146">
        <v>30330</v>
      </c>
      <c r="Q2015" t="str">
        <f t="shared" si="31"/>
        <v>3-Small C&amp;I</v>
      </c>
      <c r="R2015" s="148"/>
      <c r="U2015" s="148"/>
    </row>
    <row r="2016" spans="1:21" x14ac:dyDescent="0.35">
      <c r="A2016" s="146">
        <v>5</v>
      </c>
      <c r="B2016" s="146" t="s">
        <v>241</v>
      </c>
      <c r="C2016">
        <v>2020</v>
      </c>
      <c r="D2016" s="146">
        <v>1</v>
      </c>
      <c r="E2016" s="146" t="s">
        <v>242</v>
      </c>
      <c r="F2016" s="147">
        <v>6</v>
      </c>
      <c r="G2016" s="146" t="s">
        <v>293</v>
      </c>
      <c r="H2016" s="146">
        <v>626</v>
      </c>
      <c r="I2016" s="146" t="s">
        <v>355</v>
      </c>
      <c r="J2016" s="146" t="s">
        <v>310</v>
      </c>
      <c r="K2016" s="146" t="s">
        <v>154</v>
      </c>
      <c r="L2016" s="146">
        <v>700</v>
      </c>
      <c r="M2016" s="146" t="s">
        <v>296</v>
      </c>
      <c r="N2016" s="146">
        <v>3</v>
      </c>
      <c r="O2016" s="146">
        <v>2178.7800000000002</v>
      </c>
      <c r="P2016" s="146">
        <v>773</v>
      </c>
      <c r="Q2016" t="str">
        <f t="shared" si="31"/>
        <v>Street</v>
      </c>
      <c r="R2016" s="148"/>
      <c r="U2016" s="148"/>
    </row>
    <row r="2017" spans="1:21" x14ac:dyDescent="0.35">
      <c r="A2017" s="146">
        <v>4</v>
      </c>
      <c r="B2017" s="146" t="s">
        <v>249</v>
      </c>
      <c r="C2017">
        <v>2020</v>
      </c>
      <c r="D2017" s="146">
        <v>1</v>
      </c>
      <c r="E2017" s="146" t="s">
        <v>242</v>
      </c>
      <c r="F2017" s="147">
        <v>3</v>
      </c>
      <c r="G2017" s="146" t="s">
        <v>262</v>
      </c>
      <c r="H2017" s="146">
        <v>951</v>
      </c>
      <c r="I2017" s="146" t="s">
        <v>263</v>
      </c>
      <c r="J2017" s="146" t="s">
        <v>255</v>
      </c>
      <c r="K2017" s="146" t="s">
        <v>264</v>
      </c>
      <c r="L2017" s="146">
        <v>4532</v>
      </c>
      <c r="M2017" s="146" t="s">
        <v>265</v>
      </c>
      <c r="N2017" s="146">
        <v>6</v>
      </c>
      <c r="O2017" s="146">
        <v>177.62</v>
      </c>
      <c r="P2017" s="146">
        <v>1366</v>
      </c>
      <c r="Q2017" t="str">
        <f t="shared" si="31"/>
        <v>3-Small C&amp;I</v>
      </c>
      <c r="R2017" s="148"/>
      <c r="U2017" s="148"/>
    </row>
    <row r="2018" spans="1:21" x14ac:dyDescent="0.35">
      <c r="A2018" s="146">
        <v>4</v>
      </c>
      <c r="B2018" s="146" t="s">
        <v>249</v>
      </c>
      <c r="C2018">
        <v>2020</v>
      </c>
      <c r="D2018" s="146">
        <v>1</v>
      </c>
      <c r="E2018" s="146" t="s">
        <v>242</v>
      </c>
      <c r="F2018" s="147">
        <v>3</v>
      </c>
      <c r="G2018" s="146" t="s">
        <v>262</v>
      </c>
      <c r="H2018" s="146">
        <v>955</v>
      </c>
      <c r="I2018" s="146" t="s">
        <v>328</v>
      </c>
      <c r="J2018" s="146" t="s">
        <v>271</v>
      </c>
      <c r="K2018" s="146" t="s">
        <v>327</v>
      </c>
      <c r="L2018" s="146">
        <v>4532</v>
      </c>
      <c r="M2018" s="146" t="s">
        <v>265</v>
      </c>
      <c r="N2018" s="146">
        <v>1</v>
      </c>
      <c r="O2018" s="146">
        <v>-209.62</v>
      </c>
      <c r="P2018" s="146">
        <v>-118</v>
      </c>
      <c r="Q2018" t="str">
        <f t="shared" si="31"/>
        <v>4-Medium C&amp;I</v>
      </c>
      <c r="R2018" s="148"/>
      <c r="U2018" s="148"/>
    </row>
    <row r="2019" spans="1:21" x14ac:dyDescent="0.35">
      <c r="A2019" s="146">
        <v>5</v>
      </c>
      <c r="B2019" s="146" t="s">
        <v>241</v>
      </c>
      <c r="C2019">
        <v>2020</v>
      </c>
      <c r="D2019" s="146">
        <v>1</v>
      </c>
      <c r="E2019" s="146" t="s">
        <v>242</v>
      </c>
      <c r="F2019" s="147">
        <v>6</v>
      </c>
      <c r="G2019" s="146" t="s">
        <v>293</v>
      </c>
      <c r="H2019" s="146">
        <v>612</v>
      </c>
      <c r="I2019" s="146" t="s">
        <v>363</v>
      </c>
      <c r="J2019" s="146" t="s">
        <v>253</v>
      </c>
      <c r="K2019" s="146" t="s">
        <v>295</v>
      </c>
      <c r="L2019" s="146">
        <v>700</v>
      </c>
      <c r="M2019" s="146" t="s">
        <v>296</v>
      </c>
      <c r="N2019" s="146">
        <v>3</v>
      </c>
      <c r="O2019" s="146">
        <v>97.73</v>
      </c>
      <c r="P2019" s="146">
        <v>355</v>
      </c>
      <c r="Q2019" t="str">
        <f t="shared" si="31"/>
        <v>3-Small C&amp;I</v>
      </c>
      <c r="R2019" s="148"/>
      <c r="U2019" s="148"/>
    </row>
    <row r="2020" spans="1:21" x14ac:dyDescent="0.35">
      <c r="A2020" s="146">
        <v>4</v>
      </c>
      <c r="B2020" s="146" t="s">
        <v>249</v>
      </c>
      <c r="C2020">
        <v>2020</v>
      </c>
      <c r="D2020" s="146">
        <v>1</v>
      </c>
      <c r="E2020" s="146" t="s">
        <v>242</v>
      </c>
      <c r="F2020" s="147">
        <v>3</v>
      </c>
      <c r="G2020" s="146" t="s">
        <v>262</v>
      </c>
      <c r="H2020" s="146">
        <v>621</v>
      </c>
      <c r="I2020" s="146" t="s">
        <v>323</v>
      </c>
      <c r="J2020" s="146" t="s">
        <v>253</v>
      </c>
      <c r="K2020" s="146" t="s">
        <v>295</v>
      </c>
      <c r="L2020" s="146">
        <v>4532</v>
      </c>
      <c r="M2020" s="146" t="s">
        <v>265</v>
      </c>
      <c r="N2020" s="146">
        <v>8</v>
      </c>
      <c r="O2020" s="146">
        <v>212.09</v>
      </c>
      <c r="P2020" s="146">
        <v>1564</v>
      </c>
      <c r="Q2020" t="str">
        <f t="shared" si="31"/>
        <v>3-Small C&amp;I</v>
      </c>
      <c r="R2020" s="148"/>
      <c r="U2020" s="148"/>
    </row>
    <row r="2021" spans="1:21" x14ac:dyDescent="0.35">
      <c r="A2021" s="146">
        <v>5</v>
      </c>
      <c r="B2021" s="146" t="s">
        <v>241</v>
      </c>
      <c r="C2021">
        <v>2020</v>
      </c>
      <c r="D2021" s="146">
        <v>1</v>
      </c>
      <c r="E2021" s="146" t="s">
        <v>242</v>
      </c>
      <c r="F2021" s="147">
        <v>6</v>
      </c>
      <c r="G2021" s="146" t="s">
        <v>293</v>
      </c>
      <c r="H2021" s="146">
        <v>607</v>
      </c>
      <c r="I2021" s="146" t="s">
        <v>353</v>
      </c>
      <c r="J2021" s="146" t="s">
        <v>297</v>
      </c>
      <c r="K2021" s="146" t="s">
        <v>352</v>
      </c>
      <c r="L2021" s="146">
        <v>700</v>
      </c>
      <c r="M2021" s="146" t="s">
        <v>296</v>
      </c>
      <c r="N2021" s="146">
        <v>3</v>
      </c>
      <c r="O2021" s="146">
        <v>22061.22</v>
      </c>
      <c r="P2021" s="146">
        <v>57613</v>
      </c>
      <c r="Q2021" t="str">
        <f t="shared" si="31"/>
        <v>Street</v>
      </c>
      <c r="R2021" s="148"/>
      <c r="U2021" s="148"/>
    </row>
    <row r="2022" spans="1:21" x14ac:dyDescent="0.35">
      <c r="A2022" s="146">
        <v>4</v>
      </c>
      <c r="B2022" s="146" t="s">
        <v>249</v>
      </c>
      <c r="C2022">
        <v>2020</v>
      </c>
      <c r="D2022" s="146">
        <v>1</v>
      </c>
      <c r="E2022" s="146" t="s">
        <v>242</v>
      </c>
      <c r="F2022" s="147">
        <v>60</v>
      </c>
      <c r="G2022" s="146" t="s">
        <v>154</v>
      </c>
      <c r="H2022" s="146">
        <v>624</v>
      </c>
      <c r="I2022" s="146" t="s">
        <v>325</v>
      </c>
      <c r="J2022" s="146" t="s">
        <v>301</v>
      </c>
      <c r="K2022" s="146" t="s">
        <v>303</v>
      </c>
      <c r="L2022" s="146">
        <v>4563</v>
      </c>
      <c r="M2022" s="146" t="s">
        <v>324</v>
      </c>
      <c r="N2022" s="146">
        <v>2</v>
      </c>
      <c r="O2022" s="146">
        <v>28.78</v>
      </c>
      <c r="P2022" s="146">
        <v>174</v>
      </c>
      <c r="Q2022" t="str">
        <f t="shared" si="31"/>
        <v>Street</v>
      </c>
      <c r="R2022" s="148"/>
      <c r="U2022" s="148"/>
    </row>
    <row r="2023" spans="1:21" x14ac:dyDescent="0.35">
      <c r="A2023" s="146">
        <v>4</v>
      </c>
      <c r="B2023" s="146" t="s">
        <v>249</v>
      </c>
      <c r="C2023">
        <v>2020</v>
      </c>
      <c r="D2023" s="146">
        <v>1</v>
      </c>
      <c r="E2023" s="146" t="s">
        <v>242</v>
      </c>
      <c r="F2023" s="147">
        <v>1</v>
      </c>
      <c r="G2023" s="146" t="s">
        <v>243</v>
      </c>
      <c r="H2023" s="146">
        <v>905</v>
      </c>
      <c r="I2023" s="146" t="s">
        <v>358</v>
      </c>
      <c r="J2023" s="146" t="s">
        <v>257</v>
      </c>
      <c r="K2023" s="146" t="s">
        <v>258</v>
      </c>
      <c r="L2023" s="146">
        <v>4512</v>
      </c>
      <c r="M2023" s="146" t="s">
        <v>247</v>
      </c>
      <c r="N2023" s="146">
        <v>106</v>
      </c>
      <c r="O2023" s="146">
        <v>5185.6099999999997</v>
      </c>
      <c r="P2023" s="146">
        <v>109698</v>
      </c>
      <c r="Q2023" t="str">
        <f t="shared" si="31"/>
        <v>2-Low Income Residential</v>
      </c>
      <c r="R2023" s="148"/>
      <c r="U2023" s="148"/>
    </row>
    <row r="2024" spans="1:21" x14ac:dyDescent="0.35">
      <c r="A2024" s="146">
        <v>5</v>
      </c>
      <c r="B2024" s="146" t="s">
        <v>241</v>
      </c>
      <c r="C2024">
        <v>2020</v>
      </c>
      <c r="D2024" s="146">
        <v>1</v>
      </c>
      <c r="E2024" s="146" t="s">
        <v>242</v>
      </c>
      <c r="F2024" s="147">
        <v>5</v>
      </c>
      <c r="G2024" s="146" t="s">
        <v>283</v>
      </c>
      <c r="H2024" s="146">
        <v>616</v>
      </c>
      <c r="I2024" s="146" t="s">
        <v>311</v>
      </c>
      <c r="J2024" s="146" t="s">
        <v>305</v>
      </c>
      <c r="K2024" s="146" t="s">
        <v>307</v>
      </c>
      <c r="L2024" s="146">
        <v>4552</v>
      </c>
      <c r="M2024" s="146" t="s">
        <v>313</v>
      </c>
      <c r="N2024" s="146">
        <v>103</v>
      </c>
      <c r="O2024" s="146">
        <v>14957.21</v>
      </c>
      <c r="P2024" s="146">
        <v>77818</v>
      </c>
      <c r="Q2024" t="str">
        <f t="shared" si="31"/>
        <v>Street</v>
      </c>
      <c r="R2024" s="148"/>
      <c r="U2024" s="148"/>
    </row>
    <row r="2025" spans="1:21" x14ac:dyDescent="0.35">
      <c r="A2025" s="146">
        <v>5</v>
      </c>
      <c r="B2025" s="146" t="s">
        <v>241</v>
      </c>
      <c r="C2025">
        <v>2020</v>
      </c>
      <c r="D2025" s="146">
        <v>1</v>
      </c>
      <c r="E2025" s="146" t="s">
        <v>242</v>
      </c>
      <c r="F2025" s="147">
        <v>1</v>
      </c>
      <c r="G2025" s="146" t="s">
        <v>243</v>
      </c>
      <c r="H2025" s="146">
        <v>1</v>
      </c>
      <c r="I2025" s="146" t="s">
        <v>251</v>
      </c>
      <c r="J2025" s="146" t="s">
        <v>245</v>
      </c>
      <c r="K2025" s="146" t="s">
        <v>246</v>
      </c>
      <c r="L2025" s="146">
        <v>200</v>
      </c>
      <c r="M2025" s="146" t="s">
        <v>259</v>
      </c>
      <c r="N2025" s="146">
        <v>542411</v>
      </c>
      <c r="O2025" s="146">
        <v>89307421.129999995</v>
      </c>
      <c r="P2025" s="146">
        <v>332638957</v>
      </c>
      <c r="Q2025" t="str">
        <f t="shared" si="31"/>
        <v>1-Residential</v>
      </c>
      <c r="R2025" s="148"/>
      <c r="U2025" s="148"/>
    </row>
    <row r="2026" spans="1:21" x14ac:dyDescent="0.35">
      <c r="A2026" s="146">
        <v>5</v>
      </c>
      <c r="B2026" s="146" t="s">
        <v>241</v>
      </c>
      <c r="C2026">
        <v>2020</v>
      </c>
      <c r="D2026" s="146">
        <v>1</v>
      </c>
      <c r="E2026" s="146" t="s">
        <v>242</v>
      </c>
      <c r="F2026" s="147">
        <v>3</v>
      </c>
      <c r="G2026" s="146" t="s">
        <v>262</v>
      </c>
      <c r="H2026" s="146">
        <v>11</v>
      </c>
      <c r="I2026" s="146" t="s">
        <v>335</v>
      </c>
      <c r="J2026" s="146" t="s">
        <v>248</v>
      </c>
      <c r="K2026" s="146" t="s">
        <v>270</v>
      </c>
      <c r="L2026" s="146">
        <v>300</v>
      </c>
      <c r="M2026" s="146" t="s">
        <v>282</v>
      </c>
      <c r="N2026" s="146">
        <v>232</v>
      </c>
      <c r="O2026" s="146">
        <v>74625.740000000005</v>
      </c>
      <c r="P2026" s="146">
        <v>326059</v>
      </c>
      <c r="Q2026" t="str">
        <f t="shared" si="31"/>
        <v>3-Small C&amp;I</v>
      </c>
      <c r="R2026" s="148"/>
      <c r="U2026" s="148"/>
    </row>
    <row r="2027" spans="1:21" x14ac:dyDescent="0.35">
      <c r="A2027" s="146">
        <v>5</v>
      </c>
      <c r="B2027" s="146" t="s">
        <v>241</v>
      </c>
      <c r="C2027">
        <v>2020</v>
      </c>
      <c r="D2027" s="146">
        <v>1</v>
      </c>
      <c r="E2027" s="146" t="s">
        <v>242</v>
      </c>
      <c r="F2027" s="147">
        <v>3</v>
      </c>
      <c r="G2027" s="146" t="s">
        <v>262</v>
      </c>
      <c r="H2027" s="146">
        <v>5</v>
      </c>
      <c r="I2027" s="146" t="s">
        <v>289</v>
      </c>
      <c r="J2027" s="146" t="s">
        <v>248</v>
      </c>
      <c r="K2027" s="146" t="s">
        <v>270</v>
      </c>
      <c r="L2027" s="146">
        <v>300</v>
      </c>
      <c r="M2027" s="146" t="s">
        <v>282</v>
      </c>
      <c r="N2027" s="146">
        <v>46523</v>
      </c>
      <c r="O2027" s="146">
        <v>9583032.5399999991</v>
      </c>
      <c r="P2027" s="146">
        <v>62040825</v>
      </c>
      <c r="Q2027" t="str">
        <f t="shared" si="31"/>
        <v>3-Small C&amp;I</v>
      </c>
      <c r="R2027" s="148"/>
      <c r="U2027" s="148"/>
    </row>
    <row r="2028" spans="1:21" x14ac:dyDescent="0.35">
      <c r="A2028" s="146">
        <v>4</v>
      </c>
      <c r="B2028" s="146" t="s">
        <v>249</v>
      </c>
      <c r="C2028">
        <v>2020</v>
      </c>
      <c r="D2028" s="146">
        <v>1</v>
      </c>
      <c r="E2028" s="146" t="s">
        <v>242</v>
      </c>
      <c r="F2028" s="147">
        <v>3</v>
      </c>
      <c r="G2028" s="146" t="s">
        <v>262</v>
      </c>
      <c r="H2028" s="146">
        <v>10</v>
      </c>
      <c r="I2028" s="146" t="s">
        <v>347</v>
      </c>
      <c r="J2028" s="146" t="s">
        <v>266</v>
      </c>
      <c r="K2028" s="146" t="s">
        <v>276</v>
      </c>
      <c r="L2028" s="146">
        <v>300</v>
      </c>
      <c r="M2028" s="146" t="s">
        <v>282</v>
      </c>
      <c r="N2028" s="146">
        <v>13</v>
      </c>
      <c r="O2028" s="146">
        <v>1539.12</v>
      </c>
      <c r="P2028" s="146">
        <v>6380</v>
      </c>
      <c r="Q2028" t="str">
        <f t="shared" si="31"/>
        <v>3-Small C&amp;I</v>
      </c>
      <c r="R2028" s="148"/>
      <c r="U2028" s="148"/>
    </row>
    <row r="2029" spans="1:21" x14ac:dyDescent="0.35">
      <c r="A2029" s="146">
        <v>5</v>
      </c>
      <c r="B2029" s="146" t="s">
        <v>241</v>
      </c>
      <c r="C2029">
        <v>2020</v>
      </c>
      <c r="D2029" s="146">
        <v>1</v>
      </c>
      <c r="E2029" s="146" t="s">
        <v>242</v>
      </c>
      <c r="F2029" s="147">
        <v>75</v>
      </c>
      <c r="G2029" s="146" t="s">
        <v>154</v>
      </c>
      <c r="H2029" s="146">
        <v>950</v>
      </c>
      <c r="I2029" s="146" t="s">
        <v>269</v>
      </c>
      <c r="J2029" s="146" t="s">
        <v>248</v>
      </c>
      <c r="K2029" s="146" t="s">
        <v>270</v>
      </c>
      <c r="L2029" s="146">
        <v>4575</v>
      </c>
      <c r="M2029" s="146" t="s">
        <v>154</v>
      </c>
      <c r="N2029" s="146">
        <v>2</v>
      </c>
      <c r="O2029" s="146">
        <v>1280.6199999999999</v>
      </c>
      <c r="P2029" s="146">
        <v>14000</v>
      </c>
      <c r="Q2029" t="str">
        <f t="shared" si="31"/>
        <v>3-Small C&amp;I</v>
      </c>
      <c r="R2029" s="148"/>
      <c r="U2029" s="148"/>
    </row>
    <row r="2030" spans="1:21" x14ac:dyDescent="0.35">
      <c r="A2030" s="146">
        <v>5</v>
      </c>
      <c r="B2030" s="146" t="s">
        <v>241</v>
      </c>
      <c r="C2030">
        <v>2020</v>
      </c>
      <c r="D2030" s="146">
        <v>1</v>
      </c>
      <c r="E2030" s="146" t="s">
        <v>242</v>
      </c>
      <c r="F2030" s="147">
        <v>3</v>
      </c>
      <c r="G2030" s="146" t="s">
        <v>262</v>
      </c>
      <c r="H2030" s="146">
        <v>8</v>
      </c>
      <c r="I2030" s="146" t="s">
        <v>333</v>
      </c>
      <c r="J2030" s="146" t="s">
        <v>255</v>
      </c>
      <c r="K2030" s="146" t="s">
        <v>264</v>
      </c>
      <c r="L2030" s="146">
        <v>300</v>
      </c>
      <c r="M2030" s="146" t="s">
        <v>282</v>
      </c>
      <c r="N2030" s="146">
        <v>417</v>
      </c>
      <c r="O2030" s="146">
        <v>25673.75</v>
      </c>
      <c r="P2030" s="146">
        <v>106926</v>
      </c>
      <c r="Q2030" t="str">
        <f t="shared" si="31"/>
        <v>3-Small C&amp;I</v>
      </c>
      <c r="R2030" s="148"/>
      <c r="U2030" s="148"/>
    </row>
    <row r="2031" spans="1:21" x14ac:dyDescent="0.35">
      <c r="A2031" s="146">
        <v>5</v>
      </c>
      <c r="B2031" s="146" t="s">
        <v>241</v>
      </c>
      <c r="C2031">
        <v>2020</v>
      </c>
      <c r="D2031" s="146">
        <v>1</v>
      </c>
      <c r="E2031" s="146" t="s">
        <v>242</v>
      </c>
      <c r="F2031" s="147">
        <v>1</v>
      </c>
      <c r="G2031" s="146" t="s">
        <v>243</v>
      </c>
      <c r="H2031" s="146">
        <v>903</v>
      </c>
      <c r="I2031" s="146" t="s">
        <v>244</v>
      </c>
      <c r="J2031" s="146" t="s">
        <v>245</v>
      </c>
      <c r="K2031" s="146" t="s">
        <v>246</v>
      </c>
      <c r="L2031" s="146">
        <v>4512</v>
      </c>
      <c r="M2031" s="146" t="s">
        <v>247</v>
      </c>
      <c r="N2031" s="146">
        <v>417981</v>
      </c>
      <c r="O2031" s="146">
        <v>36088362.670000002</v>
      </c>
      <c r="P2031" s="146">
        <v>280495718</v>
      </c>
      <c r="Q2031" t="str">
        <f t="shared" si="31"/>
        <v>1-Residential</v>
      </c>
      <c r="R2031" s="148"/>
      <c r="U2031" s="148"/>
    </row>
    <row r="2032" spans="1:21" x14ac:dyDescent="0.35">
      <c r="A2032" s="146">
        <v>5</v>
      </c>
      <c r="B2032" s="146" t="s">
        <v>241</v>
      </c>
      <c r="C2032">
        <v>2020</v>
      </c>
      <c r="D2032" s="146">
        <v>1</v>
      </c>
      <c r="E2032" s="146" t="s">
        <v>242</v>
      </c>
      <c r="F2032" s="147">
        <v>1</v>
      </c>
      <c r="G2032" s="146" t="s">
        <v>243</v>
      </c>
      <c r="H2032" s="146">
        <v>950</v>
      </c>
      <c r="I2032" s="146" t="s">
        <v>269</v>
      </c>
      <c r="J2032" s="146" t="s">
        <v>248</v>
      </c>
      <c r="K2032" s="146" t="s">
        <v>270</v>
      </c>
      <c r="L2032" s="146">
        <v>4512</v>
      </c>
      <c r="M2032" s="146" t="s">
        <v>247</v>
      </c>
      <c r="N2032" s="146">
        <v>675</v>
      </c>
      <c r="O2032" s="146">
        <v>45441.05</v>
      </c>
      <c r="P2032" s="146">
        <v>428936</v>
      </c>
      <c r="Q2032" t="str">
        <f t="shared" si="31"/>
        <v>3-Small C&amp;I</v>
      </c>
      <c r="R2032" s="148"/>
      <c r="U2032" s="148"/>
    </row>
    <row r="2033" spans="1:21" x14ac:dyDescent="0.35">
      <c r="A2033" s="146">
        <v>5</v>
      </c>
      <c r="B2033" s="146" t="s">
        <v>241</v>
      </c>
      <c r="C2033">
        <v>2020</v>
      </c>
      <c r="D2033" s="146">
        <v>1</v>
      </c>
      <c r="E2033" s="146" t="s">
        <v>242</v>
      </c>
      <c r="F2033" s="147">
        <v>75</v>
      </c>
      <c r="G2033" s="146" t="s">
        <v>154</v>
      </c>
      <c r="H2033" s="146">
        <v>5</v>
      </c>
      <c r="I2033" s="146" t="s">
        <v>289</v>
      </c>
      <c r="J2033" s="146" t="s">
        <v>248</v>
      </c>
      <c r="K2033" s="146" t="s">
        <v>270</v>
      </c>
      <c r="L2033" s="146">
        <v>1575</v>
      </c>
      <c r="M2033" s="146" t="s">
        <v>320</v>
      </c>
      <c r="N2033" s="146">
        <v>5</v>
      </c>
      <c r="O2033" s="146">
        <v>2833.9</v>
      </c>
      <c r="P2033" s="146">
        <v>13090</v>
      </c>
      <c r="Q2033" t="str">
        <f t="shared" si="31"/>
        <v>3-Small C&amp;I</v>
      </c>
      <c r="R2033" s="148"/>
      <c r="U2033" s="148"/>
    </row>
    <row r="2034" spans="1:21" x14ac:dyDescent="0.35">
      <c r="A2034" s="146">
        <v>5</v>
      </c>
      <c r="B2034" s="146" t="s">
        <v>241</v>
      </c>
      <c r="C2034">
        <v>2020</v>
      </c>
      <c r="D2034" s="146">
        <v>1</v>
      </c>
      <c r="E2034" s="146" t="s">
        <v>242</v>
      </c>
      <c r="F2034" s="147">
        <v>6</v>
      </c>
      <c r="G2034" s="146" t="s">
        <v>293</v>
      </c>
      <c r="H2034" s="146">
        <v>602</v>
      </c>
      <c r="I2034" s="146" t="s">
        <v>309</v>
      </c>
      <c r="J2034" s="146" t="s">
        <v>305</v>
      </c>
      <c r="K2034" s="146" t="s">
        <v>307</v>
      </c>
      <c r="L2034" s="146">
        <v>700</v>
      </c>
      <c r="M2034" s="146" t="s">
        <v>296</v>
      </c>
      <c r="N2034" s="146">
        <v>348</v>
      </c>
      <c r="O2034" s="146">
        <v>37979.5</v>
      </c>
      <c r="P2034" s="146">
        <v>120332</v>
      </c>
      <c r="Q2034" t="str">
        <f t="shared" si="31"/>
        <v>Street</v>
      </c>
      <c r="R2034" s="148"/>
      <c r="U2034" s="148"/>
    </row>
    <row r="2035" spans="1:21" x14ac:dyDescent="0.35">
      <c r="A2035" s="146">
        <v>4</v>
      </c>
      <c r="B2035" s="146" t="s">
        <v>249</v>
      </c>
      <c r="C2035">
        <v>2020</v>
      </c>
      <c r="D2035" s="146">
        <v>1</v>
      </c>
      <c r="E2035" s="146" t="s">
        <v>242</v>
      </c>
      <c r="F2035" s="147">
        <v>3</v>
      </c>
      <c r="G2035" s="146" t="s">
        <v>262</v>
      </c>
      <c r="H2035" s="146">
        <v>710</v>
      </c>
      <c r="I2035" s="146" t="s">
        <v>332</v>
      </c>
      <c r="J2035" s="146" t="s">
        <v>277</v>
      </c>
      <c r="K2035" s="146" t="s">
        <v>317</v>
      </c>
      <c r="L2035" s="146">
        <v>4532</v>
      </c>
      <c r="M2035" s="146" t="s">
        <v>265</v>
      </c>
      <c r="N2035" s="146">
        <v>10</v>
      </c>
      <c r="O2035" s="146">
        <v>39729.550000000003</v>
      </c>
      <c r="P2035" s="146">
        <v>248567</v>
      </c>
      <c r="Q2035" t="str">
        <f t="shared" si="31"/>
        <v>5-Large C&amp;I</v>
      </c>
      <c r="R2035" s="148"/>
      <c r="U2035" s="148"/>
    </row>
    <row r="2036" spans="1:21" x14ac:dyDescent="0.35">
      <c r="A2036" s="146">
        <v>5</v>
      </c>
      <c r="B2036" s="146" t="s">
        <v>241</v>
      </c>
      <c r="C2036">
        <v>2020</v>
      </c>
      <c r="D2036" s="146">
        <v>1</v>
      </c>
      <c r="E2036" s="146" t="s">
        <v>242</v>
      </c>
      <c r="F2036" s="147">
        <v>3</v>
      </c>
      <c r="G2036" s="146" t="s">
        <v>262</v>
      </c>
      <c r="H2036" s="146">
        <v>17</v>
      </c>
      <c r="I2036" s="146" t="s">
        <v>314</v>
      </c>
      <c r="J2036" s="146" t="s">
        <v>274</v>
      </c>
      <c r="K2036" s="146" t="s">
        <v>315</v>
      </c>
      <c r="L2036" s="146">
        <v>300</v>
      </c>
      <c r="M2036" s="146" t="s">
        <v>282</v>
      </c>
      <c r="N2036" s="146">
        <v>2</v>
      </c>
      <c r="O2036" s="146">
        <v>2824.03</v>
      </c>
      <c r="P2036" s="146">
        <v>13600</v>
      </c>
      <c r="Q2036" t="str">
        <f t="shared" si="31"/>
        <v>4-Medium C&amp;I</v>
      </c>
      <c r="R2036" s="148"/>
      <c r="U2036" s="148"/>
    </row>
    <row r="2037" spans="1:21" x14ac:dyDescent="0.35">
      <c r="A2037" s="146">
        <v>5</v>
      </c>
      <c r="B2037" s="146" t="s">
        <v>241</v>
      </c>
      <c r="C2037">
        <v>2020</v>
      </c>
      <c r="D2037" s="146">
        <v>1</v>
      </c>
      <c r="E2037" s="146" t="s">
        <v>242</v>
      </c>
      <c r="F2037" s="147">
        <v>3</v>
      </c>
      <c r="G2037" s="146" t="s">
        <v>262</v>
      </c>
      <c r="H2037" s="146">
        <v>602</v>
      </c>
      <c r="I2037" s="146" t="s">
        <v>309</v>
      </c>
      <c r="J2037" s="146" t="s">
        <v>305</v>
      </c>
      <c r="K2037" s="146" t="s">
        <v>307</v>
      </c>
      <c r="L2037" s="146">
        <v>300</v>
      </c>
      <c r="M2037" s="146" t="s">
        <v>282</v>
      </c>
      <c r="N2037" s="146">
        <v>1000</v>
      </c>
      <c r="O2037" s="146">
        <v>128493.72</v>
      </c>
      <c r="P2037" s="146">
        <v>401186</v>
      </c>
      <c r="Q2037" t="str">
        <f t="shared" si="31"/>
        <v>Street</v>
      </c>
      <c r="R2037" s="148"/>
      <c r="U2037" s="148"/>
    </row>
    <row r="2038" spans="1:21" x14ac:dyDescent="0.35">
      <c r="A2038" s="146">
        <v>5</v>
      </c>
      <c r="B2038" s="146" t="s">
        <v>241</v>
      </c>
      <c r="C2038">
        <v>2020</v>
      </c>
      <c r="D2038" s="146">
        <v>1</v>
      </c>
      <c r="E2038" s="146" t="s">
        <v>242</v>
      </c>
      <c r="F2038" s="147">
        <v>3</v>
      </c>
      <c r="G2038" s="146" t="s">
        <v>262</v>
      </c>
      <c r="H2038" s="146">
        <v>603</v>
      </c>
      <c r="I2038" s="146" t="s">
        <v>306</v>
      </c>
      <c r="J2038" s="146" t="s">
        <v>305</v>
      </c>
      <c r="K2038" s="146" t="s">
        <v>307</v>
      </c>
      <c r="L2038" s="146">
        <v>300</v>
      </c>
      <c r="M2038" s="146" t="s">
        <v>282</v>
      </c>
      <c r="N2038" s="146">
        <v>2004</v>
      </c>
      <c r="O2038" s="146">
        <v>237739.6</v>
      </c>
      <c r="P2038" s="146">
        <v>713741</v>
      </c>
      <c r="Q2038" t="str">
        <f t="shared" si="31"/>
        <v>Street</v>
      </c>
      <c r="R2038" s="148"/>
      <c r="U2038" s="148"/>
    </row>
    <row r="2039" spans="1:21" x14ac:dyDescent="0.35">
      <c r="A2039" s="146">
        <v>5</v>
      </c>
      <c r="B2039" s="146" t="s">
        <v>241</v>
      </c>
      <c r="C2039">
        <v>2020</v>
      </c>
      <c r="D2039" s="146">
        <v>1</v>
      </c>
      <c r="E2039" s="146" t="s">
        <v>242</v>
      </c>
      <c r="F2039" s="147">
        <v>60</v>
      </c>
      <c r="G2039" s="146" t="s">
        <v>154</v>
      </c>
      <c r="H2039" s="146">
        <v>624</v>
      </c>
      <c r="I2039" s="146" t="s">
        <v>325</v>
      </c>
      <c r="J2039" s="146" t="s">
        <v>301</v>
      </c>
      <c r="K2039" s="146" t="s">
        <v>303</v>
      </c>
      <c r="L2039" s="146">
        <v>4563</v>
      </c>
      <c r="M2039" s="146" t="s">
        <v>324</v>
      </c>
      <c r="N2039" s="146">
        <v>2</v>
      </c>
      <c r="O2039" s="146">
        <v>42.17</v>
      </c>
      <c r="P2039" s="146">
        <v>335</v>
      </c>
      <c r="Q2039" t="str">
        <f t="shared" si="31"/>
        <v>Street</v>
      </c>
      <c r="R2039" s="148"/>
      <c r="U2039" s="148"/>
    </row>
    <row r="2040" spans="1:21" x14ac:dyDescent="0.35">
      <c r="A2040" s="146">
        <v>5</v>
      </c>
      <c r="B2040" s="146" t="s">
        <v>241</v>
      </c>
      <c r="C2040">
        <v>2020</v>
      </c>
      <c r="D2040" s="146">
        <v>1</v>
      </c>
      <c r="E2040" s="146" t="s">
        <v>242</v>
      </c>
      <c r="F2040" s="147">
        <v>1</v>
      </c>
      <c r="G2040" s="146" t="s">
        <v>243</v>
      </c>
      <c r="H2040" s="146">
        <v>7</v>
      </c>
      <c r="I2040" s="146" t="s">
        <v>345</v>
      </c>
      <c r="J2040" s="146" t="s">
        <v>257</v>
      </c>
      <c r="K2040" s="146" t="s">
        <v>258</v>
      </c>
      <c r="L2040" s="146">
        <v>200</v>
      </c>
      <c r="M2040" s="146" t="s">
        <v>259</v>
      </c>
      <c r="N2040" s="146">
        <v>69</v>
      </c>
      <c r="O2040" s="146">
        <v>8750.76</v>
      </c>
      <c r="P2040" s="146">
        <v>49376</v>
      </c>
      <c r="Q2040" t="str">
        <f t="shared" si="31"/>
        <v>2-Low Income Residential</v>
      </c>
      <c r="R2040" s="148"/>
      <c r="U2040" s="148"/>
    </row>
    <row r="2041" spans="1:21" x14ac:dyDescent="0.35">
      <c r="A2041" s="146">
        <v>5</v>
      </c>
      <c r="B2041" s="146" t="s">
        <v>241</v>
      </c>
      <c r="C2041" s="146">
        <v>2020</v>
      </c>
      <c r="D2041" s="146">
        <v>1</v>
      </c>
      <c r="E2041" s="146" t="s">
        <v>242</v>
      </c>
      <c r="F2041" s="147">
        <v>1</v>
      </c>
      <c r="G2041" s="146" t="s">
        <v>243</v>
      </c>
      <c r="H2041" s="146">
        <v>616</v>
      </c>
      <c r="I2041" s="146" t="s">
        <v>311</v>
      </c>
      <c r="J2041" s="146" t="s">
        <v>305</v>
      </c>
      <c r="K2041" s="146" t="s">
        <v>307</v>
      </c>
      <c r="L2041" s="146">
        <v>4512</v>
      </c>
      <c r="M2041" s="146" t="s">
        <v>247</v>
      </c>
      <c r="N2041" s="146">
        <v>589</v>
      </c>
      <c r="O2041" s="146">
        <v>21604.19</v>
      </c>
      <c r="P2041" s="146">
        <v>86332</v>
      </c>
      <c r="Q2041" t="str">
        <f t="shared" si="31"/>
        <v>Street</v>
      </c>
      <c r="R2041" s="148"/>
      <c r="U2041" s="148"/>
    </row>
    <row r="2042" spans="1:21" x14ac:dyDescent="0.35">
      <c r="A2042" s="146">
        <v>4</v>
      </c>
      <c r="B2042" s="146" t="s">
        <v>249</v>
      </c>
      <c r="C2042" s="146">
        <v>2020</v>
      </c>
      <c r="D2042" s="146">
        <v>1</v>
      </c>
      <c r="E2042" s="146" t="s">
        <v>242</v>
      </c>
      <c r="F2042" s="147">
        <v>1</v>
      </c>
      <c r="G2042" s="146" t="s">
        <v>243</v>
      </c>
      <c r="H2042" s="146">
        <v>1</v>
      </c>
      <c r="I2042" s="146" t="s">
        <v>251</v>
      </c>
      <c r="J2042" s="146" t="s">
        <v>245</v>
      </c>
      <c r="K2042" s="146" t="s">
        <v>246</v>
      </c>
      <c r="L2042" s="146">
        <v>200</v>
      </c>
      <c r="M2042" s="146" t="s">
        <v>259</v>
      </c>
      <c r="N2042" s="146">
        <v>1400</v>
      </c>
      <c r="O2042" s="146">
        <v>325295.2</v>
      </c>
      <c r="P2042" s="146">
        <v>1218902</v>
      </c>
      <c r="Q2042" t="str">
        <f t="shared" si="31"/>
        <v>1-Residential</v>
      </c>
      <c r="R2042" s="148"/>
      <c r="U2042" s="148"/>
    </row>
    <row r="2043" spans="1:21" x14ac:dyDescent="0.35">
      <c r="A2043" s="146">
        <v>4</v>
      </c>
      <c r="B2043" s="146" t="s">
        <v>249</v>
      </c>
      <c r="C2043" s="146">
        <v>2020</v>
      </c>
      <c r="D2043" s="146">
        <v>1</v>
      </c>
      <c r="E2043" s="146" t="s">
        <v>242</v>
      </c>
      <c r="F2043" s="147">
        <v>5</v>
      </c>
      <c r="G2043" s="146" t="s">
        <v>283</v>
      </c>
      <c r="H2043" s="146">
        <v>950</v>
      </c>
      <c r="I2043" s="146" t="s">
        <v>269</v>
      </c>
      <c r="J2043" s="146" t="s">
        <v>248</v>
      </c>
      <c r="K2043" s="146" t="s">
        <v>270</v>
      </c>
      <c r="L2043" s="146">
        <v>4552</v>
      </c>
      <c r="M2043" s="146" t="s">
        <v>313</v>
      </c>
      <c r="N2043" s="146">
        <v>2</v>
      </c>
      <c r="O2043" s="146">
        <v>30.04</v>
      </c>
      <c r="P2043" s="146">
        <v>106</v>
      </c>
      <c r="Q2043" t="str">
        <f t="shared" si="31"/>
        <v>3-Small C&amp;I</v>
      </c>
      <c r="R2043" s="148"/>
      <c r="U2043" s="148"/>
    </row>
    <row r="2044" spans="1:21" x14ac:dyDescent="0.35">
      <c r="A2044" s="146">
        <v>5</v>
      </c>
      <c r="B2044" s="146" t="s">
        <v>241</v>
      </c>
      <c r="C2044" s="146">
        <v>2020</v>
      </c>
      <c r="D2044" s="146">
        <v>1</v>
      </c>
      <c r="E2044" s="146" t="s">
        <v>242</v>
      </c>
      <c r="F2044" s="147">
        <v>77</v>
      </c>
      <c r="G2044" s="146" t="s">
        <v>154</v>
      </c>
      <c r="H2044" s="146">
        <v>950</v>
      </c>
      <c r="I2044" s="146" t="s">
        <v>269</v>
      </c>
      <c r="J2044" s="146" t="s">
        <v>248</v>
      </c>
      <c r="K2044" s="146" t="s">
        <v>270</v>
      </c>
      <c r="L2044" s="146">
        <v>4577</v>
      </c>
      <c r="M2044" s="146" t="s">
        <v>154</v>
      </c>
      <c r="N2044" s="146">
        <v>1</v>
      </c>
      <c r="O2044" s="146">
        <v>258.07</v>
      </c>
      <c r="P2044" s="146">
        <v>2782</v>
      </c>
      <c r="Q2044" t="str">
        <f t="shared" si="31"/>
        <v>3-Small C&amp;I</v>
      </c>
      <c r="R2044" s="148"/>
      <c r="U2044" s="148"/>
    </row>
    <row r="2045" spans="1:21" x14ac:dyDescent="0.35">
      <c r="A2045" s="146">
        <v>5</v>
      </c>
      <c r="B2045" s="146" t="s">
        <v>241</v>
      </c>
      <c r="C2045" s="146">
        <v>2020</v>
      </c>
      <c r="D2045" s="146">
        <v>1</v>
      </c>
      <c r="E2045" s="146" t="s">
        <v>242</v>
      </c>
      <c r="F2045" s="147">
        <v>72</v>
      </c>
      <c r="G2045" s="146" t="s">
        <v>154</v>
      </c>
      <c r="H2045" s="146">
        <v>1</v>
      </c>
      <c r="I2045" s="146" t="s">
        <v>251</v>
      </c>
      <c r="J2045" s="146" t="s">
        <v>245</v>
      </c>
      <c r="K2045" s="146" t="s">
        <v>246</v>
      </c>
      <c r="L2045" s="146">
        <v>1572</v>
      </c>
      <c r="M2045" s="146" t="s">
        <v>319</v>
      </c>
      <c r="N2045" s="146">
        <v>1</v>
      </c>
      <c r="O2045" s="146">
        <v>122.89</v>
      </c>
      <c r="P2045" s="146">
        <v>451</v>
      </c>
      <c r="Q2045" t="str">
        <f t="shared" si="31"/>
        <v>1-Residential</v>
      </c>
      <c r="R2045" s="148"/>
      <c r="U2045" s="148"/>
    </row>
    <row r="2046" spans="1:21" x14ac:dyDescent="0.35">
      <c r="A2046" s="146">
        <v>5</v>
      </c>
      <c r="B2046" s="146" t="s">
        <v>241</v>
      </c>
      <c r="C2046" s="146">
        <v>2020</v>
      </c>
      <c r="D2046" s="146">
        <v>1</v>
      </c>
      <c r="E2046" s="146" t="s">
        <v>242</v>
      </c>
      <c r="F2046" s="147">
        <v>3</v>
      </c>
      <c r="G2046" s="146" t="s">
        <v>262</v>
      </c>
      <c r="H2046" s="146">
        <v>18</v>
      </c>
      <c r="I2046" s="146" t="s">
        <v>284</v>
      </c>
      <c r="J2046" s="146" t="s">
        <v>268</v>
      </c>
      <c r="K2046" s="146" t="s">
        <v>281</v>
      </c>
      <c r="L2046" s="146">
        <v>300</v>
      </c>
      <c r="M2046" s="146" t="s">
        <v>282</v>
      </c>
      <c r="N2046" s="146">
        <v>2366</v>
      </c>
      <c r="O2046" s="146">
        <v>7280976.9900000002</v>
      </c>
      <c r="P2046" s="146">
        <v>36070156</v>
      </c>
      <c r="Q2046" t="str">
        <f t="shared" si="31"/>
        <v>4-Medium C&amp;I</v>
      </c>
      <c r="R2046" s="148"/>
      <c r="U2046" s="148"/>
    </row>
    <row r="2047" spans="1:21" x14ac:dyDescent="0.35">
      <c r="A2047" s="146">
        <v>5</v>
      </c>
      <c r="B2047" s="146" t="s">
        <v>241</v>
      </c>
      <c r="C2047" s="146">
        <v>2020</v>
      </c>
      <c r="D2047" s="146">
        <v>1</v>
      </c>
      <c r="E2047" s="146" t="s">
        <v>242</v>
      </c>
      <c r="F2047" s="147">
        <v>3</v>
      </c>
      <c r="G2047" s="146" t="s">
        <v>262</v>
      </c>
      <c r="H2047" s="146">
        <v>953</v>
      </c>
      <c r="I2047" s="146" t="s">
        <v>278</v>
      </c>
      <c r="J2047" s="146" t="s">
        <v>266</v>
      </c>
      <c r="K2047" s="146" t="s">
        <v>276</v>
      </c>
      <c r="L2047" s="146">
        <v>4532</v>
      </c>
      <c r="M2047" s="146" t="s">
        <v>265</v>
      </c>
      <c r="N2047" s="146">
        <v>15225</v>
      </c>
      <c r="O2047" s="146">
        <v>760753.66</v>
      </c>
      <c r="P2047" s="146">
        <v>10341426</v>
      </c>
      <c r="Q2047" t="str">
        <f t="shared" si="31"/>
        <v>3-Small C&amp;I</v>
      </c>
      <c r="R2047" s="148"/>
      <c r="U2047" s="148"/>
    </row>
    <row r="2048" spans="1:21" x14ac:dyDescent="0.35">
      <c r="A2048" s="146">
        <v>5</v>
      </c>
      <c r="B2048" s="146" t="s">
        <v>241</v>
      </c>
      <c r="C2048" s="146">
        <v>2020</v>
      </c>
      <c r="D2048" s="146">
        <v>1</v>
      </c>
      <c r="E2048" s="146" t="s">
        <v>242</v>
      </c>
      <c r="F2048" s="147">
        <v>3</v>
      </c>
      <c r="G2048" s="146" t="s">
        <v>262</v>
      </c>
      <c r="H2048" s="146">
        <v>956</v>
      </c>
      <c r="I2048" s="146" t="s">
        <v>367</v>
      </c>
      <c r="J2048" s="146" t="s">
        <v>268</v>
      </c>
      <c r="K2048" s="146" t="s">
        <v>281</v>
      </c>
      <c r="L2048" s="146">
        <v>4532</v>
      </c>
      <c r="M2048" s="146" t="s">
        <v>265</v>
      </c>
      <c r="N2048" s="146">
        <v>224</v>
      </c>
      <c r="O2048" s="146">
        <v>359030.41</v>
      </c>
      <c r="P2048" s="146">
        <v>5069927</v>
      </c>
      <c r="Q2048" t="str">
        <f t="shared" si="31"/>
        <v>4-Medium C&amp;I</v>
      </c>
      <c r="R2048" s="148"/>
      <c r="U2048" s="148"/>
    </row>
    <row r="2049" spans="1:21" x14ac:dyDescent="0.35">
      <c r="A2049" s="146">
        <v>5</v>
      </c>
      <c r="B2049" s="146" t="s">
        <v>241</v>
      </c>
      <c r="C2049" s="146">
        <v>2020</v>
      </c>
      <c r="D2049" s="146">
        <v>1</v>
      </c>
      <c r="E2049" s="146" t="s">
        <v>242</v>
      </c>
      <c r="F2049" s="147">
        <v>77</v>
      </c>
      <c r="G2049" s="146" t="s">
        <v>154</v>
      </c>
      <c r="H2049" s="146">
        <v>5</v>
      </c>
      <c r="I2049" s="146" t="s">
        <v>289</v>
      </c>
      <c r="J2049" s="146" t="s">
        <v>248</v>
      </c>
      <c r="K2049" s="146" t="s">
        <v>270</v>
      </c>
      <c r="L2049" s="146">
        <v>1577</v>
      </c>
      <c r="M2049" s="146" t="s">
        <v>336</v>
      </c>
      <c r="N2049" s="146">
        <v>2</v>
      </c>
      <c r="O2049" s="146">
        <v>1654.32</v>
      </c>
      <c r="P2049" s="146">
        <v>7754</v>
      </c>
      <c r="Q2049" t="str">
        <f t="shared" si="31"/>
        <v>3-Small C&amp;I</v>
      </c>
      <c r="R2049" s="148"/>
      <c r="U2049" s="148"/>
    </row>
    <row r="2050" spans="1:21" x14ac:dyDescent="0.35">
      <c r="A2050" s="146">
        <v>5</v>
      </c>
      <c r="B2050" s="146" t="s">
        <v>241</v>
      </c>
      <c r="C2050" s="146">
        <v>2020</v>
      </c>
      <c r="D2050" s="146">
        <v>1</v>
      </c>
      <c r="E2050" s="146" t="s">
        <v>242</v>
      </c>
      <c r="F2050" s="147">
        <v>10</v>
      </c>
      <c r="G2050" s="146" t="s">
        <v>250</v>
      </c>
      <c r="H2050" s="146">
        <v>903</v>
      </c>
      <c r="I2050" s="146" t="s">
        <v>244</v>
      </c>
      <c r="J2050" s="146" t="s">
        <v>245</v>
      </c>
      <c r="K2050" s="146" t="s">
        <v>246</v>
      </c>
      <c r="L2050" s="146">
        <v>4513</v>
      </c>
      <c r="M2050" s="146" t="s">
        <v>338</v>
      </c>
      <c r="N2050" s="146">
        <v>30572</v>
      </c>
      <c r="O2050" s="146">
        <v>4934740.8</v>
      </c>
      <c r="P2050" s="146">
        <v>39925534</v>
      </c>
      <c r="Q2050" t="str">
        <f t="shared" ref="Q2050:Q2113" si="32">VLOOKUP(J2050,S:T,2,FALSE)</f>
        <v>1-Residential</v>
      </c>
      <c r="R2050" s="148"/>
      <c r="U2050" s="148"/>
    </row>
    <row r="2051" spans="1:21" x14ac:dyDescent="0.35">
      <c r="A2051" s="146">
        <v>5</v>
      </c>
      <c r="B2051" s="146" t="s">
        <v>241</v>
      </c>
      <c r="C2051" s="146">
        <v>2020</v>
      </c>
      <c r="D2051" s="146">
        <v>1</v>
      </c>
      <c r="E2051" s="146" t="s">
        <v>242</v>
      </c>
      <c r="F2051" s="147">
        <v>3</v>
      </c>
      <c r="G2051" s="146" t="s">
        <v>262</v>
      </c>
      <c r="H2051" s="146">
        <v>16</v>
      </c>
      <c r="I2051" s="146" t="s">
        <v>326</v>
      </c>
      <c r="J2051" s="146" t="s">
        <v>271</v>
      </c>
      <c r="K2051" s="146" t="s">
        <v>327</v>
      </c>
      <c r="L2051" s="146">
        <v>300</v>
      </c>
      <c r="M2051" s="146" t="s">
        <v>282</v>
      </c>
      <c r="N2051" s="146">
        <v>1</v>
      </c>
      <c r="O2051" s="146">
        <v>2297.79</v>
      </c>
      <c r="P2051" s="146">
        <v>11240</v>
      </c>
      <c r="Q2051" t="str">
        <f t="shared" si="32"/>
        <v>4-Medium C&amp;I</v>
      </c>
      <c r="R2051" s="148"/>
      <c r="U2051" s="148"/>
    </row>
    <row r="2052" spans="1:21" x14ac:dyDescent="0.35">
      <c r="A2052" s="146">
        <v>5</v>
      </c>
      <c r="B2052" s="146" t="s">
        <v>241</v>
      </c>
      <c r="C2052" s="146">
        <v>2020</v>
      </c>
      <c r="D2052" s="146">
        <v>1</v>
      </c>
      <c r="E2052" s="146" t="s">
        <v>242</v>
      </c>
      <c r="F2052" s="147">
        <v>75</v>
      </c>
      <c r="G2052" s="146" t="s">
        <v>154</v>
      </c>
      <c r="H2052" s="146">
        <v>701</v>
      </c>
      <c r="I2052" s="146" t="s">
        <v>316</v>
      </c>
      <c r="J2052" s="146" t="s">
        <v>277</v>
      </c>
      <c r="K2052" s="146" t="s">
        <v>317</v>
      </c>
      <c r="L2052" s="146">
        <v>1575</v>
      </c>
      <c r="M2052" s="146" t="s">
        <v>320</v>
      </c>
      <c r="N2052" s="146">
        <v>1</v>
      </c>
      <c r="O2052" s="146">
        <v>38806.44</v>
      </c>
      <c r="P2052" s="146">
        <v>210000</v>
      </c>
      <c r="Q2052" t="str">
        <f t="shared" si="32"/>
        <v>5-Large C&amp;I</v>
      </c>
      <c r="R2052" s="148"/>
      <c r="U2052" s="148"/>
    </row>
    <row r="2053" spans="1:21" x14ac:dyDescent="0.35">
      <c r="A2053" s="146">
        <v>5</v>
      </c>
      <c r="B2053" s="146" t="s">
        <v>241</v>
      </c>
      <c r="C2053" s="146">
        <v>2020</v>
      </c>
      <c r="D2053" s="146">
        <v>1</v>
      </c>
      <c r="E2053" s="146" t="s">
        <v>242</v>
      </c>
      <c r="F2053" s="147">
        <v>5</v>
      </c>
      <c r="G2053" s="146" t="s">
        <v>283</v>
      </c>
      <c r="H2053" s="146">
        <v>602</v>
      </c>
      <c r="I2053" s="146" t="s">
        <v>309</v>
      </c>
      <c r="J2053" s="146" t="s">
        <v>305</v>
      </c>
      <c r="K2053" s="146" t="s">
        <v>307</v>
      </c>
      <c r="L2053" s="146">
        <v>460</v>
      </c>
      <c r="M2053" s="146" t="s">
        <v>285</v>
      </c>
      <c r="N2053" s="146">
        <v>30</v>
      </c>
      <c r="O2053" s="146">
        <v>5161.2</v>
      </c>
      <c r="P2053" s="146">
        <v>16616</v>
      </c>
      <c r="Q2053" t="str">
        <f t="shared" si="32"/>
        <v>Street</v>
      </c>
      <c r="R2053" s="148"/>
      <c r="U2053" s="148"/>
    </row>
    <row r="2054" spans="1:21" x14ac:dyDescent="0.35">
      <c r="A2054" s="146">
        <v>5</v>
      </c>
      <c r="B2054" s="146" t="s">
        <v>241</v>
      </c>
      <c r="C2054" s="146">
        <v>2020</v>
      </c>
      <c r="D2054" s="146">
        <v>1</v>
      </c>
      <c r="E2054" s="146" t="s">
        <v>242</v>
      </c>
      <c r="F2054" s="147">
        <v>6</v>
      </c>
      <c r="G2054" s="146" t="s">
        <v>293</v>
      </c>
      <c r="H2054" s="146">
        <v>600</v>
      </c>
      <c r="I2054" s="146" t="s">
        <v>364</v>
      </c>
      <c r="J2054" s="146" t="s">
        <v>290</v>
      </c>
      <c r="K2054" s="146" t="s">
        <v>299</v>
      </c>
      <c r="L2054" s="146">
        <v>700</v>
      </c>
      <c r="M2054" s="146" t="s">
        <v>296</v>
      </c>
      <c r="N2054" s="146">
        <v>77</v>
      </c>
      <c r="O2054" s="146">
        <v>50907.48</v>
      </c>
      <c r="P2054" s="146">
        <v>84134</v>
      </c>
      <c r="Q2054" t="str">
        <f t="shared" si="32"/>
        <v>Street</v>
      </c>
      <c r="R2054" s="148"/>
      <c r="U2054" s="148"/>
    </row>
    <row r="2055" spans="1:21" x14ac:dyDescent="0.35">
      <c r="A2055" s="146">
        <v>5</v>
      </c>
      <c r="B2055" s="146" t="s">
        <v>241</v>
      </c>
      <c r="C2055" s="146">
        <v>2020</v>
      </c>
      <c r="D2055" s="146">
        <v>1</v>
      </c>
      <c r="E2055" s="146" t="s">
        <v>242</v>
      </c>
      <c r="F2055" s="147">
        <v>6</v>
      </c>
      <c r="G2055" s="146" t="s">
        <v>293</v>
      </c>
      <c r="H2055" s="146">
        <v>617</v>
      </c>
      <c r="I2055" s="146" t="s">
        <v>349</v>
      </c>
      <c r="J2055" s="146" t="s">
        <v>292</v>
      </c>
      <c r="K2055" s="146" t="s">
        <v>350</v>
      </c>
      <c r="L2055" s="146">
        <v>4562</v>
      </c>
      <c r="M2055" s="146" t="s">
        <v>300</v>
      </c>
      <c r="N2055" s="146">
        <v>11</v>
      </c>
      <c r="O2055" s="146">
        <v>17315.87</v>
      </c>
      <c r="P2055" s="146">
        <v>105125</v>
      </c>
      <c r="Q2055" t="str">
        <f t="shared" si="32"/>
        <v>Street</v>
      </c>
      <c r="R2055" s="148"/>
      <c r="U2055" s="148"/>
    </row>
    <row r="2056" spans="1:21" x14ac:dyDescent="0.35">
      <c r="A2056" s="146">
        <v>4</v>
      </c>
      <c r="B2056" s="146" t="s">
        <v>249</v>
      </c>
      <c r="C2056" s="146">
        <v>2020</v>
      </c>
      <c r="D2056" s="146">
        <v>1</v>
      </c>
      <c r="E2056" s="146" t="s">
        <v>242</v>
      </c>
      <c r="F2056" s="147">
        <v>6</v>
      </c>
      <c r="G2056" s="146" t="s">
        <v>293</v>
      </c>
      <c r="H2056" s="146">
        <v>624</v>
      </c>
      <c r="I2056" s="146" t="s">
        <v>325</v>
      </c>
      <c r="J2056" s="146" t="s">
        <v>301</v>
      </c>
      <c r="K2056" s="146" t="s">
        <v>303</v>
      </c>
      <c r="L2056" s="146">
        <v>4562</v>
      </c>
      <c r="M2056" s="146" t="s">
        <v>300</v>
      </c>
      <c r="N2056" s="146">
        <v>2</v>
      </c>
      <c r="O2056" s="146">
        <v>1307.1300000000001</v>
      </c>
      <c r="P2056" s="146">
        <v>8524</v>
      </c>
      <c r="Q2056" t="str">
        <f t="shared" si="32"/>
        <v>Street</v>
      </c>
      <c r="R2056" s="148"/>
      <c r="U2056" s="148"/>
    </row>
    <row r="2057" spans="1:21" x14ac:dyDescent="0.35">
      <c r="A2057" s="146">
        <v>5</v>
      </c>
      <c r="B2057" s="146" t="s">
        <v>241</v>
      </c>
      <c r="C2057" s="146">
        <v>2020</v>
      </c>
      <c r="D2057" s="146">
        <v>1</v>
      </c>
      <c r="E2057" s="146" t="s">
        <v>242</v>
      </c>
      <c r="F2057" s="147">
        <v>3</v>
      </c>
      <c r="G2057" s="146" t="s">
        <v>262</v>
      </c>
      <c r="H2057" s="146">
        <v>616</v>
      </c>
      <c r="I2057" s="146" t="s">
        <v>311</v>
      </c>
      <c r="J2057" s="146" t="s">
        <v>305</v>
      </c>
      <c r="K2057" s="146" t="s">
        <v>307</v>
      </c>
      <c r="L2057" s="146">
        <v>4532</v>
      </c>
      <c r="M2057" s="146" t="s">
        <v>265</v>
      </c>
      <c r="N2057" s="146">
        <v>3196</v>
      </c>
      <c r="O2057" s="146">
        <v>277678.67</v>
      </c>
      <c r="P2057" s="146">
        <v>1398830</v>
      </c>
      <c r="Q2057" t="str">
        <f t="shared" si="32"/>
        <v>Street</v>
      </c>
      <c r="R2057" s="148"/>
      <c r="U2057" s="148"/>
    </row>
    <row r="2058" spans="1:21" x14ac:dyDescent="0.35">
      <c r="A2058" s="146">
        <v>4</v>
      </c>
      <c r="B2058" s="146" t="s">
        <v>249</v>
      </c>
      <c r="C2058" s="146">
        <v>2020</v>
      </c>
      <c r="D2058" s="146">
        <v>1</v>
      </c>
      <c r="E2058" s="146" t="s">
        <v>242</v>
      </c>
      <c r="F2058" s="147">
        <v>3</v>
      </c>
      <c r="G2058" s="146" t="s">
        <v>262</v>
      </c>
      <c r="H2058" s="146">
        <v>616</v>
      </c>
      <c r="I2058" s="146" t="s">
        <v>311</v>
      </c>
      <c r="J2058" s="146" t="s">
        <v>305</v>
      </c>
      <c r="K2058" s="146" t="s">
        <v>307</v>
      </c>
      <c r="L2058" s="146">
        <v>4532</v>
      </c>
      <c r="M2058" s="146" t="s">
        <v>265</v>
      </c>
      <c r="N2058" s="146">
        <v>1</v>
      </c>
      <c r="O2058" s="146">
        <v>9.1300000000000008</v>
      </c>
      <c r="P2058" s="146">
        <v>27</v>
      </c>
      <c r="Q2058" t="str">
        <f t="shared" si="32"/>
        <v>Street</v>
      </c>
      <c r="R2058" s="148"/>
      <c r="U2058" s="148"/>
    </row>
    <row r="2059" spans="1:21" x14ac:dyDescent="0.35">
      <c r="A2059" s="146">
        <v>5</v>
      </c>
      <c r="B2059" s="146" t="s">
        <v>241</v>
      </c>
      <c r="C2059" s="146">
        <v>2020</v>
      </c>
      <c r="D2059" s="146">
        <v>1</v>
      </c>
      <c r="E2059" s="146" t="s">
        <v>242</v>
      </c>
      <c r="F2059" s="147">
        <v>75</v>
      </c>
      <c r="G2059" s="146" t="s">
        <v>154</v>
      </c>
      <c r="H2059" s="146">
        <v>13</v>
      </c>
      <c r="I2059" s="146" t="s">
        <v>337</v>
      </c>
      <c r="J2059" s="146" t="s">
        <v>268</v>
      </c>
      <c r="K2059" s="146" t="s">
        <v>281</v>
      </c>
      <c r="L2059" s="146">
        <v>1575</v>
      </c>
      <c r="M2059" s="146" t="s">
        <v>320</v>
      </c>
      <c r="N2059" s="146">
        <v>1</v>
      </c>
      <c r="O2059" s="146">
        <v>1216.74</v>
      </c>
      <c r="P2059" s="146">
        <v>6020</v>
      </c>
      <c r="Q2059" t="str">
        <f t="shared" si="32"/>
        <v>4-Medium C&amp;I</v>
      </c>
      <c r="R2059" s="148"/>
      <c r="U2059" s="148"/>
    </row>
    <row r="2060" spans="1:21" x14ac:dyDescent="0.35">
      <c r="A2060" s="146">
        <v>5</v>
      </c>
      <c r="B2060" s="146" t="s">
        <v>241</v>
      </c>
      <c r="C2060" s="146">
        <v>2020</v>
      </c>
      <c r="D2060" s="146">
        <v>1</v>
      </c>
      <c r="E2060" s="146" t="s">
        <v>242</v>
      </c>
      <c r="F2060" s="147">
        <v>10</v>
      </c>
      <c r="G2060" s="146" t="s">
        <v>250</v>
      </c>
      <c r="H2060" s="146">
        <v>2</v>
      </c>
      <c r="I2060" s="146" t="s">
        <v>330</v>
      </c>
      <c r="J2060" s="146" t="s">
        <v>245</v>
      </c>
      <c r="K2060" s="146" t="s">
        <v>246</v>
      </c>
      <c r="L2060" s="146">
        <v>207</v>
      </c>
      <c r="M2060" s="146" t="s">
        <v>252</v>
      </c>
      <c r="N2060" s="146">
        <v>29</v>
      </c>
      <c r="O2060" s="146">
        <v>13316.02</v>
      </c>
      <c r="P2060" s="146">
        <v>49480</v>
      </c>
      <c r="Q2060" t="str">
        <f t="shared" si="32"/>
        <v>1-Residential</v>
      </c>
      <c r="R2060" s="148"/>
      <c r="U2060" s="148"/>
    </row>
    <row r="2061" spans="1:21" x14ac:dyDescent="0.35">
      <c r="A2061" s="146">
        <v>5</v>
      </c>
      <c r="B2061" s="146" t="s">
        <v>241</v>
      </c>
      <c r="C2061" s="146">
        <v>2020</v>
      </c>
      <c r="D2061" s="146">
        <v>1</v>
      </c>
      <c r="E2061" s="146" t="s">
        <v>242</v>
      </c>
      <c r="F2061" s="147">
        <v>79</v>
      </c>
      <c r="G2061" s="146" t="s">
        <v>154</v>
      </c>
      <c r="H2061" s="146">
        <v>153</v>
      </c>
      <c r="I2061" s="146" t="s">
        <v>342</v>
      </c>
      <c r="J2061" s="146" t="s">
        <v>279</v>
      </c>
      <c r="K2061" s="146" t="s">
        <v>279</v>
      </c>
      <c r="L2061" s="146">
        <v>1579</v>
      </c>
      <c r="M2061" s="146" t="s">
        <v>343</v>
      </c>
      <c r="N2061" s="146">
        <v>18</v>
      </c>
      <c r="O2061" s="146">
        <v>0</v>
      </c>
      <c r="P2061" s="146">
        <v>5365984</v>
      </c>
      <c r="Q2061" t="str">
        <f t="shared" si="32"/>
        <v>OTHER</v>
      </c>
      <c r="R2061" s="148"/>
      <c r="U2061" s="148"/>
    </row>
    <row r="2062" spans="1:21" x14ac:dyDescent="0.35">
      <c r="A2062" s="146">
        <v>4</v>
      </c>
      <c r="B2062" s="146" t="s">
        <v>249</v>
      </c>
      <c r="C2062" s="146">
        <v>2020</v>
      </c>
      <c r="D2062" s="146">
        <v>1</v>
      </c>
      <c r="E2062" s="146" t="s">
        <v>242</v>
      </c>
      <c r="F2062" s="147">
        <v>3</v>
      </c>
      <c r="G2062" s="146" t="s">
        <v>262</v>
      </c>
      <c r="H2062" s="146">
        <v>952</v>
      </c>
      <c r="I2062" s="146" t="s">
        <v>272</v>
      </c>
      <c r="J2062" s="146" t="s">
        <v>260</v>
      </c>
      <c r="K2062" s="146" t="s">
        <v>273</v>
      </c>
      <c r="L2062" s="146">
        <v>4532</v>
      </c>
      <c r="M2062" s="146" t="s">
        <v>265</v>
      </c>
      <c r="N2062" s="146">
        <v>12</v>
      </c>
      <c r="O2062" s="146">
        <v>662.96</v>
      </c>
      <c r="P2062" s="146">
        <v>5194</v>
      </c>
      <c r="Q2062" t="str">
        <f t="shared" si="32"/>
        <v>3-Small C&amp;I</v>
      </c>
      <c r="R2062" s="148"/>
      <c r="U2062" s="148"/>
    </row>
    <row r="2063" spans="1:21" x14ac:dyDescent="0.35">
      <c r="A2063" s="146">
        <v>5</v>
      </c>
      <c r="B2063" s="146" t="s">
        <v>241</v>
      </c>
      <c r="C2063" s="146">
        <v>2020</v>
      </c>
      <c r="D2063" s="146">
        <v>1</v>
      </c>
      <c r="E2063" s="146" t="s">
        <v>242</v>
      </c>
      <c r="F2063" s="147">
        <v>3</v>
      </c>
      <c r="G2063" s="146" t="s">
        <v>262</v>
      </c>
      <c r="H2063" s="146">
        <v>15</v>
      </c>
      <c r="I2063" s="146" t="s">
        <v>318</v>
      </c>
      <c r="J2063" s="146" t="s">
        <v>266</v>
      </c>
      <c r="K2063" s="146" t="s">
        <v>276</v>
      </c>
      <c r="L2063" s="146">
        <v>300</v>
      </c>
      <c r="M2063" s="146" t="s">
        <v>282</v>
      </c>
      <c r="N2063" s="146">
        <v>105</v>
      </c>
      <c r="O2063" s="146">
        <v>7496.34</v>
      </c>
      <c r="P2063" s="146">
        <v>30452</v>
      </c>
      <c r="Q2063" t="str">
        <f t="shared" si="32"/>
        <v>3-Small C&amp;I</v>
      </c>
      <c r="R2063" s="148"/>
      <c r="U2063" s="148"/>
    </row>
    <row r="2064" spans="1:21" x14ac:dyDescent="0.35">
      <c r="A2064" s="146">
        <v>4</v>
      </c>
      <c r="B2064" s="146" t="s">
        <v>249</v>
      </c>
      <c r="C2064" s="146">
        <v>2020</v>
      </c>
      <c r="D2064" s="146">
        <v>1</v>
      </c>
      <c r="E2064" s="146" t="s">
        <v>242</v>
      </c>
      <c r="F2064" s="147">
        <v>3</v>
      </c>
      <c r="G2064" s="146" t="s">
        <v>262</v>
      </c>
      <c r="H2064" s="146">
        <v>15</v>
      </c>
      <c r="I2064" s="146" t="s">
        <v>318</v>
      </c>
      <c r="J2064" s="146" t="s">
        <v>266</v>
      </c>
      <c r="K2064" s="146" t="s">
        <v>276</v>
      </c>
      <c r="L2064" s="146">
        <v>300</v>
      </c>
      <c r="M2064" s="146" t="s">
        <v>282</v>
      </c>
      <c r="N2064" s="146">
        <v>1</v>
      </c>
      <c r="O2064" s="146">
        <v>12.36</v>
      </c>
      <c r="P2064" s="146">
        <v>10</v>
      </c>
      <c r="Q2064" t="str">
        <f t="shared" si="32"/>
        <v>3-Small C&amp;I</v>
      </c>
      <c r="R2064" s="148"/>
      <c r="U2064" s="148"/>
    </row>
    <row r="2065" spans="1:21" x14ac:dyDescent="0.35">
      <c r="A2065" s="146">
        <v>5</v>
      </c>
      <c r="B2065" s="146" t="s">
        <v>241</v>
      </c>
      <c r="C2065" s="146">
        <v>2020</v>
      </c>
      <c r="D2065" s="146">
        <v>1</v>
      </c>
      <c r="E2065" s="146" t="s">
        <v>242</v>
      </c>
      <c r="F2065" s="147">
        <v>1</v>
      </c>
      <c r="G2065" s="146" t="s">
        <v>243</v>
      </c>
      <c r="H2065" s="146">
        <v>953</v>
      </c>
      <c r="I2065" s="146" t="s">
        <v>278</v>
      </c>
      <c r="J2065" s="146" t="s">
        <v>266</v>
      </c>
      <c r="K2065" s="146" t="s">
        <v>276</v>
      </c>
      <c r="L2065" s="146">
        <v>4512</v>
      </c>
      <c r="M2065" s="146" t="s">
        <v>247</v>
      </c>
      <c r="N2065" s="146">
        <v>609</v>
      </c>
      <c r="O2065" s="146">
        <v>29945.29</v>
      </c>
      <c r="P2065" s="146">
        <v>265132</v>
      </c>
      <c r="Q2065" t="str">
        <f t="shared" si="32"/>
        <v>3-Small C&amp;I</v>
      </c>
      <c r="R2065" s="148"/>
      <c r="U2065" s="148"/>
    </row>
    <row r="2066" spans="1:21" x14ac:dyDescent="0.35">
      <c r="A2066" s="146">
        <v>5</v>
      </c>
      <c r="B2066" s="146" t="s">
        <v>241</v>
      </c>
      <c r="C2066" s="146">
        <v>2020</v>
      </c>
      <c r="D2066" s="146">
        <v>1</v>
      </c>
      <c r="E2066" s="146" t="s">
        <v>242</v>
      </c>
      <c r="F2066" s="147">
        <v>79</v>
      </c>
      <c r="G2066" s="146" t="s">
        <v>154</v>
      </c>
      <c r="H2066" s="146">
        <v>950</v>
      </c>
      <c r="I2066" s="146" t="s">
        <v>269</v>
      </c>
      <c r="J2066" s="146" t="s">
        <v>248</v>
      </c>
      <c r="K2066" s="146" t="s">
        <v>270</v>
      </c>
      <c r="L2066" s="146">
        <v>4579</v>
      </c>
      <c r="M2066" s="146" t="s">
        <v>267</v>
      </c>
      <c r="N2066" s="146">
        <v>84</v>
      </c>
      <c r="O2066" s="146">
        <v>17600.28</v>
      </c>
      <c r="P2066" s="146">
        <v>186607</v>
      </c>
      <c r="Q2066" t="str">
        <f t="shared" si="32"/>
        <v>3-Small C&amp;I</v>
      </c>
      <c r="R2066" s="148"/>
      <c r="U2066" s="148"/>
    </row>
    <row r="2067" spans="1:21" x14ac:dyDescent="0.35">
      <c r="A2067" s="146">
        <v>5</v>
      </c>
      <c r="B2067" s="146" t="s">
        <v>241</v>
      </c>
      <c r="C2067" s="146">
        <v>2020</v>
      </c>
      <c r="D2067" s="146">
        <v>1</v>
      </c>
      <c r="E2067" s="146" t="s">
        <v>242</v>
      </c>
      <c r="F2067" s="147">
        <v>5</v>
      </c>
      <c r="G2067" s="146" t="s">
        <v>283</v>
      </c>
      <c r="H2067" s="146">
        <v>8</v>
      </c>
      <c r="I2067" s="146" t="s">
        <v>333</v>
      </c>
      <c r="J2067" s="146" t="s">
        <v>255</v>
      </c>
      <c r="K2067" s="146" t="s">
        <v>264</v>
      </c>
      <c r="L2067" s="146">
        <v>460</v>
      </c>
      <c r="M2067" s="146" t="s">
        <v>285</v>
      </c>
      <c r="N2067" s="146">
        <v>1</v>
      </c>
      <c r="O2067" s="146">
        <v>69.150000000000006</v>
      </c>
      <c r="P2067" s="146">
        <v>292</v>
      </c>
      <c r="Q2067" t="str">
        <f t="shared" si="32"/>
        <v>3-Small C&amp;I</v>
      </c>
      <c r="R2067" s="148"/>
      <c r="U2067" s="148"/>
    </row>
    <row r="2068" spans="1:21" x14ac:dyDescent="0.35">
      <c r="A2068" s="146">
        <v>5</v>
      </c>
      <c r="B2068" s="146" t="s">
        <v>241</v>
      </c>
      <c r="C2068" s="146">
        <v>2020</v>
      </c>
      <c r="D2068" s="146">
        <v>1</v>
      </c>
      <c r="E2068" s="146" t="s">
        <v>242</v>
      </c>
      <c r="F2068" s="147">
        <v>5</v>
      </c>
      <c r="G2068" s="146" t="s">
        <v>283</v>
      </c>
      <c r="H2068" s="146">
        <v>954</v>
      </c>
      <c r="I2068" s="146" t="s">
        <v>356</v>
      </c>
      <c r="J2068" s="146" t="s">
        <v>268</v>
      </c>
      <c r="K2068" s="146" t="s">
        <v>281</v>
      </c>
      <c r="L2068" s="146">
        <v>4552</v>
      </c>
      <c r="M2068" s="146" t="s">
        <v>313</v>
      </c>
      <c r="N2068" s="146">
        <v>520</v>
      </c>
      <c r="O2068" s="146">
        <v>1079338.4099999999</v>
      </c>
      <c r="P2068" s="146">
        <v>12784650</v>
      </c>
      <c r="Q2068" t="str">
        <f t="shared" si="32"/>
        <v>4-Medium C&amp;I</v>
      </c>
      <c r="R2068" s="148"/>
      <c r="U2068" s="148"/>
    </row>
    <row r="2069" spans="1:21" x14ac:dyDescent="0.35">
      <c r="A2069" s="146">
        <v>5</v>
      </c>
      <c r="B2069" s="146" t="s">
        <v>241</v>
      </c>
      <c r="C2069" s="146">
        <v>2020</v>
      </c>
      <c r="D2069" s="146">
        <v>1</v>
      </c>
      <c r="E2069" s="146" t="s">
        <v>242</v>
      </c>
      <c r="F2069" s="147">
        <v>6</v>
      </c>
      <c r="G2069" s="146" t="s">
        <v>293</v>
      </c>
      <c r="H2069" s="146">
        <v>608</v>
      </c>
      <c r="I2069" s="146" t="s">
        <v>339</v>
      </c>
      <c r="J2069" s="146" t="s">
        <v>308</v>
      </c>
      <c r="K2069" s="146" t="s">
        <v>154</v>
      </c>
      <c r="L2069" s="146">
        <v>700</v>
      </c>
      <c r="M2069" s="146" t="s">
        <v>296</v>
      </c>
      <c r="N2069" s="146">
        <v>65</v>
      </c>
      <c r="O2069" s="146">
        <v>82259.210000000006</v>
      </c>
      <c r="P2069" s="146">
        <v>375341</v>
      </c>
      <c r="Q2069" t="str">
        <f t="shared" si="32"/>
        <v>Street</v>
      </c>
      <c r="R2069" s="148"/>
      <c r="U2069" s="148"/>
    </row>
    <row r="2070" spans="1:21" x14ac:dyDescent="0.35">
      <c r="A2070" s="146">
        <v>5</v>
      </c>
      <c r="B2070" s="146" t="s">
        <v>241</v>
      </c>
      <c r="C2070" s="146">
        <v>2020</v>
      </c>
      <c r="D2070" s="146">
        <v>1</v>
      </c>
      <c r="E2070" s="146" t="s">
        <v>242</v>
      </c>
      <c r="F2070" s="147">
        <v>6</v>
      </c>
      <c r="G2070" s="146" t="s">
        <v>293</v>
      </c>
      <c r="H2070" s="146">
        <v>625</v>
      </c>
      <c r="I2070" s="146" t="s">
        <v>354</v>
      </c>
      <c r="J2070" s="146" t="s">
        <v>310</v>
      </c>
      <c r="K2070" s="146" t="s">
        <v>154</v>
      </c>
      <c r="L2070" s="146">
        <v>700</v>
      </c>
      <c r="M2070" s="146" t="s">
        <v>296</v>
      </c>
      <c r="N2070" s="146">
        <v>1</v>
      </c>
      <c r="O2070" s="146">
        <v>21.33</v>
      </c>
      <c r="P2070" s="146">
        <v>28</v>
      </c>
      <c r="Q2070" t="str">
        <f t="shared" si="32"/>
        <v>Street</v>
      </c>
      <c r="R2070" s="148"/>
      <c r="U2070" s="148"/>
    </row>
    <row r="2071" spans="1:21" x14ac:dyDescent="0.35">
      <c r="A2071" s="146">
        <v>5</v>
      </c>
      <c r="B2071" s="146" t="s">
        <v>241</v>
      </c>
      <c r="C2071" s="146">
        <v>2020</v>
      </c>
      <c r="D2071" s="146">
        <v>1</v>
      </c>
      <c r="E2071" s="146" t="s">
        <v>242</v>
      </c>
      <c r="F2071" s="147">
        <v>3</v>
      </c>
      <c r="G2071" s="146" t="s">
        <v>262</v>
      </c>
      <c r="H2071" s="146">
        <v>700</v>
      </c>
      <c r="I2071" s="146" t="s">
        <v>329</v>
      </c>
      <c r="J2071" s="146" t="s">
        <v>277</v>
      </c>
      <c r="K2071" s="146" t="s">
        <v>317</v>
      </c>
      <c r="L2071" s="146">
        <v>300</v>
      </c>
      <c r="M2071" s="146" t="s">
        <v>282</v>
      </c>
      <c r="N2071" s="146">
        <v>4</v>
      </c>
      <c r="O2071" s="146">
        <v>29542.87</v>
      </c>
      <c r="P2071" s="146">
        <v>156960</v>
      </c>
      <c r="Q2071" t="str">
        <f t="shared" si="32"/>
        <v>5-Large C&amp;I</v>
      </c>
      <c r="R2071" s="148"/>
      <c r="U2071" s="148"/>
    </row>
    <row r="2072" spans="1:21" x14ac:dyDescent="0.35">
      <c r="A2072" s="146">
        <v>5</v>
      </c>
      <c r="B2072" s="146" t="s">
        <v>241</v>
      </c>
      <c r="C2072" s="146">
        <v>2020</v>
      </c>
      <c r="D2072" s="146">
        <v>1</v>
      </c>
      <c r="E2072" s="146" t="s">
        <v>242</v>
      </c>
      <c r="F2072" s="147">
        <v>60</v>
      </c>
      <c r="G2072" s="146" t="s">
        <v>154</v>
      </c>
      <c r="H2072" s="146">
        <v>612</v>
      </c>
      <c r="I2072" s="146" t="s">
        <v>363</v>
      </c>
      <c r="J2072" s="146" t="s">
        <v>253</v>
      </c>
      <c r="K2072" s="146" t="s">
        <v>295</v>
      </c>
      <c r="L2072" s="146">
        <v>360</v>
      </c>
      <c r="M2072" s="146" t="s">
        <v>304</v>
      </c>
      <c r="N2072" s="146">
        <v>1</v>
      </c>
      <c r="O2072" s="146">
        <v>9.4600000000000009</v>
      </c>
      <c r="P2072" s="146">
        <v>11</v>
      </c>
      <c r="Q2072" t="str">
        <f t="shared" si="32"/>
        <v>3-Small C&amp;I</v>
      </c>
      <c r="R2072" s="148"/>
      <c r="U2072" s="148"/>
    </row>
    <row r="2073" spans="1:21" x14ac:dyDescent="0.35">
      <c r="A2073" s="146">
        <v>4</v>
      </c>
      <c r="B2073" s="146" t="s">
        <v>249</v>
      </c>
      <c r="C2073" s="146">
        <v>2020</v>
      </c>
      <c r="D2073" s="146">
        <v>1</v>
      </c>
      <c r="E2073" s="146" t="s">
        <v>242</v>
      </c>
      <c r="F2073" s="147">
        <v>3</v>
      </c>
      <c r="G2073" s="146" t="s">
        <v>262</v>
      </c>
      <c r="H2073" s="146">
        <v>953</v>
      </c>
      <c r="I2073" s="146" t="s">
        <v>278</v>
      </c>
      <c r="J2073" s="146" t="s">
        <v>266</v>
      </c>
      <c r="K2073" s="146" t="s">
        <v>276</v>
      </c>
      <c r="L2073" s="146">
        <v>4532</v>
      </c>
      <c r="M2073" s="146" t="s">
        <v>265</v>
      </c>
      <c r="N2073" s="146">
        <v>48</v>
      </c>
      <c r="O2073" s="146">
        <v>4473.8999999999996</v>
      </c>
      <c r="P2073" s="146">
        <v>39627</v>
      </c>
      <c r="Q2073" t="str">
        <f t="shared" si="32"/>
        <v>3-Small C&amp;I</v>
      </c>
      <c r="R2073" s="148"/>
      <c r="U2073" s="148"/>
    </row>
    <row r="2074" spans="1:21" x14ac:dyDescent="0.35">
      <c r="A2074" s="146">
        <v>5</v>
      </c>
      <c r="B2074" s="146" t="s">
        <v>241</v>
      </c>
      <c r="C2074" s="146">
        <v>2020</v>
      </c>
      <c r="D2074" s="146">
        <v>1</v>
      </c>
      <c r="E2074" s="146" t="s">
        <v>242</v>
      </c>
      <c r="F2074" s="147">
        <v>60</v>
      </c>
      <c r="G2074" s="146" t="s">
        <v>154</v>
      </c>
      <c r="H2074" s="146">
        <v>601</v>
      </c>
      <c r="I2074" s="146" t="s">
        <v>359</v>
      </c>
      <c r="J2074" s="146" t="s">
        <v>290</v>
      </c>
      <c r="K2074" s="146" t="s">
        <v>299</v>
      </c>
      <c r="L2074" s="146">
        <v>360</v>
      </c>
      <c r="M2074" s="146" t="s">
        <v>304</v>
      </c>
      <c r="N2074" s="146">
        <v>49</v>
      </c>
      <c r="O2074" s="146">
        <v>1812.56</v>
      </c>
      <c r="P2074" s="146">
        <v>3440</v>
      </c>
      <c r="Q2074" t="str">
        <f t="shared" si="32"/>
        <v>Street</v>
      </c>
      <c r="R2074" s="148"/>
      <c r="U2074" s="148"/>
    </row>
    <row r="2075" spans="1:21" x14ac:dyDescent="0.35">
      <c r="A2075" s="146">
        <v>4</v>
      </c>
      <c r="B2075" s="146" t="s">
        <v>249</v>
      </c>
      <c r="C2075" s="146">
        <v>2020</v>
      </c>
      <c r="D2075" s="146">
        <v>1</v>
      </c>
      <c r="E2075" s="146" t="s">
        <v>242</v>
      </c>
      <c r="F2075" s="147">
        <v>6</v>
      </c>
      <c r="G2075" s="146" t="s">
        <v>293</v>
      </c>
      <c r="H2075" s="146">
        <v>615</v>
      </c>
      <c r="I2075" s="146" t="s">
        <v>298</v>
      </c>
      <c r="J2075" s="146" t="s">
        <v>290</v>
      </c>
      <c r="K2075" s="146" t="s">
        <v>299</v>
      </c>
      <c r="L2075" s="146">
        <v>4562</v>
      </c>
      <c r="M2075" s="146" t="s">
        <v>300</v>
      </c>
      <c r="N2075" s="146">
        <v>1</v>
      </c>
      <c r="O2075" s="146">
        <v>6136.58</v>
      </c>
      <c r="P2075" s="146">
        <v>20279</v>
      </c>
      <c r="Q2075" t="str">
        <f t="shared" si="32"/>
        <v>Street</v>
      </c>
      <c r="R2075" s="148"/>
      <c r="U2075" s="148"/>
    </row>
    <row r="2076" spans="1:21" x14ac:dyDescent="0.35">
      <c r="A2076" s="146">
        <v>5</v>
      </c>
      <c r="B2076" s="146" t="s">
        <v>241</v>
      </c>
      <c r="C2076" s="146">
        <v>2020</v>
      </c>
      <c r="D2076" s="146">
        <v>1</v>
      </c>
      <c r="E2076" s="146" t="s">
        <v>242</v>
      </c>
      <c r="F2076" s="147">
        <v>6</v>
      </c>
      <c r="G2076" s="146" t="s">
        <v>293</v>
      </c>
      <c r="H2076" s="146">
        <v>624</v>
      </c>
      <c r="I2076" s="146" t="s">
        <v>325</v>
      </c>
      <c r="J2076" s="146" t="s">
        <v>301</v>
      </c>
      <c r="K2076" s="146" t="s">
        <v>303</v>
      </c>
      <c r="L2076" s="146">
        <v>4562</v>
      </c>
      <c r="M2076" s="146" t="s">
        <v>300</v>
      </c>
      <c r="N2076" s="146">
        <v>15</v>
      </c>
      <c r="O2076" s="146">
        <v>-326.19</v>
      </c>
      <c r="P2076" s="146">
        <v>3375</v>
      </c>
      <c r="Q2076" t="str">
        <f t="shared" si="32"/>
        <v>Street</v>
      </c>
      <c r="R2076" s="148"/>
      <c r="U2076" s="148"/>
    </row>
    <row r="2077" spans="1:21" x14ac:dyDescent="0.35">
      <c r="A2077" s="146">
        <v>5</v>
      </c>
      <c r="B2077" s="146" t="s">
        <v>241</v>
      </c>
      <c r="C2077" s="146">
        <v>2020</v>
      </c>
      <c r="D2077" s="146">
        <v>1</v>
      </c>
      <c r="E2077" s="146" t="s">
        <v>242</v>
      </c>
      <c r="F2077" s="147">
        <v>1</v>
      </c>
      <c r="G2077" s="146" t="s">
        <v>243</v>
      </c>
      <c r="H2077" s="146">
        <v>905</v>
      </c>
      <c r="I2077" s="146" t="s">
        <v>358</v>
      </c>
      <c r="J2077" s="146" t="s">
        <v>257</v>
      </c>
      <c r="K2077" s="146" t="s">
        <v>258</v>
      </c>
      <c r="L2077" s="146">
        <v>4512</v>
      </c>
      <c r="M2077" s="146" t="s">
        <v>247</v>
      </c>
      <c r="N2077" s="146">
        <v>57049</v>
      </c>
      <c r="O2077" s="146">
        <v>1299544.23</v>
      </c>
      <c r="P2077" s="146">
        <v>35995275</v>
      </c>
      <c r="Q2077" t="str">
        <f t="shared" si="32"/>
        <v>2-Low Income Residential</v>
      </c>
      <c r="R2077" s="148"/>
      <c r="U2077" s="148"/>
    </row>
    <row r="2078" spans="1:21" x14ac:dyDescent="0.35">
      <c r="A2078" s="146">
        <v>4</v>
      </c>
      <c r="B2078" s="146" t="s">
        <v>249</v>
      </c>
      <c r="C2078" s="146">
        <v>2020</v>
      </c>
      <c r="D2078" s="146">
        <v>1</v>
      </c>
      <c r="E2078" s="146" t="s">
        <v>242</v>
      </c>
      <c r="F2078" s="147">
        <v>3</v>
      </c>
      <c r="G2078" s="146" t="s">
        <v>262</v>
      </c>
      <c r="H2078" s="146">
        <v>903</v>
      </c>
      <c r="I2078" s="146" t="s">
        <v>244</v>
      </c>
      <c r="J2078" s="146" t="s">
        <v>245</v>
      </c>
      <c r="K2078" s="146" t="s">
        <v>246</v>
      </c>
      <c r="L2078" s="146">
        <v>4532</v>
      </c>
      <c r="M2078" s="146" t="s">
        <v>265</v>
      </c>
      <c r="N2078" s="146">
        <v>20</v>
      </c>
      <c r="O2078" s="146">
        <v>2953.69</v>
      </c>
      <c r="P2078" s="146">
        <v>22567</v>
      </c>
      <c r="Q2078" t="str">
        <f t="shared" si="32"/>
        <v>1-Residential</v>
      </c>
      <c r="R2078" s="148"/>
      <c r="U2078" s="148"/>
    </row>
    <row r="2079" spans="1:21" x14ac:dyDescent="0.35">
      <c r="A2079" s="146">
        <v>5</v>
      </c>
      <c r="B2079" s="146" t="s">
        <v>241</v>
      </c>
      <c r="C2079" s="146">
        <v>2020</v>
      </c>
      <c r="D2079" s="146">
        <v>1</v>
      </c>
      <c r="E2079" s="146" t="s">
        <v>242</v>
      </c>
      <c r="F2079" s="147">
        <v>6</v>
      </c>
      <c r="G2079" s="146" t="s">
        <v>293</v>
      </c>
      <c r="H2079" s="146">
        <v>603</v>
      </c>
      <c r="I2079" s="146" t="s">
        <v>306</v>
      </c>
      <c r="J2079" s="146" t="s">
        <v>305</v>
      </c>
      <c r="K2079" s="146" t="s">
        <v>307</v>
      </c>
      <c r="L2079" s="146">
        <v>700</v>
      </c>
      <c r="M2079" s="146" t="s">
        <v>296</v>
      </c>
      <c r="N2079" s="146">
        <v>690</v>
      </c>
      <c r="O2079" s="146">
        <v>68088.960000000006</v>
      </c>
      <c r="P2079" s="146">
        <v>195911</v>
      </c>
      <c r="Q2079" t="str">
        <f t="shared" si="32"/>
        <v>Street</v>
      </c>
      <c r="R2079" s="148"/>
      <c r="U2079" s="148"/>
    </row>
    <row r="2080" spans="1:21" x14ac:dyDescent="0.35">
      <c r="A2080" s="146">
        <v>5</v>
      </c>
      <c r="B2080" s="146" t="s">
        <v>241</v>
      </c>
      <c r="C2080" s="146">
        <v>2020</v>
      </c>
      <c r="D2080" s="146">
        <v>1</v>
      </c>
      <c r="E2080" s="146" t="s">
        <v>242</v>
      </c>
      <c r="F2080" s="147">
        <v>77</v>
      </c>
      <c r="G2080" s="146" t="s">
        <v>154</v>
      </c>
      <c r="H2080" s="146">
        <v>18</v>
      </c>
      <c r="I2080" s="146" t="s">
        <v>284</v>
      </c>
      <c r="J2080" s="146" t="s">
        <v>268</v>
      </c>
      <c r="K2080" s="146" t="s">
        <v>281</v>
      </c>
      <c r="L2080" s="146">
        <v>1577</v>
      </c>
      <c r="M2080" s="146" t="s">
        <v>336</v>
      </c>
      <c r="N2080" s="146">
        <v>1</v>
      </c>
      <c r="O2080" s="146">
        <v>2765.71</v>
      </c>
      <c r="P2080" s="146">
        <v>13600</v>
      </c>
      <c r="Q2080" t="str">
        <f t="shared" si="32"/>
        <v>4-Medium C&amp;I</v>
      </c>
      <c r="R2080" s="148"/>
      <c r="U2080" s="148"/>
    </row>
    <row r="2081" spans="1:21" x14ac:dyDescent="0.35">
      <c r="A2081" s="146">
        <v>5</v>
      </c>
      <c r="B2081" s="146" t="s">
        <v>241</v>
      </c>
      <c r="C2081" s="146">
        <v>2020</v>
      </c>
      <c r="D2081" s="146">
        <v>1</v>
      </c>
      <c r="E2081" s="146" t="s">
        <v>242</v>
      </c>
      <c r="F2081" s="147">
        <v>79</v>
      </c>
      <c r="G2081" s="146" t="s">
        <v>154</v>
      </c>
      <c r="H2081" s="146">
        <v>18</v>
      </c>
      <c r="I2081" s="146" t="s">
        <v>284</v>
      </c>
      <c r="J2081" s="146" t="s">
        <v>268</v>
      </c>
      <c r="K2081" s="146" t="s">
        <v>281</v>
      </c>
      <c r="L2081" s="146">
        <v>1579</v>
      </c>
      <c r="M2081" s="146" t="s">
        <v>343</v>
      </c>
      <c r="N2081" s="146">
        <v>1</v>
      </c>
      <c r="O2081" s="146">
        <v>13257.89</v>
      </c>
      <c r="P2081" s="146">
        <v>71000</v>
      </c>
      <c r="Q2081" t="str">
        <f t="shared" si="32"/>
        <v>4-Medium C&amp;I</v>
      </c>
      <c r="R2081" s="148"/>
      <c r="U2081" s="148"/>
    </row>
    <row r="2082" spans="1:21" x14ac:dyDescent="0.35">
      <c r="A2082" s="146">
        <v>4</v>
      </c>
      <c r="B2082" s="146" t="s">
        <v>249</v>
      </c>
      <c r="C2082" s="146">
        <v>2020</v>
      </c>
      <c r="D2082" s="146">
        <v>1</v>
      </c>
      <c r="E2082" s="146" t="s">
        <v>242</v>
      </c>
      <c r="F2082" s="147">
        <v>5</v>
      </c>
      <c r="G2082" s="146" t="s">
        <v>283</v>
      </c>
      <c r="H2082" s="146">
        <v>710</v>
      </c>
      <c r="I2082" s="146" t="s">
        <v>332</v>
      </c>
      <c r="J2082" s="146" t="s">
        <v>277</v>
      </c>
      <c r="K2082" s="146" t="s">
        <v>317</v>
      </c>
      <c r="L2082" s="146">
        <v>4552</v>
      </c>
      <c r="M2082" s="146" t="s">
        <v>313</v>
      </c>
      <c r="N2082" s="146">
        <v>1</v>
      </c>
      <c r="O2082" s="146">
        <v>4893.25</v>
      </c>
      <c r="P2082" s="146">
        <v>68985</v>
      </c>
      <c r="Q2082" t="str">
        <f t="shared" si="32"/>
        <v>5-Large C&amp;I</v>
      </c>
      <c r="R2082" s="148"/>
      <c r="U2082" s="148"/>
    </row>
    <row r="2083" spans="1:21" x14ac:dyDescent="0.35">
      <c r="A2083" s="146">
        <v>4</v>
      </c>
      <c r="B2083" s="146" t="s">
        <v>249</v>
      </c>
      <c r="C2083" s="146">
        <v>2020</v>
      </c>
      <c r="D2083" s="146">
        <v>1</v>
      </c>
      <c r="E2083" s="146" t="s">
        <v>242</v>
      </c>
      <c r="F2083" s="147">
        <v>3</v>
      </c>
      <c r="G2083" s="146" t="s">
        <v>262</v>
      </c>
      <c r="H2083" s="146">
        <v>5</v>
      </c>
      <c r="I2083" s="146" t="s">
        <v>289</v>
      </c>
      <c r="J2083" s="146" t="s">
        <v>248</v>
      </c>
      <c r="K2083" s="146" t="s">
        <v>270</v>
      </c>
      <c r="L2083" s="146">
        <v>300</v>
      </c>
      <c r="M2083" s="146" t="s">
        <v>282</v>
      </c>
      <c r="N2083" s="146">
        <v>168</v>
      </c>
      <c r="O2083" s="146">
        <v>50701.79</v>
      </c>
      <c r="P2083" s="146">
        <v>227648</v>
      </c>
      <c r="Q2083" t="str">
        <f t="shared" si="32"/>
        <v>3-Small C&amp;I</v>
      </c>
      <c r="R2083" s="148"/>
      <c r="U2083" s="148"/>
    </row>
    <row r="2084" spans="1:21" x14ac:dyDescent="0.35">
      <c r="A2084" s="146">
        <v>5</v>
      </c>
      <c r="B2084" s="146" t="s">
        <v>241</v>
      </c>
      <c r="C2084" s="146">
        <v>2020</v>
      </c>
      <c r="D2084" s="146">
        <v>1</v>
      </c>
      <c r="E2084" s="146" t="s">
        <v>242</v>
      </c>
      <c r="F2084" s="147">
        <v>3</v>
      </c>
      <c r="G2084" s="146" t="s">
        <v>262</v>
      </c>
      <c r="H2084" s="146">
        <v>2</v>
      </c>
      <c r="I2084" s="146" t="s">
        <v>330</v>
      </c>
      <c r="J2084" s="146" t="s">
        <v>245</v>
      </c>
      <c r="K2084" s="146" t="s">
        <v>246</v>
      </c>
      <c r="L2084" s="146">
        <v>300</v>
      </c>
      <c r="M2084" s="146" t="s">
        <v>282</v>
      </c>
      <c r="N2084" s="146">
        <v>3</v>
      </c>
      <c r="O2084" s="146">
        <v>146.77000000000001</v>
      </c>
      <c r="P2084" s="146">
        <v>482</v>
      </c>
      <c r="Q2084" t="str">
        <f t="shared" si="32"/>
        <v>1-Residential</v>
      </c>
      <c r="R2084" s="148"/>
      <c r="U2084" s="148"/>
    </row>
    <row r="2085" spans="1:21" x14ac:dyDescent="0.35">
      <c r="A2085" s="146">
        <v>5</v>
      </c>
      <c r="B2085" s="146" t="s">
        <v>241</v>
      </c>
      <c r="C2085" s="146">
        <v>2020</v>
      </c>
      <c r="D2085" s="146">
        <v>1</v>
      </c>
      <c r="E2085" s="146" t="s">
        <v>242</v>
      </c>
      <c r="F2085" s="147">
        <v>6</v>
      </c>
      <c r="G2085" s="146" t="s">
        <v>293</v>
      </c>
      <c r="H2085" s="146">
        <v>5</v>
      </c>
      <c r="I2085" s="146" t="s">
        <v>289</v>
      </c>
      <c r="J2085" s="146" t="s">
        <v>248</v>
      </c>
      <c r="K2085" s="146" t="s">
        <v>270</v>
      </c>
      <c r="L2085" s="146">
        <v>700</v>
      </c>
      <c r="M2085" s="146" t="s">
        <v>296</v>
      </c>
      <c r="N2085" s="146">
        <v>6</v>
      </c>
      <c r="O2085" s="146">
        <v>563.07000000000005</v>
      </c>
      <c r="P2085" s="146">
        <v>2382</v>
      </c>
      <c r="Q2085" t="str">
        <f t="shared" si="32"/>
        <v>3-Small C&amp;I</v>
      </c>
      <c r="R2085" s="148"/>
      <c r="U2085" s="148"/>
    </row>
    <row r="2086" spans="1:21" x14ac:dyDescent="0.35">
      <c r="A2086" s="146">
        <v>5</v>
      </c>
      <c r="B2086" s="146" t="s">
        <v>241</v>
      </c>
      <c r="C2086" s="146">
        <v>2020</v>
      </c>
      <c r="D2086" s="146">
        <v>1</v>
      </c>
      <c r="E2086" s="146" t="s">
        <v>242</v>
      </c>
      <c r="F2086" s="147">
        <v>72</v>
      </c>
      <c r="G2086" s="146" t="s">
        <v>154</v>
      </c>
      <c r="H2086" s="146">
        <v>5</v>
      </c>
      <c r="I2086" s="146" t="s">
        <v>289</v>
      </c>
      <c r="J2086" s="146" t="s">
        <v>248</v>
      </c>
      <c r="K2086" s="146" t="s">
        <v>270</v>
      </c>
      <c r="L2086" s="146">
        <v>1572</v>
      </c>
      <c r="M2086" s="146" t="s">
        <v>319</v>
      </c>
      <c r="N2086" s="146">
        <v>1</v>
      </c>
      <c r="O2086" s="146">
        <v>3796.93</v>
      </c>
      <c r="P2086" s="146">
        <v>17967</v>
      </c>
      <c r="Q2086" t="str">
        <f t="shared" si="32"/>
        <v>3-Small C&amp;I</v>
      </c>
      <c r="R2086" s="148"/>
      <c r="U2086" s="148"/>
    </row>
    <row r="2087" spans="1:21" x14ac:dyDescent="0.35">
      <c r="A2087" s="146">
        <v>5</v>
      </c>
      <c r="B2087" s="146" t="s">
        <v>241</v>
      </c>
      <c r="C2087" s="146">
        <v>2020</v>
      </c>
      <c r="D2087" s="146">
        <v>1</v>
      </c>
      <c r="E2087" s="146" t="s">
        <v>242</v>
      </c>
      <c r="F2087" s="147">
        <v>6</v>
      </c>
      <c r="G2087" s="146" t="s">
        <v>293</v>
      </c>
      <c r="H2087" s="146">
        <v>619</v>
      </c>
      <c r="I2087" s="146" t="s">
        <v>341</v>
      </c>
      <c r="J2087" s="146" t="s">
        <v>308</v>
      </c>
      <c r="K2087" s="146" t="s">
        <v>154</v>
      </c>
      <c r="L2087" s="146">
        <v>4562</v>
      </c>
      <c r="M2087" s="146" t="s">
        <v>300</v>
      </c>
      <c r="N2087" s="146">
        <v>311</v>
      </c>
      <c r="O2087" s="146">
        <v>446947.23</v>
      </c>
      <c r="P2087" s="146">
        <v>4431820</v>
      </c>
      <c r="Q2087" t="str">
        <f t="shared" si="32"/>
        <v>Street</v>
      </c>
      <c r="R2087" s="148"/>
      <c r="U2087" s="148"/>
    </row>
    <row r="2088" spans="1:21" x14ac:dyDescent="0.35">
      <c r="A2088" s="146">
        <v>5</v>
      </c>
      <c r="B2088" s="146" t="s">
        <v>241</v>
      </c>
      <c r="C2088" s="146">
        <v>2020</v>
      </c>
      <c r="D2088" s="146">
        <v>1</v>
      </c>
      <c r="E2088" s="146" t="s">
        <v>242</v>
      </c>
      <c r="F2088" s="147">
        <v>1</v>
      </c>
      <c r="G2088" s="146" t="s">
        <v>243</v>
      </c>
      <c r="H2088" s="146">
        <v>10</v>
      </c>
      <c r="I2088" s="146" t="s">
        <v>347</v>
      </c>
      <c r="J2088" s="146" t="s">
        <v>260</v>
      </c>
      <c r="K2088" s="146" t="s">
        <v>273</v>
      </c>
      <c r="L2088" s="146">
        <v>200</v>
      </c>
      <c r="M2088" s="146" t="s">
        <v>259</v>
      </c>
      <c r="N2088" s="146">
        <v>1143</v>
      </c>
      <c r="O2088" s="146">
        <v>100060.57</v>
      </c>
      <c r="P2088" s="146">
        <v>422765</v>
      </c>
      <c r="Q2088" t="str">
        <f t="shared" si="32"/>
        <v>3-Small C&amp;I</v>
      </c>
      <c r="R2088" s="148"/>
      <c r="U2088" s="148"/>
    </row>
    <row r="2089" spans="1:21" x14ac:dyDescent="0.35">
      <c r="A2089" s="146">
        <v>5</v>
      </c>
      <c r="B2089" s="146" t="s">
        <v>241</v>
      </c>
      <c r="C2089" s="146">
        <v>2020</v>
      </c>
      <c r="D2089" s="146">
        <v>1</v>
      </c>
      <c r="E2089" s="146" t="s">
        <v>242</v>
      </c>
      <c r="F2089" s="147">
        <v>3</v>
      </c>
      <c r="G2089" s="146" t="s">
        <v>262</v>
      </c>
      <c r="H2089" s="146">
        <v>9</v>
      </c>
      <c r="I2089" s="146" t="s">
        <v>334</v>
      </c>
      <c r="J2089" s="146" t="s">
        <v>260</v>
      </c>
      <c r="K2089" s="146" t="s">
        <v>273</v>
      </c>
      <c r="L2089" s="146">
        <v>300</v>
      </c>
      <c r="M2089" s="146" t="s">
        <v>282</v>
      </c>
      <c r="N2089" s="146">
        <v>320</v>
      </c>
      <c r="O2089" s="146">
        <v>-5755.62</v>
      </c>
      <c r="P2089" s="146">
        <v>674898</v>
      </c>
      <c r="Q2089" t="str">
        <f t="shared" si="32"/>
        <v>3-Small C&amp;I</v>
      </c>
      <c r="R2089" s="148"/>
      <c r="U2089" s="148"/>
    </row>
    <row r="2090" spans="1:21" x14ac:dyDescent="0.35">
      <c r="A2090" s="146">
        <v>5</v>
      </c>
      <c r="B2090" s="146" t="s">
        <v>241</v>
      </c>
      <c r="C2090" s="146">
        <v>2020</v>
      </c>
      <c r="D2090" s="146">
        <v>1</v>
      </c>
      <c r="E2090" s="146" t="s">
        <v>242</v>
      </c>
      <c r="F2090" s="147">
        <v>5</v>
      </c>
      <c r="G2090" s="146" t="s">
        <v>283</v>
      </c>
      <c r="H2090" s="146">
        <v>951</v>
      </c>
      <c r="I2090" s="146" t="s">
        <v>263</v>
      </c>
      <c r="J2090" s="146" t="s">
        <v>255</v>
      </c>
      <c r="K2090" s="146" t="s">
        <v>264</v>
      </c>
      <c r="L2090" s="146">
        <v>4552</v>
      </c>
      <c r="M2090" s="146" t="s">
        <v>313</v>
      </c>
      <c r="N2090" s="146">
        <v>1</v>
      </c>
      <c r="O2090" s="146">
        <v>34.619999999999997</v>
      </c>
      <c r="P2090" s="146">
        <v>300</v>
      </c>
      <c r="Q2090" t="str">
        <f t="shared" si="32"/>
        <v>3-Small C&amp;I</v>
      </c>
      <c r="R2090" s="148"/>
      <c r="U2090" s="148"/>
    </row>
    <row r="2091" spans="1:21" x14ac:dyDescent="0.35">
      <c r="A2091" s="146">
        <v>5</v>
      </c>
      <c r="B2091" s="146" t="s">
        <v>241</v>
      </c>
      <c r="C2091" s="146">
        <v>2020</v>
      </c>
      <c r="D2091" s="146">
        <v>1</v>
      </c>
      <c r="E2091" s="146" t="s">
        <v>242</v>
      </c>
      <c r="F2091" s="147">
        <v>3</v>
      </c>
      <c r="G2091" s="146" t="s">
        <v>262</v>
      </c>
      <c r="H2091" s="146">
        <v>14</v>
      </c>
      <c r="I2091" s="146" t="s">
        <v>346</v>
      </c>
      <c r="J2091" s="146" t="s">
        <v>260</v>
      </c>
      <c r="K2091" s="146" t="s">
        <v>273</v>
      </c>
      <c r="L2091" s="146">
        <v>300</v>
      </c>
      <c r="M2091" s="146" t="s">
        <v>282</v>
      </c>
      <c r="N2091" s="146">
        <v>1</v>
      </c>
      <c r="O2091" s="146">
        <v>84.16</v>
      </c>
      <c r="P2091" s="146">
        <v>329</v>
      </c>
      <c r="Q2091" t="str">
        <f t="shared" si="32"/>
        <v>3-Small C&amp;I</v>
      </c>
      <c r="R2091" s="148"/>
      <c r="U2091" s="148"/>
    </row>
    <row r="2092" spans="1:21" x14ac:dyDescent="0.35">
      <c r="A2092" s="146">
        <v>4</v>
      </c>
      <c r="B2092" s="146" t="s">
        <v>249</v>
      </c>
      <c r="C2092" s="146">
        <v>2020</v>
      </c>
      <c r="D2092" s="146">
        <v>1</v>
      </c>
      <c r="E2092" s="146" t="s">
        <v>242</v>
      </c>
      <c r="F2092" s="147">
        <v>1</v>
      </c>
      <c r="G2092" s="146" t="s">
        <v>243</v>
      </c>
      <c r="H2092" s="146">
        <v>903</v>
      </c>
      <c r="I2092" s="146" t="s">
        <v>244</v>
      </c>
      <c r="J2092" s="146" t="s">
        <v>245</v>
      </c>
      <c r="K2092" s="146" t="s">
        <v>246</v>
      </c>
      <c r="L2092" s="146">
        <v>4512</v>
      </c>
      <c r="M2092" s="146" t="s">
        <v>247</v>
      </c>
      <c r="N2092" s="146">
        <v>10360</v>
      </c>
      <c r="O2092" s="146">
        <v>1177558.28</v>
      </c>
      <c r="P2092" s="146">
        <v>8888155</v>
      </c>
      <c r="Q2092" t="str">
        <f t="shared" si="32"/>
        <v>1-Residential</v>
      </c>
      <c r="R2092" s="148"/>
      <c r="U2092" s="148"/>
    </row>
    <row r="2093" spans="1:21" x14ac:dyDescent="0.35">
      <c r="A2093" s="146">
        <v>5</v>
      </c>
      <c r="B2093" s="146" t="s">
        <v>241</v>
      </c>
      <c r="C2093" s="146">
        <v>2020</v>
      </c>
      <c r="D2093" s="146">
        <v>1</v>
      </c>
      <c r="E2093" s="146" t="s">
        <v>242</v>
      </c>
      <c r="F2093" s="147">
        <v>3</v>
      </c>
      <c r="G2093" s="146" t="s">
        <v>262</v>
      </c>
      <c r="H2093" s="146">
        <v>701</v>
      </c>
      <c r="I2093" s="146" t="s">
        <v>316</v>
      </c>
      <c r="J2093" s="146" t="s">
        <v>277</v>
      </c>
      <c r="K2093" s="146" t="s">
        <v>317</v>
      </c>
      <c r="L2093" s="146">
        <v>300</v>
      </c>
      <c r="M2093" s="146" t="s">
        <v>282</v>
      </c>
      <c r="N2093" s="146">
        <v>193</v>
      </c>
      <c r="O2093" s="146">
        <v>3163972.78</v>
      </c>
      <c r="P2093" s="146">
        <v>17407361</v>
      </c>
      <c r="Q2093" t="str">
        <f t="shared" si="32"/>
        <v>5-Large C&amp;I</v>
      </c>
      <c r="R2093" s="148"/>
      <c r="U2093" s="148"/>
    </row>
    <row r="2094" spans="1:21" x14ac:dyDescent="0.35">
      <c r="A2094" s="146">
        <v>5</v>
      </c>
      <c r="B2094" s="146" t="s">
        <v>241</v>
      </c>
      <c r="C2094" s="146">
        <v>2020</v>
      </c>
      <c r="D2094" s="146">
        <v>1</v>
      </c>
      <c r="E2094" s="146" t="s">
        <v>242</v>
      </c>
      <c r="F2094" s="147">
        <v>3</v>
      </c>
      <c r="G2094" s="146" t="s">
        <v>262</v>
      </c>
      <c r="H2094" s="146">
        <v>621</v>
      </c>
      <c r="I2094" s="146" t="s">
        <v>323</v>
      </c>
      <c r="J2094" s="146" t="s">
        <v>253</v>
      </c>
      <c r="K2094" s="146" t="s">
        <v>295</v>
      </c>
      <c r="L2094" s="146">
        <v>4532</v>
      </c>
      <c r="M2094" s="146" t="s">
        <v>265</v>
      </c>
      <c r="N2094" s="146">
        <v>6</v>
      </c>
      <c r="O2094" s="146">
        <v>624.41</v>
      </c>
      <c r="P2094" s="146">
        <v>6493</v>
      </c>
      <c r="Q2094" t="str">
        <f t="shared" si="32"/>
        <v>3-Small C&amp;I</v>
      </c>
      <c r="R2094" s="148"/>
      <c r="U2094" s="148"/>
    </row>
    <row r="2095" spans="1:21" x14ac:dyDescent="0.35">
      <c r="A2095" s="146">
        <v>5</v>
      </c>
      <c r="B2095" s="146" t="s">
        <v>241</v>
      </c>
      <c r="C2095" s="146">
        <v>2020</v>
      </c>
      <c r="D2095" s="146">
        <v>1</v>
      </c>
      <c r="E2095" s="146" t="s">
        <v>242</v>
      </c>
      <c r="F2095" s="147">
        <v>6</v>
      </c>
      <c r="G2095" s="146" t="s">
        <v>293</v>
      </c>
      <c r="H2095" s="146">
        <v>601</v>
      </c>
      <c r="I2095" s="146" t="s">
        <v>359</v>
      </c>
      <c r="J2095" s="146" t="s">
        <v>290</v>
      </c>
      <c r="K2095" s="146" t="s">
        <v>299</v>
      </c>
      <c r="L2095" s="146">
        <v>700</v>
      </c>
      <c r="M2095" s="146" t="s">
        <v>296</v>
      </c>
      <c r="N2095" s="146">
        <v>118</v>
      </c>
      <c r="O2095" s="146">
        <v>64834.1</v>
      </c>
      <c r="P2095" s="146">
        <v>122721</v>
      </c>
      <c r="Q2095" t="str">
        <f t="shared" si="32"/>
        <v>Street</v>
      </c>
      <c r="R2095" s="148"/>
      <c r="U2095" s="148"/>
    </row>
    <row r="2096" spans="1:21" x14ac:dyDescent="0.35">
      <c r="A2096" s="146">
        <v>5</v>
      </c>
      <c r="B2096" s="146" t="s">
        <v>241</v>
      </c>
      <c r="C2096" s="146">
        <v>2020</v>
      </c>
      <c r="D2096" s="146">
        <v>1</v>
      </c>
      <c r="E2096" s="146" t="s">
        <v>242</v>
      </c>
      <c r="F2096" s="147">
        <v>10</v>
      </c>
      <c r="G2096" s="146" t="s">
        <v>250</v>
      </c>
      <c r="H2096" s="146">
        <v>7</v>
      </c>
      <c r="I2096" s="146" t="s">
        <v>345</v>
      </c>
      <c r="J2096" s="146" t="s">
        <v>257</v>
      </c>
      <c r="K2096" s="146" t="s">
        <v>258</v>
      </c>
      <c r="L2096" s="146">
        <v>207</v>
      </c>
      <c r="M2096" s="146" t="s">
        <v>252</v>
      </c>
      <c r="N2096" s="146">
        <v>6</v>
      </c>
      <c r="O2096" s="146">
        <v>1293.6600000000001</v>
      </c>
      <c r="P2096" s="146">
        <v>7377</v>
      </c>
      <c r="Q2096" t="str">
        <f t="shared" si="32"/>
        <v>2-Low Income Residential</v>
      </c>
      <c r="R2096" s="148"/>
      <c r="U2096" s="148"/>
    </row>
    <row r="2097" spans="1:21" x14ac:dyDescent="0.35">
      <c r="A2097" s="146">
        <v>5</v>
      </c>
      <c r="B2097" s="146" t="s">
        <v>241</v>
      </c>
      <c r="C2097" s="146">
        <v>2020</v>
      </c>
      <c r="D2097" s="146">
        <v>1</v>
      </c>
      <c r="E2097" s="146" t="s">
        <v>242</v>
      </c>
      <c r="F2097" s="147">
        <v>10</v>
      </c>
      <c r="G2097" s="146" t="s">
        <v>250</v>
      </c>
      <c r="H2097" s="146">
        <v>905</v>
      </c>
      <c r="I2097" s="146" t="s">
        <v>358</v>
      </c>
      <c r="J2097" s="146" t="s">
        <v>257</v>
      </c>
      <c r="K2097" s="146" t="s">
        <v>258</v>
      </c>
      <c r="L2097" s="146">
        <v>4513</v>
      </c>
      <c r="M2097" s="146" t="s">
        <v>338</v>
      </c>
      <c r="N2097" s="146">
        <v>4440</v>
      </c>
      <c r="O2097" s="146">
        <v>181047.64</v>
      </c>
      <c r="P2097" s="146">
        <v>5483284</v>
      </c>
      <c r="Q2097" t="str">
        <f t="shared" si="32"/>
        <v>2-Low Income Residential</v>
      </c>
      <c r="R2097" s="148"/>
      <c r="U2097" s="148"/>
    </row>
    <row r="2098" spans="1:21" x14ac:dyDescent="0.35">
      <c r="A2098" s="146">
        <v>4</v>
      </c>
      <c r="B2098" s="146" t="s">
        <v>249</v>
      </c>
      <c r="C2098" s="146">
        <v>2020</v>
      </c>
      <c r="D2098" s="146">
        <v>1</v>
      </c>
      <c r="E2098" s="146" t="s">
        <v>242</v>
      </c>
      <c r="F2098" s="147">
        <v>10</v>
      </c>
      <c r="G2098" s="146" t="s">
        <v>250</v>
      </c>
      <c r="H2098" s="146">
        <v>905</v>
      </c>
      <c r="I2098" s="146" t="s">
        <v>358</v>
      </c>
      <c r="J2098" s="146" t="s">
        <v>257</v>
      </c>
      <c r="K2098" s="146" t="s">
        <v>258</v>
      </c>
      <c r="L2098" s="146">
        <v>4513</v>
      </c>
      <c r="M2098" s="146" t="s">
        <v>338</v>
      </c>
      <c r="N2098" s="146">
        <v>4</v>
      </c>
      <c r="O2098" s="146">
        <v>231.35</v>
      </c>
      <c r="P2098" s="146">
        <v>4724</v>
      </c>
      <c r="Q2098" t="str">
        <f t="shared" si="32"/>
        <v>2-Low Income Residential</v>
      </c>
      <c r="R2098" s="148"/>
      <c r="U2098" s="148"/>
    </row>
    <row r="2099" spans="1:21" x14ac:dyDescent="0.35">
      <c r="A2099" s="146">
        <v>5</v>
      </c>
      <c r="B2099" s="146" t="s">
        <v>241</v>
      </c>
      <c r="C2099" s="146">
        <v>2020</v>
      </c>
      <c r="D2099" s="146">
        <v>1</v>
      </c>
      <c r="E2099" s="146" t="s">
        <v>242</v>
      </c>
      <c r="F2099" s="147">
        <v>6</v>
      </c>
      <c r="G2099" s="146" t="s">
        <v>293</v>
      </c>
      <c r="H2099" s="146">
        <v>616</v>
      </c>
      <c r="I2099" s="146" t="s">
        <v>311</v>
      </c>
      <c r="J2099" s="146" t="s">
        <v>305</v>
      </c>
      <c r="K2099" s="146" t="s">
        <v>307</v>
      </c>
      <c r="L2099" s="146">
        <v>4562</v>
      </c>
      <c r="M2099" s="146" t="s">
        <v>300</v>
      </c>
      <c r="N2099" s="146">
        <v>860</v>
      </c>
      <c r="O2099" s="146">
        <v>61249.06</v>
      </c>
      <c r="P2099" s="146">
        <v>296595</v>
      </c>
      <c r="Q2099" t="str">
        <f t="shared" si="32"/>
        <v>Street</v>
      </c>
      <c r="R2099" s="148"/>
      <c r="U2099" s="148"/>
    </row>
    <row r="2100" spans="1:21" x14ac:dyDescent="0.35">
      <c r="A2100" s="146">
        <v>5</v>
      </c>
      <c r="B2100" s="146" t="s">
        <v>241</v>
      </c>
      <c r="C2100" s="146">
        <v>2020</v>
      </c>
      <c r="D2100" s="146">
        <v>1</v>
      </c>
      <c r="E2100" s="146" t="s">
        <v>242</v>
      </c>
      <c r="F2100" s="147">
        <v>5</v>
      </c>
      <c r="G2100" s="146" t="s">
        <v>283</v>
      </c>
      <c r="H2100" s="146">
        <v>710</v>
      </c>
      <c r="I2100" s="146" t="s">
        <v>332</v>
      </c>
      <c r="J2100" s="146" t="s">
        <v>277</v>
      </c>
      <c r="K2100" s="146" t="s">
        <v>317</v>
      </c>
      <c r="L2100" s="146">
        <v>4552</v>
      </c>
      <c r="M2100" s="146" t="s">
        <v>313</v>
      </c>
      <c r="N2100" s="146">
        <v>669</v>
      </c>
      <c r="O2100" s="146">
        <v>10784350.050000001</v>
      </c>
      <c r="P2100" s="146">
        <v>191904314</v>
      </c>
      <c r="Q2100" t="str">
        <f t="shared" si="32"/>
        <v>5-Large C&amp;I</v>
      </c>
      <c r="R2100" s="148"/>
      <c r="U2100" s="148"/>
    </row>
    <row r="2101" spans="1:21" x14ac:dyDescent="0.35">
      <c r="A2101" s="146">
        <v>4</v>
      </c>
      <c r="B2101" s="146" t="s">
        <v>249</v>
      </c>
      <c r="C2101" s="146">
        <v>2020</v>
      </c>
      <c r="D2101" s="146">
        <v>1</v>
      </c>
      <c r="E2101" s="146" t="s">
        <v>242</v>
      </c>
      <c r="F2101" s="147">
        <v>1</v>
      </c>
      <c r="G2101" s="146" t="s">
        <v>243</v>
      </c>
      <c r="H2101" s="146">
        <v>2</v>
      </c>
      <c r="I2101" s="146" t="s">
        <v>330</v>
      </c>
      <c r="J2101" s="146" t="s">
        <v>245</v>
      </c>
      <c r="K2101" s="146" t="s">
        <v>246</v>
      </c>
      <c r="L2101" s="146">
        <v>200</v>
      </c>
      <c r="M2101" s="146" t="s">
        <v>259</v>
      </c>
      <c r="N2101" s="146">
        <v>1</v>
      </c>
      <c r="O2101" s="146">
        <v>2172.66</v>
      </c>
      <c r="P2101" s="146">
        <v>7807</v>
      </c>
      <c r="Q2101" t="str">
        <f t="shared" si="32"/>
        <v>1-Residential</v>
      </c>
      <c r="R2101" s="148"/>
      <c r="U2101" s="148"/>
    </row>
    <row r="2102" spans="1:21" x14ac:dyDescent="0.35">
      <c r="A2102" s="146">
        <v>4</v>
      </c>
      <c r="B2102" s="146" t="s">
        <v>249</v>
      </c>
      <c r="C2102" s="146">
        <v>2020</v>
      </c>
      <c r="D2102" s="146">
        <v>1</v>
      </c>
      <c r="E2102" s="146" t="s">
        <v>242</v>
      </c>
      <c r="F2102" s="147">
        <v>1</v>
      </c>
      <c r="G2102" s="146" t="s">
        <v>243</v>
      </c>
      <c r="H2102" s="146">
        <v>10</v>
      </c>
      <c r="I2102" s="146" t="s">
        <v>347</v>
      </c>
      <c r="J2102" s="146" t="s">
        <v>266</v>
      </c>
      <c r="K2102" s="146" t="s">
        <v>276</v>
      </c>
      <c r="L2102" s="146">
        <v>200</v>
      </c>
      <c r="M2102" s="146" t="s">
        <v>259</v>
      </c>
      <c r="N2102" s="146">
        <v>3</v>
      </c>
      <c r="O2102" s="146">
        <v>436.61</v>
      </c>
      <c r="P2102" s="146">
        <v>1881</v>
      </c>
      <c r="Q2102" t="str">
        <f t="shared" si="32"/>
        <v>3-Small C&amp;I</v>
      </c>
      <c r="R2102" s="148"/>
      <c r="U2102" s="148"/>
    </row>
    <row r="2103" spans="1:21" x14ac:dyDescent="0.35">
      <c r="A2103" s="146">
        <v>5</v>
      </c>
      <c r="B2103" s="146" t="s">
        <v>241</v>
      </c>
      <c r="C2103" s="146">
        <v>2020</v>
      </c>
      <c r="D2103" s="146">
        <v>1</v>
      </c>
      <c r="E2103" s="146" t="s">
        <v>242</v>
      </c>
      <c r="F2103" s="147">
        <v>5</v>
      </c>
      <c r="G2103" s="146" t="s">
        <v>283</v>
      </c>
      <c r="H2103" s="146">
        <v>13</v>
      </c>
      <c r="I2103" s="146" t="s">
        <v>337</v>
      </c>
      <c r="J2103" s="146" t="s">
        <v>268</v>
      </c>
      <c r="K2103" s="146" t="s">
        <v>281</v>
      </c>
      <c r="L2103" s="146">
        <v>460</v>
      </c>
      <c r="M2103" s="146" t="s">
        <v>285</v>
      </c>
      <c r="N2103" s="146">
        <v>7</v>
      </c>
      <c r="O2103" s="146">
        <v>17038.080000000002</v>
      </c>
      <c r="P2103" s="146">
        <v>83560</v>
      </c>
      <c r="Q2103" t="str">
        <f t="shared" si="32"/>
        <v>4-Medium C&amp;I</v>
      </c>
      <c r="R2103" s="148"/>
      <c r="U2103" s="148"/>
    </row>
    <row r="2104" spans="1:21" x14ac:dyDescent="0.35">
      <c r="A2104" s="146">
        <v>4</v>
      </c>
      <c r="B2104" s="146" t="s">
        <v>249</v>
      </c>
      <c r="C2104" s="146">
        <v>2020</v>
      </c>
      <c r="D2104" s="146">
        <v>1</v>
      </c>
      <c r="E2104" s="146" t="s">
        <v>242</v>
      </c>
      <c r="F2104" s="147">
        <v>10</v>
      </c>
      <c r="G2104" s="146" t="s">
        <v>250</v>
      </c>
      <c r="H2104" s="146">
        <v>903</v>
      </c>
      <c r="I2104" s="146" t="s">
        <v>244</v>
      </c>
      <c r="J2104" s="146" t="s">
        <v>245</v>
      </c>
      <c r="K2104" s="146" t="s">
        <v>246</v>
      </c>
      <c r="L2104" s="146">
        <v>4513</v>
      </c>
      <c r="M2104" s="146" t="s">
        <v>338</v>
      </c>
      <c r="N2104" s="146">
        <v>156</v>
      </c>
      <c r="O2104" s="146">
        <v>22475.73</v>
      </c>
      <c r="P2104" s="146">
        <v>171493</v>
      </c>
      <c r="Q2104" t="str">
        <f t="shared" si="32"/>
        <v>1-Residential</v>
      </c>
      <c r="R2104" s="148"/>
      <c r="U2104" s="148"/>
    </row>
    <row r="2105" spans="1:21" x14ac:dyDescent="0.35">
      <c r="A2105" s="146">
        <v>5</v>
      </c>
      <c r="B2105" s="146" t="s">
        <v>241</v>
      </c>
      <c r="C2105" s="146">
        <v>2020</v>
      </c>
      <c r="D2105" s="146">
        <v>1</v>
      </c>
      <c r="E2105" s="146" t="s">
        <v>242</v>
      </c>
      <c r="F2105" s="147">
        <v>3</v>
      </c>
      <c r="G2105" s="146" t="s">
        <v>262</v>
      </c>
      <c r="H2105" s="146">
        <v>710</v>
      </c>
      <c r="I2105" s="146" t="s">
        <v>332</v>
      </c>
      <c r="J2105" s="146" t="s">
        <v>277</v>
      </c>
      <c r="K2105" s="146" t="s">
        <v>317</v>
      </c>
      <c r="L2105" s="146">
        <v>4532</v>
      </c>
      <c r="M2105" s="146" t="s">
        <v>265</v>
      </c>
      <c r="N2105" s="146">
        <v>2049</v>
      </c>
      <c r="O2105" s="146">
        <v>19857150.52</v>
      </c>
      <c r="P2105" s="146">
        <v>348287425</v>
      </c>
      <c r="Q2105" t="str">
        <f t="shared" si="32"/>
        <v>5-Large C&amp;I</v>
      </c>
      <c r="R2105" s="148"/>
      <c r="U2105" s="148"/>
    </row>
    <row r="2106" spans="1:21" x14ac:dyDescent="0.35">
      <c r="A2106" s="146">
        <v>5</v>
      </c>
      <c r="B2106" s="146" t="s">
        <v>241</v>
      </c>
      <c r="C2106" s="146">
        <v>2020</v>
      </c>
      <c r="D2106" s="146">
        <v>1</v>
      </c>
      <c r="E2106" s="146" t="s">
        <v>242</v>
      </c>
      <c r="F2106" s="147">
        <v>79</v>
      </c>
      <c r="G2106" s="146" t="s">
        <v>154</v>
      </c>
      <c r="H2106" s="146">
        <v>951</v>
      </c>
      <c r="I2106" s="146" t="s">
        <v>263</v>
      </c>
      <c r="J2106" s="146" t="s">
        <v>255</v>
      </c>
      <c r="K2106" s="146" t="s">
        <v>264</v>
      </c>
      <c r="L2106" s="146">
        <v>4579</v>
      </c>
      <c r="M2106" s="146" t="s">
        <v>267</v>
      </c>
      <c r="N2106" s="146">
        <v>7</v>
      </c>
      <c r="O2106" s="146">
        <v>306.68</v>
      </c>
      <c r="P2106" s="146">
        <v>2844</v>
      </c>
      <c r="Q2106" t="str">
        <f t="shared" si="32"/>
        <v>3-Small C&amp;I</v>
      </c>
      <c r="R2106" s="148"/>
      <c r="U2106" s="148"/>
    </row>
    <row r="2107" spans="1:21" x14ac:dyDescent="0.35">
      <c r="A2107" s="146">
        <v>5</v>
      </c>
      <c r="B2107" s="146" t="s">
        <v>241</v>
      </c>
      <c r="C2107" s="146">
        <v>2020</v>
      </c>
      <c r="D2107" s="146">
        <v>1</v>
      </c>
      <c r="E2107" s="146" t="s">
        <v>242</v>
      </c>
      <c r="F2107" s="147">
        <v>79</v>
      </c>
      <c r="G2107" s="146" t="s">
        <v>154</v>
      </c>
      <c r="H2107" s="146">
        <v>954</v>
      </c>
      <c r="I2107" s="146" t="s">
        <v>356</v>
      </c>
      <c r="J2107" s="146" t="s">
        <v>268</v>
      </c>
      <c r="K2107" s="146" t="s">
        <v>281</v>
      </c>
      <c r="L2107" s="146">
        <v>4579</v>
      </c>
      <c r="M2107" s="146" t="s">
        <v>267</v>
      </c>
      <c r="N2107" s="146">
        <v>5</v>
      </c>
      <c r="O2107" s="146">
        <v>7665.66</v>
      </c>
      <c r="P2107" s="146">
        <v>97060</v>
      </c>
      <c r="Q2107" t="str">
        <f t="shared" si="32"/>
        <v>4-Medium C&amp;I</v>
      </c>
      <c r="R2107" s="148"/>
      <c r="U2107" s="148"/>
    </row>
    <row r="2108" spans="1:21" x14ac:dyDescent="0.35">
      <c r="A2108" s="146">
        <v>5</v>
      </c>
      <c r="B2108" s="146" t="s">
        <v>241</v>
      </c>
      <c r="C2108" s="146">
        <v>2020</v>
      </c>
      <c r="D2108" s="146">
        <v>1</v>
      </c>
      <c r="E2108" s="146" t="s">
        <v>242</v>
      </c>
      <c r="F2108" s="147">
        <v>6</v>
      </c>
      <c r="G2108" s="146" t="s">
        <v>293</v>
      </c>
      <c r="H2108" s="146">
        <v>615</v>
      </c>
      <c r="I2108" s="146" t="s">
        <v>298</v>
      </c>
      <c r="J2108" s="146" t="s">
        <v>290</v>
      </c>
      <c r="K2108" s="146" t="s">
        <v>299</v>
      </c>
      <c r="L2108" s="146">
        <v>4562</v>
      </c>
      <c r="M2108" s="146" t="s">
        <v>300</v>
      </c>
      <c r="N2108" s="146">
        <v>569</v>
      </c>
      <c r="O2108" s="146">
        <v>582535.31999999995</v>
      </c>
      <c r="P2108" s="146">
        <v>1865998</v>
      </c>
      <c r="Q2108" t="str">
        <f t="shared" si="32"/>
        <v>Street</v>
      </c>
      <c r="R2108" s="148"/>
      <c r="U2108" s="148"/>
    </row>
    <row r="2109" spans="1:21" x14ac:dyDescent="0.35">
      <c r="A2109" s="146">
        <v>5</v>
      </c>
      <c r="B2109" s="146" t="s">
        <v>241</v>
      </c>
      <c r="C2109" s="146">
        <v>2020</v>
      </c>
      <c r="D2109" s="146">
        <v>1</v>
      </c>
      <c r="E2109" s="146" t="s">
        <v>242</v>
      </c>
      <c r="F2109" s="147">
        <v>60</v>
      </c>
      <c r="G2109" s="146" t="s">
        <v>154</v>
      </c>
      <c r="H2109" s="146">
        <v>615</v>
      </c>
      <c r="I2109" s="146" t="s">
        <v>298</v>
      </c>
      <c r="J2109" s="146" t="s">
        <v>290</v>
      </c>
      <c r="K2109" s="146" t="s">
        <v>299</v>
      </c>
      <c r="L2109" s="146">
        <v>4563</v>
      </c>
      <c r="M2109" s="146" t="s">
        <v>324</v>
      </c>
      <c r="N2109" s="146">
        <v>37</v>
      </c>
      <c r="O2109" s="146">
        <v>4514.66</v>
      </c>
      <c r="P2109" s="146">
        <v>13224</v>
      </c>
      <c r="Q2109" t="str">
        <f t="shared" si="32"/>
        <v>Street</v>
      </c>
      <c r="R2109" s="148"/>
      <c r="U2109" s="148"/>
    </row>
    <row r="2110" spans="1:21" x14ac:dyDescent="0.35">
      <c r="A2110" s="146">
        <v>4</v>
      </c>
      <c r="B2110" s="146" t="s">
        <v>249</v>
      </c>
      <c r="C2110" s="146">
        <v>2020</v>
      </c>
      <c r="D2110" s="146">
        <v>1</v>
      </c>
      <c r="E2110" s="146" t="s">
        <v>242</v>
      </c>
      <c r="F2110" s="147">
        <v>60</v>
      </c>
      <c r="G2110" s="146" t="s">
        <v>154</v>
      </c>
      <c r="H2110" s="146">
        <v>615</v>
      </c>
      <c r="I2110" s="146" t="s">
        <v>298</v>
      </c>
      <c r="J2110" s="146" t="s">
        <v>290</v>
      </c>
      <c r="K2110" s="146" t="s">
        <v>299</v>
      </c>
      <c r="L2110" s="146">
        <v>4563</v>
      </c>
      <c r="M2110" s="146" t="s">
        <v>324</v>
      </c>
      <c r="N2110" s="146">
        <v>1</v>
      </c>
      <c r="O2110" s="146">
        <v>11.54</v>
      </c>
      <c r="P2110" s="146">
        <v>38</v>
      </c>
      <c r="Q2110" t="str">
        <f t="shared" si="32"/>
        <v>Street</v>
      </c>
      <c r="R2110" s="148"/>
      <c r="U2110" s="148"/>
    </row>
    <row r="2111" spans="1:21" x14ac:dyDescent="0.35">
      <c r="A2111" s="146">
        <v>5</v>
      </c>
      <c r="B2111" s="146" t="s">
        <v>241</v>
      </c>
      <c r="C2111" s="146">
        <v>2020</v>
      </c>
      <c r="D2111" s="146">
        <v>1</v>
      </c>
      <c r="E2111" s="146" t="s">
        <v>242</v>
      </c>
      <c r="F2111" s="147">
        <v>6</v>
      </c>
      <c r="G2111" s="146" t="s">
        <v>293</v>
      </c>
      <c r="H2111" s="146">
        <v>606</v>
      </c>
      <c r="I2111" s="146" t="s">
        <v>351</v>
      </c>
      <c r="J2111" s="146" t="s">
        <v>297</v>
      </c>
      <c r="K2111" s="146" t="s">
        <v>352</v>
      </c>
      <c r="L2111" s="146">
        <v>700</v>
      </c>
      <c r="M2111" s="146" t="s">
        <v>296</v>
      </c>
      <c r="N2111" s="146">
        <v>2</v>
      </c>
      <c r="O2111" s="146">
        <v>822.69</v>
      </c>
      <c r="P2111" s="146">
        <v>1776</v>
      </c>
      <c r="Q2111" t="str">
        <f t="shared" si="32"/>
        <v>Street</v>
      </c>
      <c r="R2111" s="148"/>
      <c r="U2111" s="148"/>
    </row>
    <row r="2112" spans="1:21" x14ac:dyDescent="0.35">
      <c r="A2112" s="146">
        <v>5</v>
      </c>
      <c r="B2112" s="146" t="s">
        <v>241</v>
      </c>
      <c r="C2112" s="146">
        <v>2020</v>
      </c>
      <c r="D2112" s="146">
        <v>1</v>
      </c>
      <c r="E2112" s="146" t="s">
        <v>242</v>
      </c>
      <c r="F2112" s="147">
        <v>10</v>
      </c>
      <c r="G2112" s="146" t="s">
        <v>250</v>
      </c>
      <c r="H2112" s="146">
        <v>6</v>
      </c>
      <c r="I2112" s="146" t="s">
        <v>344</v>
      </c>
      <c r="J2112" s="146" t="s">
        <v>257</v>
      </c>
      <c r="K2112" s="146" t="s">
        <v>258</v>
      </c>
      <c r="L2112" s="146">
        <v>207</v>
      </c>
      <c r="M2112" s="146" t="s">
        <v>252</v>
      </c>
      <c r="N2112" s="146">
        <v>5487</v>
      </c>
      <c r="O2112" s="146">
        <v>1135995.51</v>
      </c>
      <c r="P2112" s="146">
        <v>6674554</v>
      </c>
      <c r="Q2112" t="str">
        <f t="shared" si="32"/>
        <v>2-Low Income Residential</v>
      </c>
      <c r="R2112" s="148"/>
      <c r="U2112" s="148"/>
    </row>
    <row r="2113" spans="1:21" x14ac:dyDescent="0.35">
      <c r="A2113" s="146">
        <v>5</v>
      </c>
      <c r="B2113" s="146" t="s">
        <v>241</v>
      </c>
      <c r="C2113" s="146">
        <v>2020</v>
      </c>
      <c r="D2113" s="146">
        <v>1</v>
      </c>
      <c r="E2113" s="146" t="s">
        <v>242</v>
      </c>
      <c r="F2113" s="147">
        <v>1</v>
      </c>
      <c r="G2113" s="146" t="s">
        <v>243</v>
      </c>
      <c r="H2113" s="146">
        <v>6</v>
      </c>
      <c r="I2113" s="146" t="s">
        <v>344</v>
      </c>
      <c r="J2113" s="146" t="s">
        <v>257</v>
      </c>
      <c r="K2113" s="146" t="s">
        <v>258</v>
      </c>
      <c r="L2113" s="146">
        <v>200</v>
      </c>
      <c r="M2113" s="146" t="s">
        <v>259</v>
      </c>
      <c r="N2113" s="146">
        <v>58492</v>
      </c>
      <c r="O2113" s="146">
        <v>6640956.2300000004</v>
      </c>
      <c r="P2113" s="146">
        <v>38219009</v>
      </c>
      <c r="Q2113" t="str">
        <f t="shared" si="32"/>
        <v>2-Low Income Residential</v>
      </c>
      <c r="R2113" s="148"/>
      <c r="U2113" s="148"/>
    </row>
    <row r="2114" spans="1:21" x14ac:dyDescent="0.35">
      <c r="A2114" s="146">
        <v>5</v>
      </c>
      <c r="B2114" s="146" t="s">
        <v>241</v>
      </c>
      <c r="C2114" s="146">
        <v>2020</v>
      </c>
      <c r="D2114" s="146">
        <v>1</v>
      </c>
      <c r="E2114" s="146" t="s">
        <v>242</v>
      </c>
      <c r="F2114" s="147">
        <v>5</v>
      </c>
      <c r="G2114" s="146" t="s">
        <v>283</v>
      </c>
      <c r="H2114" s="146">
        <v>18</v>
      </c>
      <c r="I2114" s="146" t="s">
        <v>284</v>
      </c>
      <c r="J2114" s="146" t="s">
        <v>268</v>
      </c>
      <c r="K2114" s="146" t="s">
        <v>281</v>
      </c>
      <c r="L2114" s="146">
        <v>460</v>
      </c>
      <c r="M2114" s="146" t="s">
        <v>285</v>
      </c>
      <c r="N2114" s="146">
        <v>205</v>
      </c>
      <c r="O2114" s="146">
        <v>949005.64</v>
      </c>
      <c r="P2114" s="146">
        <v>4543039</v>
      </c>
      <c r="Q2114" t="str">
        <f t="shared" ref="Q2114:Q2177" si="33">VLOOKUP(J2114,S:T,2,FALSE)</f>
        <v>4-Medium C&amp;I</v>
      </c>
      <c r="R2114" s="148"/>
      <c r="U2114" s="148"/>
    </row>
    <row r="2115" spans="1:21" x14ac:dyDescent="0.35">
      <c r="A2115" s="146">
        <v>5</v>
      </c>
      <c r="B2115" s="146" t="s">
        <v>241</v>
      </c>
      <c r="C2115" s="146">
        <v>2020</v>
      </c>
      <c r="D2115" s="146">
        <v>1</v>
      </c>
      <c r="E2115" s="146" t="s">
        <v>242</v>
      </c>
      <c r="F2115" s="147">
        <v>75</v>
      </c>
      <c r="G2115" s="146" t="s">
        <v>154</v>
      </c>
      <c r="H2115" s="146">
        <v>18</v>
      </c>
      <c r="I2115" s="146" t="s">
        <v>284</v>
      </c>
      <c r="J2115" s="146" t="s">
        <v>268</v>
      </c>
      <c r="K2115" s="146" t="s">
        <v>281</v>
      </c>
      <c r="L2115" s="146">
        <v>1575</v>
      </c>
      <c r="M2115" s="146" t="s">
        <v>320</v>
      </c>
      <c r="N2115" s="146">
        <v>2</v>
      </c>
      <c r="O2115" s="146">
        <v>11900.61</v>
      </c>
      <c r="P2115" s="146">
        <v>58580</v>
      </c>
      <c r="Q2115" t="str">
        <f t="shared" si="33"/>
        <v>4-Medium C&amp;I</v>
      </c>
      <c r="R2115" s="148"/>
      <c r="U2115" s="148"/>
    </row>
    <row r="2116" spans="1:21" x14ac:dyDescent="0.35">
      <c r="A2116" s="146">
        <v>5</v>
      </c>
      <c r="B2116" s="146" t="s">
        <v>241</v>
      </c>
      <c r="C2116" s="146">
        <v>2020</v>
      </c>
      <c r="D2116" s="146">
        <v>1</v>
      </c>
      <c r="E2116" s="146" t="s">
        <v>242</v>
      </c>
      <c r="F2116" s="147">
        <v>3</v>
      </c>
      <c r="G2116" s="146" t="s">
        <v>262</v>
      </c>
      <c r="H2116" s="146">
        <v>955</v>
      </c>
      <c r="I2116" s="146" t="s">
        <v>328</v>
      </c>
      <c r="J2116" s="146" t="s">
        <v>268</v>
      </c>
      <c r="K2116" s="146" t="s">
        <v>281</v>
      </c>
      <c r="L2116" s="146">
        <v>4532</v>
      </c>
      <c r="M2116" s="146" t="s">
        <v>265</v>
      </c>
      <c r="N2116" s="146">
        <v>356</v>
      </c>
      <c r="O2116" s="146">
        <v>703061.51</v>
      </c>
      <c r="P2116" s="146">
        <v>9768954</v>
      </c>
      <c r="Q2116" t="str">
        <f t="shared" si="33"/>
        <v>4-Medium C&amp;I</v>
      </c>
      <c r="R2116" s="148"/>
      <c r="U2116" s="148"/>
    </row>
    <row r="2117" spans="1:21" x14ac:dyDescent="0.35">
      <c r="A2117" s="146">
        <v>5</v>
      </c>
      <c r="B2117" s="146" t="s">
        <v>241</v>
      </c>
      <c r="C2117" s="146">
        <v>2020</v>
      </c>
      <c r="D2117" s="146">
        <v>1</v>
      </c>
      <c r="E2117" s="146" t="s">
        <v>242</v>
      </c>
      <c r="F2117" s="147">
        <v>1</v>
      </c>
      <c r="G2117" s="146" t="s">
        <v>243</v>
      </c>
      <c r="H2117" s="146">
        <v>2</v>
      </c>
      <c r="I2117" s="146" t="s">
        <v>330</v>
      </c>
      <c r="J2117" s="146" t="s">
        <v>245</v>
      </c>
      <c r="K2117" s="146" t="s">
        <v>246</v>
      </c>
      <c r="L2117" s="146">
        <v>200</v>
      </c>
      <c r="M2117" s="146" t="s">
        <v>259</v>
      </c>
      <c r="N2117" s="146">
        <v>258</v>
      </c>
      <c r="O2117" s="146">
        <v>46819.57</v>
      </c>
      <c r="P2117" s="146">
        <v>170337</v>
      </c>
      <c r="Q2117" t="str">
        <f t="shared" si="33"/>
        <v>1-Residential</v>
      </c>
      <c r="R2117" s="148"/>
      <c r="U2117" s="148"/>
    </row>
    <row r="2118" spans="1:21" x14ac:dyDescent="0.35">
      <c r="A2118" s="146">
        <v>4</v>
      </c>
      <c r="B2118" s="146" t="s">
        <v>249</v>
      </c>
      <c r="C2118" s="146">
        <v>2020</v>
      </c>
      <c r="D2118" s="146">
        <v>1</v>
      </c>
      <c r="E2118" s="146" t="s">
        <v>242</v>
      </c>
      <c r="F2118" s="147">
        <v>10</v>
      </c>
      <c r="G2118" s="146" t="s">
        <v>250</v>
      </c>
      <c r="H2118" s="146">
        <v>1</v>
      </c>
      <c r="I2118" s="146" t="s">
        <v>251</v>
      </c>
      <c r="J2118" s="146" t="s">
        <v>245</v>
      </c>
      <c r="K2118" s="146" t="s">
        <v>246</v>
      </c>
      <c r="L2118" s="146">
        <v>207</v>
      </c>
      <c r="M2118" s="146" t="s">
        <v>252</v>
      </c>
      <c r="N2118" s="146">
        <v>17</v>
      </c>
      <c r="O2118" s="146">
        <v>3512.12</v>
      </c>
      <c r="P2118" s="146">
        <v>12773</v>
      </c>
      <c r="Q2118" t="str">
        <f t="shared" si="33"/>
        <v>1-Residential</v>
      </c>
      <c r="R2118" s="148"/>
      <c r="U2118" s="148"/>
    </row>
    <row r="2119" spans="1:21" x14ac:dyDescent="0.35">
      <c r="A2119" s="146">
        <v>5</v>
      </c>
      <c r="B2119" s="146" t="s">
        <v>241</v>
      </c>
      <c r="C2119" s="146">
        <v>2020</v>
      </c>
      <c r="D2119" s="146">
        <v>1</v>
      </c>
      <c r="E2119" s="146" t="s">
        <v>242</v>
      </c>
      <c r="F2119" s="147">
        <v>5</v>
      </c>
      <c r="G2119" s="146" t="s">
        <v>283</v>
      </c>
      <c r="H2119" s="146">
        <v>5</v>
      </c>
      <c r="I2119" s="146" t="s">
        <v>289</v>
      </c>
      <c r="J2119" s="146" t="s">
        <v>248</v>
      </c>
      <c r="K2119" s="146" t="s">
        <v>270</v>
      </c>
      <c r="L2119" s="146">
        <v>460</v>
      </c>
      <c r="M2119" s="146" t="s">
        <v>285</v>
      </c>
      <c r="N2119" s="146">
        <v>1092</v>
      </c>
      <c r="O2119" s="146">
        <v>412835.01</v>
      </c>
      <c r="P2119" s="146">
        <v>2250464</v>
      </c>
      <c r="Q2119" t="str">
        <f t="shared" si="33"/>
        <v>3-Small C&amp;I</v>
      </c>
      <c r="R2119" s="148"/>
      <c r="U2119" s="148"/>
    </row>
    <row r="2120" spans="1:21" x14ac:dyDescent="0.35">
      <c r="A2120" s="146">
        <v>5</v>
      </c>
      <c r="B2120" s="146" t="s">
        <v>241</v>
      </c>
      <c r="C2120" s="146">
        <v>2020</v>
      </c>
      <c r="D2120" s="146">
        <v>1</v>
      </c>
      <c r="E2120" s="146" t="s">
        <v>242</v>
      </c>
      <c r="F2120" s="147">
        <v>1</v>
      </c>
      <c r="G2120" s="146" t="s">
        <v>243</v>
      </c>
      <c r="H2120" s="146">
        <v>15</v>
      </c>
      <c r="I2120" s="146" t="s">
        <v>318</v>
      </c>
      <c r="J2120" s="146" t="s">
        <v>266</v>
      </c>
      <c r="K2120" s="146" t="s">
        <v>276</v>
      </c>
      <c r="L2120" s="146">
        <v>200</v>
      </c>
      <c r="M2120" s="146" t="s">
        <v>259</v>
      </c>
      <c r="N2120" s="146">
        <v>2</v>
      </c>
      <c r="O2120" s="146">
        <v>85.97</v>
      </c>
      <c r="P2120" s="146">
        <v>302</v>
      </c>
      <c r="Q2120" t="str">
        <f t="shared" si="33"/>
        <v>3-Small C&amp;I</v>
      </c>
      <c r="R2120" s="148"/>
      <c r="U2120" s="148"/>
    </row>
    <row r="2121" spans="1:21" x14ac:dyDescent="0.35">
      <c r="A2121" s="146">
        <v>4</v>
      </c>
      <c r="B2121" s="146" t="s">
        <v>249</v>
      </c>
      <c r="C2121" s="146">
        <v>2020</v>
      </c>
      <c r="D2121" s="146">
        <v>1</v>
      </c>
      <c r="E2121" s="146" t="s">
        <v>242</v>
      </c>
      <c r="F2121" s="147">
        <v>3</v>
      </c>
      <c r="G2121" s="146" t="s">
        <v>262</v>
      </c>
      <c r="H2121" s="146">
        <v>1</v>
      </c>
      <c r="I2121" s="146" t="s">
        <v>251</v>
      </c>
      <c r="J2121" s="146" t="s">
        <v>245</v>
      </c>
      <c r="K2121" s="146" t="s">
        <v>246</v>
      </c>
      <c r="L2121" s="146">
        <v>300</v>
      </c>
      <c r="M2121" s="146" t="s">
        <v>282</v>
      </c>
      <c r="N2121" s="146">
        <v>24</v>
      </c>
      <c r="O2121" s="146">
        <v>3078.97</v>
      </c>
      <c r="P2121" s="146">
        <v>10989</v>
      </c>
      <c r="Q2121" t="str">
        <f t="shared" si="33"/>
        <v>1-Residential</v>
      </c>
      <c r="R2121" s="148"/>
      <c r="U2121" s="148"/>
    </row>
    <row r="2122" spans="1:21" x14ac:dyDescent="0.35">
      <c r="A2122" s="146">
        <v>5</v>
      </c>
      <c r="B2122" s="146" t="s">
        <v>241</v>
      </c>
      <c r="C2122" s="146">
        <v>2020</v>
      </c>
      <c r="D2122" s="146">
        <v>1</v>
      </c>
      <c r="E2122" s="146" t="s">
        <v>242</v>
      </c>
      <c r="F2122" s="147">
        <v>71</v>
      </c>
      <c r="G2122" s="146" t="s">
        <v>154</v>
      </c>
      <c r="H2122" s="146">
        <v>1</v>
      </c>
      <c r="I2122" s="146" t="s">
        <v>251</v>
      </c>
      <c r="J2122" s="146" t="s">
        <v>245</v>
      </c>
      <c r="K2122" s="146" t="s">
        <v>246</v>
      </c>
      <c r="L2122" s="146">
        <v>1571</v>
      </c>
      <c r="M2122" s="146" t="s">
        <v>331</v>
      </c>
      <c r="N2122" s="146">
        <v>1</v>
      </c>
      <c r="O2122" s="146">
        <v>7</v>
      </c>
      <c r="P2122" s="146">
        <v>0</v>
      </c>
      <c r="Q2122" t="str">
        <f t="shared" si="33"/>
        <v>1-Residential</v>
      </c>
      <c r="R2122" s="148"/>
      <c r="U2122" s="148"/>
    </row>
    <row r="2123" spans="1:21" x14ac:dyDescent="0.35">
      <c r="A2123" s="146">
        <v>4</v>
      </c>
      <c r="B2123" s="146" t="s">
        <v>249</v>
      </c>
      <c r="C2123" s="146">
        <v>2020</v>
      </c>
      <c r="D2123" s="146">
        <v>1</v>
      </c>
      <c r="E2123" s="146" t="s">
        <v>242</v>
      </c>
      <c r="F2123" s="147">
        <v>3</v>
      </c>
      <c r="G2123" s="146" t="s">
        <v>262</v>
      </c>
      <c r="H2123" s="146">
        <v>950</v>
      </c>
      <c r="I2123" s="146" t="s">
        <v>269</v>
      </c>
      <c r="J2123" s="146" t="s">
        <v>248</v>
      </c>
      <c r="K2123" s="146" t="s">
        <v>270</v>
      </c>
      <c r="L2123" s="146">
        <v>4532</v>
      </c>
      <c r="M2123" s="146" t="s">
        <v>265</v>
      </c>
      <c r="N2123" s="146">
        <v>1271</v>
      </c>
      <c r="O2123" s="146">
        <v>227150.8</v>
      </c>
      <c r="P2123" s="146">
        <v>2167083</v>
      </c>
      <c r="Q2123" t="str">
        <f t="shared" si="33"/>
        <v>3-Small C&amp;I</v>
      </c>
      <c r="R2123" s="148"/>
      <c r="U2123" s="148"/>
    </row>
    <row r="2124" spans="1:21" x14ac:dyDescent="0.35">
      <c r="A2124" s="146">
        <v>5</v>
      </c>
      <c r="B2124" s="146" t="s">
        <v>241</v>
      </c>
      <c r="C2124" s="146">
        <v>2020</v>
      </c>
      <c r="D2124" s="146">
        <v>1</v>
      </c>
      <c r="E2124" s="146" t="s">
        <v>242</v>
      </c>
      <c r="F2124" s="147">
        <v>79</v>
      </c>
      <c r="G2124" s="146" t="s">
        <v>154</v>
      </c>
      <c r="H2124" s="146">
        <v>5</v>
      </c>
      <c r="I2124" s="146" t="s">
        <v>289</v>
      </c>
      <c r="J2124" s="146" t="s">
        <v>248</v>
      </c>
      <c r="K2124" s="146" t="s">
        <v>270</v>
      </c>
      <c r="L2124" s="146">
        <v>1579</v>
      </c>
      <c r="M2124" s="146" t="s">
        <v>343</v>
      </c>
      <c r="N2124" s="146">
        <v>1</v>
      </c>
      <c r="O2124" s="146">
        <v>9.64</v>
      </c>
      <c r="P2124" s="146">
        <v>0</v>
      </c>
      <c r="Q2124" t="str">
        <f t="shared" si="33"/>
        <v>3-Small C&amp;I</v>
      </c>
      <c r="R2124" s="148"/>
      <c r="U2124" s="148"/>
    </row>
    <row r="2125" spans="1:21" x14ac:dyDescent="0.35">
      <c r="A2125" s="146">
        <v>5</v>
      </c>
      <c r="B2125" s="146" t="s">
        <v>241</v>
      </c>
      <c r="C2125" s="146">
        <v>2020</v>
      </c>
      <c r="D2125" s="146">
        <v>1</v>
      </c>
      <c r="E2125" s="146" t="s">
        <v>242</v>
      </c>
      <c r="F2125" s="147">
        <v>6</v>
      </c>
      <c r="G2125" s="146" t="s">
        <v>293</v>
      </c>
      <c r="H2125" s="146">
        <v>627</v>
      </c>
      <c r="I2125" s="146" t="s">
        <v>366</v>
      </c>
      <c r="J2125" s="146" t="s">
        <v>310</v>
      </c>
      <c r="K2125" s="146" t="s">
        <v>154</v>
      </c>
      <c r="L2125" s="146">
        <v>4562</v>
      </c>
      <c r="M2125" s="146" t="s">
        <v>300</v>
      </c>
      <c r="N2125" s="146">
        <v>3</v>
      </c>
      <c r="O2125" s="146">
        <v>1169.32</v>
      </c>
      <c r="P2125" s="146">
        <v>364</v>
      </c>
      <c r="Q2125" t="str">
        <f t="shared" si="33"/>
        <v>Street</v>
      </c>
      <c r="R2125" s="148"/>
      <c r="U2125" s="148"/>
    </row>
    <row r="2126" spans="1:21" x14ac:dyDescent="0.35">
      <c r="A2126" s="146">
        <v>5</v>
      </c>
      <c r="B2126" s="146" t="s">
        <v>241</v>
      </c>
      <c r="C2126" s="146">
        <v>2020</v>
      </c>
      <c r="D2126" s="146">
        <v>1</v>
      </c>
      <c r="E2126" s="146" t="s">
        <v>242</v>
      </c>
      <c r="F2126" s="147">
        <v>3</v>
      </c>
      <c r="G2126" s="146" t="s">
        <v>262</v>
      </c>
      <c r="H2126" s="146">
        <v>20</v>
      </c>
      <c r="I2126" s="146" t="s">
        <v>357</v>
      </c>
      <c r="J2126" s="146" t="s">
        <v>274</v>
      </c>
      <c r="K2126" s="146" t="s">
        <v>315</v>
      </c>
      <c r="L2126" s="146">
        <v>300</v>
      </c>
      <c r="M2126" s="146" t="s">
        <v>282</v>
      </c>
      <c r="N2126" s="146">
        <v>82</v>
      </c>
      <c r="O2126" s="146">
        <v>234098.53</v>
      </c>
      <c r="P2126" s="146">
        <v>1165537</v>
      </c>
      <c r="Q2126" t="str">
        <f t="shared" si="33"/>
        <v>4-Medium C&amp;I</v>
      </c>
      <c r="R2126" s="148"/>
      <c r="U2126" s="148"/>
    </row>
    <row r="2127" spans="1:21" x14ac:dyDescent="0.35">
      <c r="A2127" s="146">
        <v>5</v>
      </c>
      <c r="B2127" s="146" t="s">
        <v>241</v>
      </c>
      <c r="C2127" s="146">
        <v>2020</v>
      </c>
      <c r="D2127" s="146">
        <v>1</v>
      </c>
      <c r="E2127" s="146" t="s">
        <v>242</v>
      </c>
      <c r="F2127" s="147">
        <v>3</v>
      </c>
      <c r="G2127" s="146" t="s">
        <v>262</v>
      </c>
      <c r="H2127" s="146">
        <v>19</v>
      </c>
      <c r="I2127" s="146" t="s">
        <v>361</v>
      </c>
      <c r="J2127" s="146" t="s">
        <v>271</v>
      </c>
      <c r="K2127" s="146" t="s">
        <v>327</v>
      </c>
      <c r="L2127" s="146">
        <v>300</v>
      </c>
      <c r="M2127" s="146" t="s">
        <v>282</v>
      </c>
      <c r="N2127" s="146">
        <v>51</v>
      </c>
      <c r="O2127" s="146">
        <v>221264.42</v>
      </c>
      <c r="P2127" s="146">
        <v>1110094</v>
      </c>
      <c r="Q2127" t="str">
        <f t="shared" si="33"/>
        <v>4-Medium C&amp;I</v>
      </c>
      <c r="R2127" s="148"/>
      <c r="U2127" s="148"/>
    </row>
    <row r="2128" spans="1:21" x14ac:dyDescent="0.35">
      <c r="A2128" s="146">
        <v>5</v>
      </c>
      <c r="B2128" s="146" t="s">
        <v>241</v>
      </c>
      <c r="C2128" s="146">
        <v>2020</v>
      </c>
      <c r="D2128" s="146">
        <v>1</v>
      </c>
      <c r="E2128" s="146" t="s">
        <v>242</v>
      </c>
      <c r="F2128" s="147">
        <v>5</v>
      </c>
      <c r="G2128" s="146" t="s">
        <v>283</v>
      </c>
      <c r="H2128" s="146">
        <v>700</v>
      </c>
      <c r="I2128" s="146" t="s">
        <v>329</v>
      </c>
      <c r="J2128" s="146" t="s">
        <v>277</v>
      </c>
      <c r="K2128" s="146" t="s">
        <v>317</v>
      </c>
      <c r="L2128" s="146">
        <v>460</v>
      </c>
      <c r="M2128" s="146" t="s">
        <v>285</v>
      </c>
      <c r="N2128" s="146">
        <v>4</v>
      </c>
      <c r="O2128" s="146">
        <v>141790.01</v>
      </c>
      <c r="P2128" s="146">
        <v>588450</v>
      </c>
      <c r="Q2128" t="str">
        <f t="shared" si="33"/>
        <v>5-Large C&amp;I</v>
      </c>
      <c r="R2128" s="148"/>
      <c r="U2128" s="148"/>
    </row>
    <row r="2129" spans="1:21" x14ac:dyDescent="0.35">
      <c r="A2129" s="146">
        <v>5</v>
      </c>
      <c r="B2129" s="146" t="s">
        <v>241</v>
      </c>
      <c r="C2129" s="146">
        <v>2020</v>
      </c>
      <c r="D2129" s="146">
        <v>1</v>
      </c>
      <c r="E2129" s="146" t="s">
        <v>242</v>
      </c>
      <c r="F2129" s="147">
        <v>3</v>
      </c>
      <c r="G2129" s="146" t="s">
        <v>262</v>
      </c>
      <c r="H2129" s="146">
        <v>13</v>
      </c>
      <c r="I2129" s="146" t="s">
        <v>337</v>
      </c>
      <c r="J2129" s="146" t="s">
        <v>268</v>
      </c>
      <c r="K2129" s="146" t="s">
        <v>281</v>
      </c>
      <c r="L2129" s="146">
        <v>300</v>
      </c>
      <c r="M2129" s="146" t="s">
        <v>282</v>
      </c>
      <c r="N2129" s="146">
        <v>114</v>
      </c>
      <c r="O2129" s="146">
        <v>295357.88</v>
      </c>
      <c r="P2129" s="146">
        <v>1482854</v>
      </c>
      <c r="Q2129" t="str">
        <f t="shared" si="33"/>
        <v>4-Medium C&amp;I</v>
      </c>
      <c r="R2129" s="148"/>
      <c r="U2129" s="148"/>
    </row>
    <row r="2130" spans="1:21" x14ac:dyDescent="0.35">
      <c r="A2130" s="146">
        <v>5</v>
      </c>
      <c r="B2130" s="146" t="s">
        <v>241</v>
      </c>
      <c r="C2130" s="146">
        <v>2020</v>
      </c>
      <c r="D2130" s="146">
        <v>1</v>
      </c>
      <c r="E2130" s="146" t="s">
        <v>242</v>
      </c>
      <c r="F2130" s="147">
        <v>6</v>
      </c>
      <c r="G2130" s="146" t="s">
        <v>293</v>
      </c>
      <c r="H2130" s="146">
        <v>613</v>
      </c>
      <c r="I2130" s="146" t="s">
        <v>294</v>
      </c>
      <c r="J2130" s="146" t="s">
        <v>253</v>
      </c>
      <c r="K2130" s="146" t="s">
        <v>295</v>
      </c>
      <c r="L2130" s="146">
        <v>700</v>
      </c>
      <c r="M2130" s="146" t="s">
        <v>296</v>
      </c>
      <c r="N2130" s="146">
        <v>6</v>
      </c>
      <c r="O2130" s="146">
        <v>154.1</v>
      </c>
      <c r="P2130" s="146">
        <v>485</v>
      </c>
      <c r="Q2130" t="str">
        <f t="shared" si="33"/>
        <v>3-Small C&amp;I</v>
      </c>
      <c r="R2130" s="148"/>
      <c r="U2130" s="148"/>
    </row>
    <row r="2131" spans="1:21" x14ac:dyDescent="0.35">
      <c r="A2131" s="146">
        <v>5</v>
      </c>
      <c r="B2131" s="146" t="s">
        <v>241</v>
      </c>
      <c r="C2131" s="146">
        <v>2020</v>
      </c>
      <c r="D2131" s="146">
        <v>1</v>
      </c>
      <c r="E2131" s="146" t="s">
        <v>242</v>
      </c>
      <c r="F2131" s="147">
        <v>10</v>
      </c>
      <c r="G2131" s="146" t="s">
        <v>250</v>
      </c>
      <c r="H2131" s="146">
        <v>602</v>
      </c>
      <c r="I2131" s="146" t="s">
        <v>309</v>
      </c>
      <c r="J2131" s="146" t="s">
        <v>305</v>
      </c>
      <c r="K2131" s="146" t="s">
        <v>307</v>
      </c>
      <c r="L2131" s="146">
        <v>207</v>
      </c>
      <c r="M2131" s="146" t="s">
        <v>252</v>
      </c>
      <c r="N2131" s="146">
        <v>2</v>
      </c>
      <c r="O2131" s="146">
        <v>79.72</v>
      </c>
      <c r="P2131" s="146">
        <v>188</v>
      </c>
      <c r="Q2131" t="str">
        <f t="shared" si="33"/>
        <v>Street</v>
      </c>
      <c r="R2131" s="148"/>
      <c r="U2131" s="148"/>
    </row>
    <row r="2132" spans="1:21" x14ac:dyDescent="0.35">
      <c r="A2132" s="146">
        <v>5</v>
      </c>
      <c r="B2132" s="146" t="s">
        <v>241</v>
      </c>
      <c r="C2132" s="146">
        <v>2020</v>
      </c>
      <c r="D2132" s="146">
        <v>1</v>
      </c>
      <c r="E2132" s="146" t="s">
        <v>242</v>
      </c>
      <c r="F2132" s="147">
        <v>60</v>
      </c>
      <c r="G2132" s="146" t="s">
        <v>154</v>
      </c>
      <c r="H2132" s="146">
        <v>600</v>
      </c>
      <c r="I2132" s="146" t="s">
        <v>364</v>
      </c>
      <c r="J2132" s="146" t="s">
        <v>290</v>
      </c>
      <c r="K2132" s="146" t="s">
        <v>299</v>
      </c>
      <c r="L2132" s="146">
        <v>360</v>
      </c>
      <c r="M2132" s="146" t="s">
        <v>304</v>
      </c>
      <c r="N2132" s="146">
        <v>9</v>
      </c>
      <c r="O2132" s="146">
        <v>4543.96</v>
      </c>
      <c r="P2132" s="146">
        <v>6610</v>
      </c>
      <c r="Q2132" t="str">
        <f t="shared" si="33"/>
        <v>Street</v>
      </c>
      <c r="R2132" s="148"/>
      <c r="U2132" s="148"/>
    </row>
    <row r="2133" spans="1:21" x14ac:dyDescent="0.35">
      <c r="A2133" s="146">
        <v>5</v>
      </c>
      <c r="B2133" s="146" t="s">
        <v>241</v>
      </c>
      <c r="C2133" s="146">
        <v>2020</v>
      </c>
      <c r="D2133" s="146">
        <v>1</v>
      </c>
      <c r="E2133" s="146" t="s">
        <v>242</v>
      </c>
      <c r="F2133" s="147">
        <v>60</v>
      </c>
      <c r="G2133" s="146" t="s">
        <v>154</v>
      </c>
      <c r="H2133" s="146">
        <v>623</v>
      </c>
      <c r="I2133" s="146" t="s">
        <v>302</v>
      </c>
      <c r="J2133" s="146" t="s">
        <v>301</v>
      </c>
      <c r="K2133" s="146" t="s">
        <v>303</v>
      </c>
      <c r="L2133" s="146">
        <v>360</v>
      </c>
      <c r="M2133" s="146" t="s">
        <v>304</v>
      </c>
      <c r="N2133" s="146">
        <v>3</v>
      </c>
      <c r="O2133" s="146">
        <v>74.34</v>
      </c>
      <c r="P2133" s="146">
        <v>246</v>
      </c>
      <c r="Q2133" t="str">
        <f t="shared" si="33"/>
        <v>Street</v>
      </c>
      <c r="R2133" s="148"/>
      <c r="U2133" s="148"/>
    </row>
    <row r="2134" spans="1:21" x14ac:dyDescent="0.35">
      <c r="A2134" s="146">
        <v>4</v>
      </c>
      <c r="B2134" s="146" t="s">
        <v>249</v>
      </c>
      <c r="C2134" s="146">
        <v>2020</v>
      </c>
      <c r="D2134" s="146">
        <v>1</v>
      </c>
      <c r="E2134" s="146" t="s">
        <v>242</v>
      </c>
      <c r="F2134" s="147">
        <v>1</v>
      </c>
      <c r="G2134" s="146" t="s">
        <v>243</v>
      </c>
      <c r="H2134" s="146">
        <v>6</v>
      </c>
      <c r="I2134" s="146" t="s">
        <v>344</v>
      </c>
      <c r="J2134" s="146" t="s">
        <v>257</v>
      </c>
      <c r="K2134" s="146" t="s">
        <v>258</v>
      </c>
      <c r="L2134" s="146">
        <v>200</v>
      </c>
      <c r="M2134" s="146" t="s">
        <v>259</v>
      </c>
      <c r="N2134" s="146">
        <v>26</v>
      </c>
      <c r="O2134" s="146">
        <v>4482.1000000000004</v>
      </c>
      <c r="P2134" s="146">
        <v>25748</v>
      </c>
      <c r="Q2134" t="str">
        <f t="shared" si="33"/>
        <v>2-Low Income Residential</v>
      </c>
      <c r="R2134" s="148"/>
      <c r="U2134" s="148"/>
    </row>
    <row r="2135" spans="1:21" x14ac:dyDescent="0.35">
      <c r="A2135" s="146">
        <v>5</v>
      </c>
      <c r="B2135" s="146" t="s">
        <v>241</v>
      </c>
      <c r="C2135" s="146">
        <v>2020</v>
      </c>
      <c r="D2135" s="146">
        <v>1</v>
      </c>
      <c r="E2135" s="146" t="s">
        <v>242</v>
      </c>
      <c r="F2135" s="147">
        <v>1</v>
      </c>
      <c r="G2135" s="146" t="s">
        <v>243</v>
      </c>
      <c r="H2135" s="146">
        <v>602</v>
      </c>
      <c r="I2135" s="146" t="s">
        <v>309</v>
      </c>
      <c r="J2135" s="146" t="s">
        <v>305</v>
      </c>
      <c r="K2135" s="146" t="s">
        <v>307</v>
      </c>
      <c r="L2135" s="146">
        <v>200</v>
      </c>
      <c r="M2135" s="146" t="s">
        <v>259</v>
      </c>
      <c r="N2135" s="146">
        <v>191</v>
      </c>
      <c r="O2135" s="146">
        <v>9280.23</v>
      </c>
      <c r="P2135" s="146">
        <v>24814</v>
      </c>
      <c r="Q2135" t="str">
        <f t="shared" si="33"/>
        <v>Street</v>
      </c>
      <c r="R2135" s="148"/>
      <c r="U2135" s="148"/>
    </row>
    <row r="2136" spans="1:21" x14ac:dyDescent="0.35">
      <c r="A2136" s="146">
        <v>4</v>
      </c>
      <c r="B2136" s="146" t="s">
        <v>249</v>
      </c>
      <c r="C2136" s="146">
        <v>2020</v>
      </c>
      <c r="D2136" s="146">
        <v>1</v>
      </c>
      <c r="E2136" s="146" t="s">
        <v>242</v>
      </c>
      <c r="F2136" s="147">
        <v>5</v>
      </c>
      <c r="G2136" s="146" t="s">
        <v>283</v>
      </c>
      <c r="H2136" s="146">
        <v>18</v>
      </c>
      <c r="I2136" s="146" t="s">
        <v>284</v>
      </c>
      <c r="J2136" s="146" t="s">
        <v>268</v>
      </c>
      <c r="K2136" s="146" t="s">
        <v>281</v>
      </c>
      <c r="L2136" s="146">
        <v>460</v>
      </c>
      <c r="M2136" s="146" t="s">
        <v>285</v>
      </c>
      <c r="N2136" s="146">
        <v>1</v>
      </c>
      <c r="O2136" s="146">
        <v>608.02</v>
      </c>
      <c r="P2136" s="146">
        <v>2400</v>
      </c>
      <c r="Q2136" t="str">
        <f t="shared" si="33"/>
        <v>4-Medium C&amp;I</v>
      </c>
      <c r="R2136" s="148"/>
      <c r="U2136" s="148"/>
    </row>
    <row r="2137" spans="1:21" x14ac:dyDescent="0.35">
      <c r="A2137" s="146">
        <v>4</v>
      </c>
      <c r="B2137" s="146" t="s">
        <v>249</v>
      </c>
      <c r="C2137" s="146">
        <v>2020</v>
      </c>
      <c r="D2137" s="146">
        <v>1</v>
      </c>
      <c r="E2137" s="146" t="s">
        <v>242</v>
      </c>
      <c r="F2137" s="147">
        <v>3</v>
      </c>
      <c r="G2137" s="146" t="s">
        <v>262</v>
      </c>
      <c r="H2137" s="146">
        <v>954</v>
      </c>
      <c r="I2137" s="146" t="s">
        <v>356</v>
      </c>
      <c r="J2137" s="146" t="s">
        <v>268</v>
      </c>
      <c r="K2137" s="146" t="s">
        <v>281</v>
      </c>
      <c r="L2137" s="146">
        <v>4532</v>
      </c>
      <c r="M2137" s="146" t="s">
        <v>265</v>
      </c>
      <c r="N2137" s="146">
        <v>72</v>
      </c>
      <c r="O2137" s="146">
        <v>161892.4</v>
      </c>
      <c r="P2137" s="146">
        <v>1851503</v>
      </c>
      <c r="Q2137" t="str">
        <f t="shared" si="33"/>
        <v>4-Medium C&amp;I</v>
      </c>
      <c r="R2137" s="148"/>
      <c r="U2137" s="148"/>
    </row>
    <row r="2138" spans="1:21" x14ac:dyDescent="0.35">
      <c r="A2138" s="146">
        <v>5</v>
      </c>
      <c r="B2138" s="146" t="s">
        <v>241</v>
      </c>
      <c r="C2138" s="146">
        <v>2020</v>
      </c>
      <c r="D2138" s="146">
        <v>1</v>
      </c>
      <c r="E2138" s="146" t="s">
        <v>242</v>
      </c>
      <c r="F2138" s="147">
        <v>79</v>
      </c>
      <c r="G2138" s="146" t="s">
        <v>154</v>
      </c>
      <c r="H2138" s="146">
        <v>710</v>
      </c>
      <c r="I2138" s="146" t="s">
        <v>332</v>
      </c>
      <c r="J2138" s="146" t="s">
        <v>277</v>
      </c>
      <c r="K2138" s="146" t="s">
        <v>317</v>
      </c>
      <c r="L2138" s="146">
        <v>4579</v>
      </c>
      <c r="M2138" s="146" t="s">
        <v>267</v>
      </c>
      <c r="N2138" s="146">
        <v>1</v>
      </c>
      <c r="O2138" s="146">
        <v>3316.46</v>
      </c>
      <c r="P2138" s="146">
        <v>62030</v>
      </c>
      <c r="Q2138" t="str">
        <f t="shared" si="33"/>
        <v>5-Large C&amp;I</v>
      </c>
      <c r="R2138" s="148"/>
      <c r="U2138" s="148"/>
    </row>
    <row r="2139" spans="1:21" x14ac:dyDescent="0.35">
      <c r="A2139" s="146">
        <v>5</v>
      </c>
      <c r="B2139" s="146" t="s">
        <v>241</v>
      </c>
      <c r="C2139" s="146">
        <v>2020</v>
      </c>
      <c r="D2139" s="146">
        <v>1</v>
      </c>
      <c r="E2139" s="146" t="s">
        <v>242</v>
      </c>
      <c r="F2139" s="147">
        <v>10</v>
      </c>
      <c r="G2139" s="146" t="s">
        <v>250</v>
      </c>
      <c r="H2139" s="146">
        <v>1</v>
      </c>
      <c r="I2139" s="146" t="s">
        <v>251</v>
      </c>
      <c r="J2139" s="146" t="s">
        <v>245</v>
      </c>
      <c r="K2139" s="146" t="s">
        <v>246</v>
      </c>
      <c r="L2139" s="146">
        <v>207</v>
      </c>
      <c r="M2139" s="146" t="s">
        <v>252</v>
      </c>
      <c r="N2139" s="146">
        <v>40299</v>
      </c>
      <c r="O2139" s="146">
        <v>11805293.470000001</v>
      </c>
      <c r="P2139" s="146">
        <v>44733160</v>
      </c>
      <c r="Q2139" t="str">
        <f t="shared" si="33"/>
        <v>1-Residential</v>
      </c>
      <c r="R2139" s="148"/>
      <c r="U2139" s="148"/>
    </row>
    <row r="2140" spans="1:21" x14ac:dyDescent="0.35">
      <c r="A2140" s="146">
        <v>5</v>
      </c>
      <c r="B2140" s="146" t="s">
        <v>241</v>
      </c>
      <c r="C2140" s="146">
        <v>2020</v>
      </c>
      <c r="D2140" s="146">
        <v>1</v>
      </c>
      <c r="E2140" s="146" t="s">
        <v>242</v>
      </c>
      <c r="F2140" s="147">
        <v>3</v>
      </c>
      <c r="G2140" s="146" t="s">
        <v>262</v>
      </c>
      <c r="H2140" s="146">
        <v>1</v>
      </c>
      <c r="I2140" s="146" t="s">
        <v>251</v>
      </c>
      <c r="J2140" s="146" t="s">
        <v>245</v>
      </c>
      <c r="K2140" s="146" t="s">
        <v>246</v>
      </c>
      <c r="L2140" s="146">
        <v>300</v>
      </c>
      <c r="M2140" s="146" t="s">
        <v>282</v>
      </c>
      <c r="N2140" s="146">
        <v>1369</v>
      </c>
      <c r="O2140" s="146">
        <v>484597.85</v>
      </c>
      <c r="P2140" s="146">
        <v>1844058</v>
      </c>
      <c r="Q2140" t="str">
        <f t="shared" si="33"/>
        <v>1-Residential</v>
      </c>
      <c r="R2140" s="148"/>
      <c r="U2140" s="148"/>
    </row>
    <row r="2141" spans="1:21" x14ac:dyDescent="0.35">
      <c r="A2141" s="146">
        <v>5</v>
      </c>
      <c r="B2141" s="146" t="s">
        <v>241</v>
      </c>
      <c r="C2141" s="146">
        <v>2020</v>
      </c>
      <c r="D2141" s="146">
        <v>1</v>
      </c>
      <c r="E2141" s="146" t="s">
        <v>242</v>
      </c>
      <c r="F2141" s="147">
        <v>1</v>
      </c>
      <c r="G2141" s="146" t="s">
        <v>243</v>
      </c>
      <c r="H2141" s="146">
        <v>5</v>
      </c>
      <c r="I2141" s="146" t="s">
        <v>289</v>
      </c>
      <c r="J2141" s="146" t="s">
        <v>248</v>
      </c>
      <c r="K2141" s="146" t="s">
        <v>270</v>
      </c>
      <c r="L2141" s="146">
        <v>200</v>
      </c>
      <c r="M2141" s="146" t="s">
        <v>259</v>
      </c>
      <c r="N2141" s="146">
        <v>1284</v>
      </c>
      <c r="O2141" s="146">
        <v>117951.91</v>
      </c>
      <c r="P2141" s="146">
        <v>662920</v>
      </c>
      <c r="Q2141" t="str">
        <f t="shared" si="33"/>
        <v>3-Small C&amp;I</v>
      </c>
      <c r="R2141" s="148"/>
      <c r="U2141" s="148"/>
    </row>
    <row r="2142" spans="1:21" x14ac:dyDescent="0.35">
      <c r="A2142" s="146">
        <v>5</v>
      </c>
      <c r="B2142" s="146" t="s">
        <v>241</v>
      </c>
      <c r="C2142" s="146">
        <v>2020</v>
      </c>
      <c r="D2142" s="146">
        <v>1</v>
      </c>
      <c r="E2142" s="146" t="s">
        <v>242</v>
      </c>
      <c r="F2142" s="147">
        <v>3</v>
      </c>
      <c r="G2142" s="146" t="s">
        <v>262</v>
      </c>
      <c r="H2142" s="146">
        <v>952</v>
      </c>
      <c r="I2142" s="146" t="s">
        <v>272</v>
      </c>
      <c r="J2142" s="146" t="s">
        <v>260</v>
      </c>
      <c r="K2142" s="146" t="s">
        <v>273</v>
      </c>
      <c r="L2142" s="146">
        <v>4532</v>
      </c>
      <c r="M2142" s="146" t="s">
        <v>265</v>
      </c>
      <c r="N2142" s="146">
        <v>420</v>
      </c>
      <c r="O2142" s="146">
        <v>163944.67000000001</v>
      </c>
      <c r="P2142" s="146">
        <v>1991317</v>
      </c>
      <c r="Q2142" t="str">
        <f t="shared" si="33"/>
        <v>3-Small C&amp;I</v>
      </c>
      <c r="R2142" s="148"/>
      <c r="U2142" s="148"/>
    </row>
    <row r="2143" spans="1:21" x14ac:dyDescent="0.35">
      <c r="A2143" s="146">
        <v>5</v>
      </c>
      <c r="B2143" s="146" t="s">
        <v>241</v>
      </c>
      <c r="C2143" s="146">
        <v>2020</v>
      </c>
      <c r="D2143" s="146">
        <v>1</v>
      </c>
      <c r="E2143" s="146" t="s">
        <v>242</v>
      </c>
      <c r="F2143" s="147">
        <v>6</v>
      </c>
      <c r="G2143" s="146" t="s">
        <v>293</v>
      </c>
      <c r="H2143" s="146">
        <v>950</v>
      </c>
      <c r="I2143" s="146" t="s">
        <v>269</v>
      </c>
      <c r="J2143" s="146" t="s">
        <v>248</v>
      </c>
      <c r="K2143" s="146" t="s">
        <v>270</v>
      </c>
      <c r="L2143" s="146">
        <v>4562</v>
      </c>
      <c r="M2143" s="146" t="s">
        <v>300</v>
      </c>
      <c r="N2143" s="146">
        <v>30</v>
      </c>
      <c r="O2143" s="146">
        <v>1001.5</v>
      </c>
      <c r="P2143" s="146">
        <v>7911</v>
      </c>
      <c r="Q2143" t="str">
        <f t="shared" si="33"/>
        <v>3-Small C&amp;I</v>
      </c>
      <c r="R2143" s="148"/>
      <c r="U2143" s="148"/>
    </row>
    <row r="2144" spans="1:21" x14ac:dyDescent="0.35">
      <c r="A2144" s="146">
        <v>5</v>
      </c>
      <c r="B2144" s="146" t="s">
        <v>241</v>
      </c>
      <c r="C2144" s="146">
        <v>2020</v>
      </c>
      <c r="D2144" s="146">
        <v>1</v>
      </c>
      <c r="E2144" s="146" t="s">
        <v>242</v>
      </c>
      <c r="F2144" s="147">
        <v>3</v>
      </c>
      <c r="G2144" s="146" t="s">
        <v>262</v>
      </c>
      <c r="H2144" s="146">
        <v>951</v>
      </c>
      <c r="I2144" s="146" t="s">
        <v>263</v>
      </c>
      <c r="J2144" s="146" t="s">
        <v>255</v>
      </c>
      <c r="K2144" s="146" t="s">
        <v>264</v>
      </c>
      <c r="L2144" s="146">
        <v>4532</v>
      </c>
      <c r="M2144" s="146" t="s">
        <v>265</v>
      </c>
      <c r="N2144" s="146">
        <v>1188</v>
      </c>
      <c r="O2144" s="146">
        <v>45132.79</v>
      </c>
      <c r="P2144" s="146">
        <v>405238</v>
      </c>
      <c r="Q2144" t="str">
        <f t="shared" si="33"/>
        <v>3-Small C&amp;I</v>
      </c>
      <c r="R2144" s="148"/>
      <c r="U2144" s="148"/>
    </row>
    <row r="2145" spans="1:21" x14ac:dyDescent="0.35">
      <c r="A2145" s="146">
        <v>4</v>
      </c>
      <c r="B2145" s="146" t="s">
        <v>249</v>
      </c>
      <c r="C2145" s="146">
        <v>2020</v>
      </c>
      <c r="D2145" s="146">
        <v>1</v>
      </c>
      <c r="E2145" s="146" t="s">
        <v>242</v>
      </c>
      <c r="F2145" s="147">
        <v>3</v>
      </c>
      <c r="G2145" s="146" t="s">
        <v>262</v>
      </c>
      <c r="H2145" s="146">
        <v>18</v>
      </c>
      <c r="I2145" s="146" t="s">
        <v>284</v>
      </c>
      <c r="J2145" s="146" t="s">
        <v>268</v>
      </c>
      <c r="K2145" s="146" t="s">
        <v>281</v>
      </c>
      <c r="L2145" s="146">
        <v>300</v>
      </c>
      <c r="M2145" s="146" t="s">
        <v>282</v>
      </c>
      <c r="N2145" s="146">
        <v>4</v>
      </c>
      <c r="O2145" s="146">
        <v>3963.63</v>
      </c>
      <c r="P2145" s="146">
        <v>14981</v>
      </c>
      <c r="Q2145" t="str">
        <f t="shared" si="33"/>
        <v>4-Medium C&amp;I</v>
      </c>
      <c r="R2145" s="148"/>
      <c r="U2145" s="148"/>
    </row>
    <row r="2146" spans="1:21" x14ac:dyDescent="0.35">
      <c r="A2146" s="146">
        <v>5</v>
      </c>
      <c r="B2146" s="146" t="s">
        <v>241</v>
      </c>
      <c r="C2146" s="146">
        <v>2020</v>
      </c>
      <c r="D2146" s="146">
        <v>1</v>
      </c>
      <c r="E2146" s="146" t="s">
        <v>242</v>
      </c>
      <c r="F2146" s="147">
        <v>3</v>
      </c>
      <c r="G2146" s="146" t="s">
        <v>262</v>
      </c>
      <c r="H2146" s="146">
        <v>903</v>
      </c>
      <c r="I2146" s="146" t="s">
        <v>244</v>
      </c>
      <c r="J2146" s="146" t="s">
        <v>245</v>
      </c>
      <c r="K2146" s="146" t="s">
        <v>246</v>
      </c>
      <c r="L2146" s="146">
        <v>4532</v>
      </c>
      <c r="M2146" s="146" t="s">
        <v>265</v>
      </c>
      <c r="N2146" s="146">
        <v>1025</v>
      </c>
      <c r="O2146" s="146">
        <v>424133.08</v>
      </c>
      <c r="P2146" s="146">
        <v>3530496</v>
      </c>
      <c r="Q2146" t="str">
        <f t="shared" si="33"/>
        <v>1-Residential</v>
      </c>
      <c r="R2146" s="148"/>
      <c r="U2146" s="148"/>
    </row>
    <row r="2147" spans="1:21" x14ac:dyDescent="0.35">
      <c r="A2147" s="146">
        <v>5</v>
      </c>
      <c r="B2147" s="146" t="s">
        <v>241</v>
      </c>
      <c r="C2147" s="146">
        <v>2020</v>
      </c>
      <c r="D2147" s="146">
        <v>1</v>
      </c>
      <c r="E2147" s="146" t="s">
        <v>242</v>
      </c>
      <c r="F2147" s="147">
        <v>5</v>
      </c>
      <c r="G2147" s="146" t="s">
        <v>283</v>
      </c>
      <c r="H2147" s="146">
        <v>11</v>
      </c>
      <c r="I2147" s="146" t="s">
        <v>335</v>
      </c>
      <c r="J2147" s="146" t="s">
        <v>248</v>
      </c>
      <c r="K2147" s="146" t="s">
        <v>270</v>
      </c>
      <c r="L2147" s="146">
        <v>460</v>
      </c>
      <c r="M2147" s="146" t="s">
        <v>285</v>
      </c>
      <c r="N2147" s="146">
        <v>2</v>
      </c>
      <c r="O2147" s="146">
        <v>157.80000000000001</v>
      </c>
      <c r="P2147" s="146">
        <v>610</v>
      </c>
      <c r="Q2147" t="str">
        <f t="shared" si="33"/>
        <v>3-Small C&amp;I</v>
      </c>
      <c r="R2147" s="148"/>
      <c r="U2147" s="148"/>
    </row>
    <row r="2148" spans="1:21" x14ac:dyDescent="0.35">
      <c r="A2148" s="146">
        <v>5</v>
      </c>
      <c r="B2148" s="146" t="s">
        <v>241</v>
      </c>
      <c r="C2148" s="146">
        <v>2020</v>
      </c>
      <c r="D2148" s="146">
        <v>1</v>
      </c>
      <c r="E2148" s="146" t="s">
        <v>242</v>
      </c>
      <c r="F2148" s="147">
        <v>6</v>
      </c>
      <c r="G2148" s="146" t="s">
        <v>293</v>
      </c>
      <c r="H2148" s="146">
        <v>609</v>
      </c>
      <c r="I2148" s="146" t="s">
        <v>340</v>
      </c>
      <c r="J2148" s="146" t="s">
        <v>308</v>
      </c>
      <c r="K2148" s="146" t="s">
        <v>154</v>
      </c>
      <c r="L2148" s="146">
        <v>700</v>
      </c>
      <c r="M2148" s="146" t="s">
        <v>296</v>
      </c>
      <c r="N2148" s="146">
        <v>10</v>
      </c>
      <c r="O2148" s="146">
        <v>9464.34</v>
      </c>
      <c r="P2148" s="146">
        <v>40292</v>
      </c>
      <c r="Q2148" t="str">
        <f t="shared" si="33"/>
        <v>Street</v>
      </c>
      <c r="R2148" s="148"/>
      <c r="U2148" s="148"/>
    </row>
    <row r="2149" spans="1:21" x14ac:dyDescent="0.35">
      <c r="A2149" s="146">
        <v>5</v>
      </c>
      <c r="B2149" s="146" t="s">
        <v>241</v>
      </c>
      <c r="C2149" s="146">
        <v>2020</v>
      </c>
      <c r="D2149" s="146">
        <v>1</v>
      </c>
      <c r="E2149" s="146" t="s">
        <v>242</v>
      </c>
      <c r="F2149" s="147">
        <v>3</v>
      </c>
      <c r="G2149" s="146" t="s">
        <v>262</v>
      </c>
      <c r="H2149" s="146">
        <v>10</v>
      </c>
      <c r="I2149" s="146" t="s">
        <v>347</v>
      </c>
      <c r="J2149" s="146" t="s">
        <v>260</v>
      </c>
      <c r="K2149" s="146" t="s">
        <v>273</v>
      </c>
      <c r="L2149" s="146">
        <v>300</v>
      </c>
      <c r="M2149" s="146" t="s">
        <v>282</v>
      </c>
      <c r="N2149" s="146">
        <v>23676</v>
      </c>
      <c r="O2149" s="146">
        <v>2194136.02</v>
      </c>
      <c r="P2149" s="146">
        <v>9905456</v>
      </c>
      <c r="Q2149" t="str">
        <f t="shared" si="33"/>
        <v>3-Small C&amp;I</v>
      </c>
      <c r="R2149" s="148"/>
      <c r="U2149" s="148"/>
    </row>
    <row r="2150" spans="1:21" x14ac:dyDescent="0.35">
      <c r="A2150" s="146">
        <v>5</v>
      </c>
      <c r="B2150" s="146" t="s">
        <v>241</v>
      </c>
      <c r="C2150" s="146">
        <v>2020</v>
      </c>
      <c r="D2150" s="146">
        <v>1</v>
      </c>
      <c r="E2150" s="146" t="s">
        <v>242</v>
      </c>
      <c r="F2150" s="147">
        <v>5</v>
      </c>
      <c r="G2150" s="146" t="s">
        <v>283</v>
      </c>
      <c r="H2150" s="146">
        <v>701</v>
      </c>
      <c r="I2150" s="146" t="s">
        <v>316</v>
      </c>
      <c r="J2150" s="146" t="s">
        <v>277</v>
      </c>
      <c r="K2150" s="146" t="s">
        <v>317</v>
      </c>
      <c r="L2150" s="146">
        <v>460</v>
      </c>
      <c r="M2150" s="146" t="s">
        <v>285</v>
      </c>
      <c r="N2150" s="146">
        <v>80</v>
      </c>
      <c r="O2150" s="146">
        <v>1241672.1499999999</v>
      </c>
      <c r="P2150" s="146">
        <v>6401010</v>
      </c>
      <c r="Q2150" t="str">
        <f t="shared" si="33"/>
        <v>5-Large C&amp;I</v>
      </c>
      <c r="R2150" s="148"/>
      <c r="U2150" s="148"/>
    </row>
    <row r="2151" spans="1:21" x14ac:dyDescent="0.35">
      <c r="A2151" s="146">
        <v>5</v>
      </c>
      <c r="B2151" s="146" t="s">
        <v>241</v>
      </c>
      <c r="C2151" s="146">
        <v>2020</v>
      </c>
      <c r="D2151" s="146">
        <v>1</v>
      </c>
      <c r="E2151" s="146" t="s">
        <v>242</v>
      </c>
      <c r="F2151" s="147">
        <v>10</v>
      </c>
      <c r="G2151" s="146" t="s">
        <v>250</v>
      </c>
      <c r="H2151" s="146">
        <v>603</v>
      </c>
      <c r="I2151" s="146" t="s">
        <v>306</v>
      </c>
      <c r="J2151" s="146" t="s">
        <v>305</v>
      </c>
      <c r="K2151" s="146" t="s">
        <v>307</v>
      </c>
      <c r="L2151" s="146">
        <v>207</v>
      </c>
      <c r="M2151" s="146" t="s">
        <v>252</v>
      </c>
      <c r="N2151" s="146">
        <v>28</v>
      </c>
      <c r="O2151" s="146">
        <v>662.71</v>
      </c>
      <c r="P2151" s="146">
        <v>1767</v>
      </c>
      <c r="Q2151" t="str">
        <f t="shared" si="33"/>
        <v>Street</v>
      </c>
      <c r="R2151" s="148"/>
      <c r="U2151" s="148"/>
    </row>
    <row r="2152" spans="1:21" x14ac:dyDescent="0.35">
      <c r="A2152" s="146">
        <v>5</v>
      </c>
      <c r="B2152" s="146" t="s">
        <v>241</v>
      </c>
      <c r="C2152" s="146">
        <v>2020</v>
      </c>
      <c r="D2152" s="146">
        <v>1</v>
      </c>
      <c r="E2152" s="146" t="s">
        <v>242</v>
      </c>
      <c r="F2152" s="147">
        <v>5</v>
      </c>
      <c r="G2152" s="146" t="s">
        <v>283</v>
      </c>
      <c r="H2152" s="146">
        <v>603</v>
      </c>
      <c r="I2152" s="146" t="s">
        <v>306</v>
      </c>
      <c r="J2152" s="146" t="s">
        <v>305</v>
      </c>
      <c r="K2152" s="146" t="s">
        <v>307</v>
      </c>
      <c r="L2152" s="146">
        <v>460</v>
      </c>
      <c r="M2152" s="146" t="s">
        <v>285</v>
      </c>
      <c r="N2152" s="146">
        <v>56</v>
      </c>
      <c r="O2152" s="146">
        <v>9970.86</v>
      </c>
      <c r="P2152" s="146">
        <v>30476</v>
      </c>
      <c r="Q2152" t="str">
        <f t="shared" si="33"/>
        <v>Street</v>
      </c>
      <c r="R2152" s="148"/>
      <c r="U2152" s="148"/>
    </row>
    <row r="2153" spans="1:21" x14ac:dyDescent="0.35">
      <c r="A2153" s="146">
        <v>5</v>
      </c>
      <c r="B2153" s="146" t="s">
        <v>241</v>
      </c>
      <c r="C2153" s="146">
        <v>2020</v>
      </c>
      <c r="D2153" s="146">
        <v>1</v>
      </c>
      <c r="E2153" s="146" t="s">
        <v>242</v>
      </c>
      <c r="F2153" s="147">
        <v>6</v>
      </c>
      <c r="G2153" s="146" t="s">
        <v>293</v>
      </c>
      <c r="H2153" s="146">
        <v>621</v>
      </c>
      <c r="I2153" s="146" t="s">
        <v>323</v>
      </c>
      <c r="J2153" s="146" t="s">
        <v>253</v>
      </c>
      <c r="K2153" s="146" t="s">
        <v>295</v>
      </c>
      <c r="L2153" s="146">
        <v>4562</v>
      </c>
      <c r="M2153" s="146" t="s">
        <v>300</v>
      </c>
      <c r="N2153" s="146">
        <v>9</v>
      </c>
      <c r="O2153" s="146">
        <v>216.3</v>
      </c>
      <c r="P2153" s="146">
        <v>1651</v>
      </c>
      <c r="Q2153" t="str">
        <f t="shared" si="33"/>
        <v>3-Small C&amp;I</v>
      </c>
      <c r="R2153" s="148"/>
      <c r="U2153" s="148"/>
    </row>
    <row r="2154" spans="1:21" x14ac:dyDescent="0.35">
      <c r="A2154" s="146">
        <v>5</v>
      </c>
      <c r="B2154" s="146" t="s">
        <v>241</v>
      </c>
      <c r="C2154" s="146">
        <v>2020</v>
      </c>
      <c r="D2154" s="146">
        <v>1</v>
      </c>
      <c r="E2154" s="146" t="s">
        <v>242</v>
      </c>
      <c r="F2154" s="147">
        <v>6</v>
      </c>
      <c r="G2154" s="146" t="s">
        <v>293</v>
      </c>
      <c r="H2154" s="146">
        <v>618</v>
      </c>
      <c r="I2154" s="146" t="s">
        <v>365</v>
      </c>
      <c r="J2154" s="146" t="s">
        <v>297</v>
      </c>
      <c r="K2154" s="146" t="s">
        <v>352</v>
      </c>
      <c r="L2154" s="146">
        <v>4562</v>
      </c>
      <c r="M2154" s="146" t="s">
        <v>300</v>
      </c>
      <c r="N2154" s="146">
        <v>5</v>
      </c>
      <c r="O2154" s="146">
        <v>1474.94</v>
      </c>
      <c r="P2154" s="146">
        <v>4838</v>
      </c>
      <c r="Q2154" t="str">
        <f t="shared" si="33"/>
        <v>Street</v>
      </c>
      <c r="R2154" s="148"/>
      <c r="U2154" s="148"/>
    </row>
    <row r="2155" spans="1:21" x14ac:dyDescent="0.35">
      <c r="A2155" s="146">
        <v>5</v>
      </c>
      <c r="B2155" s="146" t="s">
        <v>241</v>
      </c>
      <c r="C2155" s="146">
        <v>2020</v>
      </c>
      <c r="D2155" s="146">
        <v>1</v>
      </c>
      <c r="E2155" s="146" t="s">
        <v>242</v>
      </c>
      <c r="F2155" s="147">
        <v>6</v>
      </c>
      <c r="G2155" s="146" t="s">
        <v>293</v>
      </c>
      <c r="H2155" s="146">
        <v>623</v>
      </c>
      <c r="I2155" s="146" t="s">
        <v>302</v>
      </c>
      <c r="J2155" s="146" t="s">
        <v>301</v>
      </c>
      <c r="K2155" s="146" t="s">
        <v>303</v>
      </c>
      <c r="L2155" s="146">
        <v>700</v>
      </c>
      <c r="M2155" s="146" t="s">
        <v>296</v>
      </c>
      <c r="N2155" s="146">
        <v>1</v>
      </c>
      <c r="O2155" s="146">
        <v>1975.23</v>
      </c>
      <c r="P2155" s="146">
        <v>7599</v>
      </c>
      <c r="Q2155" t="str">
        <f t="shared" si="33"/>
        <v>Street</v>
      </c>
      <c r="R2155" s="148"/>
      <c r="U2155" s="148"/>
    </row>
    <row r="2156" spans="1:21" x14ac:dyDescent="0.35">
      <c r="A2156" s="146">
        <v>4</v>
      </c>
      <c r="B2156" s="146" t="s">
        <v>249</v>
      </c>
      <c r="C2156">
        <v>2020</v>
      </c>
      <c r="D2156" s="146">
        <v>2</v>
      </c>
      <c r="E2156" s="146" t="s">
        <v>368</v>
      </c>
      <c r="F2156" s="147">
        <v>6</v>
      </c>
      <c r="G2156" s="146" t="s">
        <v>293</v>
      </c>
      <c r="H2156" s="146">
        <v>615</v>
      </c>
      <c r="I2156" s="146" t="s">
        <v>298</v>
      </c>
      <c r="J2156" s="146" t="s">
        <v>290</v>
      </c>
      <c r="K2156" s="146" t="s">
        <v>299</v>
      </c>
      <c r="L2156" s="146">
        <v>4562</v>
      </c>
      <c r="M2156" s="146" t="s">
        <v>300</v>
      </c>
      <c r="N2156" s="146">
        <v>1</v>
      </c>
      <c r="O2156" s="146">
        <v>5848.13</v>
      </c>
      <c r="P2156" s="146">
        <v>17885</v>
      </c>
      <c r="Q2156" t="str">
        <f t="shared" si="33"/>
        <v>Street</v>
      </c>
      <c r="R2156" s="148"/>
      <c r="U2156" s="148"/>
    </row>
    <row r="2157" spans="1:21" x14ac:dyDescent="0.35">
      <c r="A2157" s="146">
        <v>5</v>
      </c>
      <c r="B2157" s="146" t="s">
        <v>241</v>
      </c>
      <c r="C2157">
        <v>2020</v>
      </c>
      <c r="D2157" s="146">
        <v>2</v>
      </c>
      <c r="E2157" s="146" t="s">
        <v>368</v>
      </c>
      <c r="F2157" s="147">
        <v>60</v>
      </c>
      <c r="G2157" s="146" t="s">
        <v>154</v>
      </c>
      <c r="H2157" s="146">
        <v>615</v>
      </c>
      <c r="I2157" s="146" t="s">
        <v>298</v>
      </c>
      <c r="J2157" s="146" t="s">
        <v>290</v>
      </c>
      <c r="K2157" s="146" t="s">
        <v>299</v>
      </c>
      <c r="L2157" s="146">
        <v>4563</v>
      </c>
      <c r="M2157" s="146" t="s">
        <v>324</v>
      </c>
      <c r="N2157" s="146">
        <v>37</v>
      </c>
      <c r="O2157" s="146">
        <v>4453.8500000000004</v>
      </c>
      <c r="P2157" s="146">
        <v>11670</v>
      </c>
      <c r="Q2157" t="str">
        <f t="shared" si="33"/>
        <v>Street</v>
      </c>
      <c r="R2157" s="148"/>
      <c r="U2157" s="148"/>
    </row>
    <row r="2158" spans="1:21" x14ac:dyDescent="0.35">
      <c r="A2158" s="146">
        <v>4</v>
      </c>
      <c r="B2158" s="146" t="s">
        <v>249</v>
      </c>
      <c r="C2158">
        <v>2020</v>
      </c>
      <c r="D2158" s="146">
        <v>2</v>
      </c>
      <c r="E2158" s="146" t="s">
        <v>368</v>
      </c>
      <c r="F2158" s="147">
        <v>60</v>
      </c>
      <c r="G2158" s="146" t="s">
        <v>154</v>
      </c>
      <c r="H2158" s="146">
        <v>615</v>
      </c>
      <c r="I2158" s="146" t="s">
        <v>298</v>
      </c>
      <c r="J2158" s="146" t="s">
        <v>290</v>
      </c>
      <c r="K2158" s="146" t="s">
        <v>299</v>
      </c>
      <c r="L2158" s="146">
        <v>4563</v>
      </c>
      <c r="M2158" s="146" t="s">
        <v>324</v>
      </c>
      <c r="N2158" s="146">
        <v>1</v>
      </c>
      <c r="O2158" s="146">
        <v>11.04</v>
      </c>
      <c r="P2158" s="146">
        <v>34</v>
      </c>
      <c r="Q2158" t="str">
        <f t="shared" si="33"/>
        <v>Street</v>
      </c>
      <c r="R2158" s="148"/>
      <c r="U2158" s="148"/>
    </row>
    <row r="2159" spans="1:21" x14ac:dyDescent="0.35">
      <c r="A2159" s="146">
        <v>5</v>
      </c>
      <c r="B2159" s="146" t="s">
        <v>241</v>
      </c>
      <c r="C2159">
        <v>2020</v>
      </c>
      <c r="D2159" s="146">
        <v>2</v>
      </c>
      <c r="E2159" s="146" t="s">
        <v>368</v>
      </c>
      <c r="F2159" s="147">
        <v>10</v>
      </c>
      <c r="G2159" s="146" t="s">
        <v>250</v>
      </c>
      <c r="H2159" s="146">
        <v>905</v>
      </c>
      <c r="I2159" s="146" t="s">
        <v>358</v>
      </c>
      <c r="J2159" s="146" t="s">
        <v>257</v>
      </c>
      <c r="K2159" s="146" t="s">
        <v>258</v>
      </c>
      <c r="L2159" s="146">
        <v>4513</v>
      </c>
      <c r="M2159" s="146" t="s">
        <v>338</v>
      </c>
      <c r="N2159" s="146">
        <v>4455</v>
      </c>
      <c r="O2159" s="146">
        <v>164703.87</v>
      </c>
      <c r="P2159" s="146">
        <v>4845224</v>
      </c>
      <c r="Q2159" t="str">
        <f t="shared" si="33"/>
        <v>2-Low Income Residential</v>
      </c>
      <c r="R2159" s="148"/>
      <c r="U2159" s="148"/>
    </row>
    <row r="2160" spans="1:21" x14ac:dyDescent="0.35">
      <c r="A2160" s="146">
        <v>4</v>
      </c>
      <c r="B2160" s="146" t="s">
        <v>249</v>
      </c>
      <c r="C2160">
        <v>2020</v>
      </c>
      <c r="D2160" s="146">
        <v>2</v>
      </c>
      <c r="E2160" s="146" t="s">
        <v>368</v>
      </c>
      <c r="F2160" s="147">
        <v>10</v>
      </c>
      <c r="G2160" s="146" t="s">
        <v>250</v>
      </c>
      <c r="H2160" s="146">
        <v>905</v>
      </c>
      <c r="I2160" s="146" t="s">
        <v>358</v>
      </c>
      <c r="J2160" s="146" t="s">
        <v>257</v>
      </c>
      <c r="K2160" s="146" t="s">
        <v>258</v>
      </c>
      <c r="L2160" s="146">
        <v>4513</v>
      </c>
      <c r="M2160" s="146" t="s">
        <v>338</v>
      </c>
      <c r="N2160" s="146">
        <v>4</v>
      </c>
      <c r="O2160" s="146">
        <v>185.12</v>
      </c>
      <c r="P2160" s="146">
        <v>3639</v>
      </c>
      <c r="Q2160" t="str">
        <f t="shared" si="33"/>
        <v>2-Low Income Residential</v>
      </c>
      <c r="R2160" s="148"/>
      <c r="U2160" s="148"/>
    </row>
    <row r="2161" spans="1:21" x14ac:dyDescent="0.35">
      <c r="A2161" s="146">
        <v>5</v>
      </c>
      <c r="B2161" s="146" t="s">
        <v>241</v>
      </c>
      <c r="C2161">
        <v>2020</v>
      </c>
      <c r="D2161" s="146">
        <v>2</v>
      </c>
      <c r="E2161" s="146" t="s">
        <v>368</v>
      </c>
      <c r="F2161" s="147">
        <v>1</v>
      </c>
      <c r="G2161" s="146" t="s">
        <v>243</v>
      </c>
      <c r="H2161" s="146">
        <v>6</v>
      </c>
      <c r="I2161" s="146" t="s">
        <v>344</v>
      </c>
      <c r="J2161" s="146" t="s">
        <v>257</v>
      </c>
      <c r="K2161" s="146" t="s">
        <v>258</v>
      </c>
      <c r="L2161" s="146">
        <v>200</v>
      </c>
      <c r="M2161" s="146" t="s">
        <v>259</v>
      </c>
      <c r="N2161" s="146">
        <v>59629</v>
      </c>
      <c r="O2161" s="146">
        <v>5930869.5</v>
      </c>
      <c r="P2161" s="146">
        <v>33765492</v>
      </c>
      <c r="Q2161" t="str">
        <f t="shared" si="33"/>
        <v>2-Low Income Residential</v>
      </c>
      <c r="R2161" s="148"/>
      <c r="U2161" s="148"/>
    </row>
    <row r="2162" spans="1:21" x14ac:dyDescent="0.35">
      <c r="A2162" s="146">
        <v>5</v>
      </c>
      <c r="B2162" s="146" t="s">
        <v>241</v>
      </c>
      <c r="C2162">
        <v>2020</v>
      </c>
      <c r="D2162" s="146">
        <v>2</v>
      </c>
      <c r="E2162" s="146" t="s">
        <v>368</v>
      </c>
      <c r="F2162" s="147">
        <v>5</v>
      </c>
      <c r="G2162" s="146" t="s">
        <v>283</v>
      </c>
      <c r="H2162" s="146">
        <v>602</v>
      </c>
      <c r="I2162" s="146" t="s">
        <v>309</v>
      </c>
      <c r="J2162" s="146" t="s">
        <v>305</v>
      </c>
      <c r="K2162" s="146" t="s">
        <v>307</v>
      </c>
      <c r="L2162" s="146">
        <v>460</v>
      </c>
      <c r="M2162" s="146" t="s">
        <v>285</v>
      </c>
      <c r="N2162" s="146">
        <v>29</v>
      </c>
      <c r="O2162" s="146">
        <v>4662.8999999999996</v>
      </c>
      <c r="P2162" s="146">
        <v>14397</v>
      </c>
      <c r="Q2162" t="str">
        <f t="shared" si="33"/>
        <v>Street</v>
      </c>
      <c r="R2162" s="148"/>
      <c r="U2162" s="148"/>
    </row>
    <row r="2163" spans="1:21" x14ac:dyDescent="0.35">
      <c r="A2163" s="146">
        <v>5</v>
      </c>
      <c r="B2163" s="146" t="s">
        <v>241</v>
      </c>
      <c r="C2163">
        <v>2020</v>
      </c>
      <c r="D2163" s="146">
        <v>2</v>
      </c>
      <c r="E2163" s="146" t="s">
        <v>368</v>
      </c>
      <c r="F2163" s="147">
        <v>3</v>
      </c>
      <c r="G2163" s="146" t="s">
        <v>262</v>
      </c>
      <c r="H2163" s="146">
        <v>5</v>
      </c>
      <c r="I2163" s="146" t="s">
        <v>289</v>
      </c>
      <c r="J2163" s="146" t="s">
        <v>248</v>
      </c>
      <c r="K2163" s="146" t="s">
        <v>270</v>
      </c>
      <c r="L2163" s="146">
        <v>300</v>
      </c>
      <c r="M2163" s="146" t="s">
        <v>282</v>
      </c>
      <c r="N2163" s="146">
        <v>45372</v>
      </c>
      <c r="O2163" s="146">
        <v>7162882.1799999997</v>
      </c>
      <c r="P2163" s="146">
        <v>56494885</v>
      </c>
      <c r="Q2163" t="str">
        <f t="shared" si="33"/>
        <v>3-Small C&amp;I</v>
      </c>
      <c r="R2163" s="148"/>
      <c r="U2163" s="148"/>
    </row>
    <row r="2164" spans="1:21" x14ac:dyDescent="0.35">
      <c r="A2164" s="146">
        <v>5</v>
      </c>
      <c r="B2164" s="146" t="s">
        <v>241</v>
      </c>
      <c r="C2164">
        <v>2020</v>
      </c>
      <c r="D2164" s="146">
        <v>2</v>
      </c>
      <c r="E2164" s="146" t="s">
        <v>368</v>
      </c>
      <c r="F2164" s="147">
        <v>10</v>
      </c>
      <c r="G2164" s="146" t="s">
        <v>250</v>
      </c>
      <c r="H2164" s="146">
        <v>950</v>
      </c>
      <c r="I2164" s="146" t="s">
        <v>269</v>
      </c>
      <c r="J2164" s="146" t="s">
        <v>248</v>
      </c>
      <c r="K2164" s="146" t="s">
        <v>270</v>
      </c>
      <c r="L2164" s="146">
        <v>4513</v>
      </c>
      <c r="M2164" s="146" t="s">
        <v>338</v>
      </c>
      <c r="N2164" s="146">
        <v>15</v>
      </c>
      <c r="O2164" s="146">
        <v>2812.13</v>
      </c>
      <c r="P2164" s="146">
        <v>29199</v>
      </c>
      <c r="Q2164" t="str">
        <f t="shared" si="33"/>
        <v>3-Small C&amp;I</v>
      </c>
      <c r="R2164" s="148"/>
      <c r="U2164" s="148"/>
    </row>
    <row r="2165" spans="1:21" x14ac:dyDescent="0.35">
      <c r="A2165" s="146">
        <v>4</v>
      </c>
      <c r="B2165" s="146" t="s">
        <v>249</v>
      </c>
      <c r="C2165">
        <v>2020</v>
      </c>
      <c r="D2165" s="146">
        <v>2</v>
      </c>
      <c r="E2165" s="146" t="s">
        <v>368</v>
      </c>
      <c r="F2165" s="147">
        <v>3</v>
      </c>
      <c r="G2165" s="146" t="s">
        <v>262</v>
      </c>
      <c r="H2165" s="146">
        <v>5</v>
      </c>
      <c r="I2165" s="146" t="s">
        <v>289</v>
      </c>
      <c r="J2165" s="146" t="s">
        <v>248</v>
      </c>
      <c r="K2165" s="146" t="s">
        <v>270</v>
      </c>
      <c r="L2165" s="146">
        <v>300</v>
      </c>
      <c r="M2165" s="146" t="s">
        <v>282</v>
      </c>
      <c r="N2165" s="146">
        <v>131</v>
      </c>
      <c r="O2165" s="146">
        <v>27315.87</v>
      </c>
      <c r="P2165" s="146">
        <v>117999</v>
      </c>
      <c r="Q2165" t="str">
        <f t="shared" si="33"/>
        <v>3-Small C&amp;I</v>
      </c>
      <c r="R2165" s="148"/>
      <c r="U2165" s="148"/>
    </row>
    <row r="2166" spans="1:21" x14ac:dyDescent="0.35">
      <c r="A2166" s="146">
        <v>5</v>
      </c>
      <c r="B2166" s="146" t="s">
        <v>241</v>
      </c>
      <c r="C2166">
        <v>2020</v>
      </c>
      <c r="D2166" s="146">
        <v>2</v>
      </c>
      <c r="E2166" s="146" t="s">
        <v>368</v>
      </c>
      <c r="F2166" s="147">
        <v>1</v>
      </c>
      <c r="G2166" s="146" t="s">
        <v>243</v>
      </c>
      <c r="H2166" s="146">
        <v>953</v>
      </c>
      <c r="I2166" s="146" t="s">
        <v>278</v>
      </c>
      <c r="J2166" s="146" t="s">
        <v>266</v>
      </c>
      <c r="K2166" s="146" t="s">
        <v>276</v>
      </c>
      <c r="L2166" s="146">
        <v>4512</v>
      </c>
      <c r="M2166" s="146" t="s">
        <v>247</v>
      </c>
      <c r="N2166" s="146">
        <v>627</v>
      </c>
      <c r="O2166" s="146">
        <v>29208.1</v>
      </c>
      <c r="P2166" s="146">
        <v>251514</v>
      </c>
      <c r="Q2166" t="str">
        <f t="shared" si="33"/>
        <v>3-Small C&amp;I</v>
      </c>
      <c r="R2166" s="148"/>
      <c r="U2166" s="148"/>
    </row>
    <row r="2167" spans="1:21" x14ac:dyDescent="0.35">
      <c r="A2167" s="146">
        <v>4</v>
      </c>
      <c r="B2167" s="146" t="s">
        <v>249</v>
      </c>
      <c r="C2167">
        <v>2020</v>
      </c>
      <c r="D2167" s="146">
        <v>2</v>
      </c>
      <c r="E2167" s="146" t="s">
        <v>368</v>
      </c>
      <c r="F2167" s="147">
        <v>1</v>
      </c>
      <c r="G2167" s="146" t="s">
        <v>243</v>
      </c>
      <c r="H2167" s="146">
        <v>953</v>
      </c>
      <c r="I2167" s="146" t="s">
        <v>278</v>
      </c>
      <c r="J2167" s="146" t="s">
        <v>266</v>
      </c>
      <c r="K2167" s="146" t="s">
        <v>276</v>
      </c>
      <c r="L2167" s="146">
        <v>4512</v>
      </c>
      <c r="M2167" s="146" t="s">
        <v>247</v>
      </c>
      <c r="N2167" s="146">
        <v>1</v>
      </c>
      <c r="O2167" s="146">
        <v>40.18</v>
      </c>
      <c r="P2167" s="146">
        <v>303</v>
      </c>
      <c r="Q2167" t="str">
        <f t="shared" si="33"/>
        <v>3-Small C&amp;I</v>
      </c>
      <c r="R2167" s="148"/>
      <c r="U2167" s="148"/>
    </row>
    <row r="2168" spans="1:21" x14ac:dyDescent="0.35">
      <c r="A2168" s="146">
        <v>5</v>
      </c>
      <c r="B2168" s="146" t="s">
        <v>241</v>
      </c>
      <c r="C2168">
        <v>2020</v>
      </c>
      <c r="D2168" s="146">
        <v>2</v>
      </c>
      <c r="E2168" s="146" t="s">
        <v>368</v>
      </c>
      <c r="F2168" s="147">
        <v>1</v>
      </c>
      <c r="G2168" s="146" t="s">
        <v>243</v>
      </c>
      <c r="H2168" s="146">
        <v>18</v>
      </c>
      <c r="I2168" s="146" t="s">
        <v>284</v>
      </c>
      <c r="J2168" s="146" t="s">
        <v>268</v>
      </c>
      <c r="K2168" s="146" t="s">
        <v>281</v>
      </c>
      <c r="L2168" s="146">
        <v>200</v>
      </c>
      <c r="M2168" s="146" t="s">
        <v>259</v>
      </c>
      <c r="N2168" s="146">
        <v>1</v>
      </c>
      <c r="O2168" s="146">
        <v>569.88</v>
      </c>
      <c r="P2168" s="146">
        <v>1680</v>
      </c>
      <c r="Q2168" t="str">
        <f t="shared" si="33"/>
        <v>4-Medium C&amp;I</v>
      </c>
      <c r="R2168" s="148"/>
      <c r="U2168" s="148"/>
    </row>
    <row r="2169" spans="1:21" x14ac:dyDescent="0.35">
      <c r="A2169" s="146">
        <v>4</v>
      </c>
      <c r="B2169" s="146" t="s">
        <v>249</v>
      </c>
      <c r="C2169">
        <v>2020</v>
      </c>
      <c r="D2169" s="146">
        <v>2</v>
      </c>
      <c r="E2169" s="146" t="s">
        <v>368</v>
      </c>
      <c r="F2169" s="147">
        <v>3</v>
      </c>
      <c r="G2169" s="146" t="s">
        <v>262</v>
      </c>
      <c r="H2169" s="146">
        <v>1</v>
      </c>
      <c r="I2169" s="146" t="s">
        <v>251</v>
      </c>
      <c r="J2169" s="146" t="s">
        <v>245</v>
      </c>
      <c r="K2169" s="146" t="s">
        <v>246</v>
      </c>
      <c r="L2169" s="146">
        <v>300</v>
      </c>
      <c r="M2169" s="146" t="s">
        <v>282</v>
      </c>
      <c r="N2169" s="146">
        <v>20</v>
      </c>
      <c r="O2169" s="146">
        <v>1469.6</v>
      </c>
      <c r="P2169" s="146">
        <v>5080</v>
      </c>
      <c r="Q2169" t="str">
        <f t="shared" si="33"/>
        <v>1-Residential</v>
      </c>
      <c r="R2169" s="148"/>
      <c r="U2169" s="148"/>
    </row>
    <row r="2170" spans="1:21" x14ac:dyDescent="0.35">
      <c r="A2170" s="146">
        <v>4</v>
      </c>
      <c r="B2170" s="146" t="s">
        <v>249</v>
      </c>
      <c r="C2170">
        <v>2020</v>
      </c>
      <c r="D2170" s="146">
        <v>2</v>
      </c>
      <c r="E2170" s="146" t="s">
        <v>368</v>
      </c>
      <c r="F2170" s="147">
        <v>10</v>
      </c>
      <c r="G2170" s="146" t="s">
        <v>250</v>
      </c>
      <c r="H2170" s="146">
        <v>1</v>
      </c>
      <c r="I2170" s="146" t="s">
        <v>251</v>
      </c>
      <c r="J2170" s="146" t="s">
        <v>245</v>
      </c>
      <c r="K2170" s="146" t="s">
        <v>246</v>
      </c>
      <c r="L2170" s="146">
        <v>207</v>
      </c>
      <c r="M2170" s="146" t="s">
        <v>252</v>
      </c>
      <c r="N2170" s="146">
        <v>16</v>
      </c>
      <c r="O2170" s="146">
        <v>2551.8200000000002</v>
      </c>
      <c r="P2170" s="146">
        <v>9203</v>
      </c>
      <c r="Q2170" t="str">
        <f t="shared" si="33"/>
        <v>1-Residential</v>
      </c>
      <c r="R2170" s="148"/>
      <c r="U2170" s="148"/>
    </row>
    <row r="2171" spans="1:21" x14ac:dyDescent="0.35">
      <c r="A2171" s="146">
        <v>5</v>
      </c>
      <c r="B2171" s="146" t="s">
        <v>241</v>
      </c>
      <c r="C2171">
        <v>2020</v>
      </c>
      <c r="D2171" s="146">
        <v>2</v>
      </c>
      <c r="E2171" s="146" t="s">
        <v>368</v>
      </c>
      <c r="F2171" s="147">
        <v>1</v>
      </c>
      <c r="G2171" s="146" t="s">
        <v>243</v>
      </c>
      <c r="H2171" s="146">
        <v>905</v>
      </c>
      <c r="I2171" s="146" t="s">
        <v>358</v>
      </c>
      <c r="J2171" s="146" t="s">
        <v>257</v>
      </c>
      <c r="K2171" s="146" t="s">
        <v>258</v>
      </c>
      <c r="L2171" s="146">
        <v>4512</v>
      </c>
      <c r="M2171" s="146" t="s">
        <v>247</v>
      </c>
      <c r="N2171" s="146">
        <v>59078</v>
      </c>
      <c r="O2171" s="146">
        <v>1198002.3400000001</v>
      </c>
      <c r="P2171" s="146">
        <v>31789924</v>
      </c>
      <c r="Q2171" t="str">
        <f t="shared" si="33"/>
        <v>2-Low Income Residential</v>
      </c>
      <c r="R2171" s="148"/>
      <c r="U2171" s="148"/>
    </row>
    <row r="2172" spans="1:21" x14ac:dyDescent="0.35">
      <c r="A2172" s="146">
        <v>5</v>
      </c>
      <c r="B2172" s="146" t="s">
        <v>241</v>
      </c>
      <c r="C2172">
        <v>2020</v>
      </c>
      <c r="D2172" s="146">
        <v>2</v>
      </c>
      <c r="E2172" s="146" t="s">
        <v>368</v>
      </c>
      <c r="F2172" s="147">
        <v>6</v>
      </c>
      <c r="G2172" s="146" t="s">
        <v>293</v>
      </c>
      <c r="H2172" s="146">
        <v>601</v>
      </c>
      <c r="I2172" s="146" t="s">
        <v>359</v>
      </c>
      <c r="J2172" s="146" t="s">
        <v>290</v>
      </c>
      <c r="K2172" s="146" t="s">
        <v>299</v>
      </c>
      <c r="L2172" s="146">
        <v>700</v>
      </c>
      <c r="M2172" s="146" t="s">
        <v>296</v>
      </c>
      <c r="N2172" s="146">
        <v>119</v>
      </c>
      <c r="O2172" s="146">
        <v>61451.67</v>
      </c>
      <c r="P2172" s="146">
        <v>108414</v>
      </c>
      <c r="Q2172" t="str">
        <f t="shared" si="33"/>
        <v>Street</v>
      </c>
      <c r="R2172" s="148"/>
      <c r="U2172" s="148"/>
    </row>
    <row r="2173" spans="1:21" x14ac:dyDescent="0.35">
      <c r="A2173" s="146">
        <v>5</v>
      </c>
      <c r="B2173" s="146" t="s">
        <v>241</v>
      </c>
      <c r="C2173">
        <v>2020</v>
      </c>
      <c r="D2173" s="146">
        <v>2</v>
      </c>
      <c r="E2173" s="146" t="s">
        <v>368</v>
      </c>
      <c r="F2173" s="147">
        <v>6</v>
      </c>
      <c r="G2173" s="146" t="s">
        <v>293</v>
      </c>
      <c r="H2173" s="146">
        <v>607</v>
      </c>
      <c r="I2173" s="146" t="s">
        <v>353</v>
      </c>
      <c r="J2173" s="146" t="s">
        <v>297</v>
      </c>
      <c r="K2173" s="146" t="s">
        <v>352</v>
      </c>
      <c r="L2173" s="146">
        <v>700</v>
      </c>
      <c r="M2173" s="146" t="s">
        <v>296</v>
      </c>
      <c r="N2173" s="146">
        <v>2</v>
      </c>
      <c r="O2173" s="146">
        <v>20503</v>
      </c>
      <c r="P2173" s="146">
        <v>50692</v>
      </c>
      <c r="Q2173" t="str">
        <f t="shared" si="33"/>
        <v>Street</v>
      </c>
      <c r="R2173" s="148"/>
      <c r="U2173" s="148"/>
    </row>
    <row r="2174" spans="1:21" x14ac:dyDescent="0.35">
      <c r="A2174" s="146">
        <v>5</v>
      </c>
      <c r="B2174" s="146" t="s">
        <v>241</v>
      </c>
      <c r="C2174">
        <v>2020</v>
      </c>
      <c r="D2174" s="146">
        <v>2</v>
      </c>
      <c r="E2174" s="146" t="s">
        <v>368</v>
      </c>
      <c r="F2174" s="147">
        <v>6</v>
      </c>
      <c r="G2174" s="146" t="s">
        <v>293</v>
      </c>
      <c r="H2174" s="146">
        <v>609</v>
      </c>
      <c r="I2174" s="146" t="s">
        <v>340</v>
      </c>
      <c r="J2174" s="146" t="s">
        <v>308</v>
      </c>
      <c r="K2174" s="146" t="s">
        <v>154</v>
      </c>
      <c r="L2174" s="146">
        <v>700</v>
      </c>
      <c r="M2174" s="146" t="s">
        <v>296</v>
      </c>
      <c r="N2174" s="146">
        <v>10</v>
      </c>
      <c r="O2174" s="146">
        <v>8507.49</v>
      </c>
      <c r="P2174" s="146">
        <v>35528</v>
      </c>
      <c r="Q2174" t="str">
        <f t="shared" si="33"/>
        <v>Street</v>
      </c>
      <c r="R2174" s="148"/>
      <c r="U2174" s="148"/>
    </row>
    <row r="2175" spans="1:21" x14ac:dyDescent="0.35">
      <c r="A2175" s="146">
        <v>5</v>
      </c>
      <c r="B2175" s="146" t="s">
        <v>241</v>
      </c>
      <c r="C2175">
        <v>2020</v>
      </c>
      <c r="D2175" s="146">
        <v>2</v>
      </c>
      <c r="E2175" s="146" t="s">
        <v>368</v>
      </c>
      <c r="F2175" s="147">
        <v>6</v>
      </c>
      <c r="G2175" s="146" t="s">
        <v>293</v>
      </c>
      <c r="H2175" s="146">
        <v>619</v>
      </c>
      <c r="I2175" s="146" t="s">
        <v>341</v>
      </c>
      <c r="J2175" s="146" t="s">
        <v>308</v>
      </c>
      <c r="K2175" s="146" t="s">
        <v>154</v>
      </c>
      <c r="L2175" s="146">
        <v>4562</v>
      </c>
      <c r="M2175" s="146" t="s">
        <v>300</v>
      </c>
      <c r="N2175" s="146">
        <v>343</v>
      </c>
      <c r="O2175" s="146">
        <v>373361.96</v>
      </c>
      <c r="P2175" s="146">
        <v>3736944</v>
      </c>
      <c r="Q2175" t="str">
        <f t="shared" si="33"/>
        <v>Street</v>
      </c>
      <c r="R2175" s="148"/>
      <c r="U2175" s="148"/>
    </row>
    <row r="2176" spans="1:21" x14ac:dyDescent="0.35">
      <c r="A2176" s="146">
        <v>5</v>
      </c>
      <c r="B2176" s="146" t="s">
        <v>241</v>
      </c>
      <c r="C2176">
        <v>2020</v>
      </c>
      <c r="D2176" s="146">
        <v>2</v>
      </c>
      <c r="E2176" s="146" t="s">
        <v>368</v>
      </c>
      <c r="F2176" s="147">
        <v>3</v>
      </c>
      <c r="G2176" s="146" t="s">
        <v>262</v>
      </c>
      <c r="H2176" s="146">
        <v>955</v>
      </c>
      <c r="I2176" s="146" t="s">
        <v>328</v>
      </c>
      <c r="J2176" s="146" t="s">
        <v>268</v>
      </c>
      <c r="K2176" s="146" t="s">
        <v>281</v>
      </c>
      <c r="L2176" s="146">
        <v>4532</v>
      </c>
      <c r="M2176" s="146" t="s">
        <v>265</v>
      </c>
      <c r="N2176" s="146">
        <v>348</v>
      </c>
      <c r="O2176" s="146">
        <v>645095.09</v>
      </c>
      <c r="P2176" s="146">
        <v>8625072</v>
      </c>
      <c r="Q2176" t="str">
        <f t="shared" si="33"/>
        <v>4-Medium C&amp;I</v>
      </c>
      <c r="R2176" s="148"/>
      <c r="U2176" s="148"/>
    </row>
    <row r="2177" spans="1:21" x14ac:dyDescent="0.35">
      <c r="A2177" s="146">
        <v>5</v>
      </c>
      <c r="B2177" s="146" t="s">
        <v>241</v>
      </c>
      <c r="C2177">
        <v>2020</v>
      </c>
      <c r="D2177" s="146">
        <v>2</v>
      </c>
      <c r="E2177" s="146" t="s">
        <v>368</v>
      </c>
      <c r="F2177" s="147">
        <v>77</v>
      </c>
      <c r="G2177" s="146" t="s">
        <v>154</v>
      </c>
      <c r="H2177" s="146">
        <v>18</v>
      </c>
      <c r="I2177" s="146" t="s">
        <v>284</v>
      </c>
      <c r="J2177" s="146" t="s">
        <v>268</v>
      </c>
      <c r="K2177" s="146" t="s">
        <v>281</v>
      </c>
      <c r="L2177" s="146">
        <v>1577</v>
      </c>
      <c r="M2177" s="146" t="s">
        <v>336</v>
      </c>
      <c r="N2177" s="146">
        <v>1</v>
      </c>
      <c r="O2177" s="146">
        <v>1144.0999999999999</v>
      </c>
      <c r="P2177" s="146">
        <v>5400</v>
      </c>
      <c r="Q2177" t="str">
        <f t="shared" si="33"/>
        <v>4-Medium C&amp;I</v>
      </c>
      <c r="R2177" s="148"/>
      <c r="U2177" s="148"/>
    </row>
    <row r="2178" spans="1:21" x14ac:dyDescent="0.35">
      <c r="A2178" s="146">
        <v>5</v>
      </c>
      <c r="B2178" s="146" t="s">
        <v>241</v>
      </c>
      <c r="C2178">
        <v>2020</v>
      </c>
      <c r="D2178" s="146">
        <v>2</v>
      </c>
      <c r="E2178" s="146" t="s">
        <v>368</v>
      </c>
      <c r="F2178" s="147">
        <v>79</v>
      </c>
      <c r="G2178" s="146" t="s">
        <v>154</v>
      </c>
      <c r="H2178" s="146">
        <v>18</v>
      </c>
      <c r="I2178" s="146" t="s">
        <v>284</v>
      </c>
      <c r="J2178" s="146" t="s">
        <v>268</v>
      </c>
      <c r="K2178" s="146" t="s">
        <v>281</v>
      </c>
      <c r="L2178" s="146">
        <v>1579</v>
      </c>
      <c r="M2178" s="146" t="s">
        <v>343</v>
      </c>
      <c r="N2178" s="146">
        <v>1</v>
      </c>
      <c r="O2178" s="146">
        <v>14205.55</v>
      </c>
      <c r="P2178" s="146">
        <v>70000</v>
      </c>
      <c r="Q2178" t="str">
        <f t="shared" ref="Q2178:Q2241" si="34">VLOOKUP(J2178,S:T,2,FALSE)</f>
        <v>4-Medium C&amp;I</v>
      </c>
      <c r="R2178" s="148"/>
      <c r="U2178" s="148"/>
    </row>
    <row r="2179" spans="1:21" x14ac:dyDescent="0.35">
      <c r="A2179" s="146">
        <v>5</v>
      </c>
      <c r="B2179" s="146" t="s">
        <v>241</v>
      </c>
      <c r="C2179">
        <v>2020</v>
      </c>
      <c r="D2179" s="146">
        <v>2</v>
      </c>
      <c r="E2179" s="146" t="s">
        <v>368</v>
      </c>
      <c r="F2179" s="147">
        <v>75</v>
      </c>
      <c r="G2179" s="146" t="s">
        <v>154</v>
      </c>
      <c r="H2179" s="146">
        <v>701</v>
      </c>
      <c r="I2179" s="146" t="s">
        <v>316</v>
      </c>
      <c r="J2179" s="146" t="s">
        <v>277</v>
      </c>
      <c r="K2179" s="146" t="s">
        <v>317</v>
      </c>
      <c r="L2179" s="146">
        <v>1575</v>
      </c>
      <c r="M2179" s="146" t="s">
        <v>320</v>
      </c>
      <c r="N2179" s="146">
        <v>1</v>
      </c>
      <c r="O2179" s="146">
        <v>37876.67</v>
      </c>
      <c r="P2179" s="146">
        <v>209300</v>
      </c>
      <c r="Q2179" t="str">
        <f t="shared" si="34"/>
        <v>5-Large C&amp;I</v>
      </c>
      <c r="R2179" s="148"/>
      <c r="U2179" s="148"/>
    </row>
    <row r="2180" spans="1:21" x14ac:dyDescent="0.35">
      <c r="A2180" s="146">
        <v>5</v>
      </c>
      <c r="B2180" s="146" t="s">
        <v>241</v>
      </c>
      <c r="C2180">
        <v>2020</v>
      </c>
      <c r="D2180" s="146">
        <v>2</v>
      </c>
      <c r="E2180" s="146" t="s">
        <v>368</v>
      </c>
      <c r="F2180" s="147">
        <v>3</v>
      </c>
      <c r="G2180" s="146" t="s">
        <v>262</v>
      </c>
      <c r="H2180" s="146">
        <v>19</v>
      </c>
      <c r="I2180" s="146" t="s">
        <v>361</v>
      </c>
      <c r="J2180" s="146" t="s">
        <v>271</v>
      </c>
      <c r="K2180" s="146" t="s">
        <v>327</v>
      </c>
      <c r="L2180" s="146">
        <v>300</v>
      </c>
      <c r="M2180" s="146" t="s">
        <v>282</v>
      </c>
      <c r="N2180" s="146">
        <v>54</v>
      </c>
      <c r="O2180" s="146">
        <v>218527</v>
      </c>
      <c r="P2180" s="146">
        <v>998191</v>
      </c>
      <c r="Q2180" t="str">
        <f t="shared" si="34"/>
        <v>4-Medium C&amp;I</v>
      </c>
      <c r="R2180" s="148"/>
      <c r="U2180" s="148"/>
    </row>
    <row r="2181" spans="1:21" x14ac:dyDescent="0.35">
      <c r="A2181" s="146">
        <v>5</v>
      </c>
      <c r="B2181" s="146" t="s">
        <v>241</v>
      </c>
      <c r="C2181">
        <v>2020</v>
      </c>
      <c r="D2181" s="146">
        <v>2</v>
      </c>
      <c r="E2181" s="146" t="s">
        <v>368</v>
      </c>
      <c r="F2181" s="147">
        <v>3</v>
      </c>
      <c r="G2181" s="146" t="s">
        <v>262</v>
      </c>
      <c r="H2181" s="146">
        <v>17</v>
      </c>
      <c r="I2181" s="146" t="s">
        <v>314</v>
      </c>
      <c r="J2181" s="146" t="s">
        <v>274</v>
      </c>
      <c r="K2181" s="146" t="s">
        <v>315</v>
      </c>
      <c r="L2181" s="146">
        <v>300</v>
      </c>
      <c r="M2181" s="146" t="s">
        <v>282</v>
      </c>
      <c r="N2181" s="146">
        <v>2</v>
      </c>
      <c r="O2181" s="146">
        <v>2697.01</v>
      </c>
      <c r="P2181" s="146">
        <v>13120</v>
      </c>
      <c r="Q2181" t="str">
        <f t="shared" si="34"/>
        <v>4-Medium C&amp;I</v>
      </c>
      <c r="R2181" s="148"/>
      <c r="U2181" s="148"/>
    </row>
    <row r="2182" spans="1:21" x14ac:dyDescent="0.35">
      <c r="A2182" s="146">
        <v>5</v>
      </c>
      <c r="B2182" s="146" t="s">
        <v>241</v>
      </c>
      <c r="C2182">
        <v>2020</v>
      </c>
      <c r="D2182" s="146">
        <v>2</v>
      </c>
      <c r="E2182" s="146" t="s">
        <v>368</v>
      </c>
      <c r="F2182" s="147">
        <v>79</v>
      </c>
      <c r="G2182" s="146" t="s">
        <v>154</v>
      </c>
      <c r="H2182" s="146">
        <v>954</v>
      </c>
      <c r="I2182" s="146" t="s">
        <v>356</v>
      </c>
      <c r="J2182" s="146" t="s">
        <v>268</v>
      </c>
      <c r="K2182" s="146" t="s">
        <v>281</v>
      </c>
      <c r="L2182" s="146">
        <v>4579</v>
      </c>
      <c r="M2182" s="146" t="s">
        <v>267</v>
      </c>
      <c r="N2182" s="146">
        <v>5</v>
      </c>
      <c r="O2182" s="146">
        <v>9406.27</v>
      </c>
      <c r="P2182" s="146">
        <v>106500</v>
      </c>
      <c r="Q2182" t="str">
        <f t="shared" si="34"/>
        <v>4-Medium C&amp;I</v>
      </c>
      <c r="R2182" s="148"/>
      <c r="U2182" s="148"/>
    </row>
    <row r="2183" spans="1:21" x14ac:dyDescent="0.35">
      <c r="A2183" s="146">
        <v>5</v>
      </c>
      <c r="B2183" s="146" t="s">
        <v>241</v>
      </c>
      <c r="C2183">
        <v>2020</v>
      </c>
      <c r="D2183" s="146">
        <v>2</v>
      </c>
      <c r="E2183" s="146" t="s">
        <v>368</v>
      </c>
      <c r="F2183" s="147">
        <v>3</v>
      </c>
      <c r="G2183" s="146" t="s">
        <v>262</v>
      </c>
      <c r="H2183" s="146">
        <v>16</v>
      </c>
      <c r="I2183" s="146" t="s">
        <v>326</v>
      </c>
      <c r="J2183" s="146" t="s">
        <v>271</v>
      </c>
      <c r="K2183" s="146" t="s">
        <v>327</v>
      </c>
      <c r="L2183" s="146">
        <v>300</v>
      </c>
      <c r="M2183" s="146" t="s">
        <v>282</v>
      </c>
      <c r="N2183" s="146">
        <v>2</v>
      </c>
      <c r="O2183" s="146">
        <v>5326.82</v>
      </c>
      <c r="P2183" s="146">
        <v>27680</v>
      </c>
      <c r="Q2183" t="str">
        <f t="shared" si="34"/>
        <v>4-Medium C&amp;I</v>
      </c>
      <c r="R2183" s="148"/>
      <c r="U2183" s="148"/>
    </row>
    <row r="2184" spans="1:21" x14ac:dyDescent="0.35">
      <c r="A2184" s="146">
        <v>5</v>
      </c>
      <c r="B2184" s="146" t="s">
        <v>241</v>
      </c>
      <c r="C2184">
        <v>2020</v>
      </c>
      <c r="D2184" s="146">
        <v>2</v>
      </c>
      <c r="E2184" s="146" t="s">
        <v>368</v>
      </c>
      <c r="F2184" s="147">
        <v>60</v>
      </c>
      <c r="G2184" s="146" t="s">
        <v>154</v>
      </c>
      <c r="H2184" s="146">
        <v>600</v>
      </c>
      <c r="I2184" s="146" t="s">
        <v>364</v>
      </c>
      <c r="J2184" s="146" t="s">
        <v>290</v>
      </c>
      <c r="K2184" s="146" t="s">
        <v>299</v>
      </c>
      <c r="L2184" s="146">
        <v>360</v>
      </c>
      <c r="M2184" s="146" t="s">
        <v>304</v>
      </c>
      <c r="N2184" s="146">
        <v>9</v>
      </c>
      <c r="O2184" s="146">
        <v>4300.78</v>
      </c>
      <c r="P2184" s="146">
        <v>5830</v>
      </c>
      <c r="Q2184" t="str">
        <f t="shared" si="34"/>
        <v>Street</v>
      </c>
      <c r="R2184" s="148"/>
      <c r="U2184" s="148"/>
    </row>
    <row r="2185" spans="1:21" x14ac:dyDescent="0.35">
      <c r="A2185" s="146">
        <v>5</v>
      </c>
      <c r="B2185" s="146" t="s">
        <v>241</v>
      </c>
      <c r="C2185">
        <v>2020</v>
      </c>
      <c r="D2185" s="146">
        <v>2</v>
      </c>
      <c r="E2185" s="146" t="s">
        <v>368</v>
      </c>
      <c r="F2185" s="147">
        <v>1</v>
      </c>
      <c r="G2185" s="146" t="s">
        <v>243</v>
      </c>
      <c r="H2185" s="146">
        <v>616</v>
      </c>
      <c r="I2185" s="146" t="s">
        <v>311</v>
      </c>
      <c r="J2185" s="146" t="s">
        <v>305</v>
      </c>
      <c r="K2185" s="146" t="s">
        <v>307</v>
      </c>
      <c r="L2185" s="146">
        <v>4512</v>
      </c>
      <c r="M2185" s="146" t="s">
        <v>247</v>
      </c>
      <c r="N2185" s="146">
        <v>588</v>
      </c>
      <c r="O2185" s="146">
        <v>20439.150000000001</v>
      </c>
      <c r="P2185" s="146">
        <v>75704</v>
      </c>
      <c r="Q2185" t="str">
        <f t="shared" si="34"/>
        <v>Street</v>
      </c>
      <c r="R2185" s="148"/>
      <c r="U2185" s="148"/>
    </row>
    <row r="2186" spans="1:21" x14ac:dyDescent="0.35">
      <c r="A2186" s="146">
        <v>5</v>
      </c>
      <c r="B2186" s="146" t="s">
        <v>241</v>
      </c>
      <c r="C2186">
        <v>2020</v>
      </c>
      <c r="D2186" s="146">
        <v>2</v>
      </c>
      <c r="E2186" s="146" t="s">
        <v>368</v>
      </c>
      <c r="F2186" s="147">
        <v>5</v>
      </c>
      <c r="G2186" s="146" t="s">
        <v>283</v>
      </c>
      <c r="H2186" s="146">
        <v>603</v>
      </c>
      <c r="I2186" s="146" t="s">
        <v>306</v>
      </c>
      <c r="J2186" s="146" t="s">
        <v>305</v>
      </c>
      <c r="K2186" s="146" t="s">
        <v>307</v>
      </c>
      <c r="L2186" s="146">
        <v>460</v>
      </c>
      <c r="M2186" s="146" t="s">
        <v>285</v>
      </c>
      <c r="N2186" s="146">
        <v>55</v>
      </c>
      <c r="O2186" s="146">
        <v>8876.6200000000008</v>
      </c>
      <c r="P2186" s="146">
        <v>25719</v>
      </c>
      <c r="Q2186" t="str">
        <f t="shared" si="34"/>
        <v>Street</v>
      </c>
      <c r="R2186" s="148"/>
      <c r="U2186" s="148"/>
    </row>
    <row r="2187" spans="1:21" x14ac:dyDescent="0.35">
      <c r="A2187" s="146">
        <v>4</v>
      </c>
      <c r="B2187" s="146" t="s">
        <v>249</v>
      </c>
      <c r="C2187">
        <v>2020</v>
      </c>
      <c r="D2187" s="146">
        <v>2</v>
      </c>
      <c r="E2187" s="146" t="s">
        <v>368</v>
      </c>
      <c r="F2187" s="147">
        <v>3</v>
      </c>
      <c r="G2187" s="146" t="s">
        <v>262</v>
      </c>
      <c r="H2187" s="146">
        <v>950</v>
      </c>
      <c r="I2187" s="146" t="s">
        <v>269</v>
      </c>
      <c r="J2187" s="146" t="s">
        <v>248</v>
      </c>
      <c r="K2187" s="146" t="s">
        <v>270</v>
      </c>
      <c r="L2187" s="146">
        <v>4532</v>
      </c>
      <c r="M2187" s="146" t="s">
        <v>265</v>
      </c>
      <c r="N2187" s="146">
        <v>966</v>
      </c>
      <c r="O2187" s="146">
        <v>130393.56</v>
      </c>
      <c r="P2187" s="146">
        <v>1231482</v>
      </c>
      <c r="Q2187" t="str">
        <f t="shared" si="34"/>
        <v>3-Small C&amp;I</v>
      </c>
      <c r="R2187" s="148"/>
      <c r="U2187" s="148"/>
    </row>
    <row r="2188" spans="1:21" x14ac:dyDescent="0.35">
      <c r="A2188" s="146">
        <v>5</v>
      </c>
      <c r="B2188" s="146" t="s">
        <v>241</v>
      </c>
      <c r="C2188">
        <v>2020</v>
      </c>
      <c r="D2188" s="146">
        <v>2</v>
      </c>
      <c r="E2188" s="146" t="s">
        <v>368</v>
      </c>
      <c r="F2188" s="147">
        <v>75</v>
      </c>
      <c r="G2188" s="146" t="s">
        <v>154</v>
      </c>
      <c r="H2188" s="146">
        <v>950</v>
      </c>
      <c r="I2188" s="146" t="s">
        <v>269</v>
      </c>
      <c r="J2188" s="146" t="s">
        <v>248</v>
      </c>
      <c r="K2188" s="146" t="s">
        <v>270</v>
      </c>
      <c r="L2188" s="146">
        <v>4575</v>
      </c>
      <c r="M2188" s="146" t="s">
        <v>154</v>
      </c>
      <c r="N2188" s="146">
        <v>2</v>
      </c>
      <c r="O2188" s="146">
        <v>987.91</v>
      </c>
      <c r="P2188" s="146">
        <v>10640</v>
      </c>
      <c r="Q2188" t="str">
        <f t="shared" si="34"/>
        <v>3-Small C&amp;I</v>
      </c>
      <c r="R2188" s="148"/>
      <c r="U2188" s="148"/>
    </row>
    <row r="2189" spans="1:21" x14ac:dyDescent="0.35">
      <c r="A2189" s="146">
        <v>5</v>
      </c>
      <c r="B2189" s="146" t="s">
        <v>241</v>
      </c>
      <c r="C2189">
        <v>2020</v>
      </c>
      <c r="D2189" s="146">
        <v>2</v>
      </c>
      <c r="E2189" s="146" t="s">
        <v>368</v>
      </c>
      <c r="F2189" s="147">
        <v>79</v>
      </c>
      <c r="G2189" s="146" t="s">
        <v>154</v>
      </c>
      <c r="H2189" s="146">
        <v>951</v>
      </c>
      <c r="I2189" s="146" t="s">
        <v>263</v>
      </c>
      <c r="J2189" s="146" t="s">
        <v>255</v>
      </c>
      <c r="K2189" s="146" t="s">
        <v>264</v>
      </c>
      <c r="L2189" s="146">
        <v>4579</v>
      </c>
      <c r="M2189" s="146" t="s">
        <v>267</v>
      </c>
      <c r="N2189" s="146">
        <v>7</v>
      </c>
      <c r="O2189" s="146">
        <v>309.11</v>
      </c>
      <c r="P2189" s="146">
        <v>2844</v>
      </c>
      <c r="Q2189" t="str">
        <f t="shared" si="34"/>
        <v>3-Small C&amp;I</v>
      </c>
      <c r="R2189" s="148"/>
      <c r="U2189" s="148"/>
    </row>
    <row r="2190" spans="1:21" x14ac:dyDescent="0.35">
      <c r="A2190" s="146">
        <v>5</v>
      </c>
      <c r="B2190" s="146" t="s">
        <v>241</v>
      </c>
      <c r="C2190">
        <v>2020</v>
      </c>
      <c r="D2190" s="146">
        <v>2</v>
      </c>
      <c r="E2190" s="146" t="s">
        <v>368</v>
      </c>
      <c r="F2190" s="147">
        <v>5</v>
      </c>
      <c r="G2190" s="146" t="s">
        <v>283</v>
      </c>
      <c r="H2190" s="146">
        <v>5</v>
      </c>
      <c r="I2190" s="146" t="s">
        <v>289</v>
      </c>
      <c r="J2190" s="146" t="s">
        <v>248</v>
      </c>
      <c r="K2190" s="146" t="s">
        <v>270</v>
      </c>
      <c r="L2190" s="146">
        <v>460</v>
      </c>
      <c r="M2190" s="146" t="s">
        <v>285</v>
      </c>
      <c r="N2190" s="146">
        <v>1058</v>
      </c>
      <c r="O2190" s="146">
        <v>402231.59</v>
      </c>
      <c r="P2190" s="146">
        <v>2255260</v>
      </c>
      <c r="Q2190" t="str">
        <f t="shared" si="34"/>
        <v>3-Small C&amp;I</v>
      </c>
      <c r="R2190" s="148"/>
      <c r="U2190" s="148"/>
    </row>
    <row r="2191" spans="1:21" x14ac:dyDescent="0.35">
      <c r="A2191" s="146">
        <v>5</v>
      </c>
      <c r="B2191" s="146" t="s">
        <v>241</v>
      </c>
      <c r="C2191">
        <v>2020</v>
      </c>
      <c r="D2191" s="146">
        <v>2</v>
      </c>
      <c r="E2191" s="146" t="s">
        <v>368</v>
      </c>
      <c r="F2191" s="147">
        <v>3</v>
      </c>
      <c r="G2191" s="146" t="s">
        <v>262</v>
      </c>
      <c r="H2191" s="146">
        <v>18</v>
      </c>
      <c r="I2191" s="146" t="s">
        <v>284</v>
      </c>
      <c r="J2191" s="146" t="s">
        <v>268</v>
      </c>
      <c r="K2191" s="146" t="s">
        <v>281</v>
      </c>
      <c r="L2191" s="146">
        <v>300</v>
      </c>
      <c r="M2191" s="146" t="s">
        <v>282</v>
      </c>
      <c r="N2191" s="146">
        <v>2306</v>
      </c>
      <c r="O2191" s="146">
        <v>7099903.5499999998</v>
      </c>
      <c r="P2191" s="146">
        <v>32863259</v>
      </c>
      <c r="Q2191" t="str">
        <f t="shared" si="34"/>
        <v>4-Medium C&amp;I</v>
      </c>
      <c r="R2191" s="148"/>
      <c r="U2191" s="148"/>
    </row>
    <row r="2192" spans="1:21" x14ac:dyDescent="0.35">
      <c r="A2192" s="146">
        <v>4</v>
      </c>
      <c r="B2192" s="146" t="s">
        <v>249</v>
      </c>
      <c r="C2192">
        <v>2020</v>
      </c>
      <c r="D2192" s="146">
        <v>2</v>
      </c>
      <c r="E2192" s="146" t="s">
        <v>368</v>
      </c>
      <c r="F2192" s="147">
        <v>3</v>
      </c>
      <c r="G2192" s="146" t="s">
        <v>262</v>
      </c>
      <c r="H2192" s="146">
        <v>952</v>
      </c>
      <c r="I2192" s="146" t="s">
        <v>272</v>
      </c>
      <c r="J2192" s="146" t="s">
        <v>260</v>
      </c>
      <c r="K2192" s="146" t="s">
        <v>273</v>
      </c>
      <c r="L2192" s="146">
        <v>4532</v>
      </c>
      <c r="M2192" s="146" t="s">
        <v>265</v>
      </c>
      <c r="N2192" s="146">
        <v>7</v>
      </c>
      <c r="O2192" s="146">
        <v>179.95</v>
      </c>
      <c r="P2192" s="146">
        <v>1104</v>
      </c>
      <c r="Q2192" t="str">
        <f t="shared" si="34"/>
        <v>3-Small C&amp;I</v>
      </c>
      <c r="R2192" s="148"/>
      <c r="U2192" s="148"/>
    </row>
    <row r="2193" spans="1:21" x14ac:dyDescent="0.35">
      <c r="A2193" s="146">
        <v>4</v>
      </c>
      <c r="B2193" s="146" t="s">
        <v>249</v>
      </c>
      <c r="C2193">
        <v>2020</v>
      </c>
      <c r="D2193" s="146">
        <v>2</v>
      </c>
      <c r="E2193" s="146" t="s">
        <v>368</v>
      </c>
      <c r="F2193" s="147">
        <v>3</v>
      </c>
      <c r="G2193" s="146" t="s">
        <v>262</v>
      </c>
      <c r="H2193" s="146">
        <v>10</v>
      </c>
      <c r="I2193" s="146" t="s">
        <v>347</v>
      </c>
      <c r="J2193" s="146" t="s">
        <v>266</v>
      </c>
      <c r="K2193" s="146" t="s">
        <v>276</v>
      </c>
      <c r="L2193" s="146">
        <v>300</v>
      </c>
      <c r="M2193" s="146" t="s">
        <v>282</v>
      </c>
      <c r="N2193" s="146">
        <v>17</v>
      </c>
      <c r="O2193" s="146">
        <v>1439.94</v>
      </c>
      <c r="P2193" s="146">
        <v>5824</v>
      </c>
      <c r="Q2193" t="str">
        <f t="shared" si="34"/>
        <v>3-Small C&amp;I</v>
      </c>
      <c r="R2193" s="148"/>
      <c r="U2193" s="148"/>
    </row>
    <row r="2194" spans="1:21" x14ac:dyDescent="0.35">
      <c r="A2194" s="146">
        <v>5</v>
      </c>
      <c r="B2194" s="146" t="s">
        <v>241</v>
      </c>
      <c r="C2194">
        <v>2020</v>
      </c>
      <c r="D2194" s="146">
        <v>2</v>
      </c>
      <c r="E2194" s="146" t="s">
        <v>368</v>
      </c>
      <c r="F2194" s="147">
        <v>3</v>
      </c>
      <c r="G2194" s="146" t="s">
        <v>262</v>
      </c>
      <c r="H2194" s="146">
        <v>15</v>
      </c>
      <c r="I2194" s="146" t="s">
        <v>318</v>
      </c>
      <c r="J2194" s="146" t="s">
        <v>266</v>
      </c>
      <c r="K2194" s="146" t="s">
        <v>276</v>
      </c>
      <c r="L2194" s="146">
        <v>300</v>
      </c>
      <c r="M2194" s="146" t="s">
        <v>282</v>
      </c>
      <c r="N2194" s="146">
        <v>112</v>
      </c>
      <c r="O2194" s="146">
        <v>8986.0499999999993</v>
      </c>
      <c r="P2194" s="146">
        <v>33673</v>
      </c>
      <c r="Q2194" t="str">
        <f t="shared" si="34"/>
        <v>3-Small C&amp;I</v>
      </c>
      <c r="R2194" s="148"/>
      <c r="U2194" s="148"/>
    </row>
    <row r="2195" spans="1:21" x14ac:dyDescent="0.35">
      <c r="A2195" s="146">
        <v>4</v>
      </c>
      <c r="B2195" s="146" t="s">
        <v>249</v>
      </c>
      <c r="C2195">
        <v>2020</v>
      </c>
      <c r="D2195" s="146">
        <v>2</v>
      </c>
      <c r="E2195" s="146" t="s">
        <v>368</v>
      </c>
      <c r="F2195" s="147">
        <v>3</v>
      </c>
      <c r="G2195" s="146" t="s">
        <v>262</v>
      </c>
      <c r="H2195" s="146">
        <v>15</v>
      </c>
      <c r="I2195" s="146" t="s">
        <v>318</v>
      </c>
      <c r="J2195" s="146" t="s">
        <v>266</v>
      </c>
      <c r="K2195" s="146" t="s">
        <v>276</v>
      </c>
      <c r="L2195" s="146">
        <v>300</v>
      </c>
      <c r="M2195" s="146" t="s">
        <v>282</v>
      </c>
      <c r="N2195" s="146">
        <v>1</v>
      </c>
      <c r="O2195" s="146">
        <v>50.28</v>
      </c>
      <c r="P2195" s="146">
        <v>167</v>
      </c>
      <c r="Q2195" t="str">
        <f t="shared" si="34"/>
        <v>3-Small C&amp;I</v>
      </c>
      <c r="R2195" s="148"/>
      <c r="U2195" s="148"/>
    </row>
    <row r="2196" spans="1:21" x14ac:dyDescent="0.35">
      <c r="A2196" s="146">
        <v>4</v>
      </c>
      <c r="B2196" s="146" t="s">
        <v>249</v>
      </c>
      <c r="C2196">
        <v>2020</v>
      </c>
      <c r="D2196" s="146">
        <v>2</v>
      </c>
      <c r="E2196" s="146" t="s">
        <v>368</v>
      </c>
      <c r="F2196" s="147">
        <v>3</v>
      </c>
      <c r="G2196" s="146" t="s">
        <v>262</v>
      </c>
      <c r="H2196" s="146">
        <v>9</v>
      </c>
      <c r="I2196" s="146" t="s">
        <v>334</v>
      </c>
      <c r="J2196" s="146" t="s">
        <v>260</v>
      </c>
      <c r="K2196" s="146" t="s">
        <v>273</v>
      </c>
      <c r="L2196" s="146">
        <v>300</v>
      </c>
      <c r="M2196" s="146" t="s">
        <v>282</v>
      </c>
      <c r="N2196" s="146">
        <v>2</v>
      </c>
      <c r="O2196" s="146">
        <v>125.64</v>
      </c>
      <c r="P2196" s="146">
        <v>481</v>
      </c>
      <c r="Q2196" t="str">
        <f t="shared" si="34"/>
        <v>3-Small C&amp;I</v>
      </c>
      <c r="R2196" s="148"/>
      <c r="U2196" s="148"/>
    </row>
    <row r="2197" spans="1:21" x14ac:dyDescent="0.35">
      <c r="A2197" s="146">
        <v>5</v>
      </c>
      <c r="B2197" s="146" t="s">
        <v>241</v>
      </c>
      <c r="C2197">
        <v>2020</v>
      </c>
      <c r="D2197" s="146">
        <v>2</v>
      </c>
      <c r="E2197" s="146" t="s">
        <v>368</v>
      </c>
      <c r="F2197" s="147">
        <v>6</v>
      </c>
      <c r="G2197" s="146" t="s">
        <v>293</v>
      </c>
      <c r="H2197" s="146">
        <v>603</v>
      </c>
      <c r="I2197" s="146" t="s">
        <v>306</v>
      </c>
      <c r="J2197" s="146" t="s">
        <v>305</v>
      </c>
      <c r="K2197" s="146" t="s">
        <v>307</v>
      </c>
      <c r="L2197" s="146">
        <v>700</v>
      </c>
      <c r="M2197" s="146" t="s">
        <v>296</v>
      </c>
      <c r="N2197" s="146">
        <v>687</v>
      </c>
      <c r="O2197" s="146">
        <v>63712.5</v>
      </c>
      <c r="P2197" s="146">
        <v>174936</v>
      </c>
      <c r="Q2197" t="str">
        <f t="shared" si="34"/>
        <v>Street</v>
      </c>
      <c r="R2197" s="148"/>
      <c r="U2197" s="148"/>
    </row>
    <row r="2198" spans="1:21" x14ac:dyDescent="0.35">
      <c r="A2198" s="146">
        <v>4</v>
      </c>
      <c r="B2198" s="146" t="s">
        <v>249</v>
      </c>
      <c r="C2198">
        <v>2020</v>
      </c>
      <c r="D2198" s="146">
        <v>2</v>
      </c>
      <c r="E2198" s="146" t="s">
        <v>368</v>
      </c>
      <c r="F2198" s="147">
        <v>1</v>
      </c>
      <c r="G2198" s="146" t="s">
        <v>243</v>
      </c>
      <c r="H2198" s="146">
        <v>1</v>
      </c>
      <c r="I2198" s="146" t="s">
        <v>251</v>
      </c>
      <c r="J2198" s="146" t="s">
        <v>245</v>
      </c>
      <c r="K2198" s="146" t="s">
        <v>246</v>
      </c>
      <c r="L2198" s="146">
        <v>200</v>
      </c>
      <c r="M2198" s="146" t="s">
        <v>259</v>
      </c>
      <c r="N2198" s="146">
        <v>1180</v>
      </c>
      <c r="O2198" s="146">
        <v>237384.24</v>
      </c>
      <c r="P2198" s="146">
        <v>871595</v>
      </c>
      <c r="Q2198" t="str">
        <f t="shared" si="34"/>
        <v>1-Residential</v>
      </c>
      <c r="R2198" s="148"/>
      <c r="U2198" s="148"/>
    </row>
    <row r="2199" spans="1:21" x14ac:dyDescent="0.35">
      <c r="A2199" s="146">
        <v>5</v>
      </c>
      <c r="B2199" s="146" t="s">
        <v>241</v>
      </c>
      <c r="C2199">
        <v>2020</v>
      </c>
      <c r="D2199" s="146">
        <v>2</v>
      </c>
      <c r="E2199" s="146" t="s">
        <v>368</v>
      </c>
      <c r="F2199" s="147">
        <v>6</v>
      </c>
      <c r="G2199" s="146" t="s">
        <v>293</v>
      </c>
      <c r="H2199" s="146">
        <v>616</v>
      </c>
      <c r="I2199" s="146" t="s">
        <v>311</v>
      </c>
      <c r="J2199" s="146" t="s">
        <v>305</v>
      </c>
      <c r="K2199" s="146" t="s">
        <v>307</v>
      </c>
      <c r="L2199" s="146">
        <v>4562</v>
      </c>
      <c r="M2199" s="146" t="s">
        <v>300</v>
      </c>
      <c r="N2199" s="146">
        <v>858</v>
      </c>
      <c r="O2199" s="146">
        <v>57675.71</v>
      </c>
      <c r="P2199" s="146">
        <v>258851</v>
      </c>
      <c r="Q2199" t="str">
        <f t="shared" si="34"/>
        <v>Street</v>
      </c>
      <c r="R2199" s="148"/>
      <c r="U2199" s="148"/>
    </row>
    <row r="2200" spans="1:21" x14ac:dyDescent="0.35">
      <c r="A2200" s="146">
        <v>5</v>
      </c>
      <c r="B2200" s="146" t="s">
        <v>241</v>
      </c>
      <c r="C2200">
        <v>2020</v>
      </c>
      <c r="D2200" s="146">
        <v>2</v>
      </c>
      <c r="E2200" s="146" t="s">
        <v>368</v>
      </c>
      <c r="F2200" s="147">
        <v>6</v>
      </c>
      <c r="G2200" s="146" t="s">
        <v>293</v>
      </c>
      <c r="H2200" s="146">
        <v>626</v>
      </c>
      <c r="I2200" s="146" t="s">
        <v>355</v>
      </c>
      <c r="J2200" s="146" t="s">
        <v>310</v>
      </c>
      <c r="K2200" s="146" t="s">
        <v>154</v>
      </c>
      <c r="L2200" s="146">
        <v>700</v>
      </c>
      <c r="M2200" s="146" t="s">
        <v>296</v>
      </c>
      <c r="N2200" s="146">
        <v>3</v>
      </c>
      <c r="O2200" s="146">
        <v>2099.85</v>
      </c>
      <c r="P2200" s="146">
        <v>683</v>
      </c>
      <c r="Q2200" t="str">
        <f t="shared" si="34"/>
        <v>Street</v>
      </c>
      <c r="R2200" s="148"/>
      <c r="U2200" s="148"/>
    </row>
    <row r="2201" spans="1:21" x14ac:dyDescent="0.35">
      <c r="A2201" s="146">
        <v>4</v>
      </c>
      <c r="B2201" s="146" t="s">
        <v>249</v>
      </c>
      <c r="C2201">
        <v>2020</v>
      </c>
      <c r="D2201" s="146">
        <v>2</v>
      </c>
      <c r="E2201" s="146" t="s">
        <v>368</v>
      </c>
      <c r="F2201" s="147">
        <v>3</v>
      </c>
      <c r="G2201" s="146" t="s">
        <v>262</v>
      </c>
      <c r="H2201" s="146">
        <v>954</v>
      </c>
      <c r="I2201" s="146" t="s">
        <v>356</v>
      </c>
      <c r="J2201" s="146" t="s">
        <v>268</v>
      </c>
      <c r="K2201" s="146" t="s">
        <v>281</v>
      </c>
      <c r="L2201" s="146">
        <v>4532</v>
      </c>
      <c r="M2201" s="146" t="s">
        <v>265</v>
      </c>
      <c r="N2201" s="146">
        <v>54</v>
      </c>
      <c r="O2201" s="146">
        <v>77357.58</v>
      </c>
      <c r="P2201" s="146">
        <v>924797</v>
      </c>
      <c r="Q2201" t="str">
        <f t="shared" si="34"/>
        <v>4-Medium C&amp;I</v>
      </c>
      <c r="R2201" s="148"/>
      <c r="U2201" s="148"/>
    </row>
    <row r="2202" spans="1:21" x14ac:dyDescent="0.35">
      <c r="A2202" s="146">
        <v>5</v>
      </c>
      <c r="B2202" s="146" t="s">
        <v>241</v>
      </c>
      <c r="C2202">
        <v>2020</v>
      </c>
      <c r="D2202" s="146">
        <v>2</v>
      </c>
      <c r="E2202" s="146" t="s">
        <v>368</v>
      </c>
      <c r="F2202" s="147">
        <v>75</v>
      </c>
      <c r="G2202" s="146" t="s">
        <v>154</v>
      </c>
      <c r="H2202" s="146">
        <v>18</v>
      </c>
      <c r="I2202" s="146" t="s">
        <v>284</v>
      </c>
      <c r="J2202" s="146" t="s">
        <v>268</v>
      </c>
      <c r="K2202" s="146" t="s">
        <v>281</v>
      </c>
      <c r="L2202" s="146">
        <v>1575</v>
      </c>
      <c r="M2202" s="146" t="s">
        <v>320</v>
      </c>
      <c r="N2202" s="146">
        <v>2</v>
      </c>
      <c r="O2202" s="146">
        <v>9709.0400000000009</v>
      </c>
      <c r="P2202" s="146">
        <v>46350</v>
      </c>
      <c r="Q2202" t="str">
        <f t="shared" si="34"/>
        <v>4-Medium C&amp;I</v>
      </c>
      <c r="R2202" s="148"/>
      <c r="U2202" s="148"/>
    </row>
    <row r="2203" spans="1:21" x14ac:dyDescent="0.35">
      <c r="A2203" s="146">
        <v>5</v>
      </c>
      <c r="B2203" s="146" t="s">
        <v>241</v>
      </c>
      <c r="C2203">
        <v>2020</v>
      </c>
      <c r="D2203" s="146">
        <v>2</v>
      </c>
      <c r="E2203" s="146" t="s">
        <v>368</v>
      </c>
      <c r="F2203" s="147">
        <v>5</v>
      </c>
      <c r="G2203" s="146" t="s">
        <v>283</v>
      </c>
      <c r="H2203" s="146">
        <v>13</v>
      </c>
      <c r="I2203" s="146" t="s">
        <v>337</v>
      </c>
      <c r="J2203" s="146" t="s">
        <v>268</v>
      </c>
      <c r="K2203" s="146" t="s">
        <v>281</v>
      </c>
      <c r="L2203" s="146">
        <v>460</v>
      </c>
      <c r="M2203" s="146" t="s">
        <v>285</v>
      </c>
      <c r="N2203" s="146">
        <v>6</v>
      </c>
      <c r="O2203" s="146">
        <v>15648.95</v>
      </c>
      <c r="P2203" s="146">
        <v>76940</v>
      </c>
      <c r="Q2203" t="str">
        <f t="shared" si="34"/>
        <v>4-Medium C&amp;I</v>
      </c>
      <c r="R2203" s="148"/>
      <c r="U2203" s="148"/>
    </row>
    <row r="2204" spans="1:21" x14ac:dyDescent="0.35">
      <c r="A2204" s="146">
        <v>5</v>
      </c>
      <c r="B2204" s="146" t="s">
        <v>241</v>
      </c>
      <c r="C2204">
        <v>2020</v>
      </c>
      <c r="D2204" s="146">
        <v>2</v>
      </c>
      <c r="E2204" s="146" t="s">
        <v>368</v>
      </c>
      <c r="F2204" s="147">
        <v>5</v>
      </c>
      <c r="G2204" s="146" t="s">
        <v>283</v>
      </c>
      <c r="H2204" s="146">
        <v>700</v>
      </c>
      <c r="I2204" s="146" t="s">
        <v>329</v>
      </c>
      <c r="J2204" s="146" t="s">
        <v>277</v>
      </c>
      <c r="K2204" s="146" t="s">
        <v>317</v>
      </c>
      <c r="L2204" s="146">
        <v>460</v>
      </c>
      <c r="M2204" s="146" t="s">
        <v>285</v>
      </c>
      <c r="N2204" s="146">
        <v>5</v>
      </c>
      <c r="O2204" s="146">
        <v>196881.88</v>
      </c>
      <c r="P2204" s="146">
        <v>744304</v>
      </c>
      <c r="Q2204" t="str">
        <f t="shared" si="34"/>
        <v>5-Large C&amp;I</v>
      </c>
      <c r="R2204" s="148"/>
      <c r="U2204" s="148"/>
    </row>
    <row r="2205" spans="1:21" x14ac:dyDescent="0.35">
      <c r="A2205" s="146">
        <v>5</v>
      </c>
      <c r="B2205" s="146" t="s">
        <v>241</v>
      </c>
      <c r="C2205" s="146">
        <v>2020</v>
      </c>
      <c r="D2205" s="146">
        <v>2</v>
      </c>
      <c r="E2205" s="146" t="s">
        <v>368</v>
      </c>
      <c r="F2205" s="147">
        <v>3</v>
      </c>
      <c r="G2205" s="146" t="s">
        <v>262</v>
      </c>
      <c r="H2205" s="146">
        <v>616</v>
      </c>
      <c r="I2205" s="146" t="s">
        <v>311</v>
      </c>
      <c r="J2205" s="146" t="s">
        <v>305</v>
      </c>
      <c r="K2205" s="146" t="s">
        <v>307</v>
      </c>
      <c r="L2205" s="146">
        <v>4532</v>
      </c>
      <c r="M2205" s="146" t="s">
        <v>265</v>
      </c>
      <c r="N2205" s="146">
        <v>3202</v>
      </c>
      <c r="O2205" s="146">
        <v>255859.04</v>
      </c>
      <c r="P2205" s="146">
        <v>1197474</v>
      </c>
      <c r="Q2205" t="str">
        <f t="shared" si="34"/>
        <v>Street</v>
      </c>
      <c r="R2205" s="148"/>
      <c r="U2205" s="148"/>
    </row>
    <row r="2206" spans="1:21" x14ac:dyDescent="0.35">
      <c r="A2206" s="146">
        <v>5</v>
      </c>
      <c r="B2206" s="146" t="s">
        <v>241</v>
      </c>
      <c r="C2206" s="146">
        <v>2020</v>
      </c>
      <c r="D2206" s="146">
        <v>2</v>
      </c>
      <c r="E2206" s="146" t="s">
        <v>368</v>
      </c>
      <c r="F2206" s="147">
        <v>5</v>
      </c>
      <c r="G2206" s="146" t="s">
        <v>283</v>
      </c>
      <c r="H2206" s="146">
        <v>616</v>
      </c>
      <c r="I2206" s="146" t="s">
        <v>311</v>
      </c>
      <c r="J2206" s="146" t="s">
        <v>305</v>
      </c>
      <c r="K2206" s="146" t="s">
        <v>307</v>
      </c>
      <c r="L2206" s="146">
        <v>4552</v>
      </c>
      <c r="M2206" s="146" t="s">
        <v>313</v>
      </c>
      <c r="N2206" s="146">
        <v>104</v>
      </c>
      <c r="O2206" s="146">
        <v>14367.82</v>
      </c>
      <c r="P2206" s="146">
        <v>69746</v>
      </c>
      <c r="Q2206" t="str">
        <f t="shared" si="34"/>
        <v>Street</v>
      </c>
      <c r="R2206" s="148"/>
      <c r="U2206" s="148"/>
    </row>
    <row r="2207" spans="1:21" x14ac:dyDescent="0.35">
      <c r="A2207" s="146">
        <v>5</v>
      </c>
      <c r="B2207" s="146" t="s">
        <v>241</v>
      </c>
      <c r="C2207" s="146">
        <v>2020</v>
      </c>
      <c r="D2207" s="146">
        <v>2</v>
      </c>
      <c r="E2207" s="146" t="s">
        <v>368</v>
      </c>
      <c r="F2207" s="147">
        <v>3</v>
      </c>
      <c r="G2207" s="146" t="s">
        <v>262</v>
      </c>
      <c r="H2207" s="146">
        <v>10</v>
      </c>
      <c r="I2207" s="146" t="s">
        <v>347</v>
      </c>
      <c r="J2207" s="146" t="s">
        <v>260</v>
      </c>
      <c r="K2207" s="146" t="s">
        <v>273</v>
      </c>
      <c r="L2207" s="146">
        <v>300</v>
      </c>
      <c r="M2207" s="146" t="s">
        <v>282</v>
      </c>
      <c r="N2207" s="146">
        <v>24073</v>
      </c>
      <c r="O2207" s="146">
        <v>2055199.26</v>
      </c>
      <c r="P2207" s="146">
        <v>9415429</v>
      </c>
      <c r="Q2207" t="str">
        <f t="shared" si="34"/>
        <v>3-Small C&amp;I</v>
      </c>
      <c r="R2207" s="148"/>
      <c r="U2207" s="148"/>
    </row>
    <row r="2208" spans="1:21" x14ac:dyDescent="0.35">
      <c r="A2208" s="146">
        <v>5</v>
      </c>
      <c r="B2208" s="146" t="s">
        <v>241</v>
      </c>
      <c r="C2208" s="146">
        <v>2020</v>
      </c>
      <c r="D2208" s="146">
        <v>2</v>
      </c>
      <c r="E2208" s="146" t="s">
        <v>368</v>
      </c>
      <c r="F2208" s="147">
        <v>5</v>
      </c>
      <c r="G2208" s="146" t="s">
        <v>283</v>
      </c>
      <c r="H2208" s="146">
        <v>950</v>
      </c>
      <c r="I2208" s="146" t="s">
        <v>269</v>
      </c>
      <c r="J2208" s="146" t="s">
        <v>248</v>
      </c>
      <c r="K2208" s="146" t="s">
        <v>270</v>
      </c>
      <c r="L2208" s="146">
        <v>4552</v>
      </c>
      <c r="M2208" s="146" t="s">
        <v>313</v>
      </c>
      <c r="N2208" s="146">
        <v>1283</v>
      </c>
      <c r="O2208" s="146">
        <v>351543.91</v>
      </c>
      <c r="P2208" s="146">
        <v>3714937</v>
      </c>
      <c r="Q2208" t="str">
        <f t="shared" si="34"/>
        <v>3-Small C&amp;I</v>
      </c>
      <c r="R2208" s="148"/>
      <c r="U2208" s="148"/>
    </row>
    <row r="2209" spans="1:21" x14ac:dyDescent="0.35">
      <c r="A2209" s="146">
        <v>5</v>
      </c>
      <c r="B2209" s="146" t="s">
        <v>241</v>
      </c>
      <c r="C2209" s="146">
        <v>2020</v>
      </c>
      <c r="D2209" s="146">
        <v>2</v>
      </c>
      <c r="E2209" s="146" t="s">
        <v>368</v>
      </c>
      <c r="F2209" s="147">
        <v>5</v>
      </c>
      <c r="G2209" s="146" t="s">
        <v>283</v>
      </c>
      <c r="H2209" s="146">
        <v>8</v>
      </c>
      <c r="I2209" s="146" t="s">
        <v>333</v>
      </c>
      <c r="J2209" s="146" t="s">
        <v>255</v>
      </c>
      <c r="K2209" s="146" t="s">
        <v>264</v>
      </c>
      <c r="L2209" s="146">
        <v>460</v>
      </c>
      <c r="M2209" s="146" t="s">
        <v>285</v>
      </c>
      <c r="N2209" s="146">
        <v>1</v>
      </c>
      <c r="O2209" s="146">
        <v>69.55</v>
      </c>
      <c r="P2209" s="146">
        <v>292</v>
      </c>
      <c r="Q2209" t="str">
        <f t="shared" si="34"/>
        <v>3-Small C&amp;I</v>
      </c>
      <c r="R2209" s="148"/>
      <c r="U2209" s="148"/>
    </row>
    <row r="2210" spans="1:21" x14ac:dyDescent="0.35">
      <c r="A2210" s="146">
        <v>5</v>
      </c>
      <c r="B2210" s="146" t="s">
        <v>241</v>
      </c>
      <c r="C2210" s="146">
        <v>2020</v>
      </c>
      <c r="D2210" s="146">
        <v>2</v>
      </c>
      <c r="E2210" s="146" t="s">
        <v>368</v>
      </c>
      <c r="F2210" s="147">
        <v>6</v>
      </c>
      <c r="G2210" s="146" t="s">
        <v>293</v>
      </c>
      <c r="H2210" s="146">
        <v>950</v>
      </c>
      <c r="I2210" s="146" t="s">
        <v>269</v>
      </c>
      <c r="J2210" s="146" t="s">
        <v>248</v>
      </c>
      <c r="K2210" s="146" t="s">
        <v>270</v>
      </c>
      <c r="L2210" s="146">
        <v>4562</v>
      </c>
      <c r="M2210" s="146" t="s">
        <v>300</v>
      </c>
      <c r="N2210" s="146">
        <v>30</v>
      </c>
      <c r="O2210" s="146">
        <v>897.52</v>
      </c>
      <c r="P2210" s="146">
        <v>6654</v>
      </c>
      <c r="Q2210" t="str">
        <f t="shared" si="34"/>
        <v>3-Small C&amp;I</v>
      </c>
      <c r="R2210" s="148"/>
      <c r="U2210" s="148"/>
    </row>
    <row r="2211" spans="1:21" x14ac:dyDescent="0.35">
      <c r="A2211" s="146">
        <v>5</v>
      </c>
      <c r="B2211" s="146" t="s">
        <v>241</v>
      </c>
      <c r="C2211" s="146">
        <v>2020</v>
      </c>
      <c r="D2211" s="146">
        <v>2</v>
      </c>
      <c r="E2211" s="146" t="s">
        <v>368</v>
      </c>
      <c r="F2211" s="147">
        <v>77</v>
      </c>
      <c r="G2211" s="146" t="s">
        <v>154</v>
      </c>
      <c r="H2211" s="146">
        <v>950</v>
      </c>
      <c r="I2211" s="146" t="s">
        <v>269</v>
      </c>
      <c r="J2211" s="146" t="s">
        <v>248</v>
      </c>
      <c r="K2211" s="146" t="s">
        <v>270</v>
      </c>
      <c r="L2211" s="146">
        <v>4577</v>
      </c>
      <c r="M2211" s="146" t="s">
        <v>154</v>
      </c>
      <c r="N2211" s="146">
        <v>1</v>
      </c>
      <c r="O2211" s="146">
        <v>297.45</v>
      </c>
      <c r="P2211" s="146">
        <v>3164</v>
      </c>
      <c r="Q2211" t="str">
        <f t="shared" si="34"/>
        <v>3-Small C&amp;I</v>
      </c>
      <c r="R2211" s="148"/>
      <c r="U2211" s="148"/>
    </row>
    <row r="2212" spans="1:21" x14ac:dyDescent="0.35">
      <c r="A2212" s="146">
        <v>4</v>
      </c>
      <c r="B2212" s="146" t="s">
        <v>249</v>
      </c>
      <c r="C2212" s="146">
        <v>2020</v>
      </c>
      <c r="D2212" s="146">
        <v>2</v>
      </c>
      <c r="E2212" s="146" t="s">
        <v>368</v>
      </c>
      <c r="F2212" s="147">
        <v>3</v>
      </c>
      <c r="G2212" s="146" t="s">
        <v>262</v>
      </c>
      <c r="H2212" s="146">
        <v>951</v>
      </c>
      <c r="I2212" s="146" t="s">
        <v>263</v>
      </c>
      <c r="J2212" s="146" t="s">
        <v>255</v>
      </c>
      <c r="K2212" s="146" t="s">
        <v>264</v>
      </c>
      <c r="L2212" s="146">
        <v>4532</v>
      </c>
      <c r="M2212" s="146" t="s">
        <v>265</v>
      </c>
      <c r="N2212" s="146">
        <v>6</v>
      </c>
      <c r="O2212" s="146">
        <v>178.81</v>
      </c>
      <c r="P2212" s="146">
        <v>1366</v>
      </c>
      <c r="Q2212" t="str">
        <f t="shared" si="34"/>
        <v>3-Small C&amp;I</v>
      </c>
      <c r="R2212" s="148"/>
      <c r="U2212" s="148"/>
    </row>
    <row r="2213" spans="1:21" x14ac:dyDescent="0.35">
      <c r="A2213" s="146">
        <v>5</v>
      </c>
      <c r="B2213" s="146" t="s">
        <v>241</v>
      </c>
      <c r="C2213" s="146">
        <v>2020</v>
      </c>
      <c r="D2213" s="146">
        <v>2</v>
      </c>
      <c r="E2213" s="146" t="s">
        <v>368</v>
      </c>
      <c r="F2213" s="147">
        <v>77</v>
      </c>
      <c r="G2213" s="146" t="s">
        <v>154</v>
      </c>
      <c r="H2213" s="146">
        <v>5</v>
      </c>
      <c r="I2213" s="146" t="s">
        <v>289</v>
      </c>
      <c r="J2213" s="146" t="s">
        <v>248</v>
      </c>
      <c r="K2213" s="146" t="s">
        <v>270</v>
      </c>
      <c r="L2213" s="146">
        <v>1577</v>
      </c>
      <c r="M2213" s="146" t="s">
        <v>336</v>
      </c>
      <c r="N2213" s="146">
        <v>2</v>
      </c>
      <c r="O2213" s="146">
        <v>1672.27</v>
      </c>
      <c r="P2213" s="146">
        <v>7777</v>
      </c>
      <c r="Q2213" t="str">
        <f t="shared" si="34"/>
        <v>3-Small C&amp;I</v>
      </c>
      <c r="R2213" s="148"/>
      <c r="U2213" s="148"/>
    </row>
    <row r="2214" spans="1:21" x14ac:dyDescent="0.35">
      <c r="A2214" s="146">
        <v>5</v>
      </c>
      <c r="B2214" s="146" t="s">
        <v>241</v>
      </c>
      <c r="C2214" s="146">
        <v>2020</v>
      </c>
      <c r="D2214" s="146">
        <v>2</v>
      </c>
      <c r="E2214" s="146" t="s">
        <v>368</v>
      </c>
      <c r="F2214" s="147">
        <v>3</v>
      </c>
      <c r="G2214" s="146" t="s">
        <v>262</v>
      </c>
      <c r="H2214" s="146">
        <v>305</v>
      </c>
      <c r="I2214" s="146" t="s">
        <v>322</v>
      </c>
      <c r="J2214" s="146" t="s">
        <v>248</v>
      </c>
      <c r="K2214" s="146" t="s">
        <v>270</v>
      </c>
      <c r="L2214" s="146">
        <v>300</v>
      </c>
      <c r="M2214" s="146" t="s">
        <v>282</v>
      </c>
      <c r="N2214" s="146">
        <v>1</v>
      </c>
      <c r="O2214" s="146">
        <v>164.19</v>
      </c>
      <c r="P2214" s="146">
        <v>884</v>
      </c>
      <c r="Q2214" t="str">
        <f t="shared" si="34"/>
        <v>3-Small C&amp;I</v>
      </c>
      <c r="R2214" s="148"/>
      <c r="U2214" s="148"/>
    </row>
    <row r="2215" spans="1:21" x14ac:dyDescent="0.35">
      <c r="A2215" s="146">
        <v>5</v>
      </c>
      <c r="B2215" s="146" t="s">
        <v>241</v>
      </c>
      <c r="C2215" s="146">
        <v>2020</v>
      </c>
      <c r="D2215" s="146">
        <v>2</v>
      </c>
      <c r="E2215" s="146" t="s">
        <v>368</v>
      </c>
      <c r="F2215" s="147">
        <v>1</v>
      </c>
      <c r="G2215" s="146" t="s">
        <v>243</v>
      </c>
      <c r="H2215" s="146">
        <v>15</v>
      </c>
      <c r="I2215" s="146" t="s">
        <v>318</v>
      </c>
      <c r="J2215" s="146" t="s">
        <v>266</v>
      </c>
      <c r="K2215" s="146" t="s">
        <v>276</v>
      </c>
      <c r="L2215" s="146">
        <v>200</v>
      </c>
      <c r="M2215" s="146" t="s">
        <v>259</v>
      </c>
      <c r="N2215" s="146">
        <v>3</v>
      </c>
      <c r="O2215" s="146">
        <v>142.91</v>
      </c>
      <c r="P2215" s="146">
        <v>447</v>
      </c>
      <c r="Q2215" t="str">
        <f t="shared" si="34"/>
        <v>3-Small C&amp;I</v>
      </c>
      <c r="R2215" s="148"/>
      <c r="U2215" s="148"/>
    </row>
    <row r="2216" spans="1:21" x14ac:dyDescent="0.35">
      <c r="A2216" s="146">
        <v>5</v>
      </c>
      <c r="B2216" s="146" t="s">
        <v>241</v>
      </c>
      <c r="C2216" s="146">
        <v>2020</v>
      </c>
      <c r="D2216" s="146">
        <v>2</v>
      </c>
      <c r="E2216" s="146" t="s">
        <v>368</v>
      </c>
      <c r="F2216" s="147">
        <v>10</v>
      </c>
      <c r="G2216" s="146" t="s">
        <v>250</v>
      </c>
      <c r="H2216" s="146">
        <v>6</v>
      </c>
      <c r="I2216" s="146" t="s">
        <v>344</v>
      </c>
      <c r="J2216" s="146" t="s">
        <v>257</v>
      </c>
      <c r="K2216" s="146" t="s">
        <v>258</v>
      </c>
      <c r="L2216" s="146">
        <v>207</v>
      </c>
      <c r="M2216" s="146" t="s">
        <v>252</v>
      </c>
      <c r="N2216" s="146">
        <v>5497</v>
      </c>
      <c r="O2216" s="146">
        <v>1041361.98</v>
      </c>
      <c r="P2216" s="146">
        <v>6070752</v>
      </c>
      <c r="Q2216" t="str">
        <f t="shared" si="34"/>
        <v>2-Low Income Residential</v>
      </c>
      <c r="R2216" s="148"/>
      <c r="U2216" s="148"/>
    </row>
    <row r="2217" spans="1:21" x14ac:dyDescent="0.35">
      <c r="A2217" s="146">
        <v>5</v>
      </c>
      <c r="B2217" s="146" t="s">
        <v>241</v>
      </c>
      <c r="C2217" s="146">
        <v>2020</v>
      </c>
      <c r="D2217" s="146">
        <v>2</v>
      </c>
      <c r="E2217" s="146" t="s">
        <v>368</v>
      </c>
      <c r="F2217" s="147">
        <v>3</v>
      </c>
      <c r="G2217" s="146" t="s">
        <v>262</v>
      </c>
      <c r="H2217" s="146">
        <v>1</v>
      </c>
      <c r="I2217" s="146" t="s">
        <v>251</v>
      </c>
      <c r="J2217" s="146" t="s">
        <v>245</v>
      </c>
      <c r="K2217" s="146" t="s">
        <v>246</v>
      </c>
      <c r="L2217" s="146">
        <v>300</v>
      </c>
      <c r="M2217" s="146" t="s">
        <v>282</v>
      </c>
      <c r="N2217" s="146">
        <v>1356</v>
      </c>
      <c r="O2217" s="146">
        <v>428172.77</v>
      </c>
      <c r="P2217" s="146">
        <v>1618169</v>
      </c>
      <c r="Q2217" t="str">
        <f t="shared" si="34"/>
        <v>1-Residential</v>
      </c>
      <c r="R2217" s="148"/>
      <c r="U2217" s="148"/>
    </row>
    <row r="2218" spans="1:21" x14ac:dyDescent="0.35">
      <c r="A2218" s="146">
        <v>4</v>
      </c>
      <c r="B2218" s="146" t="s">
        <v>249</v>
      </c>
      <c r="C2218" s="146">
        <v>2020</v>
      </c>
      <c r="D2218" s="146">
        <v>2</v>
      </c>
      <c r="E2218" s="146" t="s">
        <v>368</v>
      </c>
      <c r="F2218" s="147">
        <v>1</v>
      </c>
      <c r="G2218" s="146" t="s">
        <v>243</v>
      </c>
      <c r="H2218" s="146">
        <v>905</v>
      </c>
      <c r="I2218" s="146" t="s">
        <v>358</v>
      </c>
      <c r="J2218" s="146" t="s">
        <v>257</v>
      </c>
      <c r="K2218" s="146" t="s">
        <v>258</v>
      </c>
      <c r="L2218" s="146">
        <v>4512</v>
      </c>
      <c r="M2218" s="146" t="s">
        <v>247</v>
      </c>
      <c r="N2218" s="146">
        <v>101</v>
      </c>
      <c r="O2218" s="146">
        <v>4473.3900000000003</v>
      </c>
      <c r="P2218" s="146">
        <v>94226</v>
      </c>
      <c r="Q2218" t="str">
        <f t="shared" si="34"/>
        <v>2-Low Income Residential</v>
      </c>
      <c r="R2218" s="148"/>
      <c r="U2218" s="148"/>
    </row>
    <row r="2219" spans="1:21" x14ac:dyDescent="0.35">
      <c r="A2219" s="146">
        <v>5</v>
      </c>
      <c r="B2219" s="146" t="s">
        <v>241</v>
      </c>
      <c r="C2219" s="146">
        <v>2020</v>
      </c>
      <c r="D2219" s="146">
        <v>2</v>
      </c>
      <c r="E2219" s="146" t="s">
        <v>368</v>
      </c>
      <c r="F2219" s="147">
        <v>60</v>
      </c>
      <c r="G2219" s="146" t="s">
        <v>154</v>
      </c>
      <c r="H2219" s="146">
        <v>624</v>
      </c>
      <c r="I2219" s="146" t="s">
        <v>325</v>
      </c>
      <c r="J2219" s="146" t="s">
        <v>301</v>
      </c>
      <c r="K2219" s="146" t="s">
        <v>303</v>
      </c>
      <c r="L2219" s="146">
        <v>4563</v>
      </c>
      <c r="M2219" s="146" t="s">
        <v>324</v>
      </c>
      <c r="N2219" s="146">
        <v>2</v>
      </c>
      <c r="O2219" s="146">
        <v>39.36</v>
      </c>
      <c r="P2219" s="146">
        <v>295</v>
      </c>
      <c r="Q2219" t="str">
        <f t="shared" si="34"/>
        <v>Street</v>
      </c>
      <c r="R2219" s="148"/>
      <c r="U2219" s="148"/>
    </row>
    <row r="2220" spans="1:21" x14ac:dyDescent="0.35">
      <c r="A2220" s="146">
        <v>5</v>
      </c>
      <c r="B2220" s="146" t="s">
        <v>241</v>
      </c>
      <c r="C2220" s="146">
        <v>2020</v>
      </c>
      <c r="D2220" s="146">
        <v>2</v>
      </c>
      <c r="E2220" s="146" t="s">
        <v>368</v>
      </c>
      <c r="F2220" s="147">
        <v>1</v>
      </c>
      <c r="G2220" s="146" t="s">
        <v>243</v>
      </c>
      <c r="H2220" s="146">
        <v>602</v>
      </c>
      <c r="I2220" s="146" t="s">
        <v>309</v>
      </c>
      <c r="J2220" s="146" t="s">
        <v>305</v>
      </c>
      <c r="K2220" s="146" t="s">
        <v>307</v>
      </c>
      <c r="L2220" s="146">
        <v>200</v>
      </c>
      <c r="M2220" s="146" t="s">
        <v>259</v>
      </c>
      <c r="N2220" s="146">
        <v>190</v>
      </c>
      <c r="O2220" s="146">
        <v>8540.49</v>
      </c>
      <c r="P2220" s="146">
        <v>21662</v>
      </c>
      <c r="Q2220" t="str">
        <f t="shared" si="34"/>
        <v>Street</v>
      </c>
      <c r="R2220" s="148"/>
      <c r="U2220" s="148"/>
    </row>
    <row r="2221" spans="1:21" x14ac:dyDescent="0.35">
      <c r="A2221" s="146">
        <v>5</v>
      </c>
      <c r="B2221" s="146" t="s">
        <v>241</v>
      </c>
      <c r="C2221" s="146">
        <v>2020</v>
      </c>
      <c r="D2221" s="146">
        <v>2</v>
      </c>
      <c r="E2221" s="146" t="s">
        <v>368</v>
      </c>
      <c r="F2221" s="147">
        <v>6</v>
      </c>
      <c r="G2221" s="146" t="s">
        <v>293</v>
      </c>
      <c r="H2221" s="146">
        <v>625</v>
      </c>
      <c r="I2221" s="146" t="s">
        <v>354</v>
      </c>
      <c r="J2221" s="146" t="s">
        <v>310</v>
      </c>
      <c r="K2221" s="146" t="s">
        <v>154</v>
      </c>
      <c r="L2221" s="146">
        <v>700</v>
      </c>
      <c r="M2221" s="146" t="s">
        <v>296</v>
      </c>
      <c r="N2221" s="146">
        <v>1</v>
      </c>
      <c r="O2221" s="146">
        <v>20.309999999999999</v>
      </c>
      <c r="P2221" s="146">
        <v>25</v>
      </c>
      <c r="Q2221" t="str">
        <f t="shared" si="34"/>
        <v>Street</v>
      </c>
      <c r="R2221" s="148"/>
      <c r="U2221" s="148"/>
    </row>
    <row r="2222" spans="1:21" x14ac:dyDescent="0.35">
      <c r="A2222" s="146">
        <v>4</v>
      </c>
      <c r="B2222" s="146" t="s">
        <v>249</v>
      </c>
      <c r="C2222" s="146">
        <v>2020</v>
      </c>
      <c r="D2222" s="146">
        <v>2</v>
      </c>
      <c r="E2222" s="146" t="s">
        <v>368</v>
      </c>
      <c r="F2222" s="147">
        <v>3</v>
      </c>
      <c r="G2222" s="146" t="s">
        <v>262</v>
      </c>
      <c r="H2222" s="146">
        <v>955</v>
      </c>
      <c r="I2222" s="146" t="s">
        <v>328</v>
      </c>
      <c r="J2222" s="146" t="s">
        <v>271</v>
      </c>
      <c r="K2222" s="146" t="s">
        <v>327</v>
      </c>
      <c r="L2222" s="146">
        <v>4532</v>
      </c>
      <c r="M2222" s="146" t="s">
        <v>265</v>
      </c>
      <c r="N2222" s="146">
        <v>1</v>
      </c>
      <c r="O2222" s="146">
        <v>575.87</v>
      </c>
      <c r="P2222" s="146">
        <v>1</v>
      </c>
      <c r="Q2222" t="str">
        <f t="shared" si="34"/>
        <v>4-Medium C&amp;I</v>
      </c>
      <c r="R2222" s="148"/>
      <c r="U2222" s="148"/>
    </row>
    <row r="2223" spans="1:21" x14ac:dyDescent="0.35">
      <c r="A2223" s="146">
        <v>5</v>
      </c>
      <c r="B2223" s="146" t="s">
        <v>241</v>
      </c>
      <c r="C2223" s="146">
        <v>2020</v>
      </c>
      <c r="D2223" s="146">
        <v>2</v>
      </c>
      <c r="E2223" s="146" t="s">
        <v>368</v>
      </c>
      <c r="F2223" s="147">
        <v>3</v>
      </c>
      <c r="G2223" s="146" t="s">
        <v>262</v>
      </c>
      <c r="H2223" s="146">
        <v>20</v>
      </c>
      <c r="I2223" s="146" t="s">
        <v>357</v>
      </c>
      <c r="J2223" s="146" t="s">
        <v>274</v>
      </c>
      <c r="K2223" s="146" t="s">
        <v>315</v>
      </c>
      <c r="L2223" s="146">
        <v>300</v>
      </c>
      <c r="M2223" s="146" t="s">
        <v>282</v>
      </c>
      <c r="N2223" s="146">
        <v>78</v>
      </c>
      <c r="O2223" s="146">
        <v>221463.84</v>
      </c>
      <c r="P2223" s="146">
        <v>1052722</v>
      </c>
      <c r="Q2223" t="str">
        <f t="shared" si="34"/>
        <v>4-Medium C&amp;I</v>
      </c>
      <c r="R2223" s="148"/>
      <c r="U2223" s="148"/>
    </row>
    <row r="2224" spans="1:21" x14ac:dyDescent="0.35">
      <c r="A2224" s="146">
        <v>5</v>
      </c>
      <c r="B2224" s="146" t="s">
        <v>241</v>
      </c>
      <c r="C2224" s="146">
        <v>2020</v>
      </c>
      <c r="D2224" s="146">
        <v>2</v>
      </c>
      <c r="E2224" s="146" t="s">
        <v>368</v>
      </c>
      <c r="F2224" s="147">
        <v>60</v>
      </c>
      <c r="G2224" s="146" t="s">
        <v>154</v>
      </c>
      <c r="H2224" s="146">
        <v>612</v>
      </c>
      <c r="I2224" s="146" t="s">
        <v>363</v>
      </c>
      <c r="J2224" s="146" t="s">
        <v>253</v>
      </c>
      <c r="K2224" s="146" t="s">
        <v>295</v>
      </c>
      <c r="L2224" s="146">
        <v>360</v>
      </c>
      <c r="M2224" s="146" t="s">
        <v>304</v>
      </c>
      <c r="N2224" s="146">
        <v>1</v>
      </c>
      <c r="O2224" s="146">
        <v>9.0399999999999991</v>
      </c>
      <c r="P2224" s="146">
        <v>9</v>
      </c>
      <c r="Q2224" t="str">
        <f t="shared" si="34"/>
        <v>3-Small C&amp;I</v>
      </c>
      <c r="R2224" s="148"/>
      <c r="U2224" s="148"/>
    </row>
    <row r="2225" spans="1:21" x14ac:dyDescent="0.35">
      <c r="A2225" s="146">
        <v>5</v>
      </c>
      <c r="B2225" s="146" t="s">
        <v>241</v>
      </c>
      <c r="C2225" s="146">
        <v>2020</v>
      </c>
      <c r="D2225" s="146">
        <v>2</v>
      </c>
      <c r="E2225" s="146" t="s">
        <v>368</v>
      </c>
      <c r="F2225" s="147">
        <v>6</v>
      </c>
      <c r="G2225" s="146" t="s">
        <v>293</v>
      </c>
      <c r="H2225" s="146">
        <v>613</v>
      </c>
      <c r="I2225" s="146" t="s">
        <v>294</v>
      </c>
      <c r="J2225" s="146" t="s">
        <v>253</v>
      </c>
      <c r="K2225" s="146" t="s">
        <v>295</v>
      </c>
      <c r="L2225" s="146">
        <v>700</v>
      </c>
      <c r="M2225" s="146" t="s">
        <v>296</v>
      </c>
      <c r="N2225" s="146">
        <v>6</v>
      </c>
      <c r="O2225" s="146">
        <v>146.13</v>
      </c>
      <c r="P2225" s="146">
        <v>435</v>
      </c>
      <c r="Q2225" t="str">
        <f t="shared" si="34"/>
        <v>3-Small C&amp;I</v>
      </c>
      <c r="R2225" s="148"/>
      <c r="U2225" s="148"/>
    </row>
    <row r="2226" spans="1:21" x14ac:dyDescent="0.35">
      <c r="A2226" s="146">
        <v>5</v>
      </c>
      <c r="B2226" s="146" t="s">
        <v>241</v>
      </c>
      <c r="C2226" s="146">
        <v>2020</v>
      </c>
      <c r="D2226" s="146">
        <v>2</v>
      </c>
      <c r="E2226" s="146" t="s">
        <v>368</v>
      </c>
      <c r="F2226" s="147">
        <v>6</v>
      </c>
      <c r="G2226" s="146" t="s">
        <v>293</v>
      </c>
      <c r="H2226" s="146">
        <v>615</v>
      </c>
      <c r="I2226" s="146" t="s">
        <v>298</v>
      </c>
      <c r="J2226" s="146" t="s">
        <v>290</v>
      </c>
      <c r="K2226" s="146" t="s">
        <v>299</v>
      </c>
      <c r="L2226" s="146">
        <v>4562</v>
      </c>
      <c r="M2226" s="146" t="s">
        <v>300</v>
      </c>
      <c r="N2226" s="146">
        <v>561</v>
      </c>
      <c r="O2226" s="146">
        <v>633682.18999999994</v>
      </c>
      <c r="P2226" s="146">
        <v>1811938</v>
      </c>
      <c r="Q2226" t="str">
        <f t="shared" si="34"/>
        <v>Street</v>
      </c>
      <c r="R2226" s="148"/>
      <c r="U2226" s="148"/>
    </row>
    <row r="2227" spans="1:21" x14ac:dyDescent="0.35">
      <c r="A2227" s="146">
        <v>5</v>
      </c>
      <c r="B2227" s="146" t="s">
        <v>241</v>
      </c>
      <c r="C2227" s="146">
        <v>2020</v>
      </c>
      <c r="D2227" s="146">
        <v>2</v>
      </c>
      <c r="E2227" s="146" t="s">
        <v>368</v>
      </c>
      <c r="F2227" s="147">
        <v>60</v>
      </c>
      <c r="G2227" s="146" t="s">
        <v>154</v>
      </c>
      <c r="H2227" s="146">
        <v>601</v>
      </c>
      <c r="I2227" s="146" t="s">
        <v>359</v>
      </c>
      <c r="J2227" s="146" t="s">
        <v>290</v>
      </c>
      <c r="K2227" s="146" t="s">
        <v>299</v>
      </c>
      <c r="L2227" s="146">
        <v>360</v>
      </c>
      <c r="M2227" s="146" t="s">
        <v>304</v>
      </c>
      <c r="N2227" s="146">
        <v>49</v>
      </c>
      <c r="O2227" s="146">
        <v>1712.64</v>
      </c>
      <c r="P2227" s="146">
        <v>3042</v>
      </c>
      <c r="Q2227" t="str">
        <f t="shared" si="34"/>
        <v>Street</v>
      </c>
      <c r="R2227" s="148"/>
      <c r="U2227" s="148"/>
    </row>
    <row r="2228" spans="1:21" x14ac:dyDescent="0.35">
      <c r="A2228" s="146">
        <v>5</v>
      </c>
      <c r="B2228" s="146" t="s">
        <v>241</v>
      </c>
      <c r="C2228" s="146">
        <v>2020</v>
      </c>
      <c r="D2228" s="146">
        <v>2</v>
      </c>
      <c r="E2228" s="146" t="s">
        <v>368</v>
      </c>
      <c r="F2228" s="147">
        <v>1</v>
      </c>
      <c r="G2228" s="146" t="s">
        <v>243</v>
      </c>
      <c r="H2228" s="146">
        <v>950</v>
      </c>
      <c r="I2228" s="146" t="s">
        <v>269</v>
      </c>
      <c r="J2228" s="146" t="s">
        <v>248</v>
      </c>
      <c r="K2228" s="146" t="s">
        <v>270</v>
      </c>
      <c r="L2228" s="146">
        <v>4512</v>
      </c>
      <c r="M2228" s="146" t="s">
        <v>247</v>
      </c>
      <c r="N2228" s="146">
        <v>687</v>
      </c>
      <c r="O2228" s="146">
        <v>41277.279999999999</v>
      </c>
      <c r="P2228" s="146">
        <v>380342</v>
      </c>
      <c r="Q2228" t="str">
        <f t="shared" si="34"/>
        <v>3-Small C&amp;I</v>
      </c>
      <c r="R2228" s="148"/>
      <c r="U2228" s="148"/>
    </row>
    <row r="2229" spans="1:21" x14ac:dyDescent="0.35">
      <c r="A2229" s="146">
        <v>5</v>
      </c>
      <c r="B2229" s="146" t="s">
        <v>241</v>
      </c>
      <c r="C2229" s="146">
        <v>2020</v>
      </c>
      <c r="D2229" s="146">
        <v>2</v>
      </c>
      <c r="E2229" s="146" t="s">
        <v>368</v>
      </c>
      <c r="F2229" s="147">
        <v>5</v>
      </c>
      <c r="G2229" s="146" t="s">
        <v>283</v>
      </c>
      <c r="H2229" s="146">
        <v>951</v>
      </c>
      <c r="I2229" s="146" t="s">
        <v>263</v>
      </c>
      <c r="J2229" s="146" t="s">
        <v>255</v>
      </c>
      <c r="K2229" s="146" t="s">
        <v>264</v>
      </c>
      <c r="L2229" s="146">
        <v>4552</v>
      </c>
      <c r="M2229" s="146" t="s">
        <v>313</v>
      </c>
      <c r="N2229" s="146">
        <v>1</v>
      </c>
      <c r="O2229" s="146">
        <v>34.81</v>
      </c>
      <c r="P2229" s="146">
        <v>300</v>
      </c>
      <c r="Q2229" t="str">
        <f t="shared" si="34"/>
        <v>3-Small C&amp;I</v>
      </c>
      <c r="R2229" s="148"/>
      <c r="U2229" s="148"/>
    </row>
    <row r="2230" spans="1:21" x14ac:dyDescent="0.35">
      <c r="A2230" s="146">
        <v>5</v>
      </c>
      <c r="B2230" s="146" t="s">
        <v>241</v>
      </c>
      <c r="C2230" s="146">
        <v>2020</v>
      </c>
      <c r="D2230" s="146">
        <v>2</v>
      </c>
      <c r="E2230" s="146" t="s">
        <v>368</v>
      </c>
      <c r="F2230" s="147">
        <v>1</v>
      </c>
      <c r="G2230" s="146" t="s">
        <v>243</v>
      </c>
      <c r="H2230" s="146">
        <v>10</v>
      </c>
      <c r="I2230" s="146" t="s">
        <v>347</v>
      </c>
      <c r="J2230" s="146" t="s">
        <v>260</v>
      </c>
      <c r="K2230" s="146" t="s">
        <v>273</v>
      </c>
      <c r="L2230" s="146">
        <v>200</v>
      </c>
      <c r="M2230" s="146" t="s">
        <v>259</v>
      </c>
      <c r="N2230" s="146">
        <v>1211</v>
      </c>
      <c r="O2230" s="146">
        <v>106444.17</v>
      </c>
      <c r="P2230" s="146">
        <v>445086</v>
      </c>
      <c r="Q2230" t="str">
        <f t="shared" si="34"/>
        <v>3-Small C&amp;I</v>
      </c>
      <c r="R2230" s="148"/>
      <c r="U2230" s="148"/>
    </row>
    <row r="2231" spans="1:21" x14ac:dyDescent="0.35">
      <c r="A2231" s="146">
        <v>5</v>
      </c>
      <c r="B2231" s="146" t="s">
        <v>241</v>
      </c>
      <c r="C2231" s="146">
        <v>2020</v>
      </c>
      <c r="D2231" s="146">
        <v>2</v>
      </c>
      <c r="E2231" s="146" t="s">
        <v>368</v>
      </c>
      <c r="F2231" s="147">
        <v>75</v>
      </c>
      <c r="G2231" s="146" t="s">
        <v>154</v>
      </c>
      <c r="H2231" s="146">
        <v>5</v>
      </c>
      <c r="I2231" s="146" t="s">
        <v>289</v>
      </c>
      <c r="J2231" s="146" t="s">
        <v>248</v>
      </c>
      <c r="K2231" s="146" t="s">
        <v>270</v>
      </c>
      <c r="L2231" s="146">
        <v>1575</v>
      </c>
      <c r="M2231" s="146" t="s">
        <v>320</v>
      </c>
      <c r="N2231" s="146">
        <v>5</v>
      </c>
      <c r="O2231" s="146">
        <v>1954.62</v>
      </c>
      <c r="P2231" s="146">
        <v>8960</v>
      </c>
      <c r="Q2231" t="str">
        <f t="shared" si="34"/>
        <v>3-Small C&amp;I</v>
      </c>
      <c r="R2231" s="148"/>
      <c r="U2231" s="148"/>
    </row>
    <row r="2232" spans="1:21" x14ac:dyDescent="0.35">
      <c r="A2232" s="146">
        <v>5</v>
      </c>
      <c r="B2232" s="146" t="s">
        <v>241</v>
      </c>
      <c r="C2232" s="146">
        <v>2020</v>
      </c>
      <c r="D2232" s="146">
        <v>2</v>
      </c>
      <c r="E2232" s="146" t="s">
        <v>368</v>
      </c>
      <c r="F2232" s="147">
        <v>3</v>
      </c>
      <c r="G2232" s="146" t="s">
        <v>262</v>
      </c>
      <c r="H2232" s="146">
        <v>13</v>
      </c>
      <c r="I2232" s="146" t="s">
        <v>337</v>
      </c>
      <c r="J2232" s="146" t="s">
        <v>268</v>
      </c>
      <c r="K2232" s="146" t="s">
        <v>281</v>
      </c>
      <c r="L2232" s="146">
        <v>300</v>
      </c>
      <c r="M2232" s="146" t="s">
        <v>282</v>
      </c>
      <c r="N2232" s="146">
        <v>113</v>
      </c>
      <c r="O2232" s="146">
        <v>265806.03999999998</v>
      </c>
      <c r="P2232" s="146">
        <v>1335141</v>
      </c>
      <c r="Q2232" t="str">
        <f t="shared" si="34"/>
        <v>4-Medium C&amp;I</v>
      </c>
      <c r="R2232" s="148"/>
      <c r="U2232" s="148"/>
    </row>
    <row r="2233" spans="1:21" x14ac:dyDescent="0.35">
      <c r="A2233" s="146">
        <v>5</v>
      </c>
      <c r="B2233" s="146" t="s">
        <v>241</v>
      </c>
      <c r="C2233" s="146">
        <v>2020</v>
      </c>
      <c r="D2233" s="146">
        <v>2</v>
      </c>
      <c r="E2233" s="146" t="s">
        <v>368</v>
      </c>
      <c r="F2233" s="147">
        <v>1</v>
      </c>
      <c r="G2233" s="146" t="s">
        <v>243</v>
      </c>
      <c r="H2233" s="146">
        <v>5</v>
      </c>
      <c r="I2233" s="146" t="s">
        <v>289</v>
      </c>
      <c r="J2233" s="146" t="s">
        <v>248</v>
      </c>
      <c r="K2233" s="146" t="s">
        <v>270</v>
      </c>
      <c r="L2233" s="146">
        <v>200</v>
      </c>
      <c r="M2233" s="146" t="s">
        <v>259</v>
      </c>
      <c r="N2233" s="146">
        <v>1371</v>
      </c>
      <c r="O2233" s="146">
        <v>78523.87</v>
      </c>
      <c r="P2233" s="146">
        <v>805440</v>
      </c>
      <c r="Q2233" t="str">
        <f t="shared" si="34"/>
        <v>3-Small C&amp;I</v>
      </c>
      <c r="R2233" s="148"/>
      <c r="U2233" s="148"/>
    </row>
    <row r="2234" spans="1:21" x14ac:dyDescent="0.35">
      <c r="A2234" s="146">
        <v>5</v>
      </c>
      <c r="B2234" s="146" t="s">
        <v>241</v>
      </c>
      <c r="C2234" s="146">
        <v>2020</v>
      </c>
      <c r="D2234" s="146">
        <v>2</v>
      </c>
      <c r="E2234" s="146" t="s">
        <v>368</v>
      </c>
      <c r="F2234" s="147">
        <v>3</v>
      </c>
      <c r="G2234" s="146" t="s">
        <v>262</v>
      </c>
      <c r="H2234" s="146">
        <v>952</v>
      </c>
      <c r="I2234" s="146" t="s">
        <v>272</v>
      </c>
      <c r="J2234" s="146" t="s">
        <v>260</v>
      </c>
      <c r="K2234" s="146" t="s">
        <v>273</v>
      </c>
      <c r="L2234" s="146">
        <v>4532</v>
      </c>
      <c r="M2234" s="146" t="s">
        <v>265</v>
      </c>
      <c r="N2234" s="146">
        <v>417</v>
      </c>
      <c r="O2234" s="146">
        <v>134857.76</v>
      </c>
      <c r="P2234" s="146">
        <v>1679606</v>
      </c>
      <c r="Q2234" t="str">
        <f t="shared" si="34"/>
        <v>3-Small C&amp;I</v>
      </c>
      <c r="R2234" s="148"/>
      <c r="U2234" s="148"/>
    </row>
    <row r="2235" spans="1:21" x14ac:dyDescent="0.35">
      <c r="A2235" s="146">
        <v>5</v>
      </c>
      <c r="B2235" s="146" t="s">
        <v>241</v>
      </c>
      <c r="C2235" s="146">
        <v>2020</v>
      </c>
      <c r="D2235" s="146">
        <v>2</v>
      </c>
      <c r="E2235" s="146" t="s">
        <v>368</v>
      </c>
      <c r="F2235" s="147">
        <v>79</v>
      </c>
      <c r="G2235" s="146" t="s">
        <v>154</v>
      </c>
      <c r="H2235" s="146">
        <v>153</v>
      </c>
      <c r="I2235" s="146" t="s">
        <v>342</v>
      </c>
      <c r="J2235" s="146" t="s">
        <v>279</v>
      </c>
      <c r="K2235" s="146" t="s">
        <v>279</v>
      </c>
      <c r="L2235" s="146">
        <v>1579</v>
      </c>
      <c r="M2235" s="146" t="s">
        <v>343</v>
      </c>
      <c r="N2235" s="146">
        <v>18</v>
      </c>
      <c r="O2235" s="146">
        <v>0</v>
      </c>
      <c r="P2235" s="146">
        <v>5596996</v>
      </c>
      <c r="Q2235" t="str">
        <f t="shared" si="34"/>
        <v>OTHER</v>
      </c>
      <c r="R2235" s="148"/>
      <c r="U2235" s="148"/>
    </row>
    <row r="2236" spans="1:21" x14ac:dyDescent="0.35">
      <c r="A2236" s="146">
        <v>5</v>
      </c>
      <c r="B2236" s="146" t="s">
        <v>241</v>
      </c>
      <c r="C2236" s="146">
        <v>2020</v>
      </c>
      <c r="D2236" s="146">
        <v>2</v>
      </c>
      <c r="E2236" s="146" t="s">
        <v>368</v>
      </c>
      <c r="F2236" s="147">
        <v>6</v>
      </c>
      <c r="G2236" s="146" t="s">
        <v>293</v>
      </c>
      <c r="H2236" s="146">
        <v>602</v>
      </c>
      <c r="I2236" s="146" t="s">
        <v>309</v>
      </c>
      <c r="J2236" s="146" t="s">
        <v>305</v>
      </c>
      <c r="K2236" s="146" t="s">
        <v>307</v>
      </c>
      <c r="L2236" s="146">
        <v>700</v>
      </c>
      <c r="M2236" s="146" t="s">
        <v>296</v>
      </c>
      <c r="N2236" s="146">
        <v>357</v>
      </c>
      <c r="O2236" s="146">
        <v>35586.01</v>
      </c>
      <c r="P2236" s="146">
        <v>105567</v>
      </c>
      <c r="Q2236" t="str">
        <f t="shared" si="34"/>
        <v>Street</v>
      </c>
      <c r="R2236" s="148"/>
      <c r="U2236" s="148"/>
    </row>
    <row r="2237" spans="1:21" x14ac:dyDescent="0.35">
      <c r="A2237" s="146">
        <v>5</v>
      </c>
      <c r="B2237" s="146" t="s">
        <v>241</v>
      </c>
      <c r="C2237" s="146">
        <v>2020</v>
      </c>
      <c r="D2237" s="146">
        <v>2</v>
      </c>
      <c r="E2237" s="146" t="s">
        <v>368</v>
      </c>
      <c r="F2237" s="147">
        <v>1</v>
      </c>
      <c r="G2237" s="146" t="s">
        <v>243</v>
      </c>
      <c r="H2237" s="146">
        <v>903</v>
      </c>
      <c r="I2237" s="146" t="s">
        <v>244</v>
      </c>
      <c r="J2237" s="146" t="s">
        <v>245</v>
      </c>
      <c r="K2237" s="146" t="s">
        <v>246</v>
      </c>
      <c r="L2237" s="146">
        <v>4512</v>
      </c>
      <c r="M2237" s="146" t="s">
        <v>247</v>
      </c>
      <c r="N2237" s="146">
        <v>425509</v>
      </c>
      <c r="O2237" s="146">
        <v>30776639.079999998</v>
      </c>
      <c r="P2237" s="146">
        <v>233543887</v>
      </c>
      <c r="Q2237" t="str">
        <f t="shared" si="34"/>
        <v>1-Residential</v>
      </c>
      <c r="R2237" s="148"/>
      <c r="U2237" s="148"/>
    </row>
    <row r="2238" spans="1:21" x14ac:dyDescent="0.35">
      <c r="A2238" s="146">
        <v>5</v>
      </c>
      <c r="B2238" s="146" t="s">
        <v>241</v>
      </c>
      <c r="C2238" s="146">
        <v>2020</v>
      </c>
      <c r="D2238" s="146">
        <v>2</v>
      </c>
      <c r="E2238" s="146" t="s">
        <v>368</v>
      </c>
      <c r="F2238" s="147">
        <v>3</v>
      </c>
      <c r="G2238" s="146" t="s">
        <v>262</v>
      </c>
      <c r="H2238" s="146">
        <v>2</v>
      </c>
      <c r="I2238" s="146" t="s">
        <v>330</v>
      </c>
      <c r="J2238" s="146" t="s">
        <v>245</v>
      </c>
      <c r="K2238" s="146" t="s">
        <v>246</v>
      </c>
      <c r="L2238" s="146">
        <v>300</v>
      </c>
      <c r="M2238" s="146" t="s">
        <v>282</v>
      </c>
      <c r="N2238" s="146">
        <v>2</v>
      </c>
      <c r="O2238" s="146">
        <v>140.16</v>
      </c>
      <c r="P2238" s="146">
        <v>443</v>
      </c>
      <c r="Q2238" t="str">
        <f t="shared" si="34"/>
        <v>1-Residential</v>
      </c>
      <c r="R2238" s="148"/>
      <c r="U2238" s="148"/>
    </row>
    <row r="2239" spans="1:21" x14ac:dyDescent="0.35">
      <c r="A2239" s="146">
        <v>5</v>
      </c>
      <c r="B2239" s="146" t="s">
        <v>241</v>
      </c>
      <c r="C2239" s="146">
        <v>2020</v>
      </c>
      <c r="D2239" s="146">
        <v>2</v>
      </c>
      <c r="E2239" s="146" t="s">
        <v>368</v>
      </c>
      <c r="F2239" s="147">
        <v>72</v>
      </c>
      <c r="G2239" s="146" t="s">
        <v>154</v>
      </c>
      <c r="H2239" s="146">
        <v>1</v>
      </c>
      <c r="I2239" s="146" t="s">
        <v>251</v>
      </c>
      <c r="J2239" s="146" t="s">
        <v>245</v>
      </c>
      <c r="K2239" s="146" t="s">
        <v>246</v>
      </c>
      <c r="L2239" s="146">
        <v>1572</v>
      </c>
      <c r="M2239" s="146" t="s">
        <v>319</v>
      </c>
      <c r="N2239" s="146">
        <v>1</v>
      </c>
      <c r="O2239" s="146">
        <v>107.72</v>
      </c>
      <c r="P2239" s="146">
        <v>389</v>
      </c>
      <c r="Q2239" t="str">
        <f t="shared" si="34"/>
        <v>1-Residential</v>
      </c>
      <c r="R2239" s="148"/>
      <c r="U2239" s="148"/>
    </row>
    <row r="2240" spans="1:21" x14ac:dyDescent="0.35">
      <c r="A2240" s="146">
        <v>5</v>
      </c>
      <c r="B2240" s="146" t="s">
        <v>241</v>
      </c>
      <c r="C2240" s="146">
        <v>2020</v>
      </c>
      <c r="D2240" s="146">
        <v>2</v>
      </c>
      <c r="E2240" s="146" t="s">
        <v>368</v>
      </c>
      <c r="F2240" s="147">
        <v>10</v>
      </c>
      <c r="G2240" s="146" t="s">
        <v>250</v>
      </c>
      <c r="H2240" s="146">
        <v>1</v>
      </c>
      <c r="I2240" s="146" t="s">
        <v>251</v>
      </c>
      <c r="J2240" s="146" t="s">
        <v>245</v>
      </c>
      <c r="K2240" s="146" t="s">
        <v>246</v>
      </c>
      <c r="L2240" s="146">
        <v>207</v>
      </c>
      <c r="M2240" s="146" t="s">
        <v>252</v>
      </c>
      <c r="N2240" s="146">
        <v>39427</v>
      </c>
      <c r="O2240" s="146">
        <v>10288025.109999999</v>
      </c>
      <c r="P2240" s="146">
        <v>38734396</v>
      </c>
      <c r="Q2240" t="str">
        <f t="shared" si="34"/>
        <v>1-Residential</v>
      </c>
      <c r="R2240" s="148"/>
      <c r="U2240" s="148"/>
    </row>
    <row r="2241" spans="1:21" x14ac:dyDescent="0.35">
      <c r="A2241" s="146">
        <v>5</v>
      </c>
      <c r="B2241" s="146" t="s">
        <v>241</v>
      </c>
      <c r="C2241" s="146">
        <v>2020</v>
      </c>
      <c r="D2241" s="146">
        <v>2</v>
      </c>
      <c r="E2241" s="146" t="s">
        <v>368</v>
      </c>
      <c r="F2241" s="147">
        <v>1</v>
      </c>
      <c r="G2241" s="146" t="s">
        <v>243</v>
      </c>
      <c r="H2241" s="146">
        <v>1</v>
      </c>
      <c r="I2241" s="146" t="s">
        <v>251</v>
      </c>
      <c r="J2241" s="146" t="s">
        <v>245</v>
      </c>
      <c r="K2241" s="146" t="s">
        <v>246</v>
      </c>
      <c r="L2241" s="146">
        <v>200</v>
      </c>
      <c r="M2241" s="146" t="s">
        <v>259</v>
      </c>
      <c r="N2241" s="146">
        <v>540938</v>
      </c>
      <c r="O2241" s="146">
        <v>75556343.060000002</v>
      </c>
      <c r="P2241" s="146">
        <v>277953818</v>
      </c>
      <c r="Q2241" t="str">
        <f t="shared" si="34"/>
        <v>1-Residential</v>
      </c>
      <c r="R2241" s="148"/>
      <c r="U2241" s="148"/>
    </row>
    <row r="2242" spans="1:21" x14ac:dyDescent="0.35">
      <c r="A2242" s="146">
        <v>5</v>
      </c>
      <c r="B2242" s="146" t="s">
        <v>241</v>
      </c>
      <c r="C2242" s="146">
        <v>2020</v>
      </c>
      <c r="D2242" s="146">
        <v>2</v>
      </c>
      <c r="E2242" s="146" t="s">
        <v>368</v>
      </c>
      <c r="F2242" s="147">
        <v>6</v>
      </c>
      <c r="G2242" s="146" t="s">
        <v>293</v>
      </c>
      <c r="H2242" s="146">
        <v>618</v>
      </c>
      <c r="I2242" s="146" t="s">
        <v>365</v>
      </c>
      <c r="J2242" s="146" t="s">
        <v>297</v>
      </c>
      <c r="K2242" s="146" t="s">
        <v>352</v>
      </c>
      <c r="L2242" s="146">
        <v>4562</v>
      </c>
      <c r="M2242" s="146" t="s">
        <v>300</v>
      </c>
      <c r="N2242" s="146">
        <v>6</v>
      </c>
      <c r="O2242" s="146">
        <v>1523.39</v>
      </c>
      <c r="P2242" s="146">
        <v>4386</v>
      </c>
      <c r="Q2242" t="str">
        <f t="shared" ref="Q2242:Q2305" si="35">VLOOKUP(J2242,S:T,2,FALSE)</f>
        <v>Street</v>
      </c>
      <c r="R2242" s="148"/>
      <c r="U2242" s="148"/>
    </row>
    <row r="2243" spans="1:21" x14ac:dyDescent="0.35">
      <c r="A2243" s="146">
        <v>4</v>
      </c>
      <c r="B2243" s="146" t="s">
        <v>249</v>
      </c>
      <c r="C2243" s="146">
        <v>2020</v>
      </c>
      <c r="D2243" s="146">
        <v>2</v>
      </c>
      <c r="E2243" s="146" t="s">
        <v>368</v>
      </c>
      <c r="F2243" s="147">
        <v>5</v>
      </c>
      <c r="G2243" s="146" t="s">
        <v>283</v>
      </c>
      <c r="H2243" s="146">
        <v>18</v>
      </c>
      <c r="I2243" s="146" t="s">
        <v>284</v>
      </c>
      <c r="J2243" s="146" t="s">
        <v>268</v>
      </c>
      <c r="K2243" s="146" t="s">
        <v>281</v>
      </c>
      <c r="L2243" s="146">
        <v>460</v>
      </c>
      <c r="M2243" s="146" t="s">
        <v>285</v>
      </c>
      <c r="N2243" s="146">
        <v>1</v>
      </c>
      <c r="O2243" s="146">
        <v>603.4</v>
      </c>
      <c r="P2243" s="146">
        <v>2240</v>
      </c>
      <c r="Q2243" t="str">
        <f t="shared" si="35"/>
        <v>4-Medium C&amp;I</v>
      </c>
      <c r="R2243" s="148"/>
      <c r="U2243" s="148"/>
    </row>
    <row r="2244" spans="1:21" x14ac:dyDescent="0.35">
      <c r="A2244" s="146">
        <v>5</v>
      </c>
      <c r="B2244" s="146" t="s">
        <v>241</v>
      </c>
      <c r="C2244" s="146">
        <v>2020</v>
      </c>
      <c r="D2244" s="146">
        <v>2</v>
      </c>
      <c r="E2244" s="146" t="s">
        <v>368</v>
      </c>
      <c r="F2244" s="147">
        <v>3</v>
      </c>
      <c r="G2244" s="146" t="s">
        <v>262</v>
      </c>
      <c r="H2244" s="146">
        <v>710</v>
      </c>
      <c r="I2244" s="146" t="s">
        <v>332</v>
      </c>
      <c r="J2244" s="146" t="s">
        <v>277</v>
      </c>
      <c r="K2244" s="146" t="s">
        <v>317</v>
      </c>
      <c r="L2244" s="146">
        <v>4532</v>
      </c>
      <c r="M2244" s="146" t="s">
        <v>265</v>
      </c>
      <c r="N2244" s="146">
        <v>2013</v>
      </c>
      <c r="O2244" s="146">
        <v>18901079.02</v>
      </c>
      <c r="P2244" s="146">
        <v>322107891</v>
      </c>
      <c r="Q2244" t="str">
        <f t="shared" si="35"/>
        <v>5-Large C&amp;I</v>
      </c>
      <c r="R2244" s="148"/>
      <c r="U2244" s="148"/>
    </row>
    <row r="2245" spans="1:21" x14ac:dyDescent="0.35">
      <c r="A2245" s="146">
        <v>5</v>
      </c>
      <c r="B2245" s="146" t="s">
        <v>241</v>
      </c>
      <c r="C2245" s="146">
        <v>2020</v>
      </c>
      <c r="D2245" s="146">
        <v>2</v>
      </c>
      <c r="E2245" s="146" t="s">
        <v>368</v>
      </c>
      <c r="F2245" s="147">
        <v>3</v>
      </c>
      <c r="G2245" s="146" t="s">
        <v>262</v>
      </c>
      <c r="H2245" s="146">
        <v>700</v>
      </c>
      <c r="I2245" s="146" t="s">
        <v>329</v>
      </c>
      <c r="J2245" s="146" t="s">
        <v>277</v>
      </c>
      <c r="K2245" s="146" t="s">
        <v>317</v>
      </c>
      <c r="L2245" s="146">
        <v>300</v>
      </c>
      <c r="M2245" s="146" t="s">
        <v>282</v>
      </c>
      <c r="N2245" s="146">
        <v>3</v>
      </c>
      <c r="O2245" s="146">
        <v>6415.26</v>
      </c>
      <c r="P2245" s="146">
        <v>32160</v>
      </c>
      <c r="Q2245" t="str">
        <f t="shared" si="35"/>
        <v>5-Large C&amp;I</v>
      </c>
      <c r="R2245" s="148"/>
      <c r="U2245" s="148"/>
    </row>
    <row r="2246" spans="1:21" x14ac:dyDescent="0.35">
      <c r="A2246" s="146">
        <v>5</v>
      </c>
      <c r="B2246" s="146" t="s">
        <v>241</v>
      </c>
      <c r="C2246" s="146">
        <v>2020</v>
      </c>
      <c r="D2246" s="146">
        <v>2</v>
      </c>
      <c r="E2246" s="146" t="s">
        <v>368</v>
      </c>
      <c r="F2246" s="147">
        <v>5</v>
      </c>
      <c r="G2246" s="146" t="s">
        <v>283</v>
      </c>
      <c r="H2246" s="146">
        <v>710</v>
      </c>
      <c r="I2246" s="146" t="s">
        <v>332</v>
      </c>
      <c r="J2246" s="146" t="s">
        <v>277</v>
      </c>
      <c r="K2246" s="146" t="s">
        <v>317</v>
      </c>
      <c r="L2246" s="146">
        <v>4552</v>
      </c>
      <c r="M2246" s="146" t="s">
        <v>313</v>
      </c>
      <c r="N2246" s="146">
        <v>653</v>
      </c>
      <c r="O2246" s="146">
        <v>9701904.3699999992</v>
      </c>
      <c r="P2246" s="146">
        <v>171582828</v>
      </c>
      <c r="Q2246" t="str">
        <f t="shared" si="35"/>
        <v>5-Large C&amp;I</v>
      </c>
      <c r="R2246" s="148"/>
      <c r="U2246" s="148"/>
    </row>
    <row r="2247" spans="1:21" x14ac:dyDescent="0.35">
      <c r="A2247" s="146">
        <v>4</v>
      </c>
      <c r="B2247" s="146" t="s">
        <v>249</v>
      </c>
      <c r="C2247" s="146">
        <v>2020</v>
      </c>
      <c r="D2247" s="146">
        <v>2</v>
      </c>
      <c r="E2247" s="146" t="s">
        <v>368</v>
      </c>
      <c r="F2247" s="147">
        <v>3</v>
      </c>
      <c r="G2247" s="146" t="s">
        <v>262</v>
      </c>
      <c r="H2247" s="146">
        <v>710</v>
      </c>
      <c r="I2247" s="146" t="s">
        <v>332</v>
      </c>
      <c r="J2247" s="146" t="s">
        <v>277</v>
      </c>
      <c r="K2247" s="146" t="s">
        <v>317</v>
      </c>
      <c r="L2247" s="146">
        <v>4532</v>
      </c>
      <c r="M2247" s="146" t="s">
        <v>265</v>
      </c>
      <c r="N2247" s="146">
        <v>10</v>
      </c>
      <c r="O2247" s="146">
        <v>117901.17</v>
      </c>
      <c r="P2247" s="146">
        <v>1976769</v>
      </c>
      <c r="Q2247" t="str">
        <f t="shared" si="35"/>
        <v>5-Large C&amp;I</v>
      </c>
      <c r="R2247" s="148"/>
      <c r="U2247" s="148"/>
    </row>
    <row r="2248" spans="1:21" x14ac:dyDescent="0.35">
      <c r="A2248" s="146">
        <v>5</v>
      </c>
      <c r="B2248" s="146" t="s">
        <v>241</v>
      </c>
      <c r="C2248" s="146">
        <v>2020</v>
      </c>
      <c r="D2248" s="146">
        <v>2</v>
      </c>
      <c r="E2248" s="146" t="s">
        <v>368</v>
      </c>
      <c r="F2248" s="147">
        <v>10</v>
      </c>
      <c r="G2248" s="146" t="s">
        <v>250</v>
      </c>
      <c r="H2248" s="146">
        <v>903</v>
      </c>
      <c r="I2248" s="146" t="s">
        <v>244</v>
      </c>
      <c r="J2248" s="146" t="s">
        <v>245</v>
      </c>
      <c r="K2248" s="146" t="s">
        <v>246</v>
      </c>
      <c r="L2248" s="146">
        <v>4513</v>
      </c>
      <c r="M2248" s="146" t="s">
        <v>338</v>
      </c>
      <c r="N2248" s="146">
        <v>31048</v>
      </c>
      <c r="O2248" s="146">
        <v>4360584.28</v>
      </c>
      <c r="P2248" s="146">
        <v>34759261</v>
      </c>
      <c r="Q2248" t="str">
        <f t="shared" si="35"/>
        <v>1-Residential</v>
      </c>
      <c r="R2248" s="148"/>
      <c r="U2248" s="148"/>
    </row>
    <row r="2249" spans="1:21" x14ac:dyDescent="0.35">
      <c r="A2249" s="146">
        <v>4</v>
      </c>
      <c r="B2249" s="146" t="s">
        <v>249</v>
      </c>
      <c r="C2249" s="146">
        <v>2020</v>
      </c>
      <c r="D2249" s="146">
        <v>2</v>
      </c>
      <c r="E2249" s="146" t="s">
        <v>368</v>
      </c>
      <c r="F2249" s="147">
        <v>10</v>
      </c>
      <c r="G2249" s="146" t="s">
        <v>250</v>
      </c>
      <c r="H2249" s="146">
        <v>903</v>
      </c>
      <c r="I2249" s="146" t="s">
        <v>244</v>
      </c>
      <c r="J2249" s="146" t="s">
        <v>245</v>
      </c>
      <c r="K2249" s="146" t="s">
        <v>246</v>
      </c>
      <c r="L2249" s="146">
        <v>4513</v>
      </c>
      <c r="M2249" s="146" t="s">
        <v>338</v>
      </c>
      <c r="N2249" s="146">
        <v>123</v>
      </c>
      <c r="O2249" s="146">
        <v>14842.37</v>
      </c>
      <c r="P2249" s="146">
        <v>112099</v>
      </c>
      <c r="Q2249" t="str">
        <f t="shared" si="35"/>
        <v>1-Residential</v>
      </c>
      <c r="R2249" s="148"/>
      <c r="U2249" s="148"/>
    </row>
    <row r="2250" spans="1:21" x14ac:dyDescent="0.35">
      <c r="A2250" s="146">
        <v>5</v>
      </c>
      <c r="B2250" s="146" t="s">
        <v>241</v>
      </c>
      <c r="C2250" s="146">
        <v>2020</v>
      </c>
      <c r="D2250" s="146">
        <v>2</v>
      </c>
      <c r="E2250" s="146" t="s">
        <v>368</v>
      </c>
      <c r="F2250" s="147">
        <v>3</v>
      </c>
      <c r="G2250" s="146" t="s">
        <v>262</v>
      </c>
      <c r="H2250" s="146">
        <v>951</v>
      </c>
      <c r="I2250" s="146" t="s">
        <v>263</v>
      </c>
      <c r="J2250" s="146" t="s">
        <v>255</v>
      </c>
      <c r="K2250" s="146" t="s">
        <v>264</v>
      </c>
      <c r="L2250" s="146">
        <v>4532</v>
      </c>
      <c r="M2250" s="146" t="s">
        <v>265</v>
      </c>
      <c r="N2250" s="146">
        <v>1223</v>
      </c>
      <c r="O2250" s="146">
        <v>46914.33</v>
      </c>
      <c r="P2250" s="146">
        <v>417299</v>
      </c>
      <c r="Q2250" t="str">
        <f t="shared" si="35"/>
        <v>3-Small C&amp;I</v>
      </c>
      <c r="R2250" s="148"/>
      <c r="U2250" s="148"/>
    </row>
    <row r="2251" spans="1:21" x14ac:dyDescent="0.35">
      <c r="A2251" s="146">
        <v>4</v>
      </c>
      <c r="B2251" s="146" t="s">
        <v>249</v>
      </c>
      <c r="C2251" s="146">
        <v>2020</v>
      </c>
      <c r="D2251" s="146">
        <v>2</v>
      </c>
      <c r="E2251" s="146" t="s">
        <v>368</v>
      </c>
      <c r="F2251" s="147">
        <v>5</v>
      </c>
      <c r="G2251" s="146" t="s">
        <v>283</v>
      </c>
      <c r="H2251" s="146">
        <v>950</v>
      </c>
      <c r="I2251" s="146" t="s">
        <v>269</v>
      </c>
      <c r="J2251" s="146" t="s">
        <v>248</v>
      </c>
      <c r="K2251" s="146" t="s">
        <v>270</v>
      </c>
      <c r="L2251" s="146">
        <v>4552</v>
      </c>
      <c r="M2251" s="146" t="s">
        <v>313</v>
      </c>
      <c r="N2251" s="146">
        <v>2</v>
      </c>
      <c r="O2251" s="146">
        <v>31.42</v>
      </c>
      <c r="P2251" s="146">
        <v>118</v>
      </c>
      <c r="Q2251" t="str">
        <f t="shared" si="35"/>
        <v>3-Small C&amp;I</v>
      </c>
      <c r="R2251" s="148"/>
      <c r="U2251" s="148"/>
    </row>
    <row r="2252" spans="1:21" x14ac:dyDescent="0.35">
      <c r="A2252" s="146">
        <v>4</v>
      </c>
      <c r="B2252" s="146" t="s">
        <v>249</v>
      </c>
      <c r="C2252" s="146">
        <v>2020</v>
      </c>
      <c r="D2252" s="146">
        <v>2</v>
      </c>
      <c r="E2252" s="146" t="s">
        <v>368</v>
      </c>
      <c r="F2252" s="147">
        <v>1</v>
      </c>
      <c r="G2252" s="146" t="s">
        <v>243</v>
      </c>
      <c r="H2252" s="146">
        <v>10</v>
      </c>
      <c r="I2252" s="146" t="s">
        <v>347</v>
      </c>
      <c r="J2252" s="146" t="s">
        <v>266</v>
      </c>
      <c r="K2252" s="146" t="s">
        <v>276</v>
      </c>
      <c r="L2252" s="146">
        <v>200</v>
      </c>
      <c r="M2252" s="146" t="s">
        <v>259</v>
      </c>
      <c r="N2252" s="146">
        <v>3</v>
      </c>
      <c r="O2252" s="146">
        <v>1014.56</v>
      </c>
      <c r="P2252" s="146">
        <v>4453</v>
      </c>
      <c r="Q2252" t="str">
        <f t="shared" si="35"/>
        <v>3-Small C&amp;I</v>
      </c>
      <c r="R2252" s="148"/>
      <c r="U2252" s="148"/>
    </row>
    <row r="2253" spans="1:21" x14ac:dyDescent="0.35">
      <c r="A2253" s="146">
        <v>4</v>
      </c>
      <c r="B2253" s="146" t="s">
        <v>249</v>
      </c>
      <c r="C2253" s="146">
        <v>2020</v>
      </c>
      <c r="D2253" s="146">
        <v>2</v>
      </c>
      <c r="E2253" s="146" t="s">
        <v>368</v>
      </c>
      <c r="F2253" s="147">
        <v>1</v>
      </c>
      <c r="G2253" s="146" t="s">
        <v>243</v>
      </c>
      <c r="H2253" s="146">
        <v>6</v>
      </c>
      <c r="I2253" s="146" t="s">
        <v>344</v>
      </c>
      <c r="J2253" s="146" t="s">
        <v>257</v>
      </c>
      <c r="K2253" s="146" t="s">
        <v>258</v>
      </c>
      <c r="L2253" s="146">
        <v>200</v>
      </c>
      <c r="M2253" s="146" t="s">
        <v>259</v>
      </c>
      <c r="N2253" s="146">
        <v>24</v>
      </c>
      <c r="O2253" s="146">
        <v>3991.6</v>
      </c>
      <c r="P2253" s="146">
        <v>22883</v>
      </c>
      <c r="Q2253" t="str">
        <f t="shared" si="35"/>
        <v>2-Low Income Residential</v>
      </c>
      <c r="R2253" s="148"/>
      <c r="U2253" s="148"/>
    </row>
    <row r="2254" spans="1:21" x14ac:dyDescent="0.35">
      <c r="A2254" s="146">
        <v>5</v>
      </c>
      <c r="B2254" s="146" t="s">
        <v>241</v>
      </c>
      <c r="C2254" s="146">
        <v>2020</v>
      </c>
      <c r="D2254" s="146">
        <v>2</v>
      </c>
      <c r="E2254" s="146" t="s">
        <v>368</v>
      </c>
      <c r="F2254" s="147">
        <v>10</v>
      </c>
      <c r="G2254" s="146" t="s">
        <v>250</v>
      </c>
      <c r="H2254" s="146">
        <v>7</v>
      </c>
      <c r="I2254" s="146" t="s">
        <v>345</v>
      </c>
      <c r="J2254" s="146" t="s">
        <v>257</v>
      </c>
      <c r="K2254" s="146" t="s">
        <v>258</v>
      </c>
      <c r="L2254" s="146">
        <v>207</v>
      </c>
      <c r="M2254" s="146" t="s">
        <v>252</v>
      </c>
      <c r="N2254" s="146">
        <v>7</v>
      </c>
      <c r="O2254" s="146">
        <v>1277.49</v>
      </c>
      <c r="P2254" s="146">
        <v>6937</v>
      </c>
      <c r="Q2254" t="str">
        <f t="shared" si="35"/>
        <v>2-Low Income Residential</v>
      </c>
      <c r="R2254" s="148"/>
      <c r="U2254" s="148"/>
    </row>
    <row r="2255" spans="1:21" x14ac:dyDescent="0.35">
      <c r="A2255" s="146">
        <v>5</v>
      </c>
      <c r="B2255" s="146" t="s">
        <v>241</v>
      </c>
      <c r="C2255" s="146">
        <v>2020</v>
      </c>
      <c r="D2255" s="146">
        <v>2</v>
      </c>
      <c r="E2255" s="146" t="s">
        <v>368</v>
      </c>
      <c r="F2255" s="147">
        <v>6</v>
      </c>
      <c r="G2255" s="146" t="s">
        <v>293</v>
      </c>
      <c r="H2255" s="146">
        <v>600</v>
      </c>
      <c r="I2255" s="146" t="s">
        <v>364</v>
      </c>
      <c r="J2255" s="146" t="s">
        <v>290</v>
      </c>
      <c r="K2255" s="146" t="s">
        <v>299</v>
      </c>
      <c r="L2255" s="146">
        <v>700</v>
      </c>
      <c r="M2255" s="146" t="s">
        <v>296</v>
      </c>
      <c r="N2255" s="146">
        <v>76</v>
      </c>
      <c r="O2255" s="146">
        <v>47426.23</v>
      </c>
      <c r="P2255" s="146">
        <v>71963</v>
      </c>
      <c r="Q2255" t="str">
        <f t="shared" si="35"/>
        <v>Street</v>
      </c>
      <c r="R2255" s="148"/>
      <c r="U2255" s="148"/>
    </row>
    <row r="2256" spans="1:21" x14ac:dyDescent="0.35">
      <c r="A2256" s="146">
        <v>5</v>
      </c>
      <c r="B2256" s="146" t="s">
        <v>241</v>
      </c>
      <c r="C2256" s="146">
        <v>2020</v>
      </c>
      <c r="D2256" s="146">
        <v>2</v>
      </c>
      <c r="E2256" s="146" t="s">
        <v>368</v>
      </c>
      <c r="F2256" s="147">
        <v>1</v>
      </c>
      <c r="G2256" s="146" t="s">
        <v>243</v>
      </c>
      <c r="H2256" s="146">
        <v>603</v>
      </c>
      <c r="I2256" s="146" t="s">
        <v>306</v>
      </c>
      <c r="J2256" s="146" t="s">
        <v>305</v>
      </c>
      <c r="K2256" s="146" t="s">
        <v>307</v>
      </c>
      <c r="L2256" s="146">
        <v>200</v>
      </c>
      <c r="M2256" s="146" t="s">
        <v>259</v>
      </c>
      <c r="N2256" s="146">
        <v>754</v>
      </c>
      <c r="O2256" s="146">
        <v>26395.360000000001</v>
      </c>
      <c r="P2256" s="146">
        <v>63377</v>
      </c>
      <c r="Q2256" t="str">
        <f t="shared" si="35"/>
        <v>Street</v>
      </c>
      <c r="R2256" s="148"/>
      <c r="U2256" s="148"/>
    </row>
    <row r="2257" spans="1:21" x14ac:dyDescent="0.35">
      <c r="A2257" s="146">
        <v>5</v>
      </c>
      <c r="B2257" s="146" t="s">
        <v>241</v>
      </c>
      <c r="C2257" s="146">
        <v>2020</v>
      </c>
      <c r="D2257" s="146">
        <v>2</v>
      </c>
      <c r="E2257" s="146" t="s">
        <v>368</v>
      </c>
      <c r="F2257" s="147">
        <v>10</v>
      </c>
      <c r="G2257" s="146" t="s">
        <v>250</v>
      </c>
      <c r="H2257" s="146">
        <v>603</v>
      </c>
      <c r="I2257" s="146" t="s">
        <v>306</v>
      </c>
      <c r="J2257" s="146" t="s">
        <v>305</v>
      </c>
      <c r="K2257" s="146" t="s">
        <v>307</v>
      </c>
      <c r="L2257" s="146">
        <v>207</v>
      </c>
      <c r="M2257" s="146" t="s">
        <v>252</v>
      </c>
      <c r="N2257" s="146">
        <v>28</v>
      </c>
      <c r="O2257" s="146">
        <v>617.08000000000004</v>
      </c>
      <c r="P2257" s="146">
        <v>1555</v>
      </c>
      <c r="Q2257" t="str">
        <f t="shared" si="35"/>
        <v>Street</v>
      </c>
      <c r="R2257" s="148"/>
      <c r="U2257" s="148"/>
    </row>
    <row r="2258" spans="1:21" x14ac:dyDescent="0.35">
      <c r="A2258" s="146">
        <v>5</v>
      </c>
      <c r="B2258" s="146" t="s">
        <v>241</v>
      </c>
      <c r="C2258" s="146">
        <v>2020</v>
      </c>
      <c r="D2258" s="146">
        <v>2</v>
      </c>
      <c r="E2258" s="146" t="s">
        <v>368</v>
      </c>
      <c r="F2258" s="147">
        <v>60</v>
      </c>
      <c r="G2258" s="146" t="s">
        <v>154</v>
      </c>
      <c r="H2258" s="146">
        <v>623</v>
      </c>
      <c r="I2258" s="146" t="s">
        <v>302</v>
      </c>
      <c r="J2258" s="146" t="s">
        <v>301</v>
      </c>
      <c r="K2258" s="146" t="s">
        <v>303</v>
      </c>
      <c r="L2258" s="146">
        <v>360</v>
      </c>
      <c r="M2258" s="146" t="s">
        <v>304</v>
      </c>
      <c r="N2258" s="146">
        <v>3</v>
      </c>
      <c r="O2258" s="146">
        <v>68.790000000000006</v>
      </c>
      <c r="P2258" s="146">
        <v>216</v>
      </c>
      <c r="Q2258" t="str">
        <f t="shared" si="35"/>
        <v>Street</v>
      </c>
      <c r="R2258" s="148"/>
      <c r="U2258" s="148"/>
    </row>
    <row r="2259" spans="1:21" x14ac:dyDescent="0.35">
      <c r="A2259" s="146">
        <v>5</v>
      </c>
      <c r="B2259" s="146" t="s">
        <v>241</v>
      </c>
      <c r="C2259" s="146">
        <v>2020</v>
      </c>
      <c r="D2259" s="146">
        <v>2</v>
      </c>
      <c r="E2259" s="146" t="s">
        <v>368</v>
      </c>
      <c r="F2259" s="147">
        <v>6</v>
      </c>
      <c r="G2259" s="146" t="s">
        <v>293</v>
      </c>
      <c r="H2259" s="146">
        <v>623</v>
      </c>
      <c r="I2259" s="146" t="s">
        <v>302</v>
      </c>
      <c r="J2259" s="146" t="s">
        <v>301</v>
      </c>
      <c r="K2259" s="146" t="s">
        <v>303</v>
      </c>
      <c r="L2259" s="146">
        <v>700</v>
      </c>
      <c r="M2259" s="146" t="s">
        <v>296</v>
      </c>
      <c r="N2259" s="146">
        <v>1</v>
      </c>
      <c r="O2259" s="146">
        <v>1817.16</v>
      </c>
      <c r="P2259" s="146">
        <v>6702</v>
      </c>
      <c r="Q2259" t="str">
        <f t="shared" si="35"/>
        <v>Street</v>
      </c>
      <c r="R2259" s="148"/>
      <c r="U2259" s="148"/>
    </row>
    <row r="2260" spans="1:21" x14ac:dyDescent="0.35">
      <c r="A2260" s="146">
        <v>5</v>
      </c>
      <c r="B2260" s="146" t="s">
        <v>241</v>
      </c>
      <c r="C2260" s="146">
        <v>2020</v>
      </c>
      <c r="D2260" s="146">
        <v>2</v>
      </c>
      <c r="E2260" s="146" t="s">
        <v>368</v>
      </c>
      <c r="F2260" s="147">
        <v>3</v>
      </c>
      <c r="G2260" s="146" t="s">
        <v>262</v>
      </c>
      <c r="H2260" s="146">
        <v>954</v>
      </c>
      <c r="I2260" s="146" t="s">
        <v>356</v>
      </c>
      <c r="J2260" s="146" t="s">
        <v>268</v>
      </c>
      <c r="K2260" s="146" t="s">
        <v>281</v>
      </c>
      <c r="L2260" s="146">
        <v>4532</v>
      </c>
      <c r="M2260" s="146" t="s">
        <v>265</v>
      </c>
      <c r="N2260" s="146">
        <v>7904</v>
      </c>
      <c r="O2260" s="146">
        <v>11636384.710000001</v>
      </c>
      <c r="P2260" s="146">
        <v>151351338</v>
      </c>
      <c r="Q2260" t="str">
        <f t="shared" si="35"/>
        <v>4-Medium C&amp;I</v>
      </c>
      <c r="R2260" s="148"/>
      <c r="U2260" s="148"/>
    </row>
    <row r="2261" spans="1:21" x14ac:dyDescent="0.35">
      <c r="A2261" s="146">
        <v>4</v>
      </c>
      <c r="B2261" s="146" t="s">
        <v>249</v>
      </c>
      <c r="C2261" s="146">
        <v>2020</v>
      </c>
      <c r="D2261" s="146">
        <v>2</v>
      </c>
      <c r="E2261" s="146" t="s">
        <v>368</v>
      </c>
      <c r="F2261" s="147">
        <v>5</v>
      </c>
      <c r="G2261" s="146" t="s">
        <v>283</v>
      </c>
      <c r="H2261" s="146">
        <v>710</v>
      </c>
      <c r="I2261" s="146" t="s">
        <v>332</v>
      </c>
      <c r="J2261" s="146" t="s">
        <v>277</v>
      </c>
      <c r="K2261" s="146" t="s">
        <v>317</v>
      </c>
      <c r="L2261" s="146">
        <v>4552</v>
      </c>
      <c r="M2261" s="146" t="s">
        <v>313</v>
      </c>
      <c r="N2261" s="146">
        <v>1</v>
      </c>
      <c r="O2261" s="146">
        <v>4410.8</v>
      </c>
      <c r="P2261" s="146">
        <v>57078</v>
      </c>
      <c r="Q2261" t="str">
        <f t="shared" si="35"/>
        <v>5-Large C&amp;I</v>
      </c>
      <c r="R2261" s="148"/>
      <c r="U2261" s="148"/>
    </row>
    <row r="2262" spans="1:21" x14ac:dyDescent="0.35">
      <c r="A2262" s="146">
        <v>5</v>
      </c>
      <c r="B2262" s="146" t="s">
        <v>241</v>
      </c>
      <c r="C2262" s="146">
        <v>2020</v>
      </c>
      <c r="D2262" s="146">
        <v>2</v>
      </c>
      <c r="E2262" s="146" t="s">
        <v>368</v>
      </c>
      <c r="F2262" s="147">
        <v>3</v>
      </c>
      <c r="G2262" s="146" t="s">
        <v>262</v>
      </c>
      <c r="H2262" s="146">
        <v>621</v>
      </c>
      <c r="I2262" s="146" t="s">
        <v>323</v>
      </c>
      <c r="J2262" s="146" t="s">
        <v>253</v>
      </c>
      <c r="K2262" s="146" t="s">
        <v>295</v>
      </c>
      <c r="L2262" s="146">
        <v>4532</v>
      </c>
      <c r="M2262" s="146" t="s">
        <v>265</v>
      </c>
      <c r="N2262" s="146">
        <v>6</v>
      </c>
      <c r="O2262" s="146">
        <v>752.38</v>
      </c>
      <c r="P2262" s="146">
        <v>7791</v>
      </c>
      <c r="Q2262" t="str">
        <f t="shared" si="35"/>
        <v>3-Small C&amp;I</v>
      </c>
      <c r="R2262" s="148"/>
      <c r="U2262" s="148"/>
    </row>
    <row r="2263" spans="1:21" x14ac:dyDescent="0.35">
      <c r="A2263" s="146">
        <v>4</v>
      </c>
      <c r="B2263" s="146" t="s">
        <v>249</v>
      </c>
      <c r="C2263" s="146">
        <v>2020</v>
      </c>
      <c r="D2263" s="146">
        <v>2</v>
      </c>
      <c r="E2263" s="146" t="s">
        <v>368</v>
      </c>
      <c r="F2263" s="147">
        <v>3</v>
      </c>
      <c r="G2263" s="146" t="s">
        <v>262</v>
      </c>
      <c r="H2263" s="146">
        <v>621</v>
      </c>
      <c r="I2263" s="146" t="s">
        <v>323</v>
      </c>
      <c r="J2263" s="146" t="s">
        <v>253</v>
      </c>
      <c r="K2263" s="146" t="s">
        <v>295</v>
      </c>
      <c r="L2263" s="146">
        <v>4532</v>
      </c>
      <c r="M2263" s="146" t="s">
        <v>265</v>
      </c>
      <c r="N2263" s="146">
        <v>8</v>
      </c>
      <c r="O2263" s="146">
        <v>211.48</v>
      </c>
      <c r="P2263" s="146">
        <v>1531</v>
      </c>
      <c r="Q2263" t="str">
        <f t="shared" si="35"/>
        <v>3-Small C&amp;I</v>
      </c>
      <c r="R2263" s="148"/>
      <c r="U2263" s="148"/>
    </row>
    <row r="2264" spans="1:21" x14ac:dyDescent="0.35">
      <c r="A2264" s="146">
        <v>5</v>
      </c>
      <c r="B2264" s="146" t="s">
        <v>241</v>
      </c>
      <c r="C2264" s="146">
        <v>2020</v>
      </c>
      <c r="D2264" s="146">
        <v>2</v>
      </c>
      <c r="E2264" s="146" t="s">
        <v>368</v>
      </c>
      <c r="F2264" s="147">
        <v>6</v>
      </c>
      <c r="G2264" s="146" t="s">
        <v>293</v>
      </c>
      <c r="H2264" s="146">
        <v>621</v>
      </c>
      <c r="I2264" s="146" t="s">
        <v>323</v>
      </c>
      <c r="J2264" s="146" t="s">
        <v>253</v>
      </c>
      <c r="K2264" s="146" t="s">
        <v>295</v>
      </c>
      <c r="L2264" s="146">
        <v>4562</v>
      </c>
      <c r="M2264" s="146" t="s">
        <v>300</v>
      </c>
      <c r="N2264" s="146">
        <v>9</v>
      </c>
      <c r="O2264" s="146">
        <v>193.67</v>
      </c>
      <c r="P2264" s="146">
        <v>1387</v>
      </c>
      <c r="Q2264" t="str">
        <f t="shared" si="35"/>
        <v>3-Small C&amp;I</v>
      </c>
      <c r="R2264" s="148"/>
      <c r="U2264" s="148"/>
    </row>
    <row r="2265" spans="1:21" x14ac:dyDescent="0.35">
      <c r="A2265" s="146">
        <v>5</v>
      </c>
      <c r="B2265" s="146" t="s">
        <v>241</v>
      </c>
      <c r="C2265" s="146">
        <v>2020</v>
      </c>
      <c r="D2265" s="146">
        <v>2</v>
      </c>
      <c r="E2265" s="146" t="s">
        <v>368</v>
      </c>
      <c r="F2265" s="147">
        <v>10</v>
      </c>
      <c r="G2265" s="146" t="s">
        <v>250</v>
      </c>
      <c r="H2265" s="146">
        <v>616</v>
      </c>
      <c r="I2265" s="146" t="s">
        <v>311</v>
      </c>
      <c r="J2265" s="146" t="s">
        <v>305</v>
      </c>
      <c r="K2265" s="146" t="s">
        <v>307</v>
      </c>
      <c r="L2265" s="146">
        <v>4513</v>
      </c>
      <c r="M2265" s="146" t="s">
        <v>338</v>
      </c>
      <c r="N2265" s="146">
        <v>3</v>
      </c>
      <c r="O2265" s="146">
        <v>84.69</v>
      </c>
      <c r="P2265" s="146">
        <v>428</v>
      </c>
      <c r="Q2265" t="str">
        <f t="shared" si="35"/>
        <v>Street</v>
      </c>
      <c r="R2265" s="148"/>
      <c r="U2265" s="148"/>
    </row>
    <row r="2266" spans="1:21" x14ac:dyDescent="0.35">
      <c r="A2266" s="146">
        <v>5</v>
      </c>
      <c r="B2266" s="146" t="s">
        <v>241</v>
      </c>
      <c r="C2266" s="146">
        <v>2020</v>
      </c>
      <c r="D2266" s="146">
        <v>2</v>
      </c>
      <c r="E2266" s="146" t="s">
        <v>368</v>
      </c>
      <c r="F2266" s="147">
        <v>10</v>
      </c>
      <c r="G2266" s="146" t="s">
        <v>250</v>
      </c>
      <c r="H2266" s="146">
        <v>3</v>
      </c>
      <c r="I2266" s="146" t="s">
        <v>321</v>
      </c>
      <c r="J2266" s="146" t="s">
        <v>287</v>
      </c>
      <c r="K2266" s="146" t="s">
        <v>288</v>
      </c>
      <c r="L2266" s="146">
        <v>207</v>
      </c>
      <c r="M2266" s="146" t="s">
        <v>252</v>
      </c>
      <c r="N2266" s="146">
        <v>1</v>
      </c>
      <c r="O2266" s="146">
        <v>543.80999999999995</v>
      </c>
      <c r="P2266" s="146">
        <v>2999</v>
      </c>
      <c r="Q2266" t="str">
        <f t="shared" si="35"/>
        <v>1-Residential</v>
      </c>
      <c r="R2266" s="148"/>
      <c r="U2266" s="148"/>
    </row>
    <row r="2267" spans="1:21" x14ac:dyDescent="0.35">
      <c r="A2267" s="146">
        <v>5</v>
      </c>
      <c r="B2267" s="146" t="s">
        <v>241</v>
      </c>
      <c r="C2267" s="146">
        <v>2020</v>
      </c>
      <c r="D2267" s="146">
        <v>2</v>
      </c>
      <c r="E2267" s="146" t="s">
        <v>368</v>
      </c>
      <c r="F2267" s="147">
        <v>3</v>
      </c>
      <c r="G2267" s="146" t="s">
        <v>262</v>
      </c>
      <c r="H2267" s="146">
        <v>8</v>
      </c>
      <c r="I2267" s="146" t="s">
        <v>333</v>
      </c>
      <c r="J2267" s="146" t="s">
        <v>255</v>
      </c>
      <c r="K2267" s="146" t="s">
        <v>264</v>
      </c>
      <c r="L2267" s="146">
        <v>300</v>
      </c>
      <c r="M2267" s="146" t="s">
        <v>282</v>
      </c>
      <c r="N2267" s="146">
        <v>382</v>
      </c>
      <c r="O2267" s="146">
        <v>22614.89</v>
      </c>
      <c r="P2267" s="146">
        <v>93313</v>
      </c>
      <c r="Q2267" t="str">
        <f t="shared" si="35"/>
        <v>3-Small C&amp;I</v>
      </c>
      <c r="R2267" s="148"/>
      <c r="U2267" s="148"/>
    </row>
    <row r="2268" spans="1:21" x14ac:dyDescent="0.35">
      <c r="A2268" s="146">
        <v>5</v>
      </c>
      <c r="B2268" s="146" t="s">
        <v>241</v>
      </c>
      <c r="C2268" s="146">
        <v>2020</v>
      </c>
      <c r="D2268" s="146">
        <v>2</v>
      </c>
      <c r="E2268" s="146" t="s">
        <v>368</v>
      </c>
      <c r="F2268" s="147">
        <v>3</v>
      </c>
      <c r="G2268" s="146" t="s">
        <v>262</v>
      </c>
      <c r="H2268" s="146">
        <v>12</v>
      </c>
      <c r="I2268" s="146" t="s">
        <v>372</v>
      </c>
      <c r="J2268" s="146" t="s">
        <v>255</v>
      </c>
      <c r="K2268" s="146" t="s">
        <v>264</v>
      </c>
      <c r="L2268" s="146">
        <v>300</v>
      </c>
      <c r="M2268" s="146" t="s">
        <v>282</v>
      </c>
      <c r="N2268" s="146">
        <v>1</v>
      </c>
      <c r="O2268" s="146">
        <v>48.91</v>
      </c>
      <c r="P2268" s="146">
        <v>146</v>
      </c>
      <c r="Q2268" t="str">
        <f t="shared" si="35"/>
        <v>3-Small C&amp;I</v>
      </c>
      <c r="R2268" s="148"/>
      <c r="U2268" s="148"/>
    </row>
    <row r="2269" spans="1:21" x14ac:dyDescent="0.35">
      <c r="A2269" s="146">
        <v>5</v>
      </c>
      <c r="B2269" s="146" t="s">
        <v>241</v>
      </c>
      <c r="C2269" s="146">
        <v>2020</v>
      </c>
      <c r="D2269" s="146">
        <v>2</v>
      </c>
      <c r="E2269" s="146" t="s">
        <v>368</v>
      </c>
      <c r="F2269" s="147">
        <v>79</v>
      </c>
      <c r="G2269" s="146" t="s">
        <v>154</v>
      </c>
      <c r="H2269" s="146">
        <v>950</v>
      </c>
      <c r="I2269" s="146" t="s">
        <v>269</v>
      </c>
      <c r="J2269" s="146" t="s">
        <v>248</v>
      </c>
      <c r="K2269" s="146" t="s">
        <v>270</v>
      </c>
      <c r="L2269" s="146">
        <v>4579</v>
      </c>
      <c r="M2269" s="146" t="s">
        <v>267</v>
      </c>
      <c r="N2269" s="146">
        <v>84</v>
      </c>
      <c r="O2269" s="146">
        <v>18424.189999999999</v>
      </c>
      <c r="P2269" s="146">
        <v>193675</v>
      </c>
      <c r="Q2269" t="str">
        <f t="shared" si="35"/>
        <v>3-Small C&amp;I</v>
      </c>
      <c r="R2269" s="148"/>
      <c r="U2269" s="148"/>
    </row>
    <row r="2270" spans="1:21" x14ac:dyDescent="0.35">
      <c r="A2270" s="146">
        <v>5</v>
      </c>
      <c r="B2270" s="146" t="s">
        <v>241</v>
      </c>
      <c r="C2270" s="146">
        <v>2020</v>
      </c>
      <c r="D2270" s="146">
        <v>2</v>
      </c>
      <c r="E2270" s="146" t="s">
        <v>368</v>
      </c>
      <c r="F2270" s="147">
        <v>72</v>
      </c>
      <c r="G2270" s="146" t="s">
        <v>154</v>
      </c>
      <c r="H2270" s="146">
        <v>5</v>
      </c>
      <c r="I2270" s="146" t="s">
        <v>289</v>
      </c>
      <c r="J2270" s="146" t="s">
        <v>248</v>
      </c>
      <c r="K2270" s="146" t="s">
        <v>270</v>
      </c>
      <c r="L2270" s="146">
        <v>1572</v>
      </c>
      <c r="M2270" s="146" t="s">
        <v>319</v>
      </c>
      <c r="N2270" s="146">
        <v>1</v>
      </c>
      <c r="O2270" s="146">
        <v>5349.59</v>
      </c>
      <c r="P2270" s="146">
        <v>25133</v>
      </c>
      <c r="Q2270" t="str">
        <f t="shared" si="35"/>
        <v>3-Small C&amp;I</v>
      </c>
      <c r="R2270" s="148"/>
      <c r="U2270" s="148"/>
    </row>
    <row r="2271" spans="1:21" x14ac:dyDescent="0.35">
      <c r="A2271" s="146">
        <v>5</v>
      </c>
      <c r="B2271" s="146" t="s">
        <v>241</v>
      </c>
      <c r="C2271" s="146">
        <v>2020</v>
      </c>
      <c r="D2271" s="146">
        <v>2</v>
      </c>
      <c r="E2271" s="146" t="s">
        <v>368</v>
      </c>
      <c r="F2271" s="147">
        <v>1</v>
      </c>
      <c r="G2271" s="146" t="s">
        <v>243</v>
      </c>
      <c r="H2271" s="146">
        <v>11</v>
      </c>
      <c r="I2271" s="146" t="s">
        <v>335</v>
      </c>
      <c r="J2271" s="146" t="s">
        <v>248</v>
      </c>
      <c r="K2271" s="146" t="s">
        <v>270</v>
      </c>
      <c r="L2271" s="146">
        <v>200</v>
      </c>
      <c r="M2271" s="146" t="s">
        <v>259</v>
      </c>
      <c r="N2271" s="146">
        <v>11</v>
      </c>
      <c r="O2271" s="146">
        <v>2159.8000000000002</v>
      </c>
      <c r="P2271" s="146">
        <v>79471</v>
      </c>
      <c r="Q2271" t="str">
        <f t="shared" si="35"/>
        <v>3-Small C&amp;I</v>
      </c>
      <c r="R2271" s="148"/>
      <c r="U2271" s="148"/>
    </row>
    <row r="2272" spans="1:21" x14ac:dyDescent="0.35">
      <c r="A2272" s="146">
        <v>5</v>
      </c>
      <c r="B2272" s="146" t="s">
        <v>241</v>
      </c>
      <c r="C2272" s="146">
        <v>2020</v>
      </c>
      <c r="D2272" s="146">
        <v>2</v>
      </c>
      <c r="E2272" s="146" t="s">
        <v>368</v>
      </c>
      <c r="F2272" s="147">
        <v>10</v>
      </c>
      <c r="G2272" s="146" t="s">
        <v>250</v>
      </c>
      <c r="H2272" s="146">
        <v>5</v>
      </c>
      <c r="I2272" s="146" t="s">
        <v>289</v>
      </c>
      <c r="J2272" s="146" t="s">
        <v>248</v>
      </c>
      <c r="K2272" s="146" t="s">
        <v>270</v>
      </c>
      <c r="L2272" s="146">
        <v>207</v>
      </c>
      <c r="M2272" s="146" t="s">
        <v>252</v>
      </c>
      <c r="N2272" s="146">
        <v>15</v>
      </c>
      <c r="O2272" s="146">
        <v>3931.98</v>
      </c>
      <c r="P2272" s="146">
        <v>17765</v>
      </c>
      <c r="Q2272" t="str">
        <f t="shared" si="35"/>
        <v>3-Small C&amp;I</v>
      </c>
      <c r="R2272" s="148"/>
      <c r="U2272" s="148"/>
    </row>
    <row r="2273" spans="1:21" x14ac:dyDescent="0.35">
      <c r="A2273" s="146">
        <v>4</v>
      </c>
      <c r="B2273" s="146" t="s">
        <v>249</v>
      </c>
      <c r="C2273" s="146">
        <v>2020</v>
      </c>
      <c r="D2273" s="146">
        <v>2</v>
      </c>
      <c r="E2273" s="146" t="s">
        <v>368</v>
      </c>
      <c r="F2273" s="147">
        <v>3</v>
      </c>
      <c r="G2273" s="146" t="s">
        <v>262</v>
      </c>
      <c r="H2273" s="146">
        <v>953</v>
      </c>
      <c r="I2273" s="146" t="s">
        <v>278</v>
      </c>
      <c r="J2273" s="146" t="s">
        <v>266</v>
      </c>
      <c r="K2273" s="146" t="s">
        <v>276</v>
      </c>
      <c r="L2273" s="146">
        <v>4532</v>
      </c>
      <c r="M2273" s="146" t="s">
        <v>265</v>
      </c>
      <c r="N2273" s="146">
        <v>39</v>
      </c>
      <c r="O2273" s="146">
        <v>2426.2199999999998</v>
      </c>
      <c r="P2273" s="146">
        <v>20472</v>
      </c>
      <c r="Q2273" t="str">
        <f t="shared" si="35"/>
        <v>3-Small C&amp;I</v>
      </c>
      <c r="R2273" s="148"/>
      <c r="U2273" s="148"/>
    </row>
    <row r="2274" spans="1:21" x14ac:dyDescent="0.35">
      <c r="A2274" s="146">
        <v>5</v>
      </c>
      <c r="B2274" s="146" t="s">
        <v>241</v>
      </c>
      <c r="C2274" s="146">
        <v>2020</v>
      </c>
      <c r="D2274" s="146">
        <v>2</v>
      </c>
      <c r="E2274" s="146" t="s">
        <v>368</v>
      </c>
      <c r="F2274" s="147">
        <v>71</v>
      </c>
      <c r="G2274" s="146" t="s">
        <v>154</v>
      </c>
      <c r="H2274" s="146">
        <v>1</v>
      </c>
      <c r="I2274" s="146" t="s">
        <v>251</v>
      </c>
      <c r="J2274" s="146" t="s">
        <v>245</v>
      </c>
      <c r="K2274" s="146" t="s">
        <v>246</v>
      </c>
      <c r="L2274" s="146">
        <v>1571</v>
      </c>
      <c r="M2274" s="146" t="s">
        <v>331</v>
      </c>
      <c r="N2274" s="146">
        <v>1</v>
      </c>
      <c r="O2274" s="146">
        <v>7</v>
      </c>
      <c r="P2274" s="146">
        <v>0</v>
      </c>
      <c r="Q2274" t="str">
        <f t="shared" si="35"/>
        <v>1-Residential</v>
      </c>
      <c r="R2274" s="148"/>
      <c r="U2274" s="148"/>
    </row>
    <row r="2275" spans="1:21" x14ac:dyDescent="0.35">
      <c r="A2275" s="146">
        <v>5</v>
      </c>
      <c r="B2275" s="146" t="s">
        <v>241</v>
      </c>
      <c r="C2275" s="146">
        <v>2020</v>
      </c>
      <c r="D2275" s="146">
        <v>2</v>
      </c>
      <c r="E2275" s="146" t="s">
        <v>368</v>
      </c>
      <c r="F2275" s="147">
        <v>10</v>
      </c>
      <c r="G2275" s="146" t="s">
        <v>250</v>
      </c>
      <c r="H2275" s="146">
        <v>2</v>
      </c>
      <c r="I2275" s="146" t="s">
        <v>330</v>
      </c>
      <c r="J2275" s="146" t="s">
        <v>245</v>
      </c>
      <c r="K2275" s="146" t="s">
        <v>246</v>
      </c>
      <c r="L2275" s="146">
        <v>207</v>
      </c>
      <c r="M2275" s="146" t="s">
        <v>252</v>
      </c>
      <c r="N2275" s="146">
        <v>29</v>
      </c>
      <c r="O2275" s="146">
        <v>10189.84</v>
      </c>
      <c r="P2275" s="146">
        <v>36213</v>
      </c>
      <c r="Q2275" t="str">
        <f t="shared" si="35"/>
        <v>1-Residential</v>
      </c>
      <c r="R2275" s="148"/>
      <c r="U2275" s="148"/>
    </row>
    <row r="2276" spans="1:21" x14ac:dyDescent="0.35">
      <c r="A2276" s="146">
        <v>5</v>
      </c>
      <c r="B2276" s="146" t="s">
        <v>241</v>
      </c>
      <c r="C2276" s="146">
        <v>2020</v>
      </c>
      <c r="D2276" s="146">
        <v>2</v>
      </c>
      <c r="E2276" s="146" t="s">
        <v>368</v>
      </c>
      <c r="F2276" s="147">
        <v>1</v>
      </c>
      <c r="G2276" s="146" t="s">
        <v>243</v>
      </c>
      <c r="H2276" s="146">
        <v>301</v>
      </c>
      <c r="I2276" s="146" t="s">
        <v>254</v>
      </c>
      <c r="J2276" s="146" t="s">
        <v>245</v>
      </c>
      <c r="K2276" s="146" t="s">
        <v>246</v>
      </c>
      <c r="L2276" s="146">
        <v>200</v>
      </c>
      <c r="M2276" s="146" t="s">
        <v>259</v>
      </c>
      <c r="N2276" s="146">
        <v>2</v>
      </c>
      <c r="O2276" s="146">
        <v>-32.369999999999997</v>
      </c>
      <c r="P2276" s="146">
        <v>-125</v>
      </c>
      <c r="Q2276" t="str">
        <f t="shared" si="35"/>
        <v>1-Residential</v>
      </c>
      <c r="R2276" s="148"/>
      <c r="U2276" s="148"/>
    </row>
    <row r="2277" spans="1:21" x14ac:dyDescent="0.35">
      <c r="A2277" s="146">
        <v>5</v>
      </c>
      <c r="B2277" s="146" t="s">
        <v>241</v>
      </c>
      <c r="C2277" s="146">
        <v>2020</v>
      </c>
      <c r="D2277" s="146">
        <v>2</v>
      </c>
      <c r="E2277" s="146" t="s">
        <v>368</v>
      </c>
      <c r="F2277" s="147">
        <v>10</v>
      </c>
      <c r="G2277" s="146" t="s">
        <v>250</v>
      </c>
      <c r="H2277" s="146">
        <v>602</v>
      </c>
      <c r="I2277" s="146" t="s">
        <v>309</v>
      </c>
      <c r="J2277" s="146" t="s">
        <v>305</v>
      </c>
      <c r="K2277" s="146" t="s">
        <v>307</v>
      </c>
      <c r="L2277" s="146">
        <v>207</v>
      </c>
      <c r="M2277" s="146" t="s">
        <v>252</v>
      </c>
      <c r="N2277" s="146">
        <v>2</v>
      </c>
      <c r="O2277" s="146">
        <v>74.41</v>
      </c>
      <c r="P2277" s="146">
        <v>166</v>
      </c>
      <c r="Q2277" t="str">
        <f t="shared" si="35"/>
        <v>Street</v>
      </c>
      <c r="R2277" s="148"/>
      <c r="U2277" s="148"/>
    </row>
    <row r="2278" spans="1:21" x14ac:dyDescent="0.35">
      <c r="A2278" s="146">
        <v>5</v>
      </c>
      <c r="B2278" s="146" t="s">
        <v>241</v>
      </c>
      <c r="C2278" s="146">
        <v>2020</v>
      </c>
      <c r="D2278" s="146">
        <v>2</v>
      </c>
      <c r="E2278" s="146" t="s">
        <v>368</v>
      </c>
      <c r="F2278" s="147">
        <v>5</v>
      </c>
      <c r="G2278" s="146" t="s">
        <v>283</v>
      </c>
      <c r="H2278" s="146">
        <v>18</v>
      </c>
      <c r="I2278" s="146" t="s">
        <v>284</v>
      </c>
      <c r="J2278" s="146" t="s">
        <v>268</v>
      </c>
      <c r="K2278" s="146" t="s">
        <v>281</v>
      </c>
      <c r="L2278" s="146">
        <v>460</v>
      </c>
      <c r="M2278" s="146" t="s">
        <v>285</v>
      </c>
      <c r="N2278" s="146">
        <v>201</v>
      </c>
      <c r="O2278" s="146">
        <v>955682.9</v>
      </c>
      <c r="P2278" s="146">
        <v>4278450</v>
      </c>
      <c r="Q2278" t="str">
        <f t="shared" si="35"/>
        <v>4-Medium C&amp;I</v>
      </c>
      <c r="R2278" s="148"/>
      <c r="U2278" s="148"/>
    </row>
    <row r="2279" spans="1:21" x14ac:dyDescent="0.35">
      <c r="A2279" s="146">
        <v>5</v>
      </c>
      <c r="B2279" s="146" t="s">
        <v>241</v>
      </c>
      <c r="C2279" s="146">
        <v>2020</v>
      </c>
      <c r="D2279" s="146">
        <v>2</v>
      </c>
      <c r="E2279" s="146" t="s">
        <v>368</v>
      </c>
      <c r="F2279" s="147">
        <v>5</v>
      </c>
      <c r="G2279" s="146" t="s">
        <v>283</v>
      </c>
      <c r="H2279" s="146">
        <v>701</v>
      </c>
      <c r="I2279" s="146" t="s">
        <v>316</v>
      </c>
      <c r="J2279" s="146" t="s">
        <v>277</v>
      </c>
      <c r="K2279" s="146" t="s">
        <v>317</v>
      </c>
      <c r="L2279" s="146">
        <v>460</v>
      </c>
      <c r="M2279" s="146" t="s">
        <v>285</v>
      </c>
      <c r="N2279" s="146">
        <v>78</v>
      </c>
      <c r="O2279" s="146">
        <v>1468009.95</v>
      </c>
      <c r="P2279" s="146">
        <v>7490862</v>
      </c>
      <c r="Q2279" t="str">
        <f t="shared" si="35"/>
        <v>5-Large C&amp;I</v>
      </c>
      <c r="R2279" s="148"/>
      <c r="U2279" s="148"/>
    </row>
    <row r="2280" spans="1:21" x14ac:dyDescent="0.35">
      <c r="A2280" s="146">
        <v>5</v>
      </c>
      <c r="B2280" s="146" t="s">
        <v>241</v>
      </c>
      <c r="C2280" s="146">
        <v>2020</v>
      </c>
      <c r="D2280" s="146">
        <v>2</v>
      </c>
      <c r="E2280" s="146" t="s">
        <v>368</v>
      </c>
      <c r="F2280" s="147">
        <v>3</v>
      </c>
      <c r="G2280" s="146" t="s">
        <v>262</v>
      </c>
      <c r="H2280" s="146">
        <v>701</v>
      </c>
      <c r="I2280" s="146" t="s">
        <v>316</v>
      </c>
      <c r="J2280" s="146" t="s">
        <v>277</v>
      </c>
      <c r="K2280" s="146" t="s">
        <v>317</v>
      </c>
      <c r="L2280" s="146">
        <v>300</v>
      </c>
      <c r="M2280" s="146" t="s">
        <v>282</v>
      </c>
      <c r="N2280" s="146">
        <v>180</v>
      </c>
      <c r="O2280" s="146">
        <v>2856398.57</v>
      </c>
      <c r="P2280" s="146">
        <v>14431961</v>
      </c>
      <c r="Q2280" t="str">
        <f t="shared" si="35"/>
        <v>5-Large C&amp;I</v>
      </c>
      <c r="R2280" s="148"/>
      <c r="U2280" s="148"/>
    </row>
    <row r="2281" spans="1:21" x14ac:dyDescent="0.35">
      <c r="A2281" s="146">
        <v>5</v>
      </c>
      <c r="B2281" s="146" t="s">
        <v>241</v>
      </c>
      <c r="C2281" s="146">
        <v>2020</v>
      </c>
      <c r="D2281" s="146">
        <v>2</v>
      </c>
      <c r="E2281" s="146" t="s">
        <v>368</v>
      </c>
      <c r="F2281" s="147">
        <v>6</v>
      </c>
      <c r="G2281" s="146" t="s">
        <v>293</v>
      </c>
      <c r="H2281" s="146">
        <v>612</v>
      </c>
      <c r="I2281" s="146" t="s">
        <v>363</v>
      </c>
      <c r="J2281" s="146" t="s">
        <v>253</v>
      </c>
      <c r="K2281" s="146" t="s">
        <v>295</v>
      </c>
      <c r="L2281" s="146">
        <v>700</v>
      </c>
      <c r="M2281" s="146" t="s">
        <v>296</v>
      </c>
      <c r="N2281" s="146">
        <v>3</v>
      </c>
      <c r="O2281" s="146">
        <v>89.9</v>
      </c>
      <c r="P2281" s="146">
        <v>317</v>
      </c>
      <c r="Q2281" t="str">
        <f t="shared" si="35"/>
        <v>3-Small C&amp;I</v>
      </c>
      <c r="R2281" s="148"/>
      <c r="U2281" s="148"/>
    </row>
    <row r="2282" spans="1:21" x14ac:dyDescent="0.35">
      <c r="A2282" s="146">
        <v>5</v>
      </c>
      <c r="B2282" s="146" t="s">
        <v>241</v>
      </c>
      <c r="C2282" s="146">
        <v>2020</v>
      </c>
      <c r="D2282" s="146">
        <v>2</v>
      </c>
      <c r="E2282" s="146" t="s">
        <v>368</v>
      </c>
      <c r="F2282" s="147">
        <v>6</v>
      </c>
      <c r="G2282" s="146" t="s">
        <v>293</v>
      </c>
      <c r="H2282" s="146">
        <v>617</v>
      </c>
      <c r="I2282" s="146" t="s">
        <v>349</v>
      </c>
      <c r="J2282" s="146" t="s">
        <v>292</v>
      </c>
      <c r="K2282" s="146" t="s">
        <v>350</v>
      </c>
      <c r="L2282" s="146">
        <v>4562</v>
      </c>
      <c r="M2282" s="146" t="s">
        <v>300</v>
      </c>
      <c r="N2282" s="146">
        <v>8</v>
      </c>
      <c r="O2282" s="146">
        <v>12086.22</v>
      </c>
      <c r="P2282" s="146">
        <v>62786</v>
      </c>
      <c r="Q2282" t="str">
        <f t="shared" si="35"/>
        <v>Street</v>
      </c>
      <c r="R2282" s="148"/>
      <c r="U2282" s="148"/>
    </row>
    <row r="2283" spans="1:21" x14ac:dyDescent="0.35">
      <c r="A2283" s="146">
        <v>4</v>
      </c>
      <c r="B2283" s="146" t="s">
        <v>249</v>
      </c>
      <c r="C2283" s="146">
        <v>2020</v>
      </c>
      <c r="D2283" s="146">
        <v>2</v>
      </c>
      <c r="E2283" s="146" t="s">
        <v>368</v>
      </c>
      <c r="F2283" s="147">
        <v>3</v>
      </c>
      <c r="G2283" s="146" t="s">
        <v>262</v>
      </c>
      <c r="H2283" s="146">
        <v>616</v>
      </c>
      <c r="I2283" s="146" t="s">
        <v>311</v>
      </c>
      <c r="J2283" s="146" t="s">
        <v>305</v>
      </c>
      <c r="K2283" s="146" t="s">
        <v>307</v>
      </c>
      <c r="L2283" s="146">
        <v>4532</v>
      </c>
      <c r="M2283" s="146" t="s">
        <v>265</v>
      </c>
      <c r="N2283" s="146">
        <v>1</v>
      </c>
      <c r="O2283" s="146">
        <v>8.7100000000000009</v>
      </c>
      <c r="P2283" s="146">
        <v>24</v>
      </c>
      <c r="Q2283" t="str">
        <f t="shared" si="35"/>
        <v>Street</v>
      </c>
      <c r="R2283" s="148"/>
      <c r="U2283" s="148"/>
    </row>
    <row r="2284" spans="1:21" x14ac:dyDescent="0.35">
      <c r="A2284" s="146">
        <v>5</v>
      </c>
      <c r="B2284" s="146" t="s">
        <v>241</v>
      </c>
      <c r="C2284" s="146">
        <v>2020</v>
      </c>
      <c r="D2284" s="146">
        <v>2</v>
      </c>
      <c r="E2284" s="146" t="s">
        <v>368</v>
      </c>
      <c r="F2284" s="147">
        <v>3</v>
      </c>
      <c r="G2284" s="146" t="s">
        <v>262</v>
      </c>
      <c r="H2284" s="146">
        <v>903</v>
      </c>
      <c r="I2284" s="146" t="s">
        <v>244</v>
      </c>
      <c r="J2284" s="146" t="s">
        <v>245</v>
      </c>
      <c r="K2284" s="146" t="s">
        <v>246</v>
      </c>
      <c r="L2284" s="146">
        <v>4532</v>
      </c>
      <c r="M2284" s="146" t="s">
        <v>265</v>
      </c>
      <c r="N2284" s="146">
        <v>1028</v>
      </c>
      <c r="O2284" s="146">
        <v>373396.91</v>
      </c>
      <c r="P2284" s="146">
        <v>3075258</v>
      </c>
      <c r="Q2284" t="str">
        <f t="shared" si="35"/>
        <v>1-Residential</v>
      </c>
      <c r="R2284" s="148"/>
      <c r="U2284" s="148"/>
    </row>
    <row r="2285" spans="1:21" x14ac:dyDescent="0.35">
      <c r="A2285" s="146">
        <v>5</v>
      </c>
      <c r="B2285" s="146" t="s">
        <v>241</v>
      </c>
      <c r="C2285" s="146">
        <v>2020</v>
      </c>
      <c r="D2285" s="146">
        <v>2</v>
      </c>
      <c r="E2285" s="146" t="s">
        <v>368</v>
      </c>
      <c r="F2285" s="147">
        <v>3</v>
      </c>
      <c r="G2285" s="146" t="s">
        <v>262</v>
      </c>
      <c r="H2285" s="146">
        <v>603</v>
      </c>
      <c r="I2285" s="146" t="s">
        <v>306</v>
      </c>
      <c r="J2285" s="146" t="s">
        <v>305</v>
      </c>
      <c r="K2285" s="146" t="s">
        <v>307</v>
      </c>
      <c r="L2285" s="146">
        <v>300</v>
      </c>
      <c r="M2285" s="146" t="s">
        <v>282</v>
      </c>
      <c r="N2285" s="146">
        <v>1991</v>
      </c>
      <c r="O2285" s="146">
        <v>219420.04</v>
      </c>
      <c r="P2285" s="146">
        <v>624108</v>
      </c>
      <c r="Q2285" t="str">
        <f t="shared" si="35"/>
        <v>Street</v>
      </c>
      <c r="R2285" s="148"/>
      <c r="U2285" s="148"/>
    </row>
    <row r="2286" spans="1:21" x14ac:dyDescent="0.35">
      <c r="A2286" s="146">
        <v>5</v>
      </c>
      <c r="B2286" s="146" t="s">
        <v>241</v>
      </c>
      <c r="C2286" s="146">
        <v>2020</v>
      </c>
      <c r="D2286" s="146">
        <v>2</v>
      </c>
      <c r="E2286" s="146" t="s">
        <v>368</v>
      </c>
      <c r="F2286" s="147">
        <v>3</v>
      </c>
      <c r="G2286" s="146" t="s">
        <v>262</v>
      </c>
      <c r="H2286" s="146">
        <v>11</v>
      </c>
      <c r="I2286" s="146" t="s">
        <v>335</v>
      </c>
      <c r="J2286" s="146" t="s">
        <v>248</v>
      </c>
      <c r="K2286" s="146" t="s">
        <v>270</v>
      </c>
      <c r="L2286" s="146">
        <v>300</v>
      </c>
      <c r="M2286" s="146" t="s">
        <v>282</v>
      </c>
      <c r="N2286" s="146">
        <v>231</v>
      </c>
      <c r="O2286" s="146">
        <v>91269.27</v>
      </c>
      <c r="P2286" s="146">
        <v>386949</v>
      </c>
      <c r="Q2286" t="str">
        <f t="shared" si="35"/>
        <v>3-Small C&amp;I</v>
      </c>
      <c r="R2286" s="148"/>
      <c r="U2286" s="148"/>
    </row>
    <row r="2287" spans="1:21" x14ac:dyDescent="0.35">
      <c r="A2287" s="146">
        <v>4</v>
      </c>
      <c r="B2287" s="146" t="s">
        <v>249</v>
      </c>
      <c r="C2287" s="146">
        <v>2020</v>
      </c>
      <c r="D2287" s="146">
        <v>2</v>
      </c>
      <c r="E2287" s="146" t="s">
        <v>368</v>
      </c>
      <c r="F2287" s="147">
        <v>1</v>
      </c>
      <c r="G2287" s="146" t="s">
        <v>243</v>
      </c>
      <c r="H2287" s="146">
        <v>5</v>
      </c>
      <c r="I2287" s="146" t="s">
        <v>289</v>
      </c>
      <c r="J2287" s="146" t="s">
        <v>248</v>
      </c>
      <c r="K2287" s="146" t="s">
        <v>270</v>
      </c>
      <c r="L2287" s="146">
        <v>200</v>
      </c>
      <c r="M2287" s="146" t="s">
        <v>259</v>
      </c>
      <c r="N2287" s="146">
        <v>12</v>
      </c>
      <c r="O2287" s="146">
        <v>776.61</v>
      </c>
      <c r="P2287" s="146">
        <v>3066</v>
      </c>
      <c r="Q2287" t="str">
        <f t="shared" si="35"/>
        <v>3-Small C&amp;I</v>
      </c>
      <c r="R2287" s="148"/>
      <c r="U2287" s="148"/>
    </row>
    <row r="2288" spans="1:21" x14ac:dyDescent="0.35">
      <c r="A2288" s="146">
        <v>5</v>
      </c>
      <c r="B2288" s="146" t="s">
        <v>241</v>
      </c>
      <c r="C2288" s="146">
        <v>2020</v>
      </c>
      <c r="D2288" s="146">
        <v>2</v>
      </c>
      <c r="E2288" s="146" t="s">
        <v>368</v>
      </c>
      <c r="F2288" s="147">
        <v>3</v>
      </c>
      <c r="G2288" s="146" t="s">
        <v>262</v>
      </c>
      <c r="H2288" s="146">
        <v>310</v>
      </c>
      <c r="I2288" s="146" t="s">
        <v>275</v>
      </c>
      <c r="J2288" s="146" t="s">
        <v>266</v>
      </c>
      <c r="K2288" s="146" t="s">
        <v>276</v>
      </c>
      <c r="L2288" s="146">
        <v>300</v>
      </c>
      <c r="M2288" s="146" t="s">
        <v>282</v>
      </c>
      <c r="N2288" s="146">
        <v>1</v>
      </c>
      <c r="O2288" s="146">
        <v>-66.7</v>
      </c>
      <c r="P2288" s="146">
        <v>-132</v>
      </c>
      <c r="Q2288" t="str">
        <f t="shared" si="35"/>
        <v>3-Small C&amp;I</v>
      </c>
      <c r="R2288" s="148"/>
      <c r="U2288" s="148"/>
    </row>
    <row r="2289" spans="1:21" x14ac:dyDescent="0.35">
      <c r="A2289" s="146">
        <v>5</v>
      </c>
      <c r="B2289" s="146" t="s">
        <v>241</v>
      </c>
      <c r="C2289" s="146">
        <v>2020</v>
      </c>
      <c r="D2289" s="146">
        <v>2</v>
      </c>
      <c r="E2289" s="146" t="s">
        <v>368</v>
      </c>
      <c r="F2289" s="147">
        <v>3</v>
      </c>
      <c r="G2289" s="146" t="s">
        <v>262</v>
      </c>
      <c r="H2289" s="146">
        <v>9</v>
      </c>
      <c r="I2289" s="146" t="s">
        <v>334</v>
      </c>
      <c r="J2289" s="146" t="s">
        <v>260</v>
      </c>
      <c r="K2289" s="146" t="s">
        <v>273</v>
      </c>
      <c r="L2289" s="146">
        <v>300</v>
      </c>
      <c r="M2289" s="146" t="s">
        <v>282</v>
      </c>
      <c r="N2289" s="146">
        <v>319</v>
      </c>
      <c r="O2289" s="146">
        <v>-97803.839999999997</v>
      </c>
      <c r="P2289" s="146">
        <v>630391</v>
      </c>
      <c r="Q2289" t="str">
        <f t="shared" si="35"/>
        <v>3-Small C&amp;I</v>
      </c>
      <c r="R2289" s="148"/>
      <c r="U2289" s="148"/>
    </row>
    <row r="2290" spans="1:21" x14ac:dyDescent="0.35">
      <c r="A2290" s="146">
        <v>5</v>
      </c>
      <c r="B2290" s="146" t="s">
        <v>241</v>
      </c>
      <c r="C2290" s="146">
        <v>2020</v>
      </c>
      <c r="D2290" s="146">
        <v>2</v>
      </c>
      <c r="E2290" s="146" t="s">
        <v>368</v>
      </c>
      <c r="F2290" s="147">
        <v>3</v>
      </c>
      <c r="G2290" s="146" t="s">
        <v>262</v>
      </c>
      <c r="H2290" s="146">
        <v>953</v>
      </c>
      <c r="I2290" s="146" t="s">
        <v>278</v>
      </c>
      <c r="J2290" s="146" t="s">
        <v>266</v>
      </c>
      <c r="K2290" s="146" t="s">
        <v>276</v>
      </c>
      <c r="L2290" s="146">
        <v>4532</v>
      </c>
      <c r="M2290" s="146" t="s">
        <v>265</v>
      </c>
      <c r="N2290" s="146">
        <v>15684</v>
      </c>
      <c r="O2290" s="146">
        <v>966966.93</v>
      </c>
      <c r="P2290" s="146">
        <v>9432173</v>
      </c>
      <c r="Q2290" t="str">
        <f t="shared" si="35"/>
        <v>3-Small C&amp;I</v>
      </c>
      <c r="R2290" s="148"/>
      <c r="U2290" s="148"/>
    </row>
    <row r="2291" spans="1:21" x14ac:dyDescent="0.35">
      <c r="A2291" s="146">
        <v>4</v>
      </c>
      <c r="B2291" s="146" t="s">
        <v>249</v>
      </c>
      <c r="C2291" s="146">
        <v>2020</v>
      </c>
      <c r="D2291" s="146">
        <v>2</v>
      </c>
      <c r="E2291" s="146" t="s">
        <v>368</v>
      </c>
      <c r="F2291" s="147">
        <v>1</v>
      </c>
      <c r="G2291" s="146" t="s">
        <v>243</v>
      </c>
      <c r="H2291" s="146">
        <v>903</v>
      </c>
      <c r="I2291" s="146" t="s">
        <v>244</v>
      </c>
      <c r="J2291" s="146" t="s">
        <v>245</v>
      </c>
      <c r="K2291" s="146" t="s">
        <v>246</v>
      </c>
      <c r="L2291" s="146">
        <v>4512</v>
      </c>
      <c r="M2291" s="146" t="s">
        <v>247</v>
      </c>
      <c r="N2291" s="146">
        <v>8938</v>
      </c>
      <c r="O2291" s="146">
        <v>859067.75</v>
      </c>
      <c r="P2291" s="146">
        <v>6417792</v>
      </c>
      <c r="Q2291" t="str">
        <f t="shared" si="35"/>
        <v>1-Residential</v>
      </c>
      <c r="R2291" s="148"/>
      <c r="U2291" s="148"/>
    </row>
    <row r="2292" spans="1:21" x14ac:dyDescent="0.35">
      <c r="A2292" s="146">
        <v>5</v>
      </c>
      <c r="B2292" s="146" t="s">
        <v>241</v>
      </c>
      <c r="C2292" s="146">
        <v>2020</v>
      </c>
      <c r="D2292" s="146">
        <v>2</v>
      </c>
      <c r="E2292" s="146" t="s">
        <v>368</v>
      </c>
      <c r="F2292" s="147">
        <v>3</v>
      </c>
      <c r="G2292" s="146" t="s">
        <v>262</v>
      </c>
      <c r="H2292" s="146">
        <v>602</v>
      </c>
      <c r="I2292" s="146" t="s">
        <v>309</v>
      </c>
      <c r="J2292" s="146" t="s">
        <v>305</v>
      </c>
      <c r="K2292" s="146" t="s">
        <v>307</v>
      </c>
      <c r="L2292" s="146">
        <v>300</v>
      </c>
      <c r="M2292" s="146" t="s">
        <v>282</v>
      </c>
      <c r="N2292" s="146">
        <v>990</v>
      </c>
      <c r="O2292" s="146">
        <v>112593.93</v>
      </c>
      <c r="P2292" s="146">
        <v>334901</v>
      </c>
      <c r="Q2292" t="str">
        <f t="shared" si="35"/>
        <v>Street</v>
      </c>
      <c r="R2292" s="148"/>
      <c r="U2292" s="148"/>
    </row>
    <row r="2293" spans="1:21" x14ac:dyDescent="0.35">
      <c r="A2293" s="146">
        <v>5</v>
      </c>
      <c r="B2293" s="146" t="s">
        <v>241</v>
      </c>
      <c r="C2293" s="146">
        <v>2020</v>
      </c>
      <c r="D2293" s="146">
        <v>2</v>
      </c>
      <c r="E2293" s="146" t="s">
        <v>368</v>
      </c>
      <c r="F2293" s="147">
        <v>6</v>
      </c>
      <c r="G2293" s="146" t="s">
        <v>293</v>
      </c>
      <c r="H2293" s="146">
        <v>624</v>
      </c>
      <c r="I2293" s="146" t="s">
        <v>325</v>
      </c>
      <c r="J2293" s="146" t="s">
        <v>301</v>
      </c>
      <c r="K2293" s="146" t="s">
        <v>303</v>
      </c>
      <c r="L2293" s="146">
        <v>4562</v>
      </c>
      <c r="M2293" s="146" t="s">
        <v>300</v>
      </c>
      <c r="N2293" s="146">
        <v>14</v>
      </c>
      <c r="O2293" s="146">
        <v>2711.45</v>
      </c>
      <c r="P2293" s="146">
        <v>18306</v>
      </c>
      <c r="Q2293" t="str">
        <f t="shared" si="35"/>
        <v>Street</v>
      </c>
      <c r="R2293" s="148"/>
      <c r="U2293" s="148"/>
    </row>
    <row r="2294" spans="1:21" x14ac:dyDescent="0.35">
      <c r="A2294" s="146">
        <v>4</v>
      </c>
      <c r="B2294" s="146" t="s">
        <v>249</v>
      </c>
      <c r="C2294" s="146">
        <v>2020</v>
      </c>
      <c r="D2294" s="146">
        <v>2</v>
      </c>
      <c r="E2294" s="146" t="s">
        <v>368</v>
      </c>
      <c r="F2294" s="147">
        <v>60</v>
      </c>
      <c r="G2294" s="146" t="s">
        <v>154</v>
      </c>
      <c r="H2294" s="146">
        <v>624</v>
      </c>
      <c r="I2294" s="146" t="s">
        <v>325</v>
      </c>
      <c r="J2294" s="146" t="s">
        <v>301</v>
      </c>
      <c r="K2294" s="146" t="s">
        <v>303</v>
      </c>
      <c r="L2294" s="146">
        <v>4563</v>
      </c>
      <c r="M2294" s="146" t="s">
        <v>324</v>
      </c>
      <c r="N2294" s="146">
        <v>2</v>
      </c>
      <c r="O2294" s="146">
        <v>27.09</v>
      </c>
      <c r="P2294" s="146">
        <v>154</v>
      </c>
      <c r="Q2294" t="str">
        <f t="shared" si="35"/>
        <v>Street</v>
      </c>
      <c r="R2294" s="148"/>
      <c r="U2294" s="148"/>
    </row>
    <row r="2295" spans="1:21" x14ac:dyDescent="0.35">
      <c r="A2295" s="146">
        <v>5</v>
      </c>
      <c r="B2295" s="146" t="s">
        <v>241</v>
      </c>
      <c r="C2295" s="146">
        <v>2020</v>
      </c>
      <c r="D2295" s="146">
        <v>2</v>
      </c>
      <c r="E2295" s="146" t="s">
        <v>368</v>
      </c>
      <c r="F2295" s="147">
        <v>75</v>
      </c>
      <c r="G2295" s="146" t="s">
        <v>154</v>
      </c>
      <c r="H2295" s="146">
        <v>13</v>
      </c>
      <c r="I2295" s="146" t="s">
        <v>337</v>
      </c>
      <c r="J2295" s="146" t="s">
        <v>268</v>
      </c>
      <c r="K2295" s="146" t="s">
        <v>281</v>
      </c>
      <c r="L2295" s="146">
        <v>1575</v>
      </c>
      <c r="M2295" s="146" t="s">
        <v>320</v>
      </c>
      <c r="N2295" s="146">
        <v>1</v>
      </c>
      <c r="O2295" s="146">
        <v>1231.42</v>
      </c>
      <c r="P2295" s="146">
        <v>5810</v>
      </c>
      <c r="Q2295" t="str">
        <f t="shared" si="35"/>
        <v>4-Medium C&amp;I</v>
      </c>
      <c r="R2295" s="148"/>
      <c r="U2295" s="148"/>
    </row>
    <row r="2296" spans="1:21" x14ac:dyDescent="0.35">
      <c r="A2296" s="146">
        <v>4</v>
      </c>
      <c r="B2296" s="146" t="s">
        <v>249</v>
      </c>
      <c r="C2296" s="146">
        <v>2020</v>
      </c>
      <c r="D2296" s="146">
        <v>2</v>
      </c>
      <c r="E2296" s="146" t="s">
        <v>368</v>
      </c>
      <c r="F2296" s="147">
        <v>3</v>
      </c>
      <c r="G2296" s="146" t="s">
        <v>262</v>
      </c>
      <c r="H2296" s="146">
        <v>18</v>
      </c>
      <c r="I2296" s="146" t="s">
        <v>284</v>
      </c>
      <c r="J2296" s="146" t="s">
        <v>268</v>
      </c>
      <c r="K2296" s="146" t="s">
        <v>281</v>
      </c>
      <c r="L2296" s="146">
        <v>300</v>
      </c>
      <c r="M2296" s="146" t="s">
        <v>282</v>
      </c>
      <c r="N2296" s="146">
        <v>3</v>
      </c>
      <c r="O2296" s="146">
        <v>5285.2</v>
      </c>
      <c r="P2296" s="146">
        <v>23850</v>
      </c>
      <c r="Q2296" t="str">
        <f t="shared" si="35"/>
        <v>4-Medium C&amp;I</v>
      </c>
      <c r="R2296" s="148"/>
      <c r="U2296" s="148"/>
    </row>
    <row r="2297" spans="1:21" x14ac:dyDescent="0.35">
      <c r="A2297" s="146">
        <v>4</v>
      </c>
      <c r="B2297" s="146" t="s">
        <v>249</v>
      </c>
      <c r="C2297" s="146">
        <v>2020</v>
      </c>
      <c r="D2297" s="146">
        <v>2</v>
      </c>
      <c r="E2297" s="146" t="s">
        <v>368</v>
      </c>
      <c r="F2297" s="147">
        <v>3</v>
      </c>
      <c r="G2297" s="146" t="s">
        <v>262</v>
      </c>
      <c r="H2297" s="146">
        <v>903</v>
      </c>
      <c r="I2297" s="146" t="s">
        <v>244</v>
      </c>
      <c r="J2297" s="146" t="s">
        <v>245</v>
      </c>
      <c r="K2297" s="146" t="s">
        <v>246</v>
      </c>
      <c r="L2297" s="146">
        <v>4532</v>
      </c>
      <c r="M2297" s="146" t="s">
        <v>265</v>
      </c>
      <c r="N2297" s="146">
        <v>17</v>
      </c>
      <c r="O2297" s="146">
        <v>2118.1799999999998</v>
      </c>
      <c r="P2297" s="146">
        <v>16066</v>
      </c>
      <c r="Q2297" t="str">
        <f t="shared" si="35"/>
        <v>1-Residential</v>
      </c>
      <c r="R2297" s="148"/>
      <c r="U2297" s="148"/>
    </row>
    <row r="2298" spans="1:21" x14ac:dyDescent="0.35">
      <c r="A2298" s="146">
        <v>5</v>
      </c>
      <c r="B2298" s="146" t="s">
        <v>241</v>
      </c>
      <c r="C2298" s="146">
        <v>2020</v>
      </c>
      <c r="D2298" s="146">
        <v>2</v>
      </c>
      <c r="E2298" s="146" t="s">
        <v>368</v>
      </c>
      <c r="F2298" s="147">
        <v>3</v>
      </c>
      <c r="G2298" s="146" t="s">
        <v>262</v>
      </c>
      <c r="H2298" s="146">
        <v>950</v>
      </c>
      <c r="I2298" s="146" t="s">
        <v>269</v>
      </c>
      <c r="J2298" s="146" t="s">
        <v>248</v>
      </c>
      <c r="K2298" s="146" t="s">
        <v>270</v>
      </c>
      <c r="L2298" s="146">
        <v>4532</v>
      </c>
      <c r="M2298" s="146" t="s">
        <v>265</v>
      </c>
      <c r="N2298" s="146">
        <v>58348</v>
      </c>
      <c r="O2298" s="146">
        <v>6420312.2400000002</v>
      </c>
      <c r="P2298" s="146">
        <v>92856722</v>
      </c>
      <c r="Q2298" t="str">
        <f t="shared" si="35"/>
        <v>3-Small C&amp;I</v>
      </c>
      <c r="R2298" s="148"/>
      <c r="U2298" s="148"/>
    </row>
    <row r="2299" spans="1:21" x14ac:dyDescent="0.35">
      <c r="A2299" s="146">
        <v>4</v>
      </c>
      <c r="B2299" s="146" t="s">
        <v>249</v>
      </c>
      <c r="C2299" s="146">
        <v>2020</v>
      </c>
      <c r="D2299" s="146">
        <v>2</v>
      </c>
      <c r="E2299" s="146" t="s">
        <v>368</v>
      </c>
      <c r="F2299" s="147">
        <v>1</v>
      </c>
      <c r="G2299" s="146" t="s">
        <v>243</v>
      </c>
      <c r="H2299" s="146">
        <v>950</v>
      </c>
      <c r="I2299" s="146" t="s">
        <v>269</v>
      </c>
      <c r="J2299" s="146" t="s">
        <v>248</v>
      </c>
      <c r="K2299" s="146" t="s">
        <v>270</v>
      </c>
      <c r="L2299" s="146">
        <v>4512</v>
      </c>
      <c r="M2299" s="146" t="s">
        <v>247</v>
      </c>
      <c r="N2299" s="146">
        <v>28</v>
      </c>
      <c r="O2299" s="146">
        <v>1528.2</v>
      </c>
      <c r="P2299" s="146">
        <v>14039</v>
      </c>
      <c r="Q2299" t="str">
        <f t="shared" si="35"/>
        <v>3-Small C&amp;I</v>
      </c>
      <c r="R2299" s="148"/>
      <c r="U2299" s="148"/>
    </row>
    <row r="2300" spans="1:21" x14ac:dyDescent="0.35">
      <c r="A2300" s="146">
        <v>5</v>
      </c>
      <c r="B2300" s="146" t="s">
        <v>241</v>
      </c>
      <c r="C2300" s="146">
        <v>2020</v>
      </c>
      <c r="D2300" s="146">
        <v>2</v>
      </c>
      <c r="E2300" s="146" t="s">
        <v>368</v>
      </c>
      <c r="F2300" s="147">
        <v>5</v>
      </c>
      <c r="G2300" s="146" t="s">
        <v>283</v>
      </c>
      <c r="H2300" s="146">
        <v>11</v>
      </c>
      <c r="I2300" s="146" t="s">
        <v>335</v>
      </c>
      <c r="J2300" s="146" t="s">
        <v>248</v>
      </c>
      <c r="K2300" s="146" t="s">
        <v>270</v>
      </c>
      <c r="L2300" s="146">
        <v>460</v>
      </c>
      <c r="M2300" s="146" t="s">
        <v>285</v>
      </c>
      <c r="N2300" s="146">
        <v>2</v>
      </c>
      <c r="O2300" s="146">
        <v>141.94</v>
      </c>
      <c r="P2300" s="146">
        <v>526</v>
      </c>
      <c r="Q2300" t="str">
        <f t="shared" si="35"/>
        <v>3-Small C&amp;I</v>
      </c>
      <c r="R2300" s="148"/>
      <c r="U2300" s="148"/>
    </row>
    <row r="2301" spans="1:21" x14ac:dyDescent="0.35">
      <c r="A2301" s="146">
        <v>5</v>
      </c>
      <c r="B2301" s="146" t="s">
        <v>241</v>
      </c>
      <c r="C2301" s="146">
        <v>2020</v>
      </c>
      <c r="D2301" s="146">
        <v>2</v>
      </c>
      <c r="E2301" s="146" t="s">
        <v>368</v>
      </c>
      <c r="F2301" s="147">
        <v>6</v>
      </c>
      <c r="G2301" s="146" t="s">
        <v>293</v>
      </c>
      <c r="H2301" s="146">
        <v>5</v>
      </c>
      <c r="I2301" s="146" t="s">
        <v>289</v>
      </c>
      <c r="J2301" s="146" t="s">
        <v>248</v>
      </c>
      <c r="K2301" s="146" t="s">
        <v>270</v>
      </c>
      <c r="L2301" s="146">
        <v>700</v>
      </c>
      <c r="M2301" s="146" t="s">
        <v>296</v>
      </c>
      <c r="N2301" s="146">
        <v>6</v>
      </c>
      <c r="O2301" s="146">
        <v>542.15</v>
      </c>
      <c r="P2301" s="146">
        <v>2270</v>
      </c>
      <c r="Q2301" t="str">
        <f t="shared" si="35"/>
        <v>3-Small C&amp;I</v>
      </c>
      <c r="R2301" s="148"/>
      <c r="U2301" s="148"/>
    </row>
    <row r="2302" spans="1:21" x14ac:dyDescent="0.35">
      <c r="A2302" s="146">
        <v>5</v>
      </c>
      <c r="B2302" s="146" t="s">
        <v>241</v>
      </c>
      <c r="C2302" s="146">
        <v>2020</v>
      </c>
      <c r="D2302" s="146">
        <v>2</v>
      </c>
      <c r="E2302" s="146" t="s">
        <v>368</v>
      </c>
      <c r="F2302" s="147">
        <v>79</v>
      </c>
      <c r="G2302" s="146" t="s">
        <v>154</v>
      </c>
      <c r="H2302" s="146">
        <v>5</v>
      </c>
      <c r="I2302" s="146" t="s">
        <v>289</v>
      </c>
      <c r="J2302" s="146" t="s">
        <v>248</v>
      </c>
      <c r="K2302" s="146" t="s">
        <v>270</v>
      </c>
      <c r="L2302" s="146">
        <v>1579</v>
      </c>
      <c r="M2302" s="146" t="s">
        <v>343</v>
      </c>
      <c r="N2302" s="146">
        <v>1</v>
      </c>
      <c r="O2302" s="146">
        <v>9.64</v>
      </c>
      <c r="P2302" s="146">
        <v>0</v>
      </c>
      <c r="Q2302" t="str">
        <f t="shared" si="35"/>
        <v>3-Small C&amp;I</v>
      </c>
      <c r="R2302" s="148"/>
      <c r="U2302" s="148"/>
    </row>
    <row r="2303" spans="1:21" x14ac:dyDescent="0.35">
      <c r="A2303" s="146">
        <v>5</v>
      </c>
      <c r="B2303" s="146" t="s">
        <v>241</v>
      </c>
      <c r="C2303" s="146">
        <v>2020</v>
      </c>
      <c r="D2303" s="146">
        <v>2</v>
      </c>
      <c r="E2303" s="146" t="s">
        <v>368</v>
      </c>
      <c r="F2303" s="147">
        <v>1</v>
      </c>
      <c r="G2303" s="146" t="s">
        <v>243</v>
      </c>
      <c r="H2303" s="146">
        <v>7</v>
      </c>
      <c r="I2303" s="146" t="s">
        <v>345</v>
      </c>
      <c r="J2303" s="146" t="s">
        <v>257</v>
      </c>
      <c r="K2303" s="146" t="s">
        <v>258</v>
      </c>
      <c r="L2303" s="146">
        <v>200</v>
      </c>
      <c r="M2303" s="146" t="s">
        <v>259</v>
      </c>
      <c r="N2303" s="146">
        <v>76</v>
      </c>
      <c r="O2303" s="146">
        <v>8044.31</v>
      </c>
      <c r="P2303" s="146">
        <v>42859</v>
      </c>
      <c r="Q2303" t="str">
        <f t="shared" si="35"/>
        <v>2-Low Income Residential</v>
      </c>
      <c r="R2303" s="148"/>
      <c r="U2303" s="148"/>
    </row>
    <row r="2304" spans="1:21" x14ac:dyDescent="0.35">
      <c r="A2304" s="146">
        <v>5</v>
      </c>
      <c r="B2304" s="146" t="s">
        <v>241</v>
      </c>
      <c r="C2304" s="146">
        <v>2020</v>
      </c>
      <c r="D2304" s="146">
        <v>2</v>
      </c>
      <c r="E2304" s="146" t="s">
        <v>368</v>
      </c>
      <c r="F2304" s="147">
        <v>1</v>
      </c>
      <c r="G2304" s="146" t="s">
        <v>243</v>
      </c>
      <c r="H2304" s="146">
        <v>2</v>
      </c>
      <c r="I2304" s="146" t="s">
        <v>330</v>
      </c>
      <c r="J2304" s="146" t="s">
        <v>245</v>
      </c>
      <c r="K2304" s="146" t="s">
        <v>246</v>
      </c>
      <c r="L2304" s="146">
        <v>200</v>
      </c>
      <c r="M2304" s="146" t="s">
        <v>259</v>
      </c>
      <c r="N2304" s="146">
        <v>273</v>
      </c>
      <c r="O2304" s="146">
        <v>45384.87</v>
      </c>
      <c r="P2304" s="146">
        <v>158228</v>
      </c>
      <c r="Q2304" t="str">
        <f t="shared" si="35"/>
        <v>1-Residential</v>
      </c>
      <c r="R2304" s="148"/>
      <c r="U2304" s="148"/>
    </row>
    <row r="2305" spans="1:21" x14ac:dyDescent="0.35">
      <c r="A2305" s="146">
        <v>4</v>
      </c>
      <c r="B2305" s="146" t="s">
        <v>249</v>
      </c>
      <c r="C2305" s="146">
        <v>2020</v>
      </c>
      <c r="D2305" s="146">
        <v>2</v>
      </c>
      <c r="E2305" s="146" t="s">
        <v>368</v>
      </c>
      <c r="F2305" s="147">
        <v>1</v>
      </c>
      <c r="G2305" s="146" t="s">
        <v>243</v>
      </c>
      <c r="H2305" s="146">
        <v>2</v>
      </c>
      <c r="I2305" s="146" t="s">
        <v>330</v>
      </c>
      <c r="J2305" s="146" t="s">
        <v>245</v>
      </c>
      <c r="K2305" s="146" t="s">
        <v>246</v>
      </c>
      <c r="L2305" s="146">
        <v>200</v>
      </c>
      <c r="M2305" s="146" t="s">
        <v>259</v>
      </c>
      <c r="N2305" s="146">
        <v>1</v>
      </c>
      <c r="O2305" s="146">
        <v>1441.7</v>
      </c>
      <c r="P2305" s="146">
        <v>5098</v>
      </c>
      <c r="Q2305" t="str">
        <f t="shared" si="35"/>
        <v>1-Residential</v>
      </c>
      <c r="R2305" s="148"/>
      <c r="U2305" s="148"/>
    </row>
    <row r="2306" spans="1:21" x14ac:dyDescent="0.35">
      <c r="A2306" s="146">
        <v>5</v>
      </c>
      <c r="B2306" s="146" t="s">
        <v>241</v>
      </c>
      <c r="C2306" s="146">
        <v>2020</v>
      </c>
      <c r="D2306" s="146">
        <v>2</v>
      </c>
      <c r="E2306" s="146" t="s">
        <v>368</v>
      </c>
      <c r="F2306" s="147">
        <v>6</v>
      </c>
      <c r="G2306" s="146" t="s">
        <v>293</v>
      </c>
      <c r="H2306" s="146">
        <v>606</v>
      </c>
      <c r="I2306" s="146" t="s">
        <v>351</v>
      </c>
      <c r="J2306" s="146" t="s">
        <v>297</v>
      </c>
      <c r="K2306" s="146" t="s">
        <v>352</v>
      </c>
      <c r="L2306" s="146">
        <v>700</v>
      </c>
      <c r="M2306" s="146" t="s">
        <v>296</v>
      </c>
      <c r="N2306" s="146">
        <v>2</v>
      </c>
      <c r="O2306" s="146">
        <v>770</v>
      </c>
      <c r="P2306" s="146">
        <v>1566</v>
      </c>
      <c r="Q2306" t="str">
        <f t="shared" ref="Q2306:Q2369" si="36">VLOOKUP(J2306,S:T,2,FALSE)</f>
        <v>Street</v>
      </c>
      <c r="R2306" s="148"/>
      <c r="U2306" s="148"/>
    </row>
    <row r="2307" spans="1:21" x14ac:dyDescent="0.35">
      <c r="A2307" s="146">
        <v>4</v>
      </c>
      <c r="B2307" s="146" t="s">
        <v>249</v>
      </c>
      <c r="C2307" s="146">
        <v>2020</v>
      </c>
      <c r="D2307" s="146">
        <v>2</v>
      </c>
      <c r="E2307" s="146" t="s">
        <v>368</v>
      </c>
      <c r="F2307" s="147">
        <v>6</v>
      </c>
      <c r="G2307" s="146" t="s">
        <v>293</v>
      </c>
      <c r="H2307" s="146">
        <v>624</v>
      </c>
      <c r="I2307" s="146" t="s">
        <v>325</v>
      </c>
      <c r="J2307" s="146" t="s">
        <v>301</v>
      </c>
      <c r="K2307" s="146" t="s">
        <v>303</v>
      </c>
      <c r="L2307" s="146">
        <v>4562</v>
      </c>
      <c r="M2307" s="146" t="s">
        <v>300</v>
      </c>
      <c r="N2307" s="146">
        <v>2</v>
      </c>
      <c r="O2307" s="146">
        <v>1226.56</v>
      </c>
      <c r="P2307" s="146">
        <v>7519</v>
      </c>
      <c r="Q2307" t="str">
        <f t="shared" si="36"/>
        <v>Street</v>
      </c>
      <c r="R2307" s="148"/>
      <c r="U2307" s="148"/>
    </row>
    <row r="2308" spans="1:21" x14ac:dyDescent="0.35">
      <c r="A2308" s="146">
        <v>5</v>
      </c>
      <c r="B2308" s="146" t="s">
        <v>241</v>
      </c>
      <c r="C2308" s="146">
        <v>2020</v>
      </c>
      <c r="D2308" s="146">
        <v>2</v>
      </c>
      <c r="E2308" s="146" t="s">
        <v>368</v>
      </c>
      <c r="F2308" s="147">
        <v>6</v>
      </c>
      <c r="G2308" s="146" t="s">
        <v>293</v>
      </c>
      <c r="H2308" s="146">
        <v>608</v>
      </c>
      <c r="I2308" s="146" t="s">
        <v>339</v>
      </c>
      <c r="J2308" s="146" t="s">
        <v>308</v>
      </c>
      <c r="K2308" s="146" t="s">
        <v>154</v>
      </c>
      <c r="L2308" s="146">
        <v>700</v>
      </c>
      <c r="M2308" s="146" t="s">
        <v>296</v>
      </c>
      <c r="N2308" s="146">
        <v>69</v>
      </c>
      <c r="O2308" s="146">
        <v>57856.84</v>
      </c>
      <c r="P2308" s="146">
        <v>263767</v>
      </c>
      <c r="Q2308" t="str">
        <f t="shared" si="36"/>
        <v>Street</v>
      </c>
      <c r="R2308" s="148"/>
      <c r="U2308" s="148"/>
    </row>
    <row r="2309" spans="1:21" x14ac:dyDescent="0.35">
      <c r="A2309" s="146">
        <v>5</v>
      </c>
      <c r="B2309" s="146" t="s">
        <v>241</v>
      </c>
      <c r="C2309" s="146">
        <v>2020</v>
      </c>
      <c r="D2309" s="146">
        <v>2</v>
      </c>
      <c r="E2309" s="146" t="s">
        <v>368</v>
      </c>
      <c r="F2309" s="147">
        <v>6</v>
      </c>
      <c r="G2309" s="146" t="s">
        <v>293</v>
      </c>
      <c r="H2309" s="146">
        <v>627</v>
      </c>
      <c r="I2309" s="146" t="s">
        <v>366</v>
      </c>
      <c r="J2309" s="146" t="s">
        <v>310</v>
      </c>
      <c r="K2309" s="146" t="s">
        <v>154</v>
      </c>
      <c r="L2309" s="146">
        <v>4562</v>
      </c>
      <c r="M2309" s="146" t="s">
        <v>300</v>
      </c>
      <c r="N2309" s="146">
        <v>3</v>
      </c>
      <c r="O2309" s="146">
        <v>1130.4100000000001</v>
      </c>
      <c r="P2309" s="146">
        <v>320</v>
      </c>
      <c r="Q2309" t="str">
        <f t="shared" si="36"/>
        <v>Street</v>
      </c>
      <c r="R2309" s="148"/>
      <c r="U2309" s="148"/>
    </row>
    <row r="2310" spans="1:21" x14ac:dyDescent="0.35">
      <c r="A2310" s="146">
        <v>5</v>
      </c>
      <c r="B2310" s="146" t="s">
        <v>241</v>
      </c>
      <c r="C2310" s="146">
        <v>2020</v>
      </c>
      <c r="D2310" s="146">
        <v>2</v>
      </c>
      <c r="E2310" s="146" t="s">
        <v>368</v>
      </c>
      <c r="F2310" s="147">
        <v>3</v>
      </c>
      <c r="G2310" s="146" t="s">
        <v>262</v>
      </c>
      <c r="H2310" s="146">
        <v>956</v>
      </c>
      <c r="I2310" s="146" t="s">
        <v>367</v>
      </c>
      <c r="J2310" s="146" t="s">
        <v>268</v>
      </c>
      <c r="K2310" s="146" t="s">
        <v>281</v>
      </c>
      <c r="L2310" s="146">
        <v>4532</v>
      </c>
      <c r="M2310" s="146" t="s">
        <v>265</v>
      </c>
      <c r="N2310" s="146">
        <v>218</v>
      </c>
      <c r="O2310" s="146">
        <v>344725.29</v>
      </c>
      <c r="P2310" s="146">
        <v>4708145</v>
      </c>
      <c r="Q2310" t="str">
        <f t="shared" si="36"/>
        <v>4-Medium C&amp;I</v>
      </c>
      <c r="R2310" s="148"/>
      <c r="U2310" s="148"/>
    </row>
    <row r="2311" spans="1:21" x14ac:dyDescent="0.35">
      <c r="A2311" s="146">
        <v>5</v>
      </c>
      <c r="B2311" s="146" t="s">
        <v>241</v>
      </c>
      <c r="C2311" s="146">
        <v>2020</v>
      </c>
      <c r="D2311" s="146">
        <v>2</v>
      </c>
      <c r="E2311" s="146" t="s">
        <v>368</v>
      </c>
      <c r="F2311" s="147">
        <v>5</v>
      </c>
      <c r="G2311" s="146" t="s">
        <v>283</v>
      </c>
      <c r="H2311" s="146">
        <v>954</v>
      </c>
      <c r="I2311" s="146" t="s">
        <v>356</v>
      </c>
      <c r="J2311" s="146" t="s">
        <v>268</v>
      </c>
      <c r="K2311" s="146" t="s">
        <v>281</v>
      </c>
      <c r="L2311" s="146">
        <v>4552</v>
      </c>
      <c r="M2311" s="146" t="s">
        <v>313</v>
      </c>
      <c r="N2311" s="146">
        <v>515</v>
      </c>
      <c r="O2311" s="146">
        <v>1011750.48</v>
      </c>
      <c r="P2311" s="146">
        <v>11716227</v>
      </c>
      <c r="Q2311" t="str">
        <f t="shared" si="36"/>
        <v>4-Medium C&amp;I</v>
      </c>
      <c r="R2311" s="148"/>
      <c r="U2311" s="148"/>
    </row>
    <row r="2312" spans="1:21" x14ac:dyDescent="0.35">
      <c r="A2312" s="146">
        <v>5</v>
      </c>
      <c r="B2312" s="146" t="s">
        <v>241</v>
      </c>
      <c r="C2312">
        <v>2020</v>
      </c>
      <c r="D2312" s="146">
        <v>3</v>
      </c>
      <c r="E2312" s="146" t="s">
        <v>369</v>
      </c>
      <c r="F2312" s="147">
        <v>1</v>
      </c>
      <c r="G2312" s="146" t="s">
        <v>243</v>
      </c>
      <c r="H2312" s="146">
        <v>616</v>
      </c>
      <c r="I2312" s="146" t="s">
        <v>311</v>
      </c>
      <c r="J2312" s="146" t="s">
        <v>305</v>
      </c>
      <c r="K2312" s="146" t="s">
        <v>307</v>
      </c>
      <c r="L2312" s="146">
        <v>4512</v>
      </c>
      <c r="M2312" s="146" t="s">
        <v>247</v>
      </c>
      <c r="N2312" s="146">
        <v>606</v>
      </c>
      <c r="O2312" s="146">
        <v>22330.240000000002</v>
      </c>
      <c r="P2312" s="146">
        <v>69681</v>
      </c>
      <c r="Q2312" t="str">
        <f t="shared" si="36"/>
        <v>Street</v>
      </c>
      <c r="R2312" s="148"/>
      <c r="U2312" s="148"/>
    </row>
    <row r="2313" spans="1:21" x14ac:dyDescent="0.35">
      <c r="A2313" s="146">
        <v>5</v>
      </c>
      <c r="B2313" s="146" t="s">
        <v>241</v>
      </c>
      <c r="C2313">
        <v>2020</v>
      </c>
      <c r="D2313" s="146">
        <v>3</v>
      </c>
      <c r="E2313" s="146" t="s">
        <v>369</v>
      </c>
      <c r="F2313" s="147">
        <v>60</v>
      </c>
      <c r="G2313" s="146" t="s">
        <v>154</v>
      </c>
      <c r="H2313" s="146">
        <v>623</v>
      </c>
      <c r="I2313" s="146" t="s">
        <v>302</v>
      </c>
      <c r="J2313" s="146" t="s">
        <v>301</v>
      </c>
      <c r="K2313" s="146" t="s">
        <v>303</v>
      </c>
      <c r="L2313" s="146">
        <v>360</v>
      </c>
      <c r="M2313" s="146" t="s">
        <v>304</v>
      </c>
      <c r="N2313" s="146">
        <v>3</v>
      </c>
      <c r="O2313" s="146">
        <v>63.36</v>
      </c>
      <c r="P2313" s="146">
        <v>189</v>
      </c>
      <c r="Q2313" t="str">
        <f t="shared" si="36"/>
        <v>Street</v>
      </c>
      <c r="R2313" s="148"/>
      <c r="U2313" s="148"/>
    </row>
    <row r="2314" spans="1:21" x14ac:dyDescent="0.35">
      <c r="A2314" s="146">
        <v>5</v>
      </c>
      <c r="B2314" s="146" t="s">
        <v>241</v>
      </c>
      <c r="C2314">
        <v>2020</v>
      </c>
      <c r="D2314" s="146">
        <v>3</v>
      </c>
      <c r="E2314" s="146" t="s">
        <v>369</v>
      </c>
      <c r="F2314" s="147">
        <v>6</v>
      </c>
      <c r="G2314" s="146" t="s">
        <v>293</v>
      </c>
      <c r="H2314" s="146">
        <v>623</v>
      </c>
      <c r="I2314" s="146" t="s">
        <v>302</v>
      </c>
      <c r="J2314" s="146" t="s">
        <v>301</v>
      </c>
      <c r="K2314" s="146" t="s">
        <v>303</v>
      </c>
      <c r="L2314" s="146">
        <v>700</v>
      </c>
      <c r="M2314" s="146" t="s">
        <v>296</v>
      </c>
      <c r="N2314" s="146">
        <v>1</v>
      </c>
      <c r="O2314" s="146">
        <v>1670.02</v>
      </c>
      <c r="P2314" s="146">
        <v>5913</v>
      </c>
      <c r="Q2314" t="str">
        <f t="shared" si="36"/>
        <v>Street</v>
      </c>
      <c r="R2314" s="148"/>
      <c r="U2314" s="148"/>
    </row>
    <row r="2315" spans="1:21" x14ac:dyDescent="0.35">
      <c r="A2315" s="146">
        <v>5</v>
      </c>
      <c r="B2315" s="146" t="s">
        <v>241</v>
      </c>
      <c r="C2315">
        <v>2020</v>
      </c>
      <c r="D2315" s="146">
        <v>3</v>
      </c>
      <c r="E2315" s="146" t="s">
        <v>369</v>
      </c>
      <c r="F2315" s="147">
        <v>60</v>
      </c>
      <c r="G2315" s="146" t="s">
        <v>154</v>
      </c>
      <c r="H2315" s="146">
        <v>624</v>
      </c>
      <c r="I2315" s="146" t="s">
        <v>325</v>
      </c>
      <c r="J2315" s="146" t="s">
        <v>301</v>
      </c>
      <c r="K2315" s="146" t="s">
        <v>303</v>
      </c>
      <c r="L2315" s="146">
        <v>4563</v>
      </c>
      <c r="M2315" s="146" t="s">
        <v>324</v>
      </c>
      <c r="N2315" s="146">
        <v>2</v>
      </c>
      <c r="O2315" s="146">
        <v>43.97</v>
      </c>
      <c r="P2315" s="146">
        <v>261</v>
      </c>
      <c r="Q2315" t="str">
        <f t="shared" si="36"/>
        <v>Street</v>
      </c>
      <c r="R2315" s="148"/>
      <c r="U2315" s="148"/>
    </row>
    <row r="2316" spans="1:21" x14ac:dyDescent="0.35">
      <c r="A2316" s="146">
        <v>5</v>
      </c>
      <c r="B2316" s="146" t="s">
        <v>241</v>
      </c>
      <c r="C2316">
        <v>2020</v>
      </c>
      <c r="D2316" s="146">
        <v>3</v>
      </c>
      <c r="E2316" s="146" t="s">
        <v>369</v>
      </c>
      <c r="F2316" s="147">
        <v>5</v>
      </c>
      <c r="G2316" s="146" t="s">
        <v>283</v>
      </c>
      <c r="H2316" s="146">
        <v>616</v>
      </c>
      <c r="I2316" s="146" t="s">
        <v>311</v>
      </c>
      <c r="J2316" s="146" t="s">
        <v>305</v>
      </c>
      <c r="K2316" s="146" t="s">
        <v>307</v>
      </c>
      <c r="L2316" s="146">
        <v>4552</v>
      </c>
      <c r="M2316" s="146" t="s">
        <v>313</v>
      </c>
      <c r="N2316" s="146">
        <v>108</v>
      </c>
      <c r="O2316" s="146">
        <v>15459.17</v>
      </c>
      <c r="P2316" s="146">
        <v>62194</v>
      </c>
      <c r="Q2316" t="str">
        <f t="shared" si="36"/>
        <v>Street</v>
      </c>
      <c r="R2316" s="148"/>
      <c r="U2316" s="148"/>
    </row>
    <row r="2317" spans="1:21" x14ac:dyDescent="0.35">
      <c r="A2317" s="146">
        <v>5</v>
      </c>
      <c r="B2317" s="146" t="s">
        <v>241</v>
      </c>
      <c r="C2317">
        <v>2020</v>
      </c>
      <c r="D2317" s="146">
        <v>3</v>
      </c>
      <c r="E2317" s="146" t="s">
        <v>369</v>
      </c>
      <c r="F2317" s="147">
        <v>75</v>
      </c>
      <c r="G2317" s="146" t="s">
        <v>154</v>
      </c>
      <c r="H2317" s="146">
        <v>701</v>
      </c>
      <c r="I2317" s="146" t="s">
        <v>316</v>
      </c>
      <c r="J2317" s="146" t="s">
        <v>277</v>
      </c>
      <c r="K2317" s="146" t="s">
        <v>317</v>
      </c>
      <c r="L2317" s="146">
        <v>1575</v>
      </c>
      <c r="M2317" s="146" t="s">
        <v>320</v>
      </c>
      <c r="N2317" s="146">
        <v>1</v>
      </c>
      <c r="O2317" s="146">
        <v>31184.32</v>
      </c>
      <c r="P2317" s="146">
        <v>188300</v>
      </c>
      <c r="Q2317" t="str">
        <f t="shared" si="36"/>
        <v>5-Large C&amp;I</v>
      </c>
      <c r="R2317" s="148"/>
      <c r="U2317" s="148"/>
    </row>
    <row r="2318" spans="1:21" x14ac:dyDescent="0.35">
      <c r="A2318" s="146">
        <v>5</v>
      </c>
      <c r="B2318" s="146" t="s">
        <v>241</v>
      </c>
      <c r="C2318">
        <v>2020</v>
      </c>
      <c r="D2318" s="146">
        <v>3</v>
      </c>
      <c r="E2318" s="146" t="s">
        <v>369</v>
      </c>
      <c r="F2318" s="147">
        <v>3</v>
      </c>
      <c r="G2318" s="146" t="s">
        <v>262</v>
      </c>
      <c r="H2318" s="146">
        <v>710</v>
      </c>
      <c r="I2318" s="146" t="s">
        <v>332</v>
      </c>
      <c r="J2318" s="146" t="s">
        <v>277</v>
      </c>
      <c r="K2318" s="146" t="s">
        <v>317</v>
      </c>
      <c r="L2318" s="146">
        <v>4532</v>
      </c>
      <c r="M2318" s="146" t="s">
        <v>265</v>
      </c>
      <c r="N2318" s="146">
        <v>2034</v>
      </c>
      <c r="O2318" s="146">
        <v>19474312.300000001</v>
      </c>
      <c r="P2318" s="146">
        <v>318976389</v>
      </c>
      <c r="Q2318" t="str">
        <f t="shared" si="36"/>
        <v>5-Large C&amp;I</v>
      </c>
      <c r="R2318" s="148"/>
      <c r="U2318" s="148"/>
    </row>
    <row r="2319" spans="1:21" x14ac:dyDescent="0.35">
      <c r="A2319" s="146">
        <v>4</v>
      </c>
      <c r="B2319" s="146" t="s">
        <v>249</v>
      </c>
      <c r="C2319">
        <v>2020</v>
      </c>
      <c r="D2319" s="146">
        <v>3</v>
      </c>
      <c r="E2319" s="146" t="s">
        <v>369</v>
      </c>
      <c r="F2319" s="147">
        <v>1</v>
      </c>
      <c r="G2319" s="146" t="s">
        <v>243</v>
      </c>
      <c r="H2319" s="146">
        <v>953</v>
      </c>
      <c r="I2319" s="146" t="s">
        <v>278</v>
      </c>
      <c r="J2319" s="146" t="s">
        <v>266</v>
      </c>
      <c r="K2319" s="146" t="s">
        <v>276</v>
      </c>
      <c r="L2319" s="146">
        <v>4512</v>
      </c>
      <c r="M2319" s="146" t="s">
        <v>247</v>
      </c>
      <c r="N2319" s="146">
        <v>1</v>
      </c>
      <c r="O2319" s="146">
        <v>11.47</v>
      </c>
      <c r="P2319" s="146">
        <v>14</v>
      </c>
      <c r="Q2319" t="str">
        <f t="shared" si="36"/>
        <v>3-Small C&amp;I</v>
      </c>
      <c r="R2319" s="148"/>
      <c r="U2319" s="148"/>
    </row>
    <row r="2320" spans="1:21" x14ac:dyDescent="0.35">
      <c r="A2320" s="146">
        <v>5</v>
      </c>
      <c r="B2320" s="146" t="s">
        <v>241</v>
      </c>
      <c r="C2320">
        <v>2020</v>
      </c>
      <c r="D2320" s="146">
        <v>3</v>
      </c>
      <c r="E2320" s="146" t="s">
        <v>369</v>
      </c>
      <c r="F2320" s="147">
        <v>3</v>
      </c>
      <c r="G2320" s="146" t="s">
        <v>262</v>
      </c>
      <c r="H2320" s="146">
        <v>19</v>
      </c>
      <c r="I2320" s="146" t="s">
        <v>361</v>
      </c>
      <c r="J2320" s="146" t="s">
        <v>271</v>
      </c>
      <c r="K2320" s="146" t="s">
        <v>327</v>
      </c>
      <c r="L2320" s="146">
        <v>300</v>
      </c>
      <c r="M2320" s="146" t="s">
        <v>282</v>
      </c>
      <c r="N2320" s="146">
        <v>51</v>
      </c>
      <c r="O2320" s="146">
        <v>190011.82</v>
      </c>
      <c r="P2320" s="146">
        <v>937115</v>
      </c>
      <c r="Q2320" t="str">
        <f t="shared" si="36"/>
        <v>4-Medium C&amp;I</v>
      </c>
      <c r="R2320" s="148"/>
      <c r="U2320" s="148"/>
    </row>
    <row r="2321" spans="1:21" x14ac:dyDescent="0.35">
      <c r="A2321" s="146">
        <v>5</v>
      </c>
      <c r="B2321" s="146" t="s">
        <v>241</v>
      </c>
      <c r="C2321">
        <v>2020</v>
      </c>
      <c r="D2321" s="146">
        <v>3</v>
      </c>
      <c r="E2321" s="146" t="s">
        <v>369</v>
      </c>
      <c r="F2321" s="147">
        <v>5</v>
      </c>
      <c r="G2321" s="146" t="s">
        <v>283</v>
      </c>
      <c r="H2321" s="146">
        <v>951</v>
      </c>
      <c r="I2321" s="146" t="s">
        <v>263</v>
      </c>
      <c r="J2321" s="146" t="s">
        <v>255</v>
      </c>
      <c r="K2321" s="146" t="s">
        <v>264</v>
      </c>
      <c r="L2321" s="146">
        <v>4552</v>
      </c>
      <c r="M2321" s="146" t="s">
        <v>313</v>
      </c>
      <c r="N2321" s="146">
        <v>1</v>
      </c>
      <c r="O2321" s="146">
        <v>36.19</v>
      </c>
      <c r="P2321" s="146">
        <v>300</v>
      </c>
      <c r="Q2321" t="str">
        <f t="shared" si="36"/>
        <v>3-Small C&amp;I</v>
      </c>
      <c r="R2321" s="148"/>
      <c r="U2321" s="148"/>
    </row>
    <row r="2322" spans="1:21" x14ac:dyDescent="0.35">
      <c r="A2322" s="146">
        <v>5</v>
      </c>
      <c r="B2322" s="146" t="s">
        <v>241</v>
      </c>
      <c r="C2322">
        <v>2020</v>
      </c>
      <c r="D2322" s="146">
        <v>3</v>
      </c>
      <c r="E2322" s="146" t="s">
        <v>369</v>
      </c>
      <c r="F2322" s="147">
        <v>75</v>
      </c>
      <c r="G2322" s="146" t="s">
        <v>154</v>
      </c>
      <c r="H2322" s="146">
        <v>18</v>
      </c>
      <c r="I2322" s="146" t="s">
        <v>284</v>
      </c>
      <c r="J2322" s="146" t="s">
        <v>268</v>
      </c>
      <c r="K2322" s="146" t="s">
        <v>281</v>
      </c>
      <c r="L2322" s="146">
        <v>1575</v>
      </c>
      <c r="M2322" s="146" t="s">
        <v>320</v>
      </c>
      <c r="N2322" s="146">
        <v>2</v>
      </c>
      <c r="O2322" s="146">
        <v>8490.5400000000009</v>
      </c>
      <c r="P2322" s="146">
        <v>43510</v>
      </c>
      <c r="Q2322" t="str">
        <f t="shared" si="36"/>
        <v>4-Medium C&amp;I</v>
      </c>
      <c r="R2322" s="148"/>
      <c r="U2322" s="148"/>
    </row>
    <row r="2323" spans="1:21" x14ac:dyDescent="0.35">
      <c r="A2323" s="146">
        <v>5</v>
      </c>
      <c r="B2323" s="146" t="s">
        <v>241</v>
      </c>
      <c r="C2323">
        <v>2020</v>
      </c>
      <c r="D2323" s="146">
        <v>3</v>
      </c>
      <c r="E2323" s="146" t="s">
        <v>369</v>
      </c>
      <c r="F2323" s="147">
        <v>5</v>
      </c>
      <c r="G2323" s="146" t="s">
        <v>283</v>
      </c>
      <c r="H2323" s="146">
        <v>950</v>
      </c>
      <c r="I2323" s="146" t="s">
        <v>269</v>
      </c>
      <c r="J2323" s="146" t="s">
        <v>248</v>
      </c>
      <c r="K2323" s="146" t="s">
        <v>270</v>
      </c>
      <c r="L2323" s="146">
        <v>4552</v>
      </c>
      <c r="M2323" s="146" t="s">
        <v>313</v>
      </c>
      <c r="N2323" s="146">
        <v>1353</v>
      </c>
      <c r="O2323" s="146">
        <v>349262.6</v>
      </c>
      <c r="P2323" s="146">
        <v>3559143</v>
      </c>
      <c r="Q2323" t="str">
        <f t="shared" si="36"/>
        <v>3-Small C&amp;I</v>
      </c>
      <c r="R2323" s="148"/>
      <c r="U2323" s="148"/>
    </row>
    <row r="2324" spans="1:21" x14ac:dyDescent="0.35">
      <c r="A2324" s="146">
        <v>5</v>
      </c>
      <c r="B2324" s="146" t="s">
        <v>241</v>
      </c>
      <c r="C2324">
        <v>2020</v>
      </c>
      <c r="D2324" s="146">
        <v>3</v>
      </c>
      <c r="E2324" s="146" t="s">
        <v>369</v>
      </c>
      <c r="F2324" s="147">
        <v>6</v>
      </c>
      <c r="G2324" s="146" t="s">
        <v>293</v>
      </c>
      <c r="H2324" s="146">
        <v>612</v>
      </c>
      <c r="I2324" s="146" t="s">
        <v>363</v>
      </c>
      <c r="J2324" s="146" t="s">
        <v>253</v>
      </c>
      <c r="K2324" s="146" t="s">
        <v>295</v>
      </c>
      <c r="L2324" s="146">
        <v>700</v>
      </c>
      <c r="M2324" s="146" t="s">
        <v>296</v>
      </c>
      <c r="N2324" s="146">
        <v>3</v>
      </c>
      <c r="O2324" s="146">
        <v>82.84</v>
      </c>
      <c r="P2324" s="146">
        <v>278</v>
      </c>
      <c r="Q2324" t="str">
        <f t="shared" si="36"/>
        <v>3-Small C&amp;I</v>
      </c>
      <c r="R2324" s="148"/>
      <c r="U2324" s="148"/>
    </row>
    <row r="2325" spans="1:21" x14ac:dyDescent="0.35">
      <c r="A2325" s="146">
        <v>5</v>
      </c>
      <c r="B2325" s="146" t="s">
        <v>241</v>
      </c>
      <c r="C2325">
        <v>2020</v>
      </c>
      <c r="D2325" s="146">
        <v>3</v>
      </c>
      <c r="E2325" s="146" t="s">
        <v>369</v>
      </c>
      <c r="F2325" s="147">
        <v>10</v>
      </c>
      <c r="G2325" s="146" t="s">
        <v>250</v>
      </c>
      <c r="H2325" s="146">
        <v>950</v>
      </c>
      <c r="I2325" s="146" t="s">
        <v>269</v>
      </c>
      <c r="J2325" s="146" t="s">
        <v>248</v>
      </c>
      <c r="K2325" s="146" t="s">
        <v>270</v>
      </c>
      <c r="L2325" s="146">
        <v>4513</v>
      </c>
      <c r="M2325" s="146" t="s">
        <v>338</v>
      </c>
      <c r="N2325" s="146">
        <v>11</v>
      </c>
      <c r="O2325" s="146">
        <v>2087.54</v>
      </c>
      <c r="P2325" s="146">
        <v>21286</v>
      </c>
      <c r="Q2325" t="str">
        <f t="shared" si="36"/>
        <v>3-Small C&amp;I</v>
      </c>
      <c r="R2325" s="148"/>
      <c r="U2325" s="148"/>
    </row>
    <row r="2326" spans="1:21" x14ac:dyDescent="0.35">
      <c r="A2326" s="146">
        <v>5</v>
      </c>
      <c r="B2326" s="146" t="s">
        <v>241</v>
      </c>
      <c r="C2326">
        <v>2020</v>
      </c>
      <c r="D2326" s="146">
        <v>3</v>
      </c>
      <c r="E2326" s="146" t="s">
        <v>369</v>
      </c>
      <c r="F2326" s="147">
        <v>3</v>
      </c>
      <c r="G2326" s="146" t="s">
        <v>262</v>
      </c>
      <c r="H2326" s="146">
        <v>616</v>
      </c>
      <c r="I2326" s="146" t="s">
        <v>311</v>
      </c>
      <c r="J2326" s="146" t="s">
        <v>305</v>
      </c>
      <c r="K2326" s="146" t="s">
        <v>307</v>
      </c>
      <c r="L2326" s="146">
        <v>4532</v>
      </c>
      <c r="M2326" s="146" t="s">
        <v>265</v>
      </c>
      <c r="N2326" s="146">
        <v>3398</v>
      </c>
      <c r="O2326" s="146">
        <v>281603.32</v>
      </c>
      <c r="P2326" s="146">
        <v>1121064</v>
      </c>
      <c r="Q2326" t="str">
        <f t="shared" si="36"/>
        <v>Street</v>
      </c>
      <c r="R2326" s="148"/>
      <c r="U2326" s="148"/>
    </row>
    <row r="2327" spans="1:21" x14ac:dyDescent="0.35">
      <c r="A2327" s="146">
        <v>5</v>
      </c>
      <c r="B2327" s="146" t="s">
        <v>241</v>
      </c>
      <c r="C2327">
        <v>2020</v>
      </c>
      <c r="D2327" s="146">
        <v>3</v>
      </c>
      <c r="E2327" s="146" t="s">
        <v>369</v>
      </c>
      <c r="F2327" s="147">
        <v>6</v>
      </c>
      <c r="G2327" s="146" t="s">
        <v>293</v>
      </c>
      <c r="H2327" s="146">
        <v>626</v>
      </c>
      <c r="I2327" s="146" t="s">
        <v>355</v>
      </c>
      <c r="J2327" s="146" t="s">
        <v>310</v>
      </c>
      <c r="K2327" s="146" t="s">
        <v>154</v>
      </c>
      <c r="L2327" s="146">
        <v>700</v>
      </c>
      <c r="M2327" s="146" t="s">
        <v>296</v>
      </c>
      <c r="N2327" s="146">
        <v>3</v>
      </c>
      <c r="O2327" s="146">
        <v>2022.73</v>
      </c>
      <c r="P2327" s="146">
        <v>601</v>
      </c>
      <c r="Q2327" t="str">
        <f t="shared" si="36"/>
        <v>Street</v>
      </c>
      <c r="R2327" s="148"/>
      <c r="U2327" s="148"/>
    </row>
    <row r="2328" spans="1:21" x14ac:dyDescent="0.35">
      <c r="A2328" s="146">
        <v>4</v>
      </c>
      <c r="B2328" s="146" t="s">
        <v>249</v>
      </c>
      <c r="C2328">
        <v>2020</v>
      </c>
      <c r="D2328" s="146">
        <v>3</v>
      </c>
      <c r="E2328" s="146" t="s">
        <v>369</v>
      </c>
      <c r="F2328" s="147">
        <v>1</v>
      </c>
      <c r="G2328" s="146" t="s">
        <v>243</v>
      </c>
      <c r="H2328" s="146">
        <v>903</v>
      </c>
      <c r="I2328" s="146" t="s">
        <v>244</v>
      </c>
      <c r="J2328" s="146" t="s">
        <v>245</v>
      </c>
      <c r="K2328" s="146" t="s">
        <v>246</v>
      </c>
      <c r="L2328" s="146">
        <v>4512</v>
      </c>
      <c r="M2328" s="146" t="s">
        <v>247</v>
      </c>
      <c r="N2328" s="146">
        <v>10449</v>
      </c>
      <c r="O2328" s="146">
        <v>942877.55</v>
      </c>
      <c r="P2328" s="146">
        <v>6863943</v>
      </c>
      <c r="Q2328" t="str">
        <f t="shared" si="36"/>
        <v>1-Residential</v>
      </c>
      <c r="R2328" s="148"/>
      <c r="U2328" s="148"/>
    </row>
    <row r="2329" spans="1:21" x14ac:dyDescent="0.35">
      <c r="A2329" s="146">
        <v>5</v>
      </c>
      <c r="B2329" s="146" t="s">
        <v>241</v>
      </c>
      <c r="C2329">
        <v>2020</v>
      </c>
      <c r="D2329" s="146">
        <v>3</v>
      </c>
      <c r="E2329" s="146" t="s">
        <v>369</v>
      </c>
      <c r="F2329" s="147">
        <v>60</v>
      </c>
      <c r="G2329" s="146" t="s">
        <v>154</v>
      </c>
      <c r="H2329" s="146">
        <v>601</v>
      </c>
      <c r="I2329" s="146" t="s">
        <v>359</v>
      </c>
      <c r="J2329" s="146" t="s">
        <v>290</v>
      </c>
      <c r="K2329" s="146" t="s">
        <v>299</v>
      </c>
      <c r="L2329" s="146">
        <v>360</v>
      </c>
      <c r="M2329" s="146" t="s">
        <v>304</v>
      </c>
      <c r="N2329" s="146">
        <v>46</v>
      </c>
      <c r="O2329" s="146">
        <v>1330.51</v>
      </c>
      <c r="P2329" s="146">
        <v>2262</v>
      </c>
      <c r="Q2329" t="str">
        <f t="shared" si="36"/>
        <v>Street</v>
      </c>
      <c r="R2329" s="148"/>
      <c r="U2329" s="148"/>
    </row>
    <row r="2330" spans="1:21" x14ac:dyDescent="0.35">
      <c r="A2330" s="146">
        <v>5</v>
      </c>
      <c r="B2330" s="146" t="s">
        <v>241</v>
      </c>
      <c r="C2330">
        <v>2020</v>
      </c>
      <c r="D2330" s="146">
        <v>3</v>
      </c>
      <c r="E2330" s="146" t="s">
        <v>369</v>
      </c>
      <c r="F2330" s="147">
        <v>6</v>
      </c>
      <c r="G2330" s="146" t="s">
        <v>293</v>
      </c>
      <c r="H2330" s="146">
        <v>600</v>
      </c>
      <c r="I2330" s="146" t="s">
        <v>364</v>
      </c>
      <c r="J2330" s="146" t="s">
        <v>290</v>
      </c>
      <c r="K2330" s="146" t="s">
        <v>299</v>
      </c>
      <c r="L2330" s="146">
        <v>700</v>
      </c>
      <c r="M2330" s="146" t="s">
        <v>296</v>
      </c>
      <c r="N2330" s="146">
        <v>82</v>
      </c>
      <c r="O2330" s="146">
        <v>47057.77</v>
      </c>
      <c r="P2330" s="146">
        <v>62708</v>
      </c>
      <c r="Q2330" t="str">
        <f t="shared" si="36"/>
        <v>Street</v>
      </c>
      <c r="R2330" s="148"/>
      <c r="U2330" s="148"/>
    </row>
    <row r="2331" spans="1:21" x14ac:dyDescent="0.35">
      <c r="A2331" s="146">
        <v>4</v>
      </c>
      <c r="B2331" s="146" t="s">
        <v>249</v>
      </c>
      <c r="C2331">
        <v>2020</v>
      </c>
      <c r="D2331" s="146">
        <v>3</v>
      </c>
      <c r="E2331" s="146" t="s">
        <v>369</v>
      </c>
      <c r="F2331" s="147">
        <v>3</v>
      </c>
      <c r="G2331" s="146" t="s">
        <v>262</v>
      </c>
      <c r="H2331" s="146">
        <v>955</v>
      </c>
      <c r="I2331" s="146" t="s">
        <v>328</v>
      </c>
      <c r="J2331" s="146" t="s">
        <v>271</v>
      </c>
      <c r="K2331" s="146" t="s">
        <v>327</v>
      </c>
      <c r="L2331" s="146">
        <v>4532</v>
      </c>
      <c r="M2331" s="146" t="s">
        <v>265</v>
      </c>
      <c r="N2331" s="146">
        <v>1</v>
      </c>
      <c r="O2331" s="146">
        <v>83</v>
      </c>
      <c r="P2331" s="146">
        <v>0</v>
      </c>
      <c r="Q2331" t="str">
        <f t="shared" si="36"/>
        <v>4-Medium C&amp;I</v>
      </c>
      <c r="R2331" s="148"/>
      <c r="U2331" s="148"/>
    </row>
    <row r="2332" spans="1:21" x14ac:dyDescent="0.35">
      <c r="A2332" s="146">
        <v>5</v>
      </c>
      <c r="B2332" s="146" t="s">
        <v>241</v>
      </c>
      <c r="C2332">
        <v>2020</v>
      </c>
      <c r="D2332" s="146">
        <v>3</v>
      </c>
      <c r="E2332" s="146" t="s">
        <v>369</v>
      </c>
      <c r="F2332" s="147">
        <v>3</v>
      </c>
      <c r="G2332" s="146" t="s">
        <v>262</v>
      </c>
      <c r="H2332" s="146">
        <v>15</v>
      </c>
      <c r="I2332" s="146" t="s">
        <v>318</v>
      </c>
      <c r="J2332" s="146" t="s">
        <v>266</v>
      </c>
      <c r="K2332" s="146" t="s">
        <v>276</v>
      </c>
      <c r="L2332" s="146">
        <v>300</v>
      </c>
      <c r="M2332" s="146" t="s">
        <v>282</v>
      </c>
      <c r="N2332" s="146">
        <v>104</v>
      </c>
      <c r="O2332" s="146">
        <v>6755.73</v>
      </c>
      <c r="P2332" s="146">
        <v>25650</v>
      </c>
      <c r="Q2332" t="str">
        <f t="shared" si="36"/>
        <v>3-Small C&amp;I</v>
      </c>
      <c r="R2332" s="148"/>
      <c r="U2332" s="148"/>
    </row>
    <row r="2333" spans="1:21" x14ac:dyDescent="0.35">
      <c r="A2333" s="146">
        <v>5</v>
      </c>
      <c r="B2333" s="146" t="s">
        <v>241</v>
      </c>
      <c r="C2333">
        <v>2020</v>
      </c>
      <c r="D2333" s="146">
        <v>3</v>
      </c>
      <c r="E2333" s="146" t="s">
        <v>369</v>
      </c>
      <c r="F2333" s="147">
        <v>3</v>
      </c>
      <c r="G2333" s="146" t="s">
        <v>262</v>
      </c>
      <c r="H2333" s="146">
        <v>10</v>
      </c>
      <c r="I2333" s="146" t="s">
        <v>347</v>
      </c>
      <c r="J2333" s="146" t="s">
        <v>260</v>
      </c>
      <c r="K2333" s="146" t="s">
        <v>273</v>
      </c>
      <c r="L2333" s="146">
        <v>300</v>
      </c>
      <c r="M2333" s="146" t="s">
        <v>282</v>
      </c>
      <c r="N2333" s="146">
        <v>20216</v>
      </c>
      <c r="O2333" s="146">
        <v>1615849.14</v>
      </c>
      <c r="P2333" s="146">
        <v>7976126</v>
      </c>
      <c r="Q2333" t="str">
        <f t="shared" si="36"/>
        <v>3-Small C&amp;I</v>
      </c>
      <c r="R2333" s="148"/>
      <c r="U2333" s="148"/>
    </row>
    <row r="2334" spans="1:21" x14ac:dyDescent="0.35">
      <c r="A2334" s="146">
        <v>5</v>
      </c>
      <c r="B2334" s="146" t="s">
        <v>241</v>
      </c>
      <c r="C2334">
        <v>2020</v>
      </c>
      <c r="D2334" s="146">
        <v>3</v>
      </c>
      <c r="E2334" s="146" t="s">
        <v>369</v>
      </c>
      <c r="F2334" s="147">
        <v>3</v>
      </c>
      <c r="G2334" s="146" t="s">
        <v>262</v>
      </c>
      <c r="H2334" s="146">
        <v>951</v>
      </c>
      <c r="I2334" s="146" t="s">
        <v>263</v>
      </c>
      <c r="J2334" s="146" t="s">
        <v>255</v>
      </c>
      <c r="K2334" s="146" t="s">
        <v>264</v>
      </c>
      <c r="L2334" s="146">
        <v>4532</v>
      </c>
      <c r="M2334" s="146" t="s">
        <v>265</v>
      </c>
      <c r="N2334" s="146">
        <v>1223</v>
      </c>
      <c r="O2334" s="146">
        <v>48105.49</v>
      </c>
      <c r="P2334" s="146">
        <v>417342</v>
      </c>
      <c r="Q2334" t="str">
        <f t="shared" si="36"/>
        <v>3-Small C&amp;I</v>
      </c>
      <c r="R2334" s="148"/>
      <c r="U2334" s="148"/>
    </row>
    <row r="2335" spans="1:21" x14ac:dyDescent="0.35">
      <c r="A2335" s="146">
        <v>5</v>
      </c>
      <c r="B2335" s="146" t="s">
        <v>241</v>
      </c>
      <c r="C2335">
        <v>2020</v>
      </c>
      <c r="D2335" s="146">
        <v>3</v>
      </c>
      <c r="E2335" s="146" t="s">
        <v>369</v>
      </c>
      <c r="F2335" s="147">
        <v>79</v>
      </c>
      <c r="G2335" s="146" t="s">
        <v>154</v>
      </c>
      <c r="H2335" s="146">
        <v>951</v>
      </c>
      <c r="I2335" s="146" t="s">
        <v>263</v>
      </c>
      <c r="J2335" s="146" t="s">
        <v>255</v>
      </c>
      <c r="K2335" s="146" t="s">
        <v>264</v>
      </c>
      <c r="L2335" s="146">
        <v>4579</v>
      </c>
      <c r="M2335" s="146" t="s">
        <v>267</v>
      </c>
      <c r="N2335" s="146">
        <v>7</v>
      </c>
      <c r="O2335" s="146">
        <v>319.42</v>
      </c>
      <c r="P2335" s="146">
        <v>2844</v>
      </c>
      <c r="Q2335" t="str">
        <f t="shared" si="36"/>
        <v>3-Small C&amp;I</v>
      </c>
      <c r="R2335" s="148"/>
      <c r="U2335" s="148"/>
    </row>
    <row r="2336" spans="1:21" x14ac:dyDescent="0.35">
      <c r="A2336" s="146">
        <v>5</v>
      </c>
      <c r="B2336" s="146" t="s">
        <v>241</v>
      </c>
      <c r="C2336">
        <v>2020</v>
      </c>
      <c r="D2336" s="146">
        <v>3</v>
      </c>
      <c r="E2336" s="146" t="s">
        <v>369</v>
      </c>
      <c r="F2336" s="147">
        <v>3</v>
      </c>
      <c r="G2336" s="146" t="s">
        <v>262</v>
      </c>
      <c r="H2336" s="146">
        <v>18</v>
      </c>
      <c r="I2336" s="146" t="s">
        <v>284</v>
      </c>
      <c r="J2336" s="146" t="s">
        <v>268</v>
      </c>
      <c r="K2336" s="146" t="s">
        <v>281</v>
      </c>
      <c r="L2336" s="146">
        <v>300</v>
      </c>
      <c r="M2336" s="146" t="s">
        <v>282</v>
      </c>
      <c r="N2336" s="146">
        <v>2182</v>
      </c>
      <c r="O2336" s="146">
        <v>6304033.0999999996</v>
      </c>
      <c r="P2336" s="146">
        <v>30452627</v>
      </c>
      <c r="Q2336" t="str">
        <f t="shared" si="36"/>
        <v>4-Medium C&amp;I</v>
      </c>
      <c r="R2336" s="148"/>
      <c r="U2336" s="148"/>
    </row>
    <row r="2337" spans="1:21" x14ac:dyDescent="0.35">
      <c r="A2337" s="146">
        <v>5</v>
      </c>
      <c r="B2337" s="146" t="s">
        <v>241</v>
      </c>
      <c r="C2337">
        <v>2020</v>
      </c>
      <c r="D2337" s="146">
        <v>3</v>
      </c>
      <c r="E2337" s="146" t="s">
        <v>369</v>
      </c>
      <c r="F2337" s="147">
        <v>5</v>
      </c>
      <c r="G2337" s="146" t="s">
        <v>283</v>
      </c>
      <c r="H2337" s="146">
        <v>13</v>
      </c>
      <c r="I2337" s="146" t="s">
        <v>337</v>
      </c>
      <c r="J2337" s="146" t="s">
        <v>268</v>
      </c>
      <c r="K2337" s="146" t="s">
        <v>281</v>
      </c>
      <c r="L2337" s="146">
        <v>460</v>
      </c>
      <c r="M2337" s="146" t="s">
        <v>285</v>
      </c>
      <c r="N2337" s="146">
        <v>8</v>
      </c>
      <c r="O2337" s="146">
        <v>19355.3</v>
      </c>
      <c r="P2337" s="146">
        <v>99040</v>
      </c>
      <c r="Q2337" t="str">
        <f t="shared" si="36"/>
        <v>4-Medium C&amp;I</v>
      </c>
      <c r="R2337" s="148"/>
      <c r="U2337" s="148"/>
    </row>
    <row r="2338" spans="1:21" x14ac:dyDescent="0.35">
      <c r="A2338" s="146">
        <v>4</v>
      </c>
      <c r="B2338" s="146" t="s">
        <v>249</v>
      </c>
      <c r="C2338">
        <v>2020</v>
      </c>
      <c r="D2338" s="146">
        <v>3</v>
      </c>
      <c r="E2338" s="146" t="s">
        <v>369</v>
      </c>
      <c r="F2338" s="147">
        <v>5</v>
      </c>
      <c r="G2338" s="146" t="s">
        <v>283</v>
      </c>
      <c r="H2338" s="146">
        <v>18</v>
      </c>
      <c r="I2338" s="146" t="s">
        <v>284</v>
      </c>
      <c r="J2338" s="146" t="s">
        <v>268</v>
      </c>
      <c r="K2338" s="146" t="s">
        <v>281</v>
      </c>
      <c r="L2338" s="146">
        <v>460</v>
      </c>
      <c r="M2338" s="146" t="s">
        <v>285</v>
      </c>
      <c r="N2338" s="146">
        <v>1</v>
      </c>
      <c r="O2338" s="146">
        <v>460.69</v>
      </c>
      <c r="P2338" s="146">
        <v>1680</v>
      </c>
      <c r="Q2338" t="str">
        <f t="shared" si="36"/>
        <v>4-Medium C&amp;I</v>
      </c>
      <c r="R2338" s="148"/>
      <c r="U2338" s="148"/>
    </row>
    <row r="2339" spans="1:21" x14ac:dyDescent="0.35">
      <c r="A2339" s="146">
        <v>5</v>
      </c>
      <c r="B2339" s="146" t="s">
        <v>241</v>
      </c>
      <c r="C2339">
        <v>2020</v>
      </c>
      <c r="D2339" s="146">
        <v>3</v>
      </c>
      <c r="E2339" s="146" t="s">
        <v>369</v>
      </c>
      <c r="F2339" s="147">
        <v>79</v>
      </c>
      <c r="G2339" s="146" t="s">
        <v>154</v>
      </c>
      <c r="H2339" s="146">
        <v>18</v>
      </c>
      <c r="I2339" s="146" t="s">
        <v>284</v>
      </c>
      <c r="J2339" s="146" t="s">
        <v>268</v>
      </c>
      <c r="K2339" s="146" t="s">
        <v>281</v>
      </c>
      <c r="L2339" s="146">
        <v>1579</v>
      </c>
      <c r="M2339" s="146" t="s">
        <v>343</v>
      </c>
      <c r="N2339" s="146">
        <v>1</v>
      </c>
      <c r="O2339" s="146">
        <v>12350.26</v>
      </c>
      <c r="P2339" s="146">
        <v>64600</v>
      </c>
      <c r="Q2339" t="str">
        <f t="shared" si="36"/>
        <v>4-Medium C&amp;I</v>
      </c>
      <c r="R2339" s="148"/>
      <c r="U2339" s="148"/>
    </row>
    <row r="2340" spans="1:21" x14ac:dyDescent="0.35">
      <c r="A2340" s="146">
        <v>5</v>
      </c>
      <c r="B2340" s="146" t="s">
        <v>241</v>
      </c>
      <c r="C2340">
        <v>2020</v>
      </c>
      <c r="D2340" s="146">
        <v>3</v>
      </c>
      <c r="E2340" s="146" t="s">
        <v>369</v>
      </c>
      <c r="F2340" s="147">
        <v>5</v>
      </c>
      <c r="G2340" s="146" t="s">
        <v>283</v>
      </c>
      <c r="H2340" s="146">
        <v>8</v>
      </c>
      <c r="I2340" s="146" t="s">
        <v>333</v>
      </c>
      <c r="J2340" s="146" t="s">
        <v>255</v>
      </c>
      <c r="K2340" s="146" t="s">
        <v>264</v>
      </c>
      <c r="L2340" s="146">
        <v>460</v>
      </c>
      <c r="M2340" s="146" t="s">
        <v>285</v>
      </c>
      <c r="N2340" s="146">
        <v>1</v>
      </c>
      <c r="O2340" s="146">
        <v>69.97</v>
      </c>
      <c r="P2340" s="146">
        <v>292</v>
      </c>
      <c r="Q2340" t="str">
        <f t="shared" si="36"/>
        <v>3-Small C&amp;I</v>
      </c>
      <c r="R2340" s="148"/>
      <c r="U2340" s="148"/>
    </row>
    <row r="2341" spans="1:21" x14ac:dyDescent="0.35">
      <c r="A2341" s="146">
        <v>5</v>
      </c>
      <c r="B2341" s="146" t="s">
        <v>241</v>
      </c>
      <c r="C2341">
        <v>2020</v>
      </c>
      <c r="D2341" s="146">
        <v>3</v>
      </c>
      <c r="E2341" s="146" t="s">
        <v>369</v>
      </c>
      <c r="F2341" s="147">
        <v>1</v>
      </c>
      <c r="G2341" s="146" t="s">
        <v>243</v>
      </c>
      <c r="H2341" s="146">
        <v>18</v>
      </c>
      <c r="I2341" s="146" t="s">
        <v>284</v>
      </c>
      <c r="J2341" s="146" t="s">
        <v>268</v>
      </c>
      <c r="K2341" s="146" t="s">
        <v>281</v>
      </c>
      <c r="L2341" s="146">
        <v>200</v>
      </c>
      <c r="M2341" s="146" t="s">
        <v>259</v>
      </c>
      <c r="N2341" s="146">
        <v>1</v>
      </c>
      <c r="O2341" s="146">
        <v>388.46</v>
      </c>
      <c r="P2341" s="146">
        <v>1760</v>
      </c>
      <c r="Q2341" t="str">
        <f t="shared" si="36"/>
        <v>4-Medium C&amp;I</v>
      </c>
      <c r="R2341" s="148"/>
      <c r="U2341" s="148"/>
    </row>
    <row r="2342" spans="1:21" x14ac:dyDescent="0.35">
      <c r="A2342" s="146">
        <v>5</v>
      </c>
      <c r="B2342" s="146" t="s">
        <v>241</v>
      </c>
      <c r="C2342">
        <v>2020</v>
      </c>
      <c r="D2342" s="146">
        <v>3</v>
      </c>
      <c r="E2342" s="146" t="s">
        <v>369</v>
      </c>
      <c r="F2342" s="147">
        <v>10</v>
      </c>
      <c r="G2342" s="146" t="s">
        <v>250</v>
      </c>
      <c r="H2342" s="146">
        <v>602</v>
      </c>
      <c r="I2342" s="146" t="s">
        <v>309</v>
      </c>
      <c r="J2342" s="146" t="s">
        <v>305</v>
      </c>
      <c r="K2342" s="146" t="s">
        <v>307</v>
      </c>
      <c r="L2342" s="146">
        <v>207</v>
      </c>
      <c r="M2342" s="146" t="s">
        <v>252</v>
      </c>
      <c r="N2342" s="146">
        <v>2</v>
      </c>
      <c r="O2342" s="146">
        <v>73.48</v>
      </c>
      <c r="P2342" s="146">
        <v>146</v>
      </c>
      <c r="Q2342" t="str">
        <f t="shared" si="36"/>
        <v>Street</v>
      </c>
      <c r="R2342" s="148"/>
      <c r="U2342" s="148"/>
    </row>
    <row r="2343" spans="1:21" x14ac:dyDescent="0.35">
      <c r="A2343" s="146">
        <v>5</v>
      </c>
      <c r="B2343" s="146" t="s">
        <v>241</v>
      </c>
      <c r="C2343">
        <v>2020</v>
      </c>
      <c r="D2343" s="146">
        <v>3</v>
      </c>
      <c r="E2343" s="146" t="s">
        <v>369</v>
      </c>
      <c r="F2343" s="147">
        <v>1</v>
      </c>
      <c r="G2343" s="146" t="s">
        <v>243</v>
      </c>
      <c r="H2343" s="146">
        <v>11</v>
      </c>
      <c r="I2343" s="146" t="s">
        <v>335</v>
      </c>
      <c r="J2343" s="146" t="s">
        <v>248</v>
      </c>
      <c r="K2343" s="146" t="s">
        <v>270</v>
      </c>
      <c r="L2343" s="146">
        <v>200</v>
      </c>
      <c r="M2343" s="146" t="s">
        <v>259</v>
      </c>
      <c r="N2343" s="146">
        <v>10</v>
      </c>
      <c r="O2343" s="146">
        <v>-18498.45</v>
      </c>
      <c r="P2343" s="146">
        <v>48241</v>
      </c>
      <c r="Q2343" t="str">
        <f t="shared" si="36"/>
        <v>3-Small C&amp;I</v>
      </c>
      <c r="R2343" s="148"/>
      <c r="U2343" s="148"/>
    </row>
    <row r="2344" spans="1:21" x14ac:dyDescent="0.35">
      <c r="A2344" s="146">
        <v>5</v>
      </c>
      <c r="B2344" s="146" t="s">
        <v>241</v>
      </c>
      <c r="C2344">
        <v>2020</v>
      </c>
      <c r="D2344" s="146">
        <v>3</v>
      </c>
      <c r="E2344" s="146" t="s">
        <v>369</v>
      </c>
      <c r="F2344" s="147">
        <v>10</v>
      </c>
      <c r="G2344" s="146" t="s">
        <v>250</v>
      </c>
      <c r="H2344" s="146">
        <v>5</v>
      </c>
      <c r="I2344" s="146" t="s">
        <v>289</v>
      </c>
      <c r="J2344" s="146" t="s">
        <v>248</v>
      </c>
      <c r="K2344" s="146" t="s">
        <v>270</v>
      </c>
      <c r="L2344" s="146">
        <v>207</v>
      </c>
      <c r="M2344" s="146" t="s">
        <v>252</v>
      </c>
      <c r="N2344" s="146">
        <v>16</v>
      </c>
      <c r="O2344" s="146">
        <v>2879.67</v>
      </c>
      <c r="P2344" s="146">
        <v>12648</v>
      </c>
      <c r="Q2344" t="str">
        <f t="shared" si="36"/>
        <v>3-Small C&amp;I</v>
      </c>
      <c r="R2344" s="148"/>
      <c r="U2344" s="148"/>
    </row>
    <row r="2345" spans="1:21" x14ac:dyDescent="0.35">
      <c r="A2345" s="146">
        <v>5</v>
      </c>
      <c r="B2345" s="146" t="s">
        <v>241</v>
      </c>
      <c r="C2345">
        <v>2020</v>
      </c>
      <c r="D2345" s="146">
        <v>3</v>
      </c>
      <c r="E2345" s="146" t="s">
        <v>369</v>
      </c>
      <c r="F2345" s="147">
        <v>3</v>
      </c>
      <c r="G2345" s="146" t="s">
        <v>262</v>
      </c>
      <c r="H2345" s="146">
        <v>11</v>
      </c>
      <c r="I2345" s="146" t="s">
        <v>335</v>
      </c>
      <c r="J2345" s="146" t="s">
        <v>248</v>
      </c>
      <c r="K2345" s="146" t="s">
        <v>270</v>
      </c>
      <c r="L2345" s="146">
        <v>300</v>
      </c>
      <c r="M2345" s="146" t="s">
        <v>282</v>
      </c>
      <c r="N2345" s="146">
        <v>209</v>
      </c>
      <c r="O2345" s="146">
        <v>76304.39</v>
      </c>
      <c r="P2345" s="146">
        <v>339331</v>
      </c>
      <c r="Q2345" t="str">
        <f t="shared" si="36"/>
        <v>3-Small C&amp;I</v>
      </c>
      <c r="R2345" s="148"/>
      <c r="U2345" s="148"/>
    </row>
    <row r="2346" spans="1:21" x14ac:dyDescent="0.35">
      <c r="A2346" s="146">
        <v>5</v>
      </c>
      <c r="B2346" s="146" t="s">
        <v>241</v>
      </c>
      <c r="C2346">
        <v>2020</v>
      </c>
      <c r="D2346" s="146">
        <v>3</v>
      </c>
      <c r="E2346" s="146" t="s">
        <v>369</v>
      </c>
      <c r="F2346" s="147">
        <v>3</v>
      </c>
      <c r="G2346" s="146" t="s">
        <v>262</v>
      </c>
      <c r="H2346" s="146">
        <v>950</v>
      </c>
      <c r="I2346" s="146" t="s">
        <v>269</v>
      </c>
      <c r="J2346" s="146" t="s">
        <v>248</v>
      </c>
      <c r="K2346" s="146" t="s">
        <v>270</v>
      </c>
      <c r="L2346" s="146">
        <v>4532</v>
      </c>
      <c r="M2346" s="146" t="s">
        <v>265</v>
      </c>
      <c r="N2346" s="146">
        <v>60274</v>
      </c>
      <c r="O2346" s="146">
        <v>5059021.76</v>
      </c>
      <c r="P2346" s="146">
        <v>93267318</v>
      </c>
      <c r="Q2346" t="str">
        <f t="shared" si="36"/>
        <v>3-Small C&amp;I</v>
      </c>
      <c r="R2346" s="148"/>
      <c r="U2346" s="148"/>
    </row>
    <row r="2347" spans="1:21" x14ac:dyDescent="0.35">
      <c r="A2347" s="146">
        <v>5</v>
      </c>
      <c r="B2347" s="146" t="s">
        <v>241</v>
      </c>
      <c r="C2347">
        <v>2020</v>
      </c>
      <c r="D2347" s="146">
        <v>3</v>
      </c>
      <c r="E2347" s="146" t="s">
        <v>369</v>
      </c>
      <c r="F2347" s="147">
        <v>72</v>
      </c>
      <c r="G2347" s="146" t="s">
        <v>154</v>
      </c>
      <c r="H2347" s="146">
        <v>5</v>
      </c>
      <c r="I2347" s="146" t="s">
        <v>289</v>
      </c>
      <c r="J2347" s="146" t="s">
        <v>248</v>
      </c>
      <c r="K2347" s="146" t="s">
        <v>270</v>
      </c>
      <c r="L2347" s="146">
        <v>1572</v>
      </c>
      <c r="M2347" s="146" t="s">
        <v>319</v>
      </c>
      <c r="N2347" s="146">
        <v>1</v>
      </c>
      <c r="O2347" s="146">
        <v>4348.78</v>
      </c>
      <c r="P2347" s="146">
        <v>20411</v>
      </c>
      <c r="Q2347" t="str">
        <f t="shared" si="36"/>
        <v>3-Small C&amp;I</v>
      </c>
      <c r="R2347" s="148"/>
      <c r="U2347" s="148"/>
    </row>
    <row r="2348" spans="1:21" x14ac:dyDescent="0.35">
      <c r="A2348" s="146">
        <v>5</v>
      </c>
      <c r="B2348" s="146" t="s">
        <v>241</v>
      </c>
      <c r="C2348" s="146">
        <v>2020</v>
      </c>
      <c r="D2348" s="146">
        <v>3</v>
      </c>
      <c r="E2348" s="146" t="s">
        <v>369</v>
      </c>
      <c r="F2348" s="147">
        <v>3</v>
      </c>
      <c r="G2348" s="146" t="s">
        <v>262</v>
      </c>
      <c r="H2348" s="146">
        <v>602</v>
      </c>
      <c r="I2348" s="146" t="s">
        <v>309</v>
      </c>
      <c r="J2348" s="146" t="s">
        <v>305</v>
      </c>
      <c r="K2348" s="146" t="s">
        <v>307</v>
      </c>
      <c r="L2348" s="146">
        <v>300</v>
      </c>
      <c r="M2348" s="146" t="s">
        <v>282</v>
      </c>
      <c r="N2348" s="146">
        <v>926</v>
      </c>
      <c r="O2348" s="146">
        <v>116109.21</v>
      </c>
      <c r="P2348" s="146">
        <v>309447</v>
      </c>
      <c r="Q2348" t="str">
        <f t="shared" si="36"/>
        <v>Street</v>
      </c>
      <c r="R2348" s="148"/>
      <c r="U2348" s="148"/>
    </row>
    <row r="2349" spans="1:21" x14ac:dyDescent="0.35">
      <c r="A2349" s="146">
        <v>4</v>
      </c>
      <c r="B2349" s="146" t="s">
        <v>249</v>
      </c>
      <c r="C2349" s="146">
        <v>2020</v>
      </c>
      <c r="D2349" s="146">
        <v>3</v>
      </c>
      <c r="E2349" s="146" t="s">
        <v>369</v>
      </c>
      <c r="F2349" s="147">
        <v>60</v>
      </c>
      <c r="G2349" s="146" t="s">
        <v>154</v>
      </c>
      <c r="H2349" s="146">
        <v>615</v>
      </c>
      <c r="I2349" s="146" t="s">
        <v>298</v>
      </c>
      <c r="J2349" s="146" t="s">
        <v>290</v>
      </c>
      <c r="K2349" s="146" t="s">
        <v>299</v>
      </c>
      <c r="L2349" s="146">
        <v>4563</v>
      </c>
      <c r="M2349" s="146" t="s">
        <v>324</v>
      </c>
      <c r="N2349" s="146">
        <v>1</v>
      </c>
      <c r="O2349" s="146">
        <v>11.39</v>
      </c>
      <c r="P2349" s="146">
        <v>30</v>
      </c>
      <c r="Q2349" t="str">
        <f t="shared" si="36"/>
        <v>Street</v>
      </c>
      <c r="R2349" s="148"/>
      <c r="U2349" s="148"/>
    </row>
    <row r="2350" spans="1:21" x14ac:dyDescent="0.35">
      <c r="A2350" s="146">
        <v>4</v>
      </c>
      <c r="B2350" s="146" t="s">
        <v>249</v>
      </c>
      <c r="C2350" s="146">
        <v>2020</v>
      </c>
      <c r="D2350" s="146">
        <v>3</v>
      </c>
      <c r="E2350" s="146" t="s">
        <v>369</v>
      </c>
      <c r="F2350" s="147">
        <v>6</v>
      </c>
      <c r="G2350" s="146" t="s">
        <v>293</v>
      </c>
      <c r="H2350" s="146">
        <v>624</v>
      </c>
      <c r="I2350" s="146" t="s">
        <v>325</v>
      </c>
      <c r="J2350" s="146" t="s">
        <v>301</v>
      </c>
      <c r="K2350" s="146" t="s">
        <v>303</v>
      </c>
      <c r="L2350" s="146">
        <v>4562</v>
      </c>
      <c r="M2350" s="146" t="s">
        <v>300</v>
      </c>
      <c r="N2350" s="146">
        <v>2</v>
      </c>
      <c r="O2350" s="146">
        <v>1333.94</v>
      </c>
      <c r="P2350" s="146">
        <v>6633</v>
      </c>
      <c r="Q2350" t="str">
        <f t="shared" si="36"/>
        <v>Street</v>
      </c>
      <c r="R2350" s="148"/>
      <c r="U2350" s="148"/>
    </row>
    <row r="2351" spans="1:21" x14ac:dyDescent="0.35">
      <c r="A2351" s="146">
        <v>4</v>
      </c>
      <c r="B2351" s="146" t="s">
        <v>249</v>
      </c>
      <c r="C2351" s="146">
        <v>2020</v>
      </c>
      <c r="D2351" s="146">
        <v>3</v>
      </c>
      <c r="E2351" s="146" t="s">
        <v>369</v>
      </c>
      <c r="F2351" s="147">
        <v>60</v>
      </c>
      <c r="G2351" s="146" t="s">
        <v>154</v>
      </c>
      <c r="H2351" s="146">
        <v>624</v>
      </c>
      <c r="I2351" s="146" t="s">
        <v>325</v>
      </c>
      <c r="J2351" s="146" t="s">
        <v>301</v>
      </c>
      <c r="K2351" s="146" t="s">
        <v>303</v>
      </c>
      <c r="L2351" s="146">
        <v>4563</v>
      </c>
      <c r="M2351" s="146" t="s">
        <v>324</v>
      </c>
      <c r="N2351" s="146">
        <v>2</v>
      </c>
      <c r="O2351" s="146">
        <v>29.28</v>
      </c>
      <c r="P2351" s="146">
        <v>136</v>
      </c>
      <c r="Q2351" t="str">
        <f t="shared" si="36"/>
        <v>Street</v>
      </c>
      <c r="R2351" s="148"/>
      <c r="U2351" s="148"/>
    </row>
    <row r="2352" spans="1:21" x14ac:dyDescent="0.35">
      <c r="A2352" s="146">
        <v>5</v>
      </c>
      <c r="B2352" s="146" t="s">
        <v>241</v>
      </c>
      <c r="C2352" s="146">
        <v>2020</v>
      </c>
      <c r="D2352" s="146">
        <v>3</v>
      </c>
      <c r="E2352" s="146" t="s">
        <v>369</v>
      </c>
      <c r="F2352" s="147">
        <v>10</v>
      </c>
      <c r="G2352" s="146" t="s">
        <v>250</v>
      </c>
      <c r="H2352" s="146">
        <v>301</v>
      </c>
      <c r="I2352" s="146" t="s">
        <v>254</v>
      </c>
      <c r="J2352" s="146" t="s">
        <v>245</v>
      </c>
      <c r="K2352" s="146" t="s">
        <v>246</v>
      </c>
      <c r="L2352" s="146">
        <v>207</v>
      </c>
      <c r="M2352" s="146" t="s">
        <v>252</v>
      </c>
      <c r="N2352" s="146">
        <v>1</v>
      </c>
      <c r="O2352" s="146">
        <v>-521.36</v>
      </c>
      <c r="P2352" s="146">
        <v>-2895</v>
      </c>
      <c r="Q2352" t="str">
        <f t="shared" si="36"/>
        <v>1-Residential</v>
      </c>
      <c r="R2352" s="148"/>
      <c r="U2352" s="148"/>
    </row>
    <row r="2353" spans="1:21" x14ac:dyDescent="0.35">
      <c r="A2353" s="146">
        <v>5</v>
      </c>
      <c r="B2353" s="146" t="s">
        <v>241</v>
      </c>
      <c r="C2353" s="146">
        <v>2020</v>
      </c>
      <c r="D2353" s="146">
        <v>3</v>
      </c>
      <c r="E2353" s="146" t="s">
        <v>369</v>
      </c>
      <c r="F2353" s="147">
        <v>1</v>
      </c>
      <c r="G2353" s="146" t="s">
        <v>243</v>
      </c>
      <c r="H2353" s="146">
        <v>903</v>
      </c>
      <c r="I2353" s="146" t="s">
        <v>244</v>
      </c>
      <c r="J2353" s="146" t="s">
        <v>245</v>
      </c>
      <c r="K2353" s="146" t="s">
        <v>246</v>
      </c>
      <c r="L2353" s="146">
        <v>4512</v>
      </c>
      <c r="M2353" s="146" t="s">
        <v>247</v>
      </c>
      <c r="N2353" s="146">
        <v>458625</v>
      </c>
      <c r="O2353" s="146">
        <v>31970805.390000001</v>
      </c>
      <c r="P2353" s="146">
        <v>238889018</v>
      </c>
      <c r="Q2353" t="str">
        <f t="shared" si="36"/>
        <v>1-Residential</v>
      </c>
      <c r="R2353" s="148"/>
      <c r="U2353" s="148"/>
    </row>
    <row r="2354" spans="1:21" x14ac:dyDescent="0.35">
      <c r="A2354" s="146">
        <v>5</v>
      </c>
      <c r="B2354" s="146" t="s">
        <v>241</v>
      </c>
      <c r="C2354" s="146">
        <v>2020</v>
      </c>
      <c r="D2354" s="146">
        <v>3</v>
      </c>
      <c r="E2354" s="146" t="s">
        <v>369</v>
      </c>
      <c r="F2354" s="147">
        <v>3</v>
      </c>
      <c r="G2354" s="146" t="s">
        <v>262</v>
      </c>
      <c r="H2354" s="146">
        <v>2</v>
      </c>
      <c r="I2354" s="146" t="s">
        <v>330</v>
      </c>
      <c r="J2354" s="146" t="s">
        <v>245</v>
      </c>
      <c r="K2354" s="146" t="s">
        <v>246</v>
      </c>
      <c r="L2354" s="146">
        <v>300</v>
      </c>
      <c r="M2354" s="146" t="s">
        <v>282</v>
      </c>
      <c r="N2354" s="146">
        <v>2</v>
      </c>
      <c r="O2354" s="146">
        <v>131.13</v>
      </c>
      <c r="P2354" s="146">
        <v>428</v>
      </c>
      <c r="Q2354" t="str">
        <f t="shared" si="36"/>
        <v>1-Residential</v>
      </c>
      <c r="R2354" s="148"/>
      <c r="U2354" s="148"/>
    </row>
    <row r="2355" spans="1:21" x14ac:dyDescent="0.35">
      <c r="A2355" s="146">
        <v>5</v>
      </c>
      <c r="B2355" s="146" t="s">
        <v>241</v>
      </c>
      <c r="C2355" s="146">
        <v>2020</v>
      </c>
      <c r="D2355" s="146">
        <v>3</v>
      </c>
      <c r="E2355" s="146" t="s">
        <v>369</v>
      </c>
      <c r="F2355" s="147">
        <v>1</v>
      </c>
      <c r="G2355" s="146" t="s">
        <v>243</v>
      </c>
      <c r="H2355" s="146">
        <v>905</v>
      </c>
      <c r="I2355" s="146" t="s">
        <v>358</v>
      </c>
      <c r="J2355" s="146" t="s">
        <v>257</v>
      </c>
      <c r="K2355" s="146" t="s">
        <v>258</v>
      </c>
      <c r="L2355" s="146">
        <v>4512</v>
      </c>
      <c r="M2355" s="146" t="s">
        <v>247</v>
      </c>
      <c r="N2355" s="146">
        <v>61887</v>
      </c>
      <c r="O2355" s="146">
        <v>1299287.32</v>
      </c>
      <c r="P2355" s="146">
        <v>32281696</v>
      </c>
      <c r="Q2355" t="str">
        <f t="shared" si="36"/>
        <v>2-Low Income Residential</v>
      </c>
      <c r="R2355" s="148"/>
      <c r="U2355" s="148"/>
    </row>
    <row r="2356" spans="1:21" x14ac:dyDescent="0.35">
      <c r="A2356" s="146">
        <v>5</v>
      </c>
      <c r="B2356" s="146" t="s">
        <v>241</v>
      </c>
      <c r="C2356" s="146">
        <v>2020</v>
      </c>
      <c r="D2356" s="146">
        <v>3</v>
      </c>
      <c r="E2356" s="146" t="s">
        <v>369</v>
      </c>
      <c r="F2356" s="147">
        <v>60</v>
      </c>
      <c r="G2356" s="146" t="s">
        <v>154</v>
      </c>
      <c r="H2356" s="146">
        <v>600</v>
      </c>
      <c r="I2356" s="146" t="s">
        <v>364</v>
      </c>
      <c r="J2356" s="146" t="s">
        <v>290</v>
      </c>
      <c r="K2356" s="146" t="s">
        <v>299</v>
      </c>
      <c r="L2356" s="146">
        <v>360</v>
      </c>
      <c r="M2356" s="146" t="s">
        <v>304</v>
      </c>
      <c r="N2356" s="146">
        <v>9</v>
      </c>
      <c r="O2356" s="146">
        <v>4215.3900000000003</v>
      </c>
      <c r="P2356" s="146">
        <v>5126</v>
      </c>
      <c r="Q2356" t="str">
        <f t="shared" si="36"/>
        <v>Street</v>
      </c>
      <c r="R2356" s="148"/>
      <c r="U2356" s="148"/>
    </row>
    <row r="2357" spans="1:21" x14ac:dyDescent="0.35">
      <c r="A2357" s="146">
        <v>5</v>
      </c>
      <c r="B2357" s="146" t="s">
        <v>241</v>
      </c>
      <c r="C2357" s="146">
        <v>2020</v>
      </c>
      <c r="D2357" s="146">
        <v>3</v>
      </c>
      <c r="E2357" s="146" t="s">
        <v>369</v>
      </c>
      <c r="F2357" s="147">
        <v>10</v>
      </c>
      <c r="G2357" s="146" t="s">
        <v>250</v>
      </c>
      <c r="H2357" s="146">
        <v>905</v>
      </c>
      <c r="I2357" s="146" t="s">
        <v>358</v>
      </c>
      <c r="J2357" s="146" t="s">
        <v>257</v>
      </c>
      <c r="K2357" s="146" t="s">
        <v>258</v>
      </c>
      <c r="L2357" s="146">
        <v>4513</v>
      </c>
      <c r="M2357" s="146" t="s">
        <v>338</v>
      </c>
      <c r="N2357" s="146">
        <v>4740</v>
      </c>
      <c r="O2357" s="146">
        <v>176923.77</v>
      </c>
      <c r="P2357" s="146">
        <v>4802462</v>
      </c>
      <c r="Q2357" t="str">
        <f t="shared" si="36"/>
        <v>2-Low Income Residential</v>
      </c>
      <c r="R2357" s="148"/>
      <c r="U2357" s="148"/>
    </row>
    <row r="2358" spans="1:21" x14ac:dyDescent="0.35">
      <c r="A2358" s="146">
        <v>4</v>
      </c>
      <c r="B2358" s="146" t="s">
        <v>249</v>
      </c>
      <c r="C2358" s="146">
        <v>2020</v>
      </c>
      <c r="D2358" s="146">
        <v>3</v>
      </c>
      <c r="E2358" s="146" t="s">
        <v>369</v>
      </c>
      <c r="F2358" s="147">
        <v>10</v>
      </c>
      <c r="G2358" s="146" t="s">
        <v>250</v>
      </c>
      <c r="H2358" s="146">
        <v>903</v>
      </c>
      <c r="I2358" s="146" t="s">
        <v>244</v>
      </c>
      <c r="J2358" s="146" t="s">
        <v>245</v>
      </c>
      <c r="K2358" s="146" t="s">
        <v>246</v>
      </c>
      <c r="L2358" s="146">
        <v>4513</v>
      </c>
      <c r="M2358" s="146" t="s">
        <v>338</v>
      </c>
      <c r="N2358" s="146">
        <v>156</v>
      </c>
      <c r="O2358" s="146">
        <v>16212.72</v>
      </c>
      <c r="P2358" s="146">
        <v>119389</v>
      </c>
      <c r="Q2358" t="str">
        <f t="shared" si="36"/>
        <v>1-Residential</v>
      </c>
      <c r="R2358" s="148"/>
      <c r="U2358" s="148"/>
    </row>
    <row r="2359" spans="1:21" x14ac:dyDescent="0.35">
      <c r="A2359" s="146">
        <v>5</v>
      </c>
      <c r="B2359" s="146" t="s">
        <v>241</v>
      </c>
      <c r="C2359" s="146">
        <v>2020</v>
      </c>
      <c r="D2359" s="146">
        <v>3</v>
      </c>
      <c r="E2359" s="146" t="s">
        <v>369</v>
      </c>
      <c r="F2359" s="147">
        <v>3</v>
      </c>
      <c r="G2359" s="146" t="s">
        <v>262</v>
      </c>
      <c r="H2359" s="146">
        <v>701</v>
      </c>
      <c r="I2359" s="146" t="s">
        <v>316</v>
      </c>
      <c r="J2359" s="146" t="s">
        <v>277</v>
      </c>
      <c r="K2359" s="146" t="s">
        <v>317</v>
      </c>
      <c r="L2359" s="146">
        <v>300</v>
      </c>
      <c r="M2359" s="146" t="s">
        <v>282</v>
      </c>
      <c r="N2359" s="146">
        <v>161</v>
      </c>
      <c r="O2359" s="146">
        <v>2177068.61</v>
      </c>
      <c r="P2359" s="146">
        <v>11478693</v>
      </c>
      <c r="Q2359" t="str">
        <f t="shared" si="36"/>
        <v>5-Large C&amp;I</v>
      </c>
      <c r="R2359" s="148"/>
      <c r="U2359" s="148"/>
    </row>
    <row r="2360" spans="1:21" x14ac:dyDescent="0.35">
      <c r="A2360" s="146">
        <v>5</v>
      </c>
      <c r="B2360" s="146" t="s">
        <v>241</v>
      </c>
      <c r="C2360" s="146">
        <v>2020</v>
      </c>
      <c r="D2360" s="146">
        <v>3</v>
      </c>
      <c r="E2360" s="146" t="s">
        <v>369</v>
      </c>
      <c r="F2360" s="147">
        <v>3</v>
      </c>
      <c r="G2360" s="146" t="s">
        <v>262</v>
      </c>
      <c r="H2360" s="146">
        <v>953</v>
      </c>
      <c r="I2360" s="146" t="s">
        <v>278</v>
      </c>
      <c r="J2360" s="146" t="s">
        <v>266</v>
      </c>
      <c r="K2360" s="146" t="s">
        <v>276</v>
      </c>
      <c r="L2360" s="146">
        <v>4532</v>
      </c>
      <c r="M2360" s="146" t="s">
        <v>265</v>
      </c>
      <c r="N2360" s="146">
        <v>19199</v>
      </c>
      <c r="O2360" s="146">
        <v>837240.38</v>
      </c>
      <c r="P2360" s="146">
        <v>10203192</v>
      </c>
      <c r="Q2360" t="str">
        <f t="shared" si="36"/>
        <v>3-Small C&amp;I</v>
      </c>
      <c r="R2360" s="148"/>
      <c r="U2360" s="148"/>
    </row>
    <row r="2361" spans="1:21" x14ac:dyDescent="0.35">
      <c r="A2361" s="146">
        <v>5</v>
      </c>
      <c r="B2361" s="146" t="s">
        <v>241</v>
      </c>
      <c r="C2361" s="146">
        <v>2020</v>
      </c>
      <c r="D2361" s="146">
        <v>3</v>
      </c>
      <c r="E2361" s="146" t="s">
        <v>369</v>
      </c>
      <c r="F2361" s="147">
        <v>3</v>
      </c>
      <c r="G2361" s="146" t="s">
        <v>262</v>
      </c>
      <c r="H2361" s="146">
        <v>700</v>
      </c>
      <c r="I2361" s="146" t="s">
        <v>329</v>
      </c>
      <c r="J2361" s="146" t="s">
        <v>277</v>
      </c>
      <c r="K2361" s="146" t="s">
        <v>317</v>
      </c>
      <c r="L2361" s="146">
        <v>300</v>
      </c>
      <c r="M2361" s="146" t="s">
        <v>282</v>
      </c>
      <c r="N2361" s="146">
        <v>4</v>
      </c>
      <c r="O2361" s="146">
        <v>53685.79</v>
      </c>
      <c r="P2361" s="146">
        <v>299280</v>
      </c>
      <c r="Q2361" t="str">
        <f t="shared" si="36"/>
        <v>5-Large C&amp;I</v>
      </c>
      <c r="R2361" s="148"/>
      <c r="U2361" s="148"/>
    </row>
    <row r="2362" spans="1:21" x14ac:dyDescent="0.35">
      <c r="A2362" s="146">
        <v>5</v>
      </c>
      <c r="B2362" s="146" t="s">
        <v>241</v>
      </c>
      <c r="C2362" s="146">
        <v>2020</v>
      </c>
      <c r="D2362" s="146">
        <v>3</v>
      </c>
      <c r="E2362" s="146" t="s">
        <v>369</v>
      </c>
      <c r="F2362" s="147">
        <v>3</v>
      </c>
      <c r="G2362" s="146" t="s">
        <v>262</v>
      </c>
      <c r="H2362" s="146">
        <v>14</v>
      </c>
      <c r="I2362" s="146" t="s">
        <v>346</v>
      </c>
      <c r="J2362" s="146" t="s">
        <v>260</v>
      </c>
      <c r="K2362" s="146" t="s">
        <v>273</v>
      </c>
      <c r="L2362" s="146">
        <v>300</v>
      </c>
      <c r="M2362" s="146" t="s">
        <v>282</v>
      </c>
      <c r="N2362" s="146">
        <v>1</v>
      </c>
      <c r="O2362" s="146">
        <v>688.42</v>
      </c>
      <c r="P2362" s="146">
        <v>2918</v>
      </c>
      <c r="Q2362" t="str">
        <f t="shared" si="36"/>
        <v>3-Small C&amp;I</v>
      </c>
      <c r="R2362" s="148"/>
      <c r="U2362" s="148"/>
    </row>
    <row r="2363" spans="1:21" x14ac:dyDescent="0.35">
      <c r="A2363" s="146">
        <v>5</v>
      </c>
      <c r="B2363" s="146" t="s">
        <v>241</v>
      </c>
      <c r="C2363" s="146">
        <v>2020</v>
      </c>
      <c r="D2363" s="146">
        <v>3</v>
      </c>
      <c r="E2363" s="146" t="s">
        <v>369</v>
      </c>
      <c r="F2363" s="147">
        <v>3</v>
      </c>
      <c r="G2363" s="146" t="s">
        <v>262</v>
      </c>
      <c r="H2363" s="146">
        <v>9</v>
      </c>
      <c r="I2363" s="146" t="s">
        <v>334</v>
      </c>
      <c r="J2363" s="146" t="s">
        <v>260</v>
      </c>
      <c r="K2363" s="146" t="s">
        <v>273</v>
      </c>
      <c r="L2363" s="146">
        <v>300</v>
      </c>
      <c r="M2363" s="146" t="s">
        <v>282</v>
      </c>
      <c r="N2363" s="146">
        <v>309</v>
      </c>
      <c r="O2363" s="146">
        <v>-307607.18</v>
      </c>
      <c r="P2363" s="146">
        <v>515581</v>
      </c>
      <c r="Q2363" t="str">
        <f t="shared" si="36"/>
        <v>3-Small C&amp;I</v>
      </c>
      <c r="R2363" s="148"/>
      <c r="U2363" s="148"/>
    </row>
    <row r="2364" spans="1:21" x14ac:dyDescent="0.35">
      <c r="A2364" s="146">
        <v>4</v>
      </c>
      <c r="B2364" s="146" t="s">
        <v>249</v>
      </c>
      <c r="C2364" s="146">
        <v>2020</v>
      </c>
      <c r="D2364" s="146">
        <v>3</v>
      </c>
      <c r="E2364" s="146" t="s">
        <v>369</v>
      </c>
      <c r="F2364" s="147">
        <v>3</v>
      </c>
      <c r="G2364" s="146" t="s">
        <v>262</v>
      </c>
      <c r="H2364" s="146">
        <v>9</v>
      </c>
      <c r="I2364" s="146" t="s">
        <v>334</v>
      </c>
      <c r="J2364" s="146" t="s">
        <v>260</v>
      </c>
      <c r="K2364" s="146" t="s">
        <v>273</v>
      </c>
      <c r="L2364" s="146">
        <v>300</v>
      </c>
      <c r="M2364" s="146" t="s">
        <v>282</v>
      </c>
      <c r="N2364" s="146">
        <v>2</v>
      </c>
      <c r="O2364" s="146">
        <v>215.64</v>
      </c>
      <c r="P2364" s="146">
        <v>878</v>
      </c>
      <c r="Q2364" t="str">
        <f t="shared" si="36"/>
        <v>3-Small C&amp;I</v>
      </c>
      <c r="R2364" s="148"/>
      <c r="U2364" s="148"/>
    </row>
    <row r="2365" spans="1:21" x14ac:dyDescent="0.35">
      <c r="A2365" s="146">
        <v>4</v>
      </c>
      <c r="B2365" s="146" t="s">
        <v>249</v>
      </c>
      <c r="C2365" s="146">
        <v>2020</v>
      </c>
      <c r="D2365" s="146">
        <v>3</v>
      </c>
      <c r="E2365" s="146" t="s">
        <v>369</v>
      </c>
      <c r="F2365" s="147">
        <v>3</v>
      </c>
      <c r="G2365" s="146" t="s">
        <v>262</v>
      </c>
      <c r="H2365" s="146">
        <v>621</v>
      </c>
      <c r="I2365" s="146" t="s">
        <v>323</v>
      </c>
      <c r="J2365" s="146" t="s">
        <v>253</v>
      </c>
      <c r="K2365" s="146" t="s">
        <v>295</v>
      </c>
      <c r="L2365" s="146">
        <v>4532</v>
      </c>
      <c r="M2365" s="146" t="s">
        <v>265</v>
      </c>
      <c r="N2365" s="146">
        <v>8</v>
      </c>
      <c r="O2365" s="146">
        <v>186.82</v>
      </c>
      <c r="P2365" s="146">
        <v>1276</v>
      </c>
      <c r="Q2365" t="str">
        <f t="shared" si="36"/>
        <v>3-Small C&amp;I</v>
      </c>
      <c r="R2365" s="148"/>
      <c r="U2365" s="148"/>
    </row>
    <row r="2366" spans="1:21" x14ac:dyDescent="0.35">
      <c r="A2366" s="146">
        <v>5</v>
      </c>
      <c r="B2366" s="146" t="s">
        <v>241</v>
      </c>
      <c r="C2366" s="146">
        <v>2020</v>
      </c>
      <c r="D2366" s="146">
        <v>3</v>
      </c>
      <c r="E2366" s="146" t="s">
        <v>369</v>
      </c>
      <c r="F2366" s="147">
        <v>3</v>
      </c>
      <c r="G2366" s="146" t="s">
        <v>262</v>
      </c>
      <c r="H2366" s="146">
        <v>5</v>
      </c>
      <c r="I2366" s="146" t="s">
        <v>289</v>
      </c>
      <c r="J2366" s="146" t="s">
        <v>248</v>
      </c>
      <c r="K2366" s="146" t="s">
        <v>270</v>
      </c>
      <c r="L2366" s="146">
        <v>300</v>
      </c>
      <c r="M2366" s="146" t="s">
        <v>282</v>
      </c>
      <c r="N2366" s="146">
        <v>42550</v>
      </c>
      <c r="O2366" s="146">
        <v>2569328.85</v>
      </c>
      <c r="P2366" s="146">
        <v>50184117</v>
      </c>
      <c r="Q2366" t="str">
        <f t="shared" si="36"/>
        <v>3-Small C&amp;I</v>
      </c>
      <c r="R2366" s="148"/>
      <c r="U2366" s="148"/>
    </row>
    <row r="2367" spans="1:21" x14ac:dyDescent="0.35">
      <c r="A2367" s="146">
        <v>5</v>
      </c>
      <c r="B2367" s="146" t="s">
        <v>241</v>
      </c>
      <c r="C2367" s="146">
        <v>2020</v>
      </c>
      <c r="D2367" s="146">
        <v>3</v>
      </c>
      <c r="E2367" s="146" t="s">
        <v>369</v>
      </c>
      <c r="F2367" s="147">
        <v>6</v>
      </c>
      <c r="G2367" s="146" t="s">
        <v>293</v>
      </c>
      <c r="H2367" s="146">
        <v>602</v>
      </c>
      <c r="I2367" s="146" t="s">
        <v>309</v>
      </c>
      <c r="J2367" s="146" t="s">
        <v>305</v>
      </c>
      <c r="K2367" s="146" t="s">
        <v>307</v>
      </c>
      <c r="L2367" s="146">
        <v>700</v>
      </c>
      <c r="M2367" s="146" t="s">
        <v>296</v>
      </c>
      <c r="N2367" s="146">
        <v>326</v>
      </c>
      <c r="O2367" s="146">
        <v>31948.75</v>
      </c>
      <c r="P2367" s="146">
        <v>83712</v>
      </c>
      <c r="Q2367" t="str">
        <f t="shared" si="36"/>
        <v>Street</v>
      </c>
      <c r="R2367" s="148"/>
      <c r="U2367" s="148"/>
    </row>
    <row r="2368" spans="1:21" x14ac:dyDescent="0.35">
      <c r="A2368" s="146">
        <v>5</v>
      </c>
      <c r="B2368" s="146" t="s">
        <v>241</v>
      </c>
      <c r="C2368" s="146">
        <v>2020</v>
      </c>
      <c r="D2368" s="146">
        <v>3</v>
      </c>
      <c r="E2368" s="146" t="s">
        <v>369</v>
      </c>
      <c r="F2368" s="147">
        <v>6</v>
      </c>
      <c r="G2368" s="146" t="s">
        <v>293</v>
      </c>
      <c r="H2368" s="146">
        <v>624</v>
      </c>
      <c r="I2368" s="146" t="s">
        <v>325</v>
      </c>
      <c r="J2368" s="146" t="s">
        <v>301</v>
      </c>
      <c r="K2368" s="146" t="s">
        <v>303</v>
      </c>
      <c r="L2368" s="146">
        <v>4562</v>
      </c>
      <c r="M2368" s="146" t="s">
        <v>300</v>
      </c>
      <c r="N2368" s="146">
        <v>13</v>
      </c>
      <c r="O2368" s="146">
        <v>2702.42</v>
      </c>
      <c r="P2368" s="146">
        <v>14897</v>
      </c>
      <c r="Q2368" t="str">
        <f t="shared" si="36"/>
        <v>Street</v>
      </c>
      <c r="R2368" s="148"/>
      <c r="U2368" s="148"/>
    </row>
    <row r="2369" spans="1:21" x14ac:dyDescent="0.35">
      <c r="A2369" s="146">
        <v>4</v>
      </c>
      <c r="B2369" s="146" t="s">
        <v>249</v>
      </c>
      <c r="C2369" s="146">
        <v>2020</v>
      </c>
      <c r="D2369" s="146">
        <v>3</v>
      </c>
      <c r="E2369" s="146" t="s">
        <v>369</v>
      </c>
      <c r="F2369" s="147">
        <v>6</v>
      </c>
      <c r="G2369" s="146" t="s">
        <v>293</v>
      </c>
      <c r="H2369" s="146">
        <v>615</v>
      </c>
      <c r="I2369" s="146" t="s">
        <v>298</v>
      </c>
      <c r="J2369" s="146" t="s">
        <v>290</v>
      </c>
      <c r="K2369" s="146" t="s">
        <v>299</v>
      </c>
      <c r="L2369" s="146">
        <v>4562</v>
      </c>
      <c r="M2369" s="146" t="s">
        <v>300</v>
      </c>
      <c r="N2369" s="146">
        <v>1</v>
      </c>
      <c r="O2369" s="146">
        <v>6009.1</v>
      </c>
      <c r="P2369" s="146">
        <v>15779</v>
      </c>
      <c r="Q2369" t="str">
        <f t="shared" si="36"/>
        <v>Street</v>
      </c>
      <c r="R2369" s="148"/>
      <c r="U2369" s="148"/>
    </row>
    <row r="2370" spans="1:21" x14ac:dyDescent="0.35">
      <c r="A2370" s="146">
        <v>5</v>
      </c>
      <c r="B2370" s="146" t="s">
        <v>241</v>
      </c>
      <c r="C2370" s="146">
        <v>2020</v>
      </c>
      <c r="D2370" s="146">
        <v>3</v>
      </c>
      <c r="E2370" s="146" t="s">
        <v>369</v>
      </c>
      <c r="F2370" s="147">
        <v>6</v>
      </c>
      <c r="G2370" s="146" t="s">
        <v>293</v>
      </c>
      <c r="H2370" s="146">
        <v>627</v>
      </c>
      <c r="I2370" s="146" t="s">
        <v>366</v>
      </c>
      <c r="J2370" s="146" t="s">
        <v>310</v>
      </c>
      <c r="K2370" s="146" t="s">
        <v>154</v>
      </c>
      <c r="L2370" s="146">
        <v>4562</v>
      </c>
      <c r="M2370" s="146" t="s">
        <v>300</v>
      </c>
      <c r="N2370" s="146">
        <v>3</v>
      </c>
      <c r="O2370" s="146">
        <v>1100.24</v>
      </c>
      <c r="P2370" s="146">
        <v>282</v>
      </c>
      <c r="Q2370" t="str">
        <f t="shared" ref="Q2370:Q2433" si="37">VLOOKUP(J2370,S:T,2,FALSE)</f>
        <v>Street</v>
      </c>
      <c r="R2370" s="148"/>
      <c r="U2370" s="148"/>
    </row>
    <row r="2371" spans="1:21" x14ac:dyDescent="0.35">
      <c r="A2371" s="146">
        <v>4</v>
      </c>
      <c r="B2371" s="146" t="s">
        <v>249</v>
      </c>
      <c r="C2371" s="146">
        <v>2020</v>
      </c>
      <c r="D2371" s="146">
        <v>3</v>
      </c>
      <c r="E2371" s="146" t="s">
        <v>369</v>
      </c>
      <c r="F2371" s="147">
        <v>1</v>
      </c>
      <c r="G2371" s="146" t="s">
        <v>243</v>
      </c>
      <c r="H2371" s="146">
        <v>2</v>
      </c>
      <c r="I2371" s="146" t="s">
        <v>330</v>
      </c>
      <c r="J2371" s="146" t="s">
        <v>245</v>
      </c>
      <c r="K2371" s="146" t="s">
        <v>246</v>
      </c>
      <c r="L2371" s="146">
        <v>200</v>
      </c>
      <c r="M2371" s="146" t="s">
        <v>259</v>
      </c>
      <c r="N2371" s="146">
        <v>1</v>
      </c>
      <c r="O2371" s="146">
        <v>1006.78</v>
      </c>
      <c r="P2371" s="146">
        <v>3798</v>
      </c>
      <c r="Q2371" t="str">
        <f t="shared" si="37"/>
        <v>1-Residential</v>
      </c>
      <c r="R2371" s="148"/>
      <c r="U2371" s="148"/>
    </row>
    <row r="2372" spans="1:21" x14ac:dyDescent="0.35">
      <c r="A2372" s="146">
        <v>5</v>
      </c>
      <c r="B2372" s="146" t="s">
        <v>241</v>
      </c>
      <c r="C2372" s="146">
        <v>2020</v>
      </c>
      <c r="D2372" s="146">
        <v>3</v>
      </c>
      <c r="E2372" s="146" t="s">
        <v>369</v>
      </c>
      <c r="F2372" s="147">
        <v>10</v>
      </c>
      <c r="G2372" s="146" t="s">
        <v>250</v>
      </c>
      <c r="H2372" s="146">
        <v>2</v>
      </c>
      <c r="I2372" s="146" t="s">
        <v>330</v>
      </c>
      <c r="J2372" s="146" t="s">
        <v>245</v>
      </c>
      <c r="K2372" s="146" t="s">
        <v>246</v>
      </c>
      <c r="L2372" s="146">
        <v>207</v>
      </c>
      <c r="M2372" s="146" t="s">
        <v>252</v>
      </c>
      <c r="N2372" s="146">
        <v>25</v>
      </c>
      <c r="O2372" s="146">
        <v>6858.01</v>
      </c>
      <c r="P2372" s="146">
        <v>25009</v>
      </c>
      <c r="Q2372" t="str">
        <f t="shared" si="37"/>
        <v>1-Residential</v>
      </c>
      <c r="R2372" s="148"/>
      <c r="U2372" s="148"/>
    </row>
    <row r="2373" spans="1:21" x14ac:dyDescent="0.35">
      <c r="A2373" s="146">
        <v>4</v>
      </c>
      <c r="B2373" s="146" t="s">
        <v>249</v>
      </c>
      <c r="C2373" s="146">
        <v>2020</v>
      </c>
      <c r="D2373" s="146">
        <v>3</v>
      </c>
      <c r="E2373" s="146" t="s">
        <v>369</v>
      </c>
      <c r="F2373" s="147">
        <v>3</v>
      </c>
      <c r="G2373" s="146" t="s">
        <v>262</v>
      </c>
      <c r="H2373" s="146">
        <v>1</v>
      </c>
      <c r="I2373" s="146" t="s">
        <v>251</v>
      </c>
      <c r="J2373" s="146" t="s">
        <v>245</v>
      </c>
      <c r="K2373" s="146" t="s">
        <v>246</v>
      </c>
      <c r="L2373" s="146">
        <v>300</v>
      </c>
      <c r="M2373" s="146" t="s">
        <v>282</v>
      </c>
      <c r="N2373" s="146">
        <v>22</v>
      </c>
      <c r="O2373" s="146">
        <v>2210.04</v>
      </c>
      <c r="P2373" s="146">
        <v>7727</v>
      </c>
      <c r="Q2373" t="str">
        <f t="shared" si="37"/>
        <v>1-Residential</v>
      </c>
      <c r="R2373" s="148"/>
      <c r="U2373" s="148"/>
    </row>
    <row r="2374" spans="1:21" x14ac:dyDescent="0.35">
      <c r="A2374" s="146">
        <v>5</v>
      </c>
      <c r="B2374" s="146" t="s">
        <v>241</v>
      </c>
      <c r="C2374" s="146">
        <v>2020</v>
      </c>
      <c r="D2374" s="146">
        <v>3</v>
      </c>
      <c r="E2374" s="146" t="s">
        <v>369</v>
      </c>
      <c r="F2374" s="147">
        <v>72</v>
      </c>
      <c r="G2374" s="146" t="s">
        <v>154</v>
      </c>
      <c r="H2374" s="146">
        <v>1</v>
      </c>
      <c r="I2374" s="146" t="s">
        <v>251</v>
      </c>
      <c r="J2374" s="146" t="s">
        <v>245</v>
      </c>
      <c r="K2374" s="146" t="s">
        <v>246</v>
      </c>
      <c r="L2374" s="146">
        <v>1572</v>
      </c>
      <c r="M2374" s="146" t="s">
        <v>319</v>
      </c>
      <c r="N2374" s="146">
        <v>1</v>
      </c>
      <c r="O2374" s="146">
        <v>149.34</v>
      </c>
      <c r="P2374" s="146">
        <v>548</v>
      </c>
      <c r="Q2374" t="str">
        <f t="shared" si="37"/>
        <v>1-Residential</v>
      </c>
      <c r="R2374" s="148"/>
      <c r="U2374" s="148"/>
    </row>
    <row r="2375" spans="1:21" x14ac:dyDescent="0.35">
      <c r="A2375" s="146">
        <v>5</v>
      </c>
      <c r="B2375" s="146" t="s">
        <v>241</v>
      </c>
      <c r="C2375" s="146">
        <v>2020</v>
      </c>
      <c r="D2375" s="146">
        <v>3</v>
      </c>
      <c r="E2375" s="146" t="s">
        <v>369</v>
      </c>
      <c r="F2375" s="147">
        <v>10</v>
      </c>
      <c r="G2375" s="146" t="s">
        <v>250</v>
      </c>
      <c r="H2375" s="146">
        <v>7</v>
      </c>
      <c r="I2375" s="146" t="s">
        <v>345</v>
      </c>
      <c r="J2375" s="146" t="s">
        <v>257</v>
      </c>
      <c r="K2375" s="146" t="s">
        <v>258</v>
      </c>
      <c r="L2375" s="146">
        <v>207</v>
      </c>
      <c r="M2375" s="146" t="s">
        <v>252</v>
      </c>
      <c r="N2375" s="146">
        <v>7</v>
      </c>
      <c r="O2375" s="146">
        <v>1186.8800000000001</v>
      </c>
      <c r="P2375" s="146">
        <v>6625</v>
      </c>
      <c r="Q2375" t="str">
        <f t="shared" si="37"/>
        <v>2-Low Income Residential</v>
      </c>
      <c r="R2375" s="148"/>
      <c r="U2375" s="148"/>
    </row>
    <row r="2376" spans="1:21" x14ac:dyDescent="0.35">
      <c r="A2376" s="146">
        <v>4</v>
      </c>
      <c r="B2376" s="146" t="s">
        <v>249</v>
      </c>
      <c r="C2376" s="146">
        <v>2020</v>
      </c>
      <c r="D2376" s="146">
        <v>3</v>
      </c>
      <c r="E2376" s="146" t="s">
        <v>369</v>
      </c>
      <c r="F2376" s="147">
        <v>1</v>
      </c>
      <c r="G2376" s="146" t="s">
        <v>243</v>
      </c>
      <c r="H2376" s="146">
        <v>6</v>
      </c>
      <c r="I2376" s="146" t="s">
        <v>344</v>
      </c>
      <c r="J2376" s="146" t="s">
        <v>257</v>
      </c>
      <c r="K2376" s="146" t="s">
        <v>258</v>
      </c>
      <c r="L2376" s="146">
        <v>200</v>
      </c>
      <c r="M2376" s="146" t="s">
        <v>259</v>
      </c>
      <c r="N2376" s="146">
        <v>28</v>
      </c>
      <c r="O2376" s="146">
        <v>3876.08</v>
      </c>
      <c r="P2376" s="146">
        <v>21842</v>
      </c>
      <c r="Q2376" t="str">
        <f t="shared" si="37"/>
        <v>2-Low Income Residential</v>
      </c>
      <c r="R2376" s="148"/>
      <c r="U2376" s="148"/>
    </row>
    <row r="2377" spans="1:21" x14ac:dyDescent="0.35">
      <c r="A2377" s="146">
        <v>4</v>
      </c>
      <c r="B2377" s="146" t="s">
        <v>249</v>
      </c>
      <c r="C2377" s="146">
        <v>2020</v>
      </c>
      <c r="D2377" s="146">
        <v>3</v>
      </c>
      <c r="E2377" s="146" t="s">
        <v>369</v>
      </c>
      <c r="F2377" s="147">
        <v>3</v>
      </c>
      <c r="G2377" s="146" t="s">
        <v>262</v>
      </c>
      <c r="H2377" s="146">
        <v>701</v>
      </c>
      <c r="I2377" s="146" t="s">
        <v>316</v>
      </c>
      <c r="J2377" s="146" t="s">
        <v>277</v>
      </c>
      <c r="K2377" s="146" t="s">
        <v>317</v>
      </c>
      <c r="L2377" s="146">
        <v>300</v>
      </c>
      <c r="M2377" s="146" t="s">
        <v>282</v>
      </c>
      <c r="N2377" s="146">
        <v>2</v>
      </c>
      <c r="O2377" s="146">
        <v>-44749.38</v>
      </c>
      <c r="P2377" s="146">
        <v>-146300</v>
      </c>
      <c r="Q2377" t="str">
        <f t="shared" si="37"/>
        <v>5-Large C&amp;I</v>
      </c>
      <c r="R2377" s="148"/>
      <c r="U2377" s="148"/>
    </row>
    <row r="2378" spans="1:21" x14ac:dyDescent="0.35">
      <c r="A2378" s="146">
        <v>5</v>
      </c>
      <c r="B2378" s="146" t="s">
        <v>241</v>
      </c>
      <c r="C2378" s="146">
        <v>2020</v>
      </c>
      <c r="D2378" s="146">
        <v>3</v>
      </c>
      <c r="E2378" s="146" t="s">
        <v>369</v>
      </c>
      <c r="F2378" s="147">
        <v>3</v>
      </c>
      <c r="G2378" s="146" t="s">
        <v>262</v>
      </c>
      <c r="H2378" s="146">
        <v>955</v>
      </c>
      <c r="I2378" s="146" t="s">
        <v>328</v>
      </c>
      <c r="J2378" s="146" t="s">
        <v>268</v>
      </c>
      <c r="K2378" s="146" t="s">
        <v>281</v>
      </c>
      <c r="L2378" s="146">
        <v>4532</v>
      </c>
      <c r="M2378" s="146" t="s">
        <v>265</v>
      </c>
      <c r="N2378" s="146">
        <v>348</v>
      </c>
      <c r="O2378" s="146">
        <v>627570.24</v>
      </c>
      <c r="P2378" s="146">
        <v>7993090</v>
      </c>
      <c r="Q2378" t="str">
        <f t="shared" si="37"/>
        <v>4-Medium C&amp;I</v>
      </c>
      <c r="R2378" s="148"/>
      <c r="U2378" s="148"/>
    </row>
    <row r="2379" spans="1:21" x14ac:dyDescent="0.35">
      <c r="A2379" s="146">
        <v>5</v>
      </c>
      <c r="B2379" s="146" t="s">
        <v>241</v>
      </c>
      <c r="C2379" s="146">
        <v>2020</v>
      </c>
      <c r="D2379" s="146">
        <v>3</v>
      </c>
      <c r="E2379" s="146" t="s">
        <v>369</v>
      </c>
      <c r="F2379" s="147">
        <v>5</v>
      </c>
      <c r="G2379" s="146" t="s">
        <v>283</v>
      </c>
      <c r="H2379" s="146">
        <v>954</v>
      </c>
      <c r="I2379" s="146" t="s">
        <v>356</v>
      </c>
      <c r="J2379" s="146" t="s">
        <v>268</v>
      </c>
      <c r="K2379" s="146" t="s">
        <v>281</v>
      </c>
      <c r="L2379" s="146">
        <v>4552</v>
      </c>
      <c r="M2379" s="146" t="s">
        <v>313</v>
      </c>
      <c r="N2379" s="146">
        <v>516</v>
      </c>
      <c r="O2379" s="146">
        <v>1056714.07</v>
      </c>
      <c r="P2379" s="146">
        <v>11956431</v>
      </c>
      <c r="Q2379" t="str">
        <f t="shared" si="37"/>
        <v>4-Medium C&amp;I</v>
      </c>
      <c r="R2379" s="148"/>
      <c r="U2379" s="148"/>
    </row>
    <row r="2380" spans="1:21" x14ac:dyDescent="0.35">
      <c r="A2380" s="146">
        <v>5</v>
      </c>
      <c r="B2380" s="146" t="s">
        <v>241</v>
      </c>
      <c r="C2380" s="146">
        <v>2020</v>
      </c>
      <c r="D2380" s="146">
        <v>3</v>
      </c>
      <c r="E2380" s="146" t="s">
        <v>369</v>
      </c>
      <c r="F2380" s="147">
        <v>3</v>
      </c>
      <c r="G2380" s="146" t="s">
        <v>262</v>
      </c>
      <c r="H2380" s="146">
        <v>952</v>
      </c>
      <c r="I2380" s="146" t="s">
        <v>272</v>
      </c>
      <c r="J2380" s="146" t="s">
        <v>260</v>
      </c>
      <c r="K2380" s="146" t="s">
        <v>273</v>
      </c>
      <c r="L2380" s="146">
        <v>4532</v>
      </c>
      <c r="M2380" s="146" t="s">
        <v>265</v>
      </c>
      <c r="N2380" s="146">
        <v>439</v>
      </c>
      <c r="O2380" s="146">
        <v>75089.23</v>
      </c>
      <c r="P2380" s="146">
        <v>1733638</v>
      </c>
      <c r="Q2380" t="str">
        <f t="shared" si="37"/>
        <v>3-Small C&amp;I</v>
      </c>
      <c r="R2380" s="148"/>
      <c r="U2380" s="148"/>
    </row>
    <row r="2381" spans="1:21" x14ac:dyDescent="0.35">
      <c r="A2381" s="146">
        <v>4</v>
      </c>
      <c r="B2381" s="146" t="s">
        <v>249</v>
      </c>
      <c r="C2381" s="146">
        <v>2020</v>
      </c>
      <c r="D2381" s="146">
        <v>3</v>
      </c>
      <c r="E2381" s="146" t="s">
        <v>369</v>
      </c>
      <c r="F2381" s="147">
        <v>3</v>
      </c>
      <c r="G2381" s="146" t="s">
        <v>262</v>
      </c>
      <c r="H2381" s="146">
        <v>952</v>
      </c>
      <c r="I2381" s="146" t="s">
        <v>272</v>
      </c>
      <c r="J2381" s="146" t="s">
        <v>260</v>
      </c>
      <c r="K2381" s="146" t="s">
        <v>273</v>
      </c>
      <c r="L2381" s="146">
        <v>4532</v>
      </c>
      <c r="M2381" s="146" t="s">
        <v>265</v>
      </c>
      <c r="N2381" s="146">
        <v>10</v>
      </c>
      <c r="O2381" s="146">
        <v>405.67</v>
      </c>
      <c r="P2381" s="146">
        <v>3033</v>
      </c>
      <c r="Q2381" t="str">
        <f t="shared" si="37"/>
        <v>3-Small C&amp;I</v>
      </c>
      <c r="R2381" s="148"/>
      <c r="U2381" s="148"/>
    </row>
    <row r="2382" spans="1:21" x14ac:dyDescent="0.35">
      <c r="A2382" s="146">
        <v>4</v>
      </c>
      <c r="B2382" s="146" t="s">
        <v>249</v>
      </c>
      <c r="C2382" s="146">
        <v>2020</v>
      </c>
      <c r="D2382" s="146">
        <v>3</v>
      </c>
      <c r="E2382" s="146" t="s">
        <v>369</v>
      </c>
      <c r="F2382" s="147">
        <v>3</v>
      </c>
      <c r="G2382" s="146" t="s">
        <v>262</v>
      </c>
      <c r="H2382" s="146">
        <v>951</v>
      </c>
      <c r="I2382" s="146" t="s">
        <v>263</v>
      </c>
      <c r="J2382" s="146" t="s">
        <v>255</v>
      </c>
      <c r="K2382" s="146" t="s">
        <v>264</v>
      </c>
      <c r="L2382" s="146">
        <v>4532</v>
      </c>
      <c r="M2382" s="146" t="s">
        <v>265</v>
      </c>
      <c r="N2382" s="146">
        <v>6</v>
      </c>
      <c r="O2382" s="146">
        <v>183.57</v>
      </c>
      <c r="P2382" s="146">
        <v>1366</v>
      </c>
      <c r="Q2382" t="str">
        <f t="shared" si="37"/>
        <v>3-Small C&amp;I</v>
      </c>
      <c r="R2382" s="148"/>
      <c r="U2382" s="148"/>
    </row>
    <row r="2383" spans="1:21" x14ac:dyDescent="0.35">
      <c r="A2383" s="146">
        <v>5</v>
      </c>
      <c r="B2383" s="146" t="s">
        <v>241</v>
      </c>
      <c r="C2383" s="146">
        <v>2020</v>
      </c>
      <c r="D2383" s="146">
        <v>3</v>
      </c>
      <c r="E2383" s="146" t="s">
        <v>369</v>
      </c>
      <c r="F2383" s="147">
        <v>5</v>
      </c>
      <c r="G2383" s="146" t="s">
        <v>283</v>
      </c>
      <c r="H2383" s="146">
        <v>18</v>
      </c>
      <c r="I2383" s="146" t="s">
        <v>284</v>
      </c>
      <c r="J2383" s="146" t="s">
        <v>268</v>
      </c>
      <c r="K2383" s="146" t="s">
        <v>281</v>
      </c>
      <c r="L2383" s="146">
        <v>460</v>
      </c>
      <c r="M2383" s="146" t="s">
        <v>285</v>
      </c>
      <c r="N2383" s="146">
        <v>188</v>
      </c>
      <c r="O2383" s="146">
        <v>719137.68</v>
      </c>
      <c r="P2383" s="146">
        <v>3421319</v>
      </c>
      <c r="Q2383" t="str">
        <f t="shared" si="37"/>
        <v>4-Medium C&amp;I</v>
      </c>
      <c r="R2383" s="148"/>
      <c r="U2383" s="148"/>
    </row>
    <row r="2384" spans="1:21" x14ac:dyDescent="0.35">
      <c r="A2384" s="146">
        <v>5</v>
      </c>
      <c r="B2384" s="146" t="s">
        <v>241</v>
      </c>
      <c r="C2384" s="146">
        <v>2020</v>
      </c>
      <c r="D2384" s="146">
        <v>3</v>
      </c>
      <c r="E2384" s="146" t="s">
        <v>369</v>
      </c>
      <c r="F2384" s="147">
        <v>3</v>
      </c>
      <c r="G2384" s="146" t="s">
        <v>262</v>
      </c>
      <c r="H2384" s="146">
        <v>12</v>
      </c>
      <c r="I2384" s="146" t="s">
        <v>372</v>
      </c>
      <c r="J2384" s="146" t="s">
        <v>255</v>
      </c>
      <c r="K2384" s="146" t="s">
        <v>264</v>
      </c>
      <c r="L2384" s="146">
        <v>300</v>
      </c>
      <c r="M2384" s="146" t="s">
        <v>282</v>
      </c>
      <c r="N2384" s="146">
        <v>1</v>
      </c>
      <c r="O2384" s="146">
        <v>9.83</v>
      </c>
      <c r="P2384" s="146">
        <v>11</v>
      </c>
      <c r="Q2384" t="str">
        <f t="shared" si="37"/>
        <v>3-Small C&amp;I</v>
      </c>
      <c r="R2384" s="148"/>
      <c r="U2384" s="148"/>
    </row>
    <row r="2385" spans="1:21" x14ac:dyDescent="0.35">
      <c r="A2385" s="146">
        <v>4</v>
      </c>
      <c r="B2385" s="146" t="s">
        <v>249</v>
      </c>
      <c r="C2385" s="146">
        <v>2020</v>
      </c>
      <c r="D2385" s="146">
        <v>3</v>
      </c>
      <c r="E2385" s="146" t="s">
        <v>369</v>
      </c>
      <c r="F2385" s="147">
        <v>1</v>
      </c>
      <c r="G2385" s="146" t="s">
        <v>243</v>
      </c>
      <c r="H2385" s="146">
        <v>5</v>
      </c>
      <c r="I2385" s="146" t="s">
        <v>289</v>
      </c>
      <c r="J2385" s="146" t="s">
        <v>248</v>
      </c>
      <c r="K2385" s="146" t="s">
        <v>270</v>
      </c>
      <c r="L2385" s="146">
        <v>200</v>
      </c>
      <c r="M2385" s="146" t="s">
        <v>259</v>
      </c>
      <c r="N2385" s="146">
        <v>13</v>
      </c>
      <c r="O2385" s="146">
        <v>1497.79</v>
      </c>
      <c r="P2385" s="146">
        <v>6155</v>
      </c>
      <c r="Q2385" t="str">
        <f t="shared" si="37"/>
        <v>3-Small C&amp;I</v>
      </c>
      <c r="R2385" s="148"/>
      <c r="U2385" s="148"/>
    </row>
    <row r="2386" spans="1:21" x14ac:dyDescent="0.35">
      <c r="A2386" s="146">
        <v>5</v>
      </c>
      <c r="B2386" s="146" t="s">
        <v>241</v>
      </c>
      <c r="C2386" s="146">
        <v>2020</v>
      </c>
      <c r="D2386" s="146">
        <v>3</v>
      </c>
      <c r="E2386" s="146" t="s">
        <v>369</v>
      </c>
      <c r="F2386" s="147">
        <v>5</v>
      </c>
      <c r="G2386" s="146" t="s">
        <v>283</v>
      </c>
      <c r="H2386" s="146">
        <v>602</v>
      </c>
      <c r="I2386" s="146" t="s">
        <v>309</v>
      </c>
      <c r="J2386" s="146" t="s">
        <v>305</v>
      </c>
      <c r="K2386" s="146" t="s">
        <v>307</v>
      </c>
      <c r="L2386" s="146">
        <v>460</v>
      </c>
      <c r="M2386" s="146" t="s">
        <v>285</v>
      </c>
      <c r="N2386" s="146">
        <v>28</v>
      </c>
      <c r="O2386" s="146">
        <v>4415.18</v>
      </c>
      <c r="P2386" s="146">
        <v>12183</v>
      </c>
      <c r="Q2386" t="str">
        <f t="shared" si="37"/>
        <v>Street</v>
      </c>
      <c r="R2386" s="148"/>
      <c r="U2386" s="148"/>
    </row>
    <row r="2387" spans="1:21" x14ac:dyDescent="0.35">
      <c r="A2387" s="146">
        <v>5</v>
      </c>
      <c r="B2387" s="146" t="s">
        <v>241</v>
      </c>
      <c r="C2387" s="146">
        <v>2020</v>
      </c>
      <c r="D2387" s="146">
        <v>3</v>
      </c>
      <c r="E2387" s="146" t="s">
        <v>369</v>
      </c>
      <c r="F2387" s="147">
        <v>5</v>
      </c>
      <c r="G2387" s="146" t="s">
        <v>283</v>
      </c>
      <c r="H2387" s="146">
        <v>603</v>
      </c>
      <c r="I2387" s="146" t="s">
        <v>306</v>
      </c>
      <c r="J2387" s="146" t="s">
        <v>305</v>
      </c>
      <c r="K2387" s="146" t="s">
        <v>307</v>
      </c>
      <c r="L2387" s="146">
        <v>460</v>
      </c>
      <c r="M2387" s="146" t="s">
        <v>285</v>
      </c>
      <c r="N2387" s="146">
        <v>51</v>
      </c>
      <c r="O2387" s="146">
        <v>8005.97</v>
      </c>
      <c r="P2387" s="146">
        <v>22013</v>
      </c>
      <c r="Q2387" t="str">
        <f t="shared" si="37"/>
        <v>Street</v>
      </c>
      <c r="R2387" s="148"/>
      <c r="U2387" s="148"/>
    </row>
    <row r="2388" spans="1:21" x14ac:dyDescent="0.35">
      <c r="A2388" s="146">
        <v>5</v>
      </c>
      <c r="B2388" s="146" t="s">
        <v>241</v>
      </c>
      <c r="C2388" s="146">
        <v>2020</v>
      </c>
      <c r="D2388" s="146">
        <v>3</v>
      </c>
      <c r="E2388" s="146" t="s">
        <v>369</v>
      </c>
      <c r="F2388" s="147">
        <v>6</v>
      </c>
      <c r="G2388" s="146" t="s">
        <v>293</v>
      </c>
      <c r="H2388" s="146">
        <v>619</v>
      </c>
      <c r="I2388" s="146" t="s">
        <v>341</v>
      </c>
      <c r="J2388" s="146" t="s">
        <v>308</v>
      </c>
      <c r="K2388" s="146" t="s">
        <v>154</v>
      </c>
      <c r="L2388" s="146">
        <v>4562</v>
      </c>
      <c r="M2388" s="146" t="s">
        <v>300</v>
      </c>
      <c r="N2388" s="146">
        <v>384</v>
      </c>
      <c r="O2388" s="146">
        <v>421772.72</v>
      </c>
      <c r="P2388" s="146">
        <v>3430013</v>
      </c>
      <c r="Q2388" t="str">
        <f t="shared" si="37"/>
        <v>Street</v>
      </c>
      <c r="R2388" s="148"/>
      <c r="U2388" s="148"/>
    </row>
    <row r="2389" spans="1:21" x14ac:dyDescent="0.35">
      <c r="A2389" s="146">
        <v>5</v>
      </c>
      <c r="B2389" s="146" t="s">
        <v>241</v>
      </c>
      <c r="C2389" s="146">
        <v>2020</v>
      </c>
      <c r="D2389" s="146">
        <v>3</v>
      </c>
      <c r="E2389" s="146" t="s">
        <v>369</v>
      </c>
      <c r="F2389" s="147">
        <v>6</v>
      </c>
      <c r="G2389" s="146" t="s">
        <v>293</v>
      </c>
      <c r="H2389" s="146">
        <v>625</v>
      </c>
      <c r="I2389" s="146" t="s">
        <v>354</v>
      </c>
      <c r="J2389" s="146" t="s">
        <v>310</v>
      </c>
      <c r="K2389" s="146" t="s">
        <v>154</v>
      </c>
      <c r="L2389" s="146">
        <v>700</v>
      </c>
      <c r="M2389" s="146" t="s">
        <v>296</v>
      </c>
      <c r="N2389" s="146">
        <v>1</v>
      </c>
      <c r="O2389" s="146">
        <v>19.87</v>
      </c>
      <c r="P2389" s="146">
        <v>22</v>
      </c>
      <c r="Q2389" t="str">
        <f t="shared" si="37"/>
        <v>Street</v>
      </c>
      <c r="R2389" s="148"/>
      <c r="U2389" s="148"/>
    </row>
    <row r="2390" spans="1:21" x14ac:dyDescent="0.35">
      <c r="A2390" s="146">
        <v>5</v>
      </c>
      <c r="B2390" s="146" t="s">
        <v>241</v>
      </c>
      <c r="C2390" s="146">
        <v>2020</v>
      </c>
      <c r="D2390" s="146">
        <v>3</v>
      </c>
      <c r="E2390" s="146" t="s">
        <v>369</v>
      </c>
      <c r="F2390" s="147">
        <v>3</v>
      </c>
      <c r="G2390" s="146" t="s">
        <v>262</v>
      </c>
      <c r="H2390" s="146">
        <v>1</v>
      </c>
      <c r="I2390" s="146" t="s">
        <v>251</v>
      </c>
      <c r="J2390" s="146" t="s">
        <v>245</v>
      </c>
      <c r="K2390" s="146" t="s">
        <v>246</v>
      </c>
      <c r="L2390" s="146">
        <v>300</v>
      </c>
      <c r="M2390" s="146" t="s">
        <v>282</v>
      </c>
      <c r="N2390" s="146">
        <v>1217</v>
      </c>
      <c r="O2390" s="146">
        <v>358238.61</v>
      </c>
      <c r="P2390" s="146">
        <v>1338260</v>
      </c>
      <c r="Q2390" t="str">
        <f t="shared" si="37"/>
        <v>1-Residential</v>
      </c>
      <c r="R2390" s="148"/>
      <c r="U2390" s="148"/>
    </row>
    <row r="2391" spans="1:21" x14ac:dyDescent="0.35">
      <c r="A2391" s="146">
        <v>5</v>
      </c>
      <c r="B2391" s="146" t="s">
        <v>241</v>
      </c>
      <c r="C2391" s="146">
        <v>2020</v>
      </c>
      <c r="D2391" s="146">
        <v>3</v>
      </c>
      <c r="E2391" s="146" t="s">
        <v>369</v>
      </c>
      <c r="F2391" s="147">
        <v>1</v>
      </c>
      <c r="G2391" s="146" t="s">
        <v>243</v>
      </c>
      <c r="H2391" s="146">
        <v>7</v>
      </c>
      <c r="I2391" s="146" t="s">
        <v>345</v>
      </c>
      <c r="J2391" s="146" t="s">
        <v>257</v>
      </c>
      <c r="K2391" s="146" t="s">
        <v>258</v>
      </c>
      <c r="L2391" s="146">
        <v>200</v>
      </c>
      <c r="M2391" s="146" t="s">
        <v>259</v>
      </c>
      <c r="N2391" s="146">
        <v>73</v>
      </c>
      <c r="O2391" s="146">
        <v>7207.73</v>
      </c>
      <c r="P2391" s="146">
        <v>39505</v>
      </c>
      <c r="Q2391" t="str">
        <f t="shared" si="37"/>
        <v>2-Low Income Residential</v>
      </c>
      <c r="R2391" s="148"/>
      <c r="U2391" s="148"/>
    </row>
    <row r="2392" spans="1:21" x14ac:dyDescent="0.35">
      <c r="A2392" s="146">
        <v>4</v>
      </c>
      <c r="B2392" s="146" t="s">
        <v>249</v>
      </c>
      <c r="C2392" s="146">
        <v>2020</v>
      </c>
      <c r="D2392" s="146">
        <v>3</v>
      </c>
      <c r="E2392" s="146" t="s">
        <v>369</v>
      </c>
      <c r="F2392" s="147">
        <v>3</v>
      </c>
      <c r="G2392" s="146" t="s">
        <v>262</v>
      </c>
      <c r="H2392" s="146">
        <v>903</v>
      </c>
      <c r="I2392" s="146" t="s">
        <v>244</v>
      </c>
      <c r="J2392" s="146" t="s">
        <v>245</v>
      </c>
      <c r="K2392" s="146" t="s">
        <v>246</v>
      </c>
      <c r="L2392" s="146">
        <v>4532</v>
      </c>
      <c r="M2392" s="146" t="s">
        <v>265</v>
      </c>
      <c r="N2392" s="146">
        <v>22</v>
      </c>
      <c r="O2392" s="146">
        <v>2151.7199999999998</v>
      </c>
      <c r="P2392" s="146">
        <v>15700</v>
      </c>
      <c r="Q2392" t="str">
        <f t="shared" si="37"/>
        <v>1-Residential</v>
      </c>
      <c r="R2392" s="148"/>
      <c r="U2392" s="148"/>
    </row>
    <row r="2393" spans="1:21" x14ac:dyDescent="0.35">
      <c r="A2393" s="146">
        <v>4</v>
      </c>
      <c r="B2393" s="146" t="s">
        <v>249</v>
      </c>
      <c r="C2393" s="146">
        <v>2020</v>
      </c>
      <c r="D2393" s="146">
        <v>3</v>
      </c>
      <c r="E2393" s="146" t="s">
        <v>369</v>
      </c>
      <c r="F2393" s="147">
        <v>1</v>
      </c>
      <c r="G2393" s="146" t="s">
        <v>243</v>
      </c>
      <c r="H2393" s="146">
        <v>905</v>
      </c>
      <c r="I2393" s="146" t="s">
        <v>358</v>
      </c>
      <c r="J2393" s="146" t="s">
        <v>257</v>
      </c>
      <c r="K2393" s="146" t="s">
        <v>258</v>
      </c>
      <c r="L2393" s="146">
        <v>4512</v>
      </c>
      <c r="M2393" s="146" t="s">
        <v>247</v>
      </c>
      <c r="N2393" s="146">
        <v>102</v>
      </c>
      <c r="O2393" s="146">
        <v>4509.88</v>
      </c>
      <c r="P2393" s="146">
        <v>88963</v>
      </c>
      <c r="Q2393" t="str">
        <f t="shared" si="37"/>
        <v>2-Low Income Residential</v>
      </c>
      <c r="R2393" s="148"/>
      <c r="U2393" s="148"/>
    </row>
    <row r="2394" spans="1:21" x14ac:dyDescent="0.35">
      <c r="A2394" s="146">
        <v>4</v>
      </c>
      <c r="B2394" s="146" t="s">
        <v>249</v>
      </c>
      <c r="C2394" s="146">
        <v>2020</v>
      </c>
      <c r="D2394" s="146">
        <v>3</v>
      </c>
      <c r="E2394" s="146" t="s">
        <v>369</v>
      </c>
      <c r="F2394" s="147">
        <v>10</v>
      </c>
      <c r="G2394" s="146" t="s">
        <v>250</v>
      </c>
      <c r="H2394" s="146">
        <v>905</v>
      </c>
      <c r="I2394" s="146" t="s">
        <v>358</v>
      </c>
      <c r="J2394" s="146" t="s">
        <v>257</v>
      </c>
      <c r="K2394" s="146" t="s">
        <v>258</v>
      </c>
      <c r="L2394" s="146">
        <v>4513</v>
      </c>
      <c r="M2394" s="146" t="s">
        <v>338</v>
      </c>
      <c r="N2394" s="146">
        <v>5</v>
      </c>
      <c r="O2394" s="146">
        <v>281.51</v>
      </c>
      <c r="P2394" s="146">
        <v>5326</v>
      </c>
      <c r="Q2394" t="str">
        <f t="shared" si="37"/>
        <v>2-Low Income Residential</v>
      </c>
      <c r="R2394" s="148"/>
      <c r="U2394" s="148"/>
    </row>
    <row r="2395" spans="1:21" x14ac:dyDescent="0.35">
      <c r="A2395" s="146">
        <v>5</v>
      </c>
      <c r="B2395" s="146" t="s">
        <v>241</v>
      </c>
      <c r="C2395" s="146">
        <v>2020</v>
      </c>
      <c r="D2395" s="146">
        <v>3</v>
      </c>
      <c r="E2395" s="146" t="s">
        <v>369</v>
      </c>
      <c r="F2395" s="147">
        <v>3</v>
      </c>
      <c r="G2395" s="146" t="s">
        <v>262</v>
      </c>
      <c r="H2395" s="146">
        <v>954</v>
      </c>
      <c r="I2395" s="146" t="s">
        <v>356</v>
      </c>
      <c r="J2395" s="146" t="s">
        <v>268</v>
      </c>
      <c r="K2395" s="146" t="s">
        <v>281</v>
      </c>
      <c r="L2395" s="146">
        <v>4532</v>
      </c>
      <c r="M2395" s="146" t="s">
        <v>265</v>
      </c>
      <c r="N2395" s="146">
        <v>7932</v>
      </c>
      <c r="O2395" s="146">
        <v>11994724</v>
      </c>
      <c r="P2395" s="146">
        <v>148093409</v>
      </c>
      <c r="Q2395" t="str">
        <f t="shared" si="37"/>
        <v>4-Medium C&amp;I</v>
      </c>
      <c r="R2395" s="148"/>
      <c r="U2395" s="148"/>
    </row>
    <row r="2396" spans="1:21" x14ac:dyDescent="0.35">
      <c r="A2396" s="146">
        <v>5</v>
      </c>
      <c r="B2396" s="146" t="s">
        <v>241</v>
      </c>
      <c r="C2396" s="146">
        <v>2020</v>
      </c>
      <c r="D2396" s="146">
        <v>3</v>
      </c>
      <c r="E2396" s="146" t="s">
        <v>369</v>
      </c>
      <c r="F2396" s="147">
        <v>3</v>
      </c>
      <c r="G2396" s="146" t="s">
        <v>262</v>
      </c>
      <c r="H2396" s="146">
        <v>17</v>
      </c>
      <c r="I2396" s="146" t="s">
        <v>314</v>
      </c>
      <c r="J2396" s="146" t="s">
        <v>274</v>
      </c>
      <c r="K2396" s="146" t="s">
        <v>315</v>
      </c>
      <c r="L2396" s="146">
        <v>300</v>
      </c>
      <c r="M2396" s="146" t="s">
        <v>282</v>
      </c>
      <c r="N2396" s="146">
        <v>2</v>
      </c>
      <c r="O2396" s="146">
        <v>2500.9899999999998</v>
      </c>
      <c r="P2396" s="146">
        <v>12320</v>
      </c>
      <c r="Q2396" t="str">
        <f t="shared" si="37"/>
        <v>4-Medium C&amp;I</v>
      </c>
      <c r="R2396" s="148"/>
      <c r="U2396" s="148"/>
    </row>
    <row r="2397" spans="1:21" x14ac:dyDescent="0.35">
      <c r="A2397" s="146">
        <v>4</v>
      </c>
      <c r="B2397" s="146" t="s">
        <v>249</v>
      </c>
      <c r="C2397" s="146">
        <v>2020</v>
      </c>
      <c r="D2397" s="146">
        <v>3</v>
      </c>
      <c r="E2397" s="146" t="s">
        <v>369</v>
      </c>
      <c r="F2397" s="147">
        <v>5</v>
      </c>
      <c r="G2397" s="146" t="s">
        <v>283</v>
      </c>
      <c r="H2397" s="146">
        <v>710</v>
      </c>
      <c r="I2397" s="146" t="s">
        <v>332</v>
      </c>
      <c r="J2397" s="146" t="s">
        <v>277</v>
      </c>
      <c r="K2397" s="146" t="s">
        <v>317</v>
      </c>
      <c r="L2397" s="146">
        <v>4552</v>
      </c>
      <c r="M2397" s="146" t="s">
        <v>313</v>
      </c>
      <c r="N2397" s="146">
        <v>1</v>
      </c>
      <c r="O2397" s="146">
        <v>3271.84</v>
      </c>
      <c r="P2397" s="146">
        <v>37753</v>
      </c>
      <c r="Q2397" t="str">
        <f t="shared" si="37"/>
        <v>5-Large C&amp;I</v>
      </c>
      <c r="R2397" s="148"/>
      <c r="U2397" s="148"/>
    </row>
    <row r="2398" spans="1:21" x14ac:dyDescent="0.35">
      <c r="A2398" s="146">
        <v>4</v>
      </c>
      <c r="B2398" s="146" t="s">
        <v>249</v>
      </c>
      <c r="C2398" s="146">
        <v>2020</v>
      </c>
      <c r="D2398" s="146">
        <v>3</v>
      </c>
      <c r="E2398" s="146" t="s">
        <v>369</v>
      </c>
      <c r="F2398" s="147">
        <v>3</v>
      </c>
      <c r="G2398" s="146" t="s">
        <v>262</v>
      </c>
      <c r="H2398" s="146">
        <v>18</v>
      </c>
      <c r="I2398" s="146" t="s">
        <v>284</v>
      </c>
      <c r="J2398" s="146" t="s">
        <v>268</v>
      </c>
      <c r="K2398" s="146" t="s">
        <v>281</v>
      </c>
      <c r="L2398" s="146">
        <v>300</v>
      </c>
      <c r="M2398" s="146" t="s">
        <v>282</v>
      </c>
      <c r="N2398" s="146">
        <v>3</v>
      </c>
      <c r="O2398" s="146">
        <v>852.36</v>
      </c>
      <c r="P2398" s="146">
        <v>3365</v>
      </c>
      <c r="Q2398" t="str">
        <f t="shared" si="37"/>
        <v>4-Medium C&amp;I</v>
      </c>
      <c r="R2398" s="148"/>
      <c r="U2398" s="148"/>
    </row>
    <row r="2399" spans="1:21" x14ac:dyDescent="0.35">
      <c r="A2399" s="146">
        <v>5</v>
      </c>
      <c r="B2399" s="146" t="s">
        <v>241</v>
      </c>
      <c r="C2399" s="146">
        <v>2020</v>
      </c>
      <c r="D2399" s="146">
        <v>3</v>
      </c>
      <c r="E2399" s="146" t="s">
        <v>369</v>
      </c>
      <c r="F2399" s="147">
        <v>75</v>
      </c>
      <c r="G2399" s="146" t="s">
        <v>154</v>
      </c>
      <c r="H2399" s="146">
        <v>13</v>
      </c>
      <c r="I2399" s="146" t="s">
        <v>337</v>
      </c>
      <c r="J2399" s="146" t="s">
        <v>268</v>
      </c>
      <c r="K2399" s="146" t="s">
        <v>281</v>
      </c>
      <c r="L2399" s="146">
        <v>1575</v>
      </c>
      <c r="M2399" s="146" t="s">
        <v>320</v>
      </c>
      <c r="N2399" s="146">
        <v>1</v>
      </c>
      <c r="O2399" s="146">
        <v>1094.93</v>
      </c>
      <c r="P2399" s="146">
        <v>5320</v>
      </c>
      <c r="Q2399" t="str">
        <f t="shared" si="37"/>
        <v>4-Medium C&amp;I</v>
      </c>
      <c r="R2399" s="148"/>
      <c r="U2399" s="148"/>
    </row>
    <row r="2400" spans="1:21" x14ac:dyDescent="0.35">
      <c r="A2400" s="146">
        <v>5</v>
      </c>
      <c r="B2400" s="146" t="s">
        <v>241</v>
      </c>
      <c r="C2400" s="146">
        <v>2020</v>
      </c>
      <c r="D2400" s="146">
        <v>3</v>
      </c>
      <c r="E2400" s="146" t="s">
        <v>369</v>
      </c>
      <c r="F2400" s="147">
        <v>75</v>
      </c>
      <c r="G2400" s="146" t="s">
        <v>154</v>
      </c>
      <c r="H2400" s="146">
        <v>950</v>
      </c>
      <c r="I2400" s="146" t="s">
        <v>269</v>
      </c>
      <c r="J2400" s="146" t="s">
        <v>248</v>
      </c>
      <c r="K2400" s="146" t="s">
        <v>270</v>
      </c>
      <c r="L2400" s="146">
        <v>4575</v>
      </c>
      <c r="M2400" s="146" t="s">
        <v>154</v>
      </c>
      <c r="N2400" s="146">
        <v>2</v>
      </c>
      <c r="O2400" s="146">
        <v>848.87</v>
      </c>
      <c r="P2400" s="146">
        <v>8780</v>
      </c>
      <c r="Q2400" t="str">
        <f t="shared" si="37"/>
        <v>3-Small C&amp;I</v>
      </c>
      <c r="R2400" s="148"/>
      <c r="U2400" s="148"/>
    </row>
    <row r="2401" spans="1:21" x14ac:dyDescent="0.35">
      <c r="A2401" s="146">
        <v>5</v>
      </c>
      <c r="B2401" s="146" t="s">
        <v>241</v>
      </c>
      <c r="C2401" s="146">
        <v>2020</v>
      </c>
      <c r="D2401" s="146">
        <v>3</v>
      </c>
      <c r="E2401" s="146" t="s">
        <v>369</v>
      </c>
      <c r="F2401" s="147">
        <v>77</v>
      </c>
      <c r="G2401" s="146" t="s">
        <v>154</v>
      </c>
      <c r="H2401" s="146">
        <v>950</v>
      </c>
      <c r="I2401" s="146" t="s">
        <v>269</v>
      </c>
      <c r="J2401" s="146" t="s">
        <v>248</v>
      </c>
      <c r="K2401" s="146" t="s">
        <v>270</v>
      </c>
      <c r="L2401" s="146">
        <v>4577</v>
      </c>
      <c r="M2401" s="146" t="s">
        <v>154</v>
      </c>
      <c r="N2401" s="146">
        <v>1</v>
      </c>
      <c r="O2401" s="146">
        <v>229.5</v>
      </c>
      <c r="P2401" s="146">
        <v>2413</v>
      </c>
      <c r="Q2401" t="str">
        <f t="shared" si="37"/>
        <v>3-Small C&amp;I</v>
      </c>
      <c r="R2401" s="148"/>
      <c r="U2401" s="148"/>
    </row>
    <row r="2402" spans="1:21" x14ac:dyDescent="0.35">
      <c r="A2402" s="146">
        <v>5</v>
      </c>
      <c r="B2402" s="146" t="s">
        <v>241</v>
      </c>
      <c r="C2402" s="146">
        <v>2020</v>
      </c>
      <c r="D2402" s="146">
        <v>3</v>
      </c>
      <c r="E2402" s="146" t="s">
        <v>369</v>
      </c>
      <c r="F2402" s="147">
        <v>79</v>
      </c>
      <c r="G2402" s="146" t="s">
        <v>154</v>
      </c>
      <c r="H2402" s="146">
        <v>950</v>
      </c>
      <c r="I2402" s="146" t="s">
        <v>269</v>
      </c>
      <c r="J2402" s="146" t="s">
        <v>248</v>
      </c>
      <c r="K2402" s="146" t="s">
        <v>270</v>
      </c>
      <c r="L2402" s="146">
        <v>4579</v>
      </c>
      <c r="M2402" s="146" t="s">
        <v>267</v>
      </c>
      <c r="N2402" s="146">
        <v>84</v>
      </c>
      <c r="O2402" s="146">
        <v>13876.02</v>
      </c>
      <c r="P2402" s="146">
        <v>139447</v>
      </c>
      <c r="Q2402" t="str">
        <f t="shared" si="37"/>
        <v>3-Small C&amp;I</v>
      </c>
      <c r="R2402" s="148"/>
      <c r="U2402" s="148"/>
    </row>
    <row r="2403" spans="1:21" x14ac:dyDescent="0.35">
      <c r="A2403" s="146">
        <v>5</v>
      </c>
      <c r="B2403" s="146" t="s">
        <v>241</v>
      </c>
      <c r="C2403" s="146">
        <v>2020</v>
      </c>
      <c r="D2403" s="146">
        <v>3</v>
      </c>
      <c r="E2403" s="146" t="s">
        <v>369</v>
      </c>
      <c r="F2403" s="147">
        <v>1</v>
      </c>
      <c r="G2403" s="146" t="s">
        <v>243</v>
      </c>
      <c r="H2403" s="146">
        <v>950</v>
      </c>
      <c r="I2403" s="146" t="s">
        <v>269</v>
      </c>
      <c r="J2403" s="146" t="s">
        <v>248</v>
      </c>
      <c r="K2403" s="146" t="s">
        <v>270</v>
      </c>
      <c r="L2403" s="146">
        <v>4512</v>
      </c>
      <c r="M2403" s="146" t="s">
        <v>247</v>
      </c>
      <c r="N2403" s="146">
        <v>732</v>
      </c>
      <c r="O2403" s="146">
        <v>46159.74</v>
      </c>
      <c r="P2403" s="146">
        <v>418632</v>
      </c>
      <c r="Q2403" t="str">
        <f t="shared" si="37"/>
        <v>3-Small C&amp;I</v>
      </c>
      <c r="R2403" s="148"/>
      <c r="U2403" s="148"/>
    </row>
    <row r="2404" spans="1:21" x14ac:dyDescent="0.35">
      <c r="A2404" s="146">
        <v>5</v>
      </c>
      <c r="B2404" s="146" t="s">
        <v>241</v>
      </c>
      <c r="C2404" s="146">
        <v>2020</v>
      </c>
      <c r="D2404" s="146">
        <v>3</v>
      </c>
      <c r="E2404" s="146" t="s">
        <v>369</v>
      </c>
      <c r="F2404" s="147">
        <v>6</v>
      </c>
      <c r="G2404" s="146" t="s">
        <v>293</v>
      </c>
      <c r="H2404" s="146">
        <v>5</v>
      </c>
      <c r="I2404" s="146" t="s">
        <v>289</v>
      </c>
      <c r="J2404" s="146" t="s">
        <v>248</v>
      </c>
      <c r="K2404" s="146" t="s">
        <v>270</v>
      </c>
      <c r="L2404" s="146">
        <v>700</v>
      </c>
      <c r="M2404" s="146" t="s">
        <v>296</v>
      </c>
      <c r="N2404" s="146">
        <v>6</v>
      </c>
      <c r="O2404" s="146">
        <v>546.48</v>
      </c>
      <c r="P2404" s="146">
        <v>2269</v>
      </c>
      <c r="Q2404" t="str">
        <f t="shared" si="37"/>
        <v>3-Small C&amp;I</v>
      </c>
      <c r="R2404" s="148"/>
      <c r="U2404" s="148"/>
    </row>
    <row r="2405" spans="1:21" x14ac:dyDescent="0.35">
      <c r="A2405" s="146">
        <v>5</v>
      </c>
      <c r="B2405" s="146" t="s">
        <v>241</v>
      </c>
      <c r="C2405" s="146">
        <v>2020</v>
      </c>
      <c r="D2405" s="146">
        <v>3</v>
      </c>
      <c r="E2405" s="146" t="s">
        <v>369</v>
      </c>
      <c r="F2405" s="147">
        <v>75</v>
      </c>
      <c r="G2405" s="146" t="s">
        <v>154</v>
      </c>
      <c r="H2405" s="146">
        <v>5</v>
      </c>
      <c r="I2405" s="146" t="s">
        <v>289</v>
      </c>
      <c r="J2405" s="146" t="s">
        <v>248</v>
      </c>
      <c r="K2405" s="146" t="s">
        <v>270</v>
      </c>
      <c r="L2405" s="146">
        <v>1575</v>
      </c>
      <c r="M2405" s="146" t="s">
        <v>320</v>
      </c>
      <c r="N2405" s="146">
        <v>5</v>
      </c>
      <c r="O2405" s="146">
        <v>2092.5500000000002</v>
      </c>
      <c r="P2405" s="146">
        <v>9380</v>
      </c>
      <c r="Q2405" t="str">
        <f t="shared" si="37"/>
        <v>3-Small C&amp;I</v>
      </c>
      <c r="R2405" s="148"/>
      <c r="U2405" s="148"/>
    </row>
    <row r="2406" spans="1:21" x14ac:dyDescent="0.35">
      <c r="A2406" s="146">
        <v>5</v>
      </c>
      <c r="B2406" s="146" t="s">
        <v>241</v>
      </c>
      <c r="C2406" s="146">
        <v>2020</v>
      </c>
      <c r="D2406" s="146">
        <v>3</v>
      </c>
      <c r="E2406" s="146" t="s">
        <v>369</v>
      </c>
      <c r="F2406" s="147">
        <v>10</v>
      </c>
      <c r="G2406" s="146" t="s">
        <v>250</v>
      </c>
      <c r="H2406" s="146">
        <v>616</v>
      </c>
      <c r="I2406" s="146" t="s">
        <v>311</v>
      </c>
      <c r="J2406" s="146" t="s">
        <v>305</v>
      </c>
      <c r="K2406" s="146" t="s">
        <v>307</v>
      </c>
      <c r="L2406" s="146">
        <v>4513</v>
      </c>
      <c r="M2406" s="146" t="s">
        <v>338</v>
      </c>
      <c r="N2406" s="146">
        <v>3</v>
      </c>
      <c r="O2406" s="146">
        <v>90.4</v>
      </c>
      <c r="P2406" s="146">
        <v>378</v>
      </c>
      <c r="Q2406" t="str">
        <f t="shared" si="37"/>
        <v>Street</v>
      </c>
      <c r="R2406" s="148"/>
      <c r="U2406" s="148"/>
    </row>
    <row r="2407" spans="1:21" x14ac:dyDescent="0.35">
      <c r="A2407" s="146">
        <v>5</v>
      </c>
      <c r="B2407" s="146" t="s">
        <v>241</v>
      </c>
      <c r="C2407" s="146">
        <v>2020</v>
      </c>
      <c r="D2407" s="146">
        <v>3</v>
      </c>
      <c r="E2407" s="146" t="s">
        <v>369</v>
      </c>
      <c r="F2407" s="147">
        <v>3</v>
      </c>
      <c r="G2407" s="146" t="s">
        <v>262</v>
      </c>
      <c r="H2407" s="146">
        <v>603</v>
      </c>
      <c r="I2407" s="146" t="s">
        <v>306</v>
      </c>
      <c r="J2407" s="146" t="s">
        <v>305</v>
      </c>
      <c r="K2407" s="146" t="s">
        <v>307</v>
      </c>
      <c r="L2407" s="146">
        <v>300</v>
      </c>
      <c r="M2407" s="146" t="s">
        <v>282</v>
      </c>
      <c r="N2407" s="146">
        <v>1847</v>
      </c>
      <c r="O2407" s="146">
        <v>186878.59</v>
      </c>
      <c r="P2407" s="146">
        <v>504079</v>
      </c>
      <c r="Q2407" t="str">
        <f t="shared" si="37"/>
        <v>Street</v>
      </c>
      <c r="R2407" s="148"/>
      <c r="U2407" s="148"/>
    </row>
    <row r="2408" spans="1:21" x14ac:dyDescent="0.35">
      <c r="A2408" s="146">
        <v>5</v>
      </c>
      <c r="B2408" s="146" t="s">
        <v>241</v>
      </c>
      <c r="C2408" s="146">
        <v>2020</v>
      </c>
      <c r="D2408" s="146">
        <v>3</v>
      </c>
      <c r="E2408" s="146" t="s">
        <v>369</v>
      </c>
      <c r="F2408" s="147">
        <v>60</v>
      </c>
      <c r="G2408" s="146" t="s">
        <v>154</v>
      </c>
      <c r="H2408" s="146">
        <v>615</v>
      </c>
      <c r="I2408" s="146" t="s">
        <v>298</v>
      </c>
      <c r="J2408" s="146" t="s">
        <v>290</v>
      </c>
      <c r="K2408" s="146" t="s">
        <v>299</v>
      </c>
      <c r="L2408" s="146">
        <v>4563</v>
      </c>
      <c r="M2408" s="146" t="s">
        <v>324</v>
      </c>
      <c r="N2408" s="146">
        <v>39</v>
      </c>
      <c r="O2408" s="146">
        <v>4885.34</v>
      </c>
      <c r="P2408" s="146">
        <v>10753</v>
      </c>
      <c r="Q2408" t="str">
        <f t="shared" si="37"/>
        <v>Street</v>
      </c>
      <c r="R2408" s="148"/>
      <c r="U2408" s="148"/>
    </row>
    <row r="2409" spans="1:21" x14ac:dyDescent="0.35">
      <c r="A2409" s="146">
        <v>5</v>
      </c>
      <c r="B2409" s="146" t="s">
        <v>241</v>
      </c>
      <c r="C2409" s="146">
        <v>2020</v>
      </c>
      <c r="D2409" s="146">
        <v>3</v>
      </c>
      <c r="E2409" s="146" t="s">
        <v>369</v>
      </c>
      <c r="F2409" s="147">
        <v>6</v>
      </c>
      <c r="G2409" s="146" t="s">
        <v>293</v>
      </c>
      <c r="H2409" s="146">
        <v>617</v>
      </c>
      <c r="I2409" s="146" t="s">
        <v>349</v>
      </c>
      <c r="J2409" s="146" t="s">
        <v>292</v>
      </c>
      <c r="K2409" s="146" t="s">
        <v>350</v>
      </c>
      <c r="L2409" s="146">
        <v>4562</v>
      </c>
      <c r="M2409" s="146" t="s">
        <v>300</v>
      </c>
      <c r="N2409" s="146">
        <v>8</v>
      </c>
      <c r="O2409" s="146">
        <v>13812.93</v>
      </c>
      <c r="P2409" s="146">
        <v>60291</v>
      </c>
      <c r="Q2409" t="str">
        <f t="shared" si="37"/>
        <v>Street</v>
      </c>
      <c r="R2409" s="148"/>
      <c r="U2409" s="148"/>
    </row>
    <row r="2410" spans="1:21" x14ac:dyDescent="0.35">
      <c r="A2410" s="146">
        <v>5</v>
      </c>
      <c r="B2410" s="146" t="s">
        <v>241</v>
      </c>
      <c r="C2410" s="146">
        <v>2020</v>
      </c>
      <c r="D2410" s="146">
        <v>3</v>
      </c>
      <c r="E2410" s="146" t="s">
        <v>369</v>
      </c>
      <c r="F2410" s="147">
        <v>6</v>
      </c>
      <c r="G2410" s="146" t="s">
        <v>293</v>
      </c>
      <c r="H2410" s="146">
        <v>618</v>
      </c>
      <c r="I2410" s="146" t="s">
        <v>365</v>
      </c>
      <c r="J2410" s="146" t="s">
        <v>297</v>
      </c>
      <c r="K2410" s="146" t="s">
        <v>352</v>
      </c>
      <c r="L2410" s="146">
        <v>4562</v>
      </c>
      <c r="M2410" s="146" t="s">
        <v>300</v>
      </c>
      <c r="N2410" s="146">
        <v>7</v>
      </c>
      <c r="O2410" s="146">
        <v>880.55</v>
      </c>
      <c r="P2410" s="146">
        <v>544</v>
      </c>
      <c r="Q2410" t="str">
        <f t="shared" si="37"/>
        <v>Street</v>
      </c>
      <c r="R2410" s="148"/>
      <c r="U2410" s="148"/>
    </row>
    <row r="2411" spans="1:21" x14ac:dyDescent="0.35">
      <c r="A2411" s="146">
        <v>5</v>
      </c>
      <c r="B2411" s="146" t="s">
        <v>241</v>
      </c>
      <c r="C2411" s="146">
        <v>2020</v>
      </c>
      <c r="D2411" s="146">
        <v>3</v>
      </c>
      <c r="E2411" s="146" t="s">
        <v>369</v>
      </c>
      <c r="F2411" s="147">
        <v>1</v>
      </c>
      <c r="G2411" s="146" t="s">
        <v>243</v>
      </c>
      <c r="H2411" s="146">
        <v>6</v>
      </c>
      <c r="I2411" s="146" t="s">
        <v>344</v>
      </c>
      <c r="J2411" s="146" t="s">
        <v>257</v>
      </c>
      <c r="K2411" s="146" t="s">
        <v>258</v>
      </c>
      <c r="L2411" s="146">
        <v>200</v>
      </c>
      <c r="M2411" s="146" t="s">
        <v>259</v>
      </c>
      <c r="N2411" s="146">
        <v>52347</v>
      </c>
      <c r="O2411" s="146">
        <v>4987285.95</v>
      </c>
      <c r="P2411" s="146">
        <v>28056340</v>
      </c>
      <c r="Q2411" t="str">
        <f t="shared" si="37"/>
        <v>2-Low Income Residential</v>
      </c>
      <c r="R2411" s="148"/>
      <c r="U2411" s="148"/>
    </row>
    <row r="2412" spans="1:21" x14ac:dyDescent="0.35">
      <c r="A2412" s="146">
        <v>5</v>
      </c>
      <c r="B2412" s="146" t="s">
        <v>241</v>
      </c>
      <c r="C2412" s="146">
        <v>2020</v>
      </c>
      <c r="D2412" s="146">
        <v>3</v>
      </c>
      <c r="E2412" s="146" t="s">
        <v>369</v>
      </c>
      <c r="F2412" s="147">
        <v>3</v>
      </c>
      <c r="G2412" s="146" t="s">
        <v>262</v>
      </c>
      <c r="H2412" s="146">
        <v>903</v>
      </c>
      <c r="I2412" s="146" t="s">
        <v>244</v>
      </c>
      <c r="J2412" s="146" t="s">
        <v>245</v>
      </c>
      <c r="K2412" s="146" t="s">
        <v>246</v>
      </c>
      <c r="L2412" s="146">
        <v>4532</v>
      </c>
      <c r="M2412" s="146" t="s">
        <v>265</v>
      </c>
      <c r="N2412" s="146">
        <v>1136</v>
      </c>
      <c r="O2412" s="146">
        <v>372830.98</v>
      </c>
      <c r="P2412" s="146">
        <v>2992847</v>
      </c>
      <c r="Q2412" t="str">
        <f t="shared" si="37"/>
        <v>1-Residential</v>
      </c>
      <c r="R2412" s="148"/>
      <c r="U2412" s="148"/>
    </row>
    <row r="2413" spans="1:21" x14ac:dyDescent="0.35">
      <c r="A2413" s="146">
        <v>5</v>
      </c>
      <c r="B2413" s="146" t="s">
        <v>241</v>
      </c>
      <c r="C2413" s="146">
        <v>2020</v>
      </c>
      <c r="D2413" s="146">
        <v>3</v>
      </c>
      <c r="E2413" s="146" t="s">
        <v>369</v>
      </c>
      <c r="F2413" s="147">
        <v>79</v>
      </c>
      <c r="G2413" s="146" t="s">
        <v>154</v>
      </c>
      <c r="H2413" s="146">
        <v>153</v>
      </c>
      <c r="I2413" s="146" t="s">
        <v>342</v>
      </c>
      <c r="J2413" s="146" t="s">
        <v>279</v>
      </c>
      <c r="K2413" s="146" t="s">
        <v>279</v>
      </c>
      <c r="L2413" s="146">
        <v>1579</v>
      </c>
      <c r="M2413" s="146" t="s">
        <v>343</v>
      </c>
      <c r="N2413" s="146">
        <v>18</v>
      </c>
      <c r="O2413" s="146">
        <v>0</v>
      </c>
      <c r="P2413" s="146">
        <v>5199314</v>
      </c>
      <c r="Q2413" t="str">
        <f t="shared" si="37"/>
        <v>OTHER</v>
      </c>
      <c r="R2413" s="148"/>
      <c r="U2413" s="148"/>
    </row>
    <row r="2414" spans="1:21" x14ac:dyDescent="0.35">
      <c r="A2414" s="146">
        <v>4</v>
      </c>
      <c r="B2414" s="146" t="s">
        <v>249</v>
      </c>
      <c r="C2414" s="146">
        <v>2020</v>
      </c>
      <c r="D2414" s="146">
        <v>3</v>
      </c>
      <c r="E2414" s="146" t="s">
        <v>369</v>
      </c>
      <c r="F2414" s="147">
        <v>3</v>
      </c>
      <c r="G2414" s="146" t="s">
        <v>262</v>
      </c>
      <c r="H2414" s="146">
        <v>710</v>
      </c>
      <c r="I2414" s="146" t="s">
        <v>332</v>
      </c>
      <c r="J2414" s="146" t="s">
        <v>277</v>
      </c>
      <c r="K2414" s="146" t="s">
        <v>317</v>
      </c>
      <c r="L2414" s="146">
        <v>4532</v>
      </c>
      <c r="M2414" s="146" t="s">
        <v>265</v>
      </c>
      <c r="N2414" s="146">
        <v>10</v>
      </c>
      <c r="O2414" s="146">
        <v>-235089.63</v>
      </c>
      <c r="P2414" s="146">
        <v>-2175634</v>
      </c>
      <c r="Q2414" t="str">
        <f t="shared" si="37"/>
        <v>5-Large C&amp;I</v>
      </c>
      <c r="R2414" s="148"/>
      <c r="U2414" s="148"/>
    </row>
    <row r="2415" spans="1:21" x14ac:dyDescent="0.35">
      <c r="A2415" s="146">
        <v>5</v>
      </c>
      <c r="B2415" s="146" t="s">
        <v>241</v>
      </c>
      <c r="C2415" s="146">
        <v>2020</v>
      </c>
      <c r="D2415" s="146">
        <v>3</v>
      </c>
      <c r="E2415" s="146" t="s">
        <v>369</v>
      </c>
      <c r="F2415" s="147">
        <v>3</v>
      </c>
      <c r="G2415" s="146" t="s">
        <v>262</v>
      </c>
      <c r="H2415" s="146">
        <v>16</v>
      </c>
      <c r="I2415" s="146" t="s">
        <v>326</v>
      </c>
      <c r="J2415" s="146" t="s">
        <v>271</v>
      </c>
      <c r="K2415" s="146" t="s">
        <v>327</v>
      </c>
      <c r="L2415" s="146">
        <v>300</v>
      </c>
      <c r="M2415" s="146" t="s">
        <v>282</v>
      </c>
      <c r="N2415" s="146">
        <v>1</v>
      </c>
      <c r="O2415" s="146">
        <v>2090.66</v>
      </c>
      <c r="P2415" s="146">
        <v>10680</v>
      </c>
      <c r="Q2415" t="str">
        <f t="shared" si="37"/>
        <v>4-Medium C&amp;I</v>
      </c>
      <c r="R2415" s="148"/>
      <c r="U2415" s="148"/>
    </row>
    <row r="2416" spans="1:21" x14ac:dyDescent="0.35">
      <c r="A2416" s="146">
        <v>5</v>
      </c>
      <c r="B2416" s="146" t="s">
        <v>241</v>
      </c>
      <c r="C2416" s="146">
        <v>2020</v>
      </c>
      <c r="D2416" s="146">
        <v>3</v>
      </c>
      <c r="E2416" s="146" t="s">
        <v>369</v>
      </c>
      <c r="F2416" s="147">
        <v>79</v>
      </c>
      <c r="G2416" s="146" t="s">
        <v>154</v>
      </c>
      <c r="H2416" s="146">
        <v>710</v>
      </c>
      <c r="I2416" s="146" t="s">
        <v>332</v>
      </c>
      <c r="J2416" s="146" t="s">
        <v>277</v>
      </c>
      <c r="K2416" s="146" t="s">
        <v>317</v>
      </c>
      <c r="L2416" s="146">
        <v>4579</v>
      </c>
      <c r="M2416" s="146" t="s">
        <v>267</v>
      </c>
      <c r="N2416" s="146">
        <v>1</v>
      </c>
      <c r="O2416" s="146">
        <v>7263.2</v>
      </c>
      <c r="P2416" s="146">
        <v>133208</v>
      </c>
      <c r="Q2416" t="str">
        <f t="shared" si="37"/>
        <v>5-Large C&amp;I</v>
      </c>
      <c r="R2416" s="148"/>
      <c r="U2416" s="148"/>
    </row>
    <row r="2417" spans="1:21" x14ac:dyDescent="0.35">
      <c r="A2417" s="146">
        <v>4</v>
      </c>
      <c r="B2417" s="146" t="s">
        <v>249</v>
      </c>
      <c r="C2417" s="146">
        <v>2020</v>
      </c>
      <c r="D2417" s="146">
        <v>3</v>
      </c>
      <c r="E2417" s="146" t="s">
        <v>369</v>
      </c>
      <c r="F2417" s="147">
        <v>3</v>
      </c>
      <c r="G2417" s="146" t="s">
        <v>262</v>
      </c>
      <c r="H2417" s="146">
        <v>10</v>
      </c>
      <c r="I2417" s="146" t="s">
        <v>347</v>
      </c>
      <c r="J2417" s="146" t="s">
        <v>266</v>
      </c>
      <c r="K2417" s="146" t="s">
        <v>276</v>
      </c>
      <c r="L2417" s="146">
        <v>300</v>
      </c>
      <c r="M2417" s="146" t="s">
        <v>282</v>
      </c>
      <c r="N2417" s="146">
        <v>20</v>
      </c>
      <c r="O2417" s="146">
        <v>2329.42</v>
      </c>
      <c r="P2417" s="146">
        <v>9559</v>
      </c>
      <c r="Q2417" t="str">
        <f t="shared" si="37"/>
        <v>3-Small C&amp;I</v>
      </c>
      <c r="R2417" s="148"/>
      <c r="U2417" s="148"/>
    </row>
    <row r="2418" spans="1:21" x14ac:dyDescent="0.35">
      <c r="A2418" s="146">
        <v>5</v>
      </c>
      <c r="B2418" s="146" t="s">
        <v>241</v>
      </c>
      <c r="C2418" s="146">
        <v>2020</v>
      </c>
      <c r="D2418" s="146">
        <v>3</v>
      </c>
      <c r="E2418" s="146" t="s">
        <v>369</v>
      </c>
      <c r="F2418" s="147">
        <v>3</v>
      </c>
      <c r="G2418" s="146" t="s">
        <v>262</v>
      </c>
      <c r="H2418" s="146">
        <v>310</v>
      </c>
      <c r="I2418" s="146" t="s">
        <v>275</v>
      </c>
      <c r="J2418" s="146" t="s">
        <v>266</v>
      </c>
      <c r="K2418" s="146" t="s">
        <v>276</v>
      </c>
      <c r="L2418" s="146">
        <v>300</v>
      </c>
      <c r="M2418" s="146" t="s">
        <v>282</v>
      </c>
      <c r="N2418" s="146">
        <v>1</v>
      </c>
      <c r="O2418" s="146">
        <v>68.5</v>
      </c>
      <c r="P2418" s="146">
        <v>131</v>
      </c>
      <c r="Q2418" t="str">
        <f t="shared" si="37"/>
        <v>3-Small C&amp;I</v>
      </c>
      <c r="R2418" s="148"/>
      <c r="U2418" s="148"/>
    </row>
    <row r="2419" spans="1:21" x14ac:dyDescent="0.35">
      <c r="A2419" s="146">
        <v>4</v>
      </c>
      <c r="B2419" s="146" t="s">
        <v>249</v>
      </c>
      <c r="C2419" s="146">
        <v>2020</v>
      </c>
      <c r="D2419" s="146">
        <v>3</v>
      </c>
      <c r="E2419" s="146" t="s">
        <v>369</v>
      </c>
      <c r="F2419" s="147">
        <v>5</v>
      </c>
      <c r="G2419" s="146" t="s">
        <v>283</v>
      </c>
      <c r="H2419" s="146">
        <v>950</v>
      </c>
      <c r="I2419" s="146" t="s">
        <v>269</v>
      </c>
      <c r="J2419" s="146" t="s">
        <v>248</v>
      </c>
      <c r="K2419" s="146" t="s">
        <v>270</v>
      </c>
      <c r="L2419" s="146">
        <v>4552</v>
      </c>
      <c r="M2419" s="146" t="s">
        <v>313</v>
      </c>
      <c r="N2419" s="146">
        <v>2</v>
      </c>
      <c r="O2419" s="146">
        <v>47.64</v>
      </c>
      <c r="P2419" s="146">
        <v>276</v>
      </c>
      <c r="Q2419" t="str">
        <f t="shared" si="37"/>
        <v>3-Small C&amp;I</v>
      </c>
      <c r="R2419" s="148"/>
      <c r="U2419" s="148"/>
    </row>
    <row r="2420" spans="1:21" x14ac:dyDescent="0.35">
      <c r="A2420" s="146">
        <v>5</v>
      </c>
      <c r="B2420" s="146" t="s">
        <v>241</v>
      </c>
      <c r="C2420" s="146">
        <v>2020</v>
      </c>
      <c r="D2420" s="146">
        <v>3</v>
      </c>
      <c r="E2420" s="146" t="s">
        <v>369</v>
      </c>
      <c r="F2420" s="147">
        <v>3</v>
      </c>
      <c r="G2420" s="146" t="s">
        <v>262</v>
      </c>
      <c r="H2420" s="146">
        <v>8</v>
      </c>
      <c r="I2420" s="146" t="s">
        <v>333</v>
      </c>
      <c r="J2420" s="146" t="s">
        <v>255</v>
      </c>
      <c r="K2420" s="146" t="s">
        <v>264</v>
      </c>
      <c r="L2420" s="146">
        <v>300</v>
      </c>
      <c r="M2420" s="146" t="s">
        <v>282</v>
      </c>
      <c r="N2420" s="146">
        <v>382</v>
      </c>
      <c r="O2420" s="146">
        <v>22694.67</v>
      </c>
      <c r="P2420" s="146">
        <v>92201</v>
      </c>
      <c r="Q2420" t="str">
        <f t="shared" si="37"/>
        <v>3-Small C&amp;I</v>
      </c>
      <c r="R2420" s="148"/>
      <c r="U2420" s="148"/>
    </row>
    <row r="2421" spans="1:21" x14ac:dyDescent="0.35">
      <c r="A2421" s="146">
        <v>5</v>
      </c>
      <c r="B2421" s="146" t="s">
        <v>241</v>
      </c>
      <c r="C2421" s="146">
        <v>2020</v>
      </c>
      <c r="D2421" s="146">
        <v>3</v>
      </c>
      <c r="E2421" s="146" t="s">
        <v>369</v>
      </c>
      <c r="F2421" s="147">
        <v>6</v>
      </c>
      <c r="G2421" s="146" t="s">
        <v>293</v>
      </c>
      <c r="H2421" s="146">
        <v>613</v>
      </c>
      <c r="I2421" s="146" t="s">
        <v>294</v>
      </c>
      <c r="J2421" s="146" t="s">
        <v>253</v>
      </c>
      <c r="K2421" s="146" t="s">
        <v>295</v>
      </c>
      <c r="L2421" s="146">
        <v>700</v>
      </c>
      <c r="M2421" s="146" t="s">
        <v>296</v>
      </c>
      <c r="N2421" s="146">
        <v>6</v>
      </c>
      <c r="O2421" s="146">
        <v>128.84</v>
      </c>
      <c r="P2421" s="146">
        <v>384</v>
      </c>
      <c r="Q2421" t="str">
        <f t="shared" si="37"/>
        <v>3-Small C&amp;I</v>
      </c>
      <c r="R2421" s="148"/>
      <c r="U2421" s="148"/>
    </row>
    <row r="2422" spans="1:21" x14ac:dyDescent="0.35">
      <c r="A2422" s="146">
        <v>5</v>
      </c>
      <c r="B2422" s="146" t="s">
        <v>241</v>
      </c>
      <c r="C2422" s="146">
        <v>2020</v>
      </c>
      <c r="D2422" s="146">
        <v>3</v>
      </c>
      <c r="E2422" s="146" t="s">
        <v>369</v>
      </c>
      <c r="F2422" s="147">
        <v>3</v>
      </c>
      <c r="G2422" s="146" t="s">
        <v>262</v>
      </c>
      <c r="H2422" s="146">
        <v>621</v>
      </c>
      <c r="I2422" s="146" t="s">
        <v>323</v>
      </c>
      <c r="J2422" s="146" t="s">
        <v>253</v>
      </c>
      <c r="K2422" s="146" t="s">
        <v>295</v>
      </c>
      <c r="L2422" s="146">
        <v>4532</v>
      </c>
      <c r="M2422" s="146" t="s">
        <v>265</v>
      </c>
      <c r="N2422" s="146">
        <v>6</v>
      </c>
      <c r="O2422" s="146">
        <v>534.01</v>
      </c>
      <c r="P2422" s="146">
        <v>5327</v>
      </c>
      <c r="Q2422" t="str">
        <f t="shared" si="37"/>
        <v>3-Small C&amp;I</v>
      </c>
      <c r="R2422" s="148"/>
      <c r="U2422" s="148"/>
    </row>
    <row r="2423" spans="1:21" x14ac:dyDescent="0.35">
      <c r="A2423" s="146">
        <v>4</v>
      </c>
      <c r="B2423" s="146" t="s">
        <v>249</v>
      </c>
      <c r="C2423" s="146">
        <v>2020</v>
      </c>
      <c r="D2423" s="146">
        <v>3</v>
      </c>
      <c r="E2423" s="146" t="s">
        <v>369</v>
      </c>
      <c r="F2423" s="147">
        <v>1</v>
      </c>
      <c r="G2423" s="146" t="s">
        <v>243</v>
      </c>
      <c r="H2423" s="146">
        <v>950</v>
      </c>
      <c r="I2423" s="146" t="s">
        <v>269</v>
      </c>
      <c r="J2423" s="146" t="s">
        <v>248</v>
      </c>
      <c r="K2423" s="146" t="s">
        <v>270</v>
      </c>
      <c r="L2423" s="146">
        <v>4512</v>
      </c>
      <c r="M2423" s="146" t="s">
        <v>247</v>
      </c>
      <c r="N2423" s="146">
        <v>30</v>
      </c>
      <c r="O2423" s="146">
        <v>2040.75</v>
      </c>
      <c r="P2423" s="146">
        <v>17134</v>
      </c>
      <c r="Q2423" t="str">
        <f t="shared" si="37"/>
        <v>3-Small C&amp;I</v>
      </c>
      <c r="R2423" s="148"/>
      <c r="U2423" s="148"/>
    </row>
    <row r="2424" spans="1:21" x14ac:dyDescent="0.35">
      <c r="A2424" s="146">
        <v>5</v>
      </c>
      <c r="B2424" s="146" t="s">
        <v>241</v>
      </c>
      <c r="C2424" s="146">
        <v>2020</v>
      </c>
      <c r="D2424" s="146">
        <v>3</v>
      </c>
      <c r="E2424" s="146" t="s">
        <v>369</v>
      </c>
      <c r="F2424" s="147">
        <v>77</v>
      </c>
      <c r="G2424" s="146" t="s">
        <v>154</v>
      </c>
      <c r="H2424" s="146">
        <v>5</v>
      </c>
      <c r="I2424" s="146" t="s">
        <v>289</v>
      </c>
      <c r="J2424" s="146" t="s">
        <v>248</v>
      </c>
      <c r="K2424" s="146" t="s">
        <v>270</v>
      </c>
      <c r="L2424" s="146">
        <v>1577</v>
      </c>
      <c r="M2424" s="146" t="s">
        <v>336</v>
      </c>
      <c r="N2424" s="146">
        <v>2</v>
      </c>
      <c r="O2424" s="146">
        <v>1460.82</v>
      </c>
      <c r="P2424" s="146">
        <v>6778</v>
      </c>
      <c r="Q2424" t="str">
        <f t="shared" si="37"/>
        <v>3-Small C&amp;I</v>
      </c>
      <c r="R2424" s="148"/>
      <c r="U2424" s="148"/>
    </row>
    <row r="2425" spans="1:21" x14ac:dyDescent="0.35">
      <c r="A2425" s="146">
        <v>5</v>
      </c>
      <c r="B2425" s="146" t="s">
        <v>241</v>
      </c>
      <c r="C2425" s="146">
        <v>2020</v>
      </c>
      <c r="D2425" s="146">
        <v>3</v>
      </c>
      <c r="E2425" s="146" t="s">
        <v>369</v>
      </c>
      <c r="F2425" s="147">
        <v>6</v>
      </c>
      <c r="G2425" s="146" t="s">
        <v>293</v>
      </c>
      <c r="H2425" s="146">
        <v>603</v>
      </c>
      <c r="I2425" s="146" t="s">
        <v>306</v>
      </c>
      <c r="J2425" s="146" t="s">
        <v>305</v>
      </c>
      <c r="K2425" s="146" t="s">
        <v>307</v>
      </c>
      <c r="L2425" s="146">
        <v>700</v>
      </c>
      <c r="M2425" s="146" t="s">
        <v>296</v>
      </c>
      <c r="N2425" s="146">
        <v>648</v>
      </c>
      <c r="O2425" s="146">
        <v>55242.49</v>
      </c>
      <c r="P2425" s="146">
        <v>143689</v>
      </c>
      <c r="Q2425" t="str">
        <f t="shared" si="37"/>
        <v>Street</v>
      </c>
      <c r="R2425" s="148"/>
      <c r="U2425" s="148"/>
    </row>
    <row r="2426" spans="1:21" x14ac:dyDescent="0.35">
      <c r="A2426" s="146">
        <v>5</v>
      </c>
      <c r="B2426" s="146" t="s">
        <v>241</v>
      </c>
      <c r="C2426" s="146">
        <v>2020</v>
      </c>
      <c r="D2426" s="146">
        <v>3</v>
      </c>
      <c r="E2426" s="146" t="s">
        <v>369</v>
      </c>
      <c r="F2426" s="147">
        <v>6</v>
      </c>
      <c r="G2426" s="146" t="s">
        <v>293</v>
      </c>
      <c r="H2426" s="146">
        <v>615</v>
      </c>
      <c r="I2426" s="146" t="s">
        <v>298</v>
      </c>
      <c r="J2426" s="146" t="s">
        <v>290</v>
      </c>
      <c r="K2426" s="146" t="s">
        <v>299</v>
      </c>
      <c r="L2426" s="146">
        <v>4562</v>
      </c>
      <c r="M2426" s="146" t="s">
        <v>300</v>
      </c>
      <c r="N2426" s="146">
        <v>580</v>
      </c>
      <c r="O2426" s="146">
        <v>455761.66</v>
      </c>
      <c r="P2426" s="146">
        <v>903282</v>
      </c>
      <c r="Q2426" t="str">
        <f t="shared" si="37"/>
        <v>Street</v>
      </c>
      <c r="R2426" s="148"/>
      <c r="U2426" s="148"/>
    </row>
    <row r="2427" spans="1:21" x14ac:dyDescent="0.35">
      <c r="A2427" s="146">
        <v>4</v>
      </c>
      <c r="B2427" s="146" t="s">
        <v>249</v>
      </c>
      <c r="C2427" s="146">
        <v>2020</v>
      </c>
      <c r="D2427" s="146">
        <v>3</v>
      </c>
      <c r="E2427" s="146" t="s">
        <v>369</v>
      </c>
      <c r="F2427" s="147">
        <v>1</v>
      </c>
      <c r="G2427" s="146" t="s">
        <v>243</v>
      </c>
      <c r="H2427" s="146">
        <v>1</v>
      </c>
      <c r="I2427" s="146" t="s">
        <v>251</v>
      </c>
      <c r="J2427" s="146" t="s">
        <v>245</v>
      </c>
      <c r="K2427" s="146" t="s">
        <v>246</v>
      </c>
      <c r="L2427" s="146">
        <v>200</v>
      </c>
      <c r="M2427" s="146" t="s">
        <v>259</v>
      </c>
      <c r="N2427" s="146">
        <v>1369</v>
      </c>
      <c r="O2427" s="146">
        <v>249304.07</v>
      </c>
      <c r="P2427" s="146">
        <v>902452</v>
      </c>
      <c r="Q2427" t="str">
        <f t="shared" si="37"/>
        <v>1-Residential</v>
      </c>
      <c r="R2427" s="148"/>
      <c r="U2427" s="148"/>
    </row>
    <row r="2428" spans="1:21" x14ac:dyDescent="0.35">
      <c r="A2428" s="146">
        <v>5</v>
      </c>
      <c r="B2428" s="146" t="s">
        <v>241</v>
      </c>
      <c r="C2428" s="146">
        <v>2020</v>
      </c>
      <c r="D2428" s="146">
        <v>3</v>
      </c>
      <c r="E2428" s="146" t="s">
        <v>369</v>
      </c>
      <c r="F2428" s="147">
        <v>71</v>
      </c>
      <c r="G2428" s="146" t="s">
        <v>154</v>
      </c>
      <c r="H2428" s="146">
        <v>1</v>
      </c>
      <c r="I2428" s="146" t="s">
        <v>251</v>
      </c>
      <c r="J2428" s="146" t="s">
        <v>245</v>
      </c>
      <c r="K2428" s="146" t="s">
        <v>246</v>
      </c>
      <c r="L2428" s="146">
        <v>1571</v>
      </c>
      <c r="M2428" s="146" t="s">
        <v>331</v>
      </c>
      <c r="N2428" s="146">
        <v>1</v>
      </c>
      <c r="O2428" s="146">
        <v>7</v>
      </c>
      <c r="P2428" s="146">
        <v>0</v>
      </c>
      <c r="Q2428" t="str">
        <f t="shared" si="37"/>
        <v>1-Residential</v>
      </c>
      <c r="R2428" s="148"/>
      <c r="U2428" s="148"/>
    </row>
    <row r="2429" spans="1:21" x14ac:dyDescent="0.35">
      <c r="A2429" s="146">
        <v>5</v>
      </c>
      <c r="B2429" s="146" t="s">
        <v>241</v>
      </c>
      <c r="C2429" s="146">
        <v>2020</v>
      </c>
      <c r="D2429" s="146">
        <v>3</v>
      </c>
      <c r="E2429" s="146" t="s">
        <v>369</v>
      </c>
      <c r="F2429" s="147">
        <v>10</v>
      </c>
      <c r="G2429" s="146" t="s">
        <v>250</v>
      </c>
      <c r="H2429" s="146">
        <v>903</v>
      </c>
      <c r="I2429" s="146" t="s">
        <v>244</v>
      </c>
      <c r="J2429" s="146" t="s">
        <v>245</v>
      </c>
      <c r="K2429" s="146" t="s">
        <v>246</v>
      </c>
      <c r="L2429" s="146">
        <v>4513</v>
      </c>
      <c r="M2429" s="146" t="s">
        <v>338</v>
      </c>
      <c r="N2429" s="146">
        <v>33061</v>
      </c>
      <c r="O2429" s="146">
        <v>4302392.9800000004</v>
      </c>
      <c r="P2429" s="146">
        <v>33406114</v>
      </c>
      <c r="Q2429" t="str">
        <f t="shared" si="37"/>
        <v>1-Residential</v>
      </c>
      <c r="R2429" s="148"/>
      <c r="U2429" s="148"/>
    </row>
    <row r="2430" spans="1:21" x14ac:dyDescent="0.35">
      <c r="A2430" s="146">
        <v>5</v>
      </c>
      <c r="B2430" s="146" t="s">
        <v>241</v>
      </c>
      <c r="C2430" s="146">
        <v>2020</v>
      </c>
      <c r="D2430" s="146">
        <v>3</v>
      </c>
      <c r="E2430" s="146" t="s">
        <v>369</v>
      </c>
      <c r="F2430" s="147">
        <v>10</v>
      </c>
      <c r="G2430" s="146" t="s">
        <v>250</v>
      </c>
      <c r="H2430" s="146">
        <v>6</v>
      </c>
      <c r="I2430" s="146" t="s">
        <v>344</v>
      </c>
      <c r="J2430" s="146" t="s">
        <v>257</v>
      </c>
      <c r="K2430" s="146" t="s">
        <v>258</v>
      </c>
      <c r="L2430" s="146">
        <v>207</v>
      </c>
      <c r="M2430" s="146" t="s">
        <v>252</v>
      </c>
      <c r="N2430" s="146">
        <v>5020</v>
      </c>
      <c r="O2430" s="146">
        <v>880122.94</v>
      </c>
      <c r="P2430" s="146">
        <v>5062024</v>
      </c>
      <c r="Q2430" t="str">
        <f t="shared" si="37"/>
        <v>2-Low Income Residential</v>
      </c>
      <c r="R2430" s="148"/>
      <c r="U2430" s="148"/>
    </row>
    <row r="2431" spans="1:21" x14ac:dyDescent="0.35">
      <c r="A2431" s="146">
        <v>5</v>
      </c>
      <c r="B2431" s="146" t="s">
        <v>241</v>
      </c>
      <c r="C2431" s="146">
        <v>2020</v>
      </c>
      <c r="D2431" s="146">
        <v>3</v>
      </c>
      <c r="E2431" s="146" t="s">
        <v>369</v>
      </c>
      <c r="F2431" s="147">
        <v>6</v>
      </c>
      <c r="G2431" s="146" t="s">
        <v>293</v>
      </c>
      <c r="H2431" s="146">
        <v>608</v>
      </c>
      <c r="I2431" s="146" t="s">
        <v>339</v>
      </c>
      <c r="J2431" s="146" t="s">
        <v>308</v>
      </c>
      <c r="K2431" s="146" t="s">
        <v>154</v>
      </c>
      <c r="L2431" s="146">
        <v>700</v>
      </c>
      <c r="M2431" s="146" t="s">
        <v>296</v>
      </c>
      <c r="N2431" s="146">
        <v>58</v>
      </c>
      <c r="O2431" s="146">
        <v>195177.82</v>
      </c>
      <c r="P2431" s="146">
        <v>882548</v>
      </c>
      <c r="Q2431" t="str">
        <f t="shared" si="37"/>
        <v>Street</v>
      </c>
      <c r="R2431" s="148"/>
      <c r="U2431" s="148"/>
    </row>
    <row r="2432" spans="1:21" x14ac:dyDescent="0.35">
      <c r="A2432" s="146">
        <v>4</v>
      </c>
      <c r="B2432" s="146" t="s">
        <v>249</v>
      </c>
      <c r="C2432" s="146">
        <v>2020</v>
      </c>
      <c r="D2432" s="146">
        <v>3</v>
      </c>
      <c r="E2432" s="146" t="s">
        <v>369</v>
      </c>
      <c r="F2432" s="147">
        <v>3</v>
      </c>
      <c r="G2432" s="146" t="s">
        <v>262</v>
      </c>
      <c r="H2432" s="146">
        <v>616</v>
      </c>
      <c r="I2432" s="146" t="s">
        <v>311</v>
      </c>
      <c r="J2432" s="146" t="s">
        <v>305</v>
      </c>
      <c r="K2432" s="146" t="s">
        <v>307</v>
      </c>
      <c r="L2432" s="146">
        <v>4532</v>
      </c>
      <c r="M2432" s="146" t="s">
        <v>265</v>
      </c>
      <c r="N2432" s="146">
        <v>1</v>
      </c>
      <c r="O2432" s="146">
        <v>8.8800000000000008</v>
      </c>
      <c r="P2432" s="146">
        <v>21</v>
      </c>
      <c r="Q2432" t="str">
        <f t="shared" si="37"/>
        <v>Street</v>
      </c>
      <c r="R2432" s="148"/>
      <c r="U2432" s="148"/>
    </row>
    <row r="2433" spans="1:21" x14ac:dyDescent="0.35">
      <c r="A2433" s="146">
        <v>5</v>
      </c>
      <c r="B2433" s="146" t="s">
        <v>241</v>
      </c>
      <c r="C2433" s="146">
        <v>2020</v>
      </c>
      <c r="D2433" s="146">
        <v>3</v>
      </c>
      <c r="E2433" s="146" t="s">
        <v>369</v>
      </c>
      <c r="F2433" s="147">
        <v>6</v>
      </c>
      <c r="G2433" s="146" t="s">
        <v>293</v>
      </c>
      <c r="H2433" s="146">
        <v>601</v>
      </c>
      <c r="I2433" s="146" t="s">
        <v>359</v>
      </c>
      <c r="J2433" s="146" t="s">
        <v>290</v>
      </c>
      <c r="K2433" s="146" t="s">
        <v>299</v>
      </c>
      <c r="L2433" s="146">
        <v>700</v>
      </c>
      <c r="M2433" s="146" t="s">
        <v>296</v>
      </c>
      <c r="N2433" s="146">
        <v>121</v>
      </c>
      <c r="O2433" s="146">
        <v>57828.12</v>
      </c>
      <c r="P2433" s="146">
        <v>94762</v>
      </c>
      <c r="Q2433" t="str">
        <f t="shared" si="37"/>
        <v>Street</v>
      </c>
      <c r="R2433" s="148"/>
      <c r="U2433" s="148"/>
    </row>
    <row r="2434" spans="1:21" x14ac:dyDescent="0.35">
      <c r="A2434" s="146">
        <v>5</v>
      </c>
      <c r="B2434" s="146" t="s">
        <v>241</v>
      </c>
      <c r="C2434" s="146">
        <v>2020</v>
      </c>
      <c r="D2434" s="146">
        <v>3</v>
      </c>
      <c r="E2434" s="146" t="s">
        <v>369</v>
      </c>
      <c r="F2434" s="147">
        <v>5</v>
      </c>
      <c r="G2434" s="146" t="s">
        <v>283</v>
      </c>
      <c r="H2434" s="146">
        <v>700</v>
      </c>
      <c r="I2434" s="146" t="s">
        <v>329</v>
      </c>
      <c r="J2434" s="146" t="s">
        <v>277</v>
      </c>
      <c r="K2434" s="146" t="s">
        <v>317</v>
      </c>
      <c r="L2434" s="146">
        <v>460</v>
      </c>
      <c r="M2434" s="146" t="s">
        <v>285</v>
      </c>
      <c r="N2434" s="146">
        <v>4</v>
      </c>
      <c r="O2434" s="146">
        <v>104625.89</v>
      </c>
      <c r="P2434" s="146">
        <v>602650</v>
      </c>
      <c r="Q2434" t="str">
        <f t="shared" ref="Q2434:Q2497" si="38">VLOOKUP(J2434,S:T,2,FALSE)</f>
        <v>5-Large C&amp;I</v>
      </c>
      <c r="R2434" s="148"/>
      <c r="U2434" s="148"/>
    </row>
    <row r="2435" spans="1:21" x14ac:dyDescent="0.35">
      <c r="A2435" s="146">
        <v>5</v>
      </c>
      <c r="B2435" s="146" t="s">
        <v>241</v>
      </c>
      <c r="C2435" s="146">
        <v>2020</v>
      </c>
      <c r="D2435" s="146">
        <v>3</v>
      </c>
      <c r="E2435" s="146" t="s">
        <v>369</v>
      </c>
      <c r="F2435" s="147">
        <v>5</v>
      </c>
      <c r="G2435" s="146" t="s">
        <v>283</v>
      </c>
      <c r="H2435" s="146">
        <v>701</v>
      </c>
      <c r="I2435" s="146" t="s">
        <v>316</v>
      </c>
      <c r="J2435" s="146" t="s">
        <v>277</v>
      </c>
      <c r="K2435" s="146" t="s">
        <v>317</v>
      </c>
      <c r="L2435" s="146">
        <v>460</v>
      </c>
      <c r="M2435" s="146" t="s">
        <v>285</v>
      </c>
      <c r="N2435" s="146">
        <v>77</v>
      </c>
      <c r="O2435" s="146">
        <v>1250919.96</v>
      </c>
      <c r="P2435" s="146">
        <v>6713664</v>
      </c>
      <c r="Q2435" t="str">
        <f t="shared" si="38"/>
        <v>5-Large C&amp;I</v>
      </c>
      <c r="R2435" s="148"/>
      <c r="U2435" s="148"/>
    </row>
    <row r="2436" spans="1:21" x14ac:dyDescent="0.35">
      <c r="A2436" s="146">
        <v>5</v>
      </c>
      <c r="B2436" s="146" t="s">
        <v>241</v>
      </c>
      <c r="C2436" s="146">
        <v>2020</v>
      </c>
      <c r="D2436" s="146">
        <v>3</v>
      </c>
      <c r="E2436" s="146" t="s">
        <v>369</v>
      </c>
      <c r="F2436" s="147">
        <v>79</v>
      </c>
      <c r="G2436" s="146" t="s">
        <v>154</v>
      </c>
      <c r="H2436" s="146">
        <v>954</v>
      </c>
      <c r="I2436" s="146" t="s">
        <v>356</v>
      </c>
      <c r="J2436" s="146" t="s">
        <v>268</v>
      </c>
      <c r="K2436" s="146" t="s">
        <v>281</v>
      </c>
      <c r="L2436" s="146">
        <v>4579</v>
      </c>
      <c r="M2436" s="146" t="s">
        <v>267</v>
      </c>
      <c r="N2436" s="146">
        <v>5</v>
      </c>
      <c r="O2436" s="146">
        <v>7856.21</v>
      </c>
      <c r="P2436" s="146">
        <v>90400</v>
      </c>
      <c r="Q2436" t="str">
        <f t="shared" si="38"/>
        <v>4-Medium C&amp;I</v>
      </c>
      <c r="R2436" s="148"/>
      <c r="U2436" s="148"/>
    </row>
    <row r="2437" spans="1:21" x14ac:dyDescent="0.35">
      <c r="A2437" s="146">
        <v>5</v>
      </c>
      <c r="B2437" s="146" t="s">
        <v>241</v>
      </c>
      <c r="C2437" s="146">
        <v>2020</v>
      </c>
      <c r="D2437" s="146">
        <v>3</v>
      </c>
      <c r="E2437" s="146" t="s">
        <v>369</v>
      </c>
      <c r="F2437" s="147">
        <v>3</v>
      </c>
      <c r="G2437" s="146" t="s">
        <v>262</v>
      </c>
      <c r="H2437" s="146">
        <v>20</v>
      </c>
      <c r="I2437" s="146" t="s">
        <v>357</v>
      </c>
      <c r="J2437" s="146" t="s">
        <v>274</v>
      </c>
      <c r="K2437" s="146" t="s">
        <v>315</v>
      </c>
      <c r="L2437" s="146">
        <v>300</v>
      </c>
      <c r="M2437" s="146" t="s">
        <v>282</v>
      </c>
      <c r="N2437" s="146">
        <v>74</v>
      </c>
      <c r="O2437" s="146">
        <v>193621.97</v>
      </c>
      <c r="P2437" s="146">
        <v>970117</v>
      </c>
      <c r="Q2437" t="str">
        <f t="shared" si="38"/>
        <v>4-Medium C&amp;I</v>
      </c>
      <c r="R2437" s="148"/>
      <c r="U2437" s="148"/>
    </row>
    <row r="2438" spans="1:21" x14ac:dyDescent="0.35">
      <c r="A2438" s="146">
        <v>4</v>
      </c>
      <c r="B2438" s="146" t="s">
        <v>249</v>
      </c>
      <c r="C2438" s="146">
        <v>2020</v>
      </c>
      <c r="D2438" s="146">
        <v>3</v>
      </c>
      <c r="E2438" s="146" t="s">
        <v>369</v>
      </c>
      <c r="F2438" s="147">
        <v>1</v>
      </c>
      <c r="G2438" s="146" t="s">
        <v>243</v>
      </c>
      <c r="H2438" s="146">
        <v>10</v>
      </c>
      <c r="I2438" s="146" t="s">
        <v>347</v>
      </c>
      <c r="J2438" s="146" t="s">
        <v>266</v>
      </c>
      <c r="K2438" s="146" t="s">
        <v>276</v>
      </c>
      <c r="L2438" s="146">
        <v>200</v>
      </c>
      <c r="M2438" s="146" t="s">
        <v>259</v>
      </c>
      <c r="N2438" s="146">
        <v>3</v>
      </c>
      <c r="O2438" s="146">
        <v>658.61</v>
      </c>
      <c r="P2438" s="146">
        <v>2837</v>
      </c>
      <c r="Q2438" t="str">
        <f t="shared" si="38"/>
        <v>3-Small C&amp;I</v>
      </c>
      <c r="R2438" s="148"/>
      <c r="U2438" s="148"/>
    </row>
    <row r="2439" spans="1:21" x14ac:dyDescent="0.35">
      <c r="A2439" s="146">
        <v>5</v>
      </c>
      <c r="B2439" s="146" t="s">
        <v>241</v>
      </c>
      <c r="C2439" s="146">
        <v>2020</v>
      </c>
      <c r="D2439" s="146">
        <v>3</v>
      </c>
      <c r="E2439" s="146" t="s">
        <v>369</v>
      </c>
      <c r="F2439" s="147">
        <v>1</v>
      </c>
      <c r="G2439" s="146" t="s">
        <v>243</v>
      </c>
      <c r="H2439" s="146">
        <v>15</v>
      </c>
      <c r="I2439" s="146" t="s">
        <v>318</v>
      </c>
      <c r="J2439" s="146" t="s">
        <v>266</v>
      </c>
      <c r="K2439" s="146" t="s">
        <v>276</v>
      </c>
      <c r="L2439" s="146">
        <v>200</v>
      </c>
      <c r="M2439" s="146" t="s">
        <v>259</v>
      </c>
      <c r="N2439" s="146">
        <v>1</v>
      </c>
      <c r="O2439" s="146">
        <v>22.07</v>
      </c>
      <c r="P2439" s="146">
        <v>57</v>
      </c>
      <c r="Q2439" t="str">
        <f t="shared" si="38"/>
        <v>3-Small C&amp;I</v>
      </c>
      <c r="R2439" s="148"/>
      <c r="U2439" s="148"/>
    </row>
    <row r="2440" spans="1:21" x14ac:dyDescent="0.35">
      <c r="A2440" s="146">
        <v>4</v>
      </c>
      <c r="B2440" s="146" t="s">
        <v>249</v>
      </c>
      <c r="C2440" s="146">
        <v>2020</v>
      </c>
      <c r="D2440" s="146">
        <v>3</v>
      </c>
      <c r="E2440" s="146" t="s">
        <v>369</v>
      </c>
      <c r="F2440" s="147">
        <v>3</v>
      </c>
      <c r="G2440" s="146" t="s">
        <v>262</v>
      </c>
      <c r="H2440" s="146">
        <v>15</v>
      </c>
      <c r="I2440" s="146" t="s">
        <v>318</v>
      </c>
      <c r="J2440" s="146" t="s">
        <v>266</v>
      </c>
      <c r="K2440" s="146" t="s">
        <v>276</v>
      </c>
      <c r="L2440" s="146">
        <v>300</v>
      </c>
      <c r="M2440" s="146" t="s">
        <v>282</v>
      </c>
      <c r="N2440" s="146">
        <v>1</v>
      </c>
      <c r="O2440" s="146">
        <v>22.8</v>
      </c>
      <c r="P2440" s="146">
        <v>57</v>
      </c>
      <c r="Q2440" t="str">
        <f t="shared" si="38"/>
        <v>3-Small C&amp;I</v>
      </c>
      <c r="R2440" s="148"/>
      <c r="U2440" s="148"/>
    </row>
    <row r="2441" spans="1:21" x14ac:dyDescent="0.35">
      <c r="A2441" s="146">
        <v>5</v>
      </c>
      <c r="B2441" s="146" t="s">
        <v>241</v>
      </c>
      <c r="C2441" s="146">
        <v>2020</v>
      </c>
      <c r="D2441" s="146">
        <v>3</v>
      </c>
      <c r="E2441" s="146" t="s">
        <v>369</v>
      </c>
      <c r="F2441" s="147">
        <v>1</v>
      </c>
      <c r="G2441" s="146" t="s">
        <v>243</v>
      </c>
      <c r="H2441" s="146">
        <v>10</v>
      </c>
      <c r="I2441" s="146" t="s">
        <v>347</v>
      </c>
      <c r="J2441" s="146" t="s">
        <v>260</v>
      </c>
      <c r="K2441" s="146" t="s">
        <v>273</v>
      </c>
      <c r="L2441" s="146">
        <v>200</v>
      </c>
      <c r="M2441" s="146" t="s">
        <v>259</v>
      </c>
      <c r="N2441" s="146">
        <v>1074</v>
      </c>
      <c r="O2441" s="146">
        <v>88212.56</v>
      </c>
      <c r="P2441" s="146">
        <v>361534</v>
      </c>
      <c r="Q2441" t="str">
        <f t="shared" si="38"/>
        <v>3-Small C&amp;I</v>
      </c>
      <c r="R2441" s="148"/>
      <c r="U2441" s="148"/>
    </row>
    <row r="2442" spans="1:21" x14ac:dyDescent="0.35">
      <c r="A2442" s="146">
        <v>5</v>
      </c>
      <c r="B2442" s="146" t="s">
        <v>241</v>
      </c>
      <c r="C2442" s="146">
        <v>2020</v>
      </c>
      <c r="D2442" s="146">
        <v>3</v>
      </c>
      <c r="E2442" s="146" t="s">
        <v>369</v>
      </c>
      <c r="F2442" s="147">
        <v>3</v>
      </c>
      <c r="G2442" s="146" t="s">
        <v>262</v>
      </c>
      <c r="H2442" s="146">
        <v>13</v>
      </c>
      <c r="I2442" s="146" t="s">
        <v>337</v>
      </c>
      <c r="J2442" s="146" t="s">
        <v>268</v>
      </c>
      <c r="K2442" s="146" t="s">
        <v>281</v>
      </c>
      <c r="L2442" s="146">
        <v>300</v>
      </c>
      <c r="M2442" s="146" t="s">
        <v>282</v>
      </c>
      <c r="N2442" s="146">
        <v>105</v>
      </c>
      <c r="O2442" s="146">
        <v>241901.91</v>
      </c>
      <c r="P2442" s="146">
        <v>1205060</v>
      </c>
      <c r="Q2442" t="str">
        <f t="shared" si="38"/>
        <v>4-Medium C&amp;I</v>
      </c>
      <c r="R2442" s="148"/>
      <c r="U2442" s="148"/>
    </row>
    <row r="2443" spans="1:21" x14ac:dyDescent="0.35">
      <c r="A2443" s="146">
        <v>5</v>
      </c>
      <c r="B2443" s="146" t="s">
        <v>241</v>
      </c>
      <c r="C2443" s="146">
        <v>2020</v>
      </c>
      <c r="D2443" s="146">
        <v>3</v>
      </c>
      <c r="E2443" s="146" t="s">
        <v>369</v>
      </c>
      <c r="F2443" s="147">
        <v>60</v>
      </c>
      <c r="G2443" s="146" t="s">
        <v>154</v>
      </c>
      <c r="H2443" s="146">
        <v>612</v>
      </c>
      <c r="I2443" s="146" t="s">
        <v>363</v>
      </c>
      <c r="J2443" s="146" t="s">
        <v>253</v>
      </c>
      <c r="K2443" s="146" t="s">
        <v>295</v>
      </c>
      <c r="L2443" s="146">
        <v>360</v>
      </c>
      <c r="M2443" s="146" t="s">
        <v>304</v>
      </c>
      <c r="N2443" s="146">
        <v>1</v>
      </c>
      <c r="O2443" s="146">
        <v>9.1</v>
      </c>
      <c r="P2443" s="146">
        <v>9</v>
      </c>
      <c r="Q2443" t="str">
        <f t="shared" si="38"/>
        <v>3-Small C&amp;I</v>
      </c>
      <c r="R2443" s="148"/>
      <c r="U2443" s="148"/>
    </row>
    <row r="2444" spans="1:21" x14ac:dyDescent="0.35">
      <c r="A2444" s="146">
        <v>5</v>
      </c>
      <c r="B2444" s="146" t="s">
        <v>241</v>
      </c>
      <c r="C2444" s="146">
        <v>2020</v>
      </c>
      <c r="D2444" s="146">
        <v>3</v>
      </c>
      <c r="E2444" s="146" t="s">
        <v>369</v>
      </c>
      <c r="F2444" s="147">
        <v>6</v>
      </c>
      <c r="G2444" s="146" t="s">
        <v>293</v>
      </c>
      <c r="H2444" s="146">
        <v>621</v>
      </c>
      <c r="I2444" s="146" t="s">
        <v>323</v>
      </c>
      <c r="J2444" s="146" t="s">
        <v>253</v>
      </c>
      <c r="K2444" s="146" t="s">
        <v>295</v>
      </c>
      <c r="L2444" s="146">
        <v>4562</v>
      </c>
      <c r="M2444" s="146" t="s">
        <v>300</v>
      </c>
      <c r="N2444" s="146">
        <v>9</v>
      </c>
      <c r="O2444" s="146">
        <v>185.83</v>
      </c>
      <c r="P2444" s="146">
        <v>1254</v>
      </c>
      <c r="Q2444" t="str">
        <f t="shared" si="38"/>
        <v>3-Small C&amp;I</v>
      </c>
      <c r="R2444" s="148"/>
      <c r="U2444" s="148"/>
    </row>
    <row r="2445" spans="1:21" x14ac:dyDescent="0.35">
      <c r="A2445" s="146">
        <v>5</v>
      </c>
      <c r="B2445" s="146" t="s">
        <v>241</v>
      </c>
      <c r="C2445" s="146">
        <v>2020</v>
      </c>
      <c r="D2445" s="146">
        <v>3</v>
      </c>
      <c r="E2445" s="146" t="s">
        <v>369</v>
      </c>
      <c r="F2445" s="147">
        <v>79</v>
      </c>
      <c r="G2445" s="146" t="s">
        <v>154</v>
      </c>
      <c r="H2445" s="146">
        <v>5</v>
      </c>
      <c r="I2445" s="146" t="s">
        <v>289</v>
      </c>
      <c r="J2445" s="146" t="s">
        <v>248</v>
      </c>
      <c r="K2445" s="146" t="s">
        <v>270</v>
      </c>
      <c r="L2445" s="146">
        <v>1579</v>
      </c>
      <c r="M2445" s="146" t="s">
        <v>343</v>
      </c>
      <c r="N2445" s="146">
        <v>1</v>
      </c>
      <c r="O2445" s="146">
        <v>9.64</v>
      </c>
      <c r="P2445" s="146">
        <v>0</v>
      </c>
      <c r="Q2445" t="str">
        <f t="shared" si="38"/>
        <v>3-Small C&amp;I</v>
      </c>
      <c r="R2445" s="148"/>
      <c r="U2445" s="148"/>
    </row>
    <row r="2446" spans="1:21" x14ac:dyDescent="0.35">
      <c r="A2446" s="146">
        <v>4</v>
      </c>
      <c r="B2446" s="146" t="s">
        <v>249</v>
      </c>
      <c r="C2446" s="146">
        <v>2020</v>
      </c>
      <c r="D2446" s="146">
        <v>3</v>
      </c>
      <c r="E2446" s="146" t="s">
        <v>369</v>
      </c>
      <c r="F2446" s="147">
        <v>3</v>
      </c>
      <c r="G2446" s="146" t="s">
        <v>262</v>
      </c>
      <c r="H2446" s="146">
        <v>950</v>
      </c>
      <c r="I2446" s="146" t="s">
        <v>269</v>
      </c>
      <c r="J2446" s="146" t="s">
        <v>248</v>
      </c>
      <c r="K2446" s="146" t="s">
        <v>270</v>
      </c>
      <c r="L2446" s="146">
        <v>4532</v>
      </c>
      <c r="M2446" s="146" t="s">
        <v>265</v>
      </c>
      <c r="N2446" s="146">
        <v>1267</v>
      </c>
      <c r="O2446" s="146">
        <v>174784.15</v>
      </c>
      <c r="P2446" s="146">
        <v>1634622</v>
      </c>
      <c r="Q2446" t="str">
        <f t="shared" si="38"/>
        <v>3-Small C&amp;I</v>
      </c>
      <c r="R2446" s="148"/>
      <c r="U2446" s="148"/>
    </row>
    <row r="2447" spans="1:21" x14ac:dyDescent="0.35">
      <c r="A2447" s="146">
        <v>5</v>
      </c>
      <c r="B2447" s="146" t="s">
        <v>241</v>
      </c>
      <c r="C2447" s="146">
        <v>2020</v>
      </c>
      <c r="D2447" s="146">
        <v>3</v>
      </c>
      <c r="E2447" s="146" t="s">
        <v>369</v>
      </c>
      <c r="F2447" s="147">
        <v>1</v>
      </c>
      <c r="G2447" s="146" t="s">
        <v>243</v>
      </c>
      <c r="H2447" s="146">
        <v>1</v>
      </c>
      <c r="I2447" s="146" t="s">
        <v>251</v>
      </c>
      <c r="J2447" s="146" t="s">
        <v>245</v>
      </c>
      <c r="K2447" s="146" t="s">
        <v>246</v>
      </c>
      <c r="L2447" s="146">
        <v>200</v>
      </c>
      <c r="M2447" s="146" t="s">
        <v>259</v>
      </c>
      <c r="N2447" s="146">
        <v>502146</v>
      </c>
      <c r="O2447" s="146">
        <v>67369158.560000002</v>
      </c>
      <c r="P2447" s="146">
        <v>245818261</v>
      </c>
      <c r="Q2447" t="str">
        <f t="shared" si="38"/>
        <v>1-Residential</v>
      </c>
      <c r="R2447" s="148"/>
      <c r="U2447" s="148"/>
    </row>
    <row r="2448" spans="1:21" x14ac:dyDescent="0.35">
      <c r="A2448" s="146">
        <v>5</v>
      </c>
      <c r="B2448" s="146" t="s">
        <v>241</v>
      </c>
      <c r="C2448" s="146">
        <v>2020</v>
      </c>
      <c r="D2448" s="146">
        <v>3</v>
      </c>
      <c r="E2448" s="146" t="s">
        <v>369</v>
      </c>
      <c r="F2448" s="147">
        <v>10</v>
      </c>
      <c r="G2448" s="146" t="s">
        <v>250</v>
      </c>
      <c r="H2448" s="146">
        <v>603</v>
      </c>
      <c r="I2448" s="146" t="s">
        <v>306</v>
      </c>
      <c r="J2448" s="146" t="s">
        <v>305</v>
      </c>
      <c r="K2448" s="146" t="s">
        <v>307</v>
      </c>
      <c r="L2448" s="146">
        <v>207</v>
      </c>
      <c r="M2448" s="146" t="s">
        <v>252</v>
      </c>
      <c r="N2448" s="146">
        <v>27</v>
      </c>
      <c r="O2448" s="146">
        <v>566.96</v>
      </c>
      <c r="P2448" s="146">
        <v>1354</v>
      </c>
      <c r="Q2448" t="str">
        <f t="shared" si="38"/>
        <v>Street</v>
      </c>
      <c r="R2448" s="148"/>
      <c r="U2448" s="148"/>
    </row>
    <row r="2449" spans="1:21" x14ac:dyDescent="0.35">
      <c r="A2449" s="146">
        <v>5</v>
      </c>
      <c r="B2449" s="146" t="s">
        <v>241</v>
      </c>
      <c r="C2449" s="146">
        <v>2020</v>
      </c>
      <c r="D2449" s="146">
        <v>3</v>
      </c>
      <c r="E2449" s="146" t="s">
        <v>369</v>
      </c>
      <c r="F2449" s="147">
        <v>6</v>
      </c>
      <c r="G2449" s="146" t="s">
        <v>293</v>
      </c>
      <c r="H2449" s="146">
        <v>606</v>
      </c>
      <c r="I2449" s="146" t="s">
        <v>351</v>
      </c>
      <c r="J2449" s="146" t="s">
        <v>297</v>
      </c>
      <c r="K2449" s="146" t="s">
        <v>352</v>
      </c>
      <c r="L2449" s="146">
        <v>700</v>
      </c>
      <c r="M2449" s="146" t="s">
        <v>296</v>
      </c>
      <c r="N2449" s="146">
        <v>2</v>
      </c>
      <c r="O2449" s="146">
        <v>759.65</v>
      </c>
      <c r="P2449" s="146">
        <v>1381</v>
      </c>
      <c r="Q2449" t="str">
        <f t="shared" si="38"/>
        <v>Street</v>
      </c>
      <c r="R2449" s="148"/>
      <c r="U2449" s="148"/>
    </row>
    <row r="2450" spans="1:21" x14ac:dyDescent="0.35">
      <c r="A2450" s="146">
        <v>5</v>
      </c>
      <c r="B2450" s="146" t="s">
        <v>241</v>
      </c>
      <c r="C2450" s="146">
        <v>2020</v>
      </c>
      <c r="D2450" s="146">
        <v>3</v>
      </c>
      <c r="E2450" s="146" t="s">
        <v>369</v>
      </c>
      <c r="F2450" s="147">
        <v>6</v>
      </c>
      <c r="G2450" s="146" t="s">
        <v>293</v>
      </c>
      <c r="H2450" s="146">
        <v>607</v>
      </c>
      <c r="I2450" s="146" t="s">
        <v>353</v>
      </c>
      <c r="J2450" s="146" t="s">
        <v>297</v>
      </c>
      <c r="K2450" s="146" t="s">
        <v>352</v>
      </c>
      <c r="L2450" s="146">
        <v>700</v>
      </c>
      <c r="M2450" s="146" t="s">
        <v>296</v>
      </c>
      <c r="N2450" s="146">
        <v>2</v>
      </c>
      <c r="O2450" s="146">
        <v>19171.93</v>
      </c>
      <c r="P2450" s="146">
        <v>44724</v>
      </c>
      <c r="Q2450" t="str">
        <f t="shared" si="38"/>
        <v>Street</v>
      </c>
      <c r="R2450" s="148"/>
      <c r="U2450" s="148"/>
    </row>
    <row r="2451" spans="1:21" x14ac:dyDescent="0.35">
      <c r="A2451" s="146">
        <v>5</v>
      </c>
      <c r="B2451" s="146" t="s">
        <v>241</v>
      </c>
      <c r="C2451" s="146">
        <v>2020</v>
      </c>
      <c r="D2451" s="146">
        <v>3</v>
      </c>
      <c r="E2451" s="146" t="s">
        <v>369</v>
      </c>
      <c r="F2451" s="147">
        <v>1</v>
      </c>
      <c r="G2451" s="146" t="s">
        <v>243</v>
      </c>
      <c r="H2451" s="146">
        <v>602</v>
      </c>
      <c r="I2451" s="146" t="s">
        <v>309</v>
      </c>
      <c r="J2451" s="146" t="s">
        <v>305</v>
      </c>
      <c r="K2451" s="146" t="s">
        <v>307</v>
      </c>
      <c r="L2451" s="146">
        <v>200</v>
      </c>
      <c r="M2451" s="146" t="s">
        <v>259</v>
      </c>
      <c r="N2451" s="146">
        <v>185</v>
      </c>
      <c r="O2451" s="146">
        <v>8262.41</v>
      </c>
      <c r="P2451" s="146">
        <v>18631</v>
      </c>
      <c r="Q2451" t="str">
        <f t="shared" si="38"/>
        <v>Street</v>
      </c>
      <c r="R2451" s="148"/>
      <c r="U2451" s="148"/>
    </row>
    <row r="2452" spans="1:21" x14ac:dyDescent="0.35">
      <c r="A2452" s="146">
        <v>5</v>
      </c>
      <c r="B2452" s="146" t="s">
        <v>241</v>
      </c>
      <c r="C2452" s="146">
        <v>2020</v>
      </c>
      <c r="D2452" s="146">
        <v>3</v>
      </c>
      <c r="E2452" s="146" t="s">
        <v>369</v>
      </c>
      <c r="F2452" s="147">
        <v>1</v>
      </c>
      <c r="G2452" s="146" t="s">
        <v>243</v>
      </c>
      <c r="H2452" s="146">
        <v>2</v>
      </c>
      <c r="I2452" s="146" t="s">
        <v>330</v>
      </c>
      <c r="J2452" s="146" t="s">
        <v>245</v>
      </c>
      <c r="K2452" s="146" t="s">
        <v>246</v>
      </c>
      <c r="L2452" s="146">
        <v>200</v>
      </c>
      <c r="M2452" s="146" t="s">
        <v>259</v>
      </c>
      <c r="N2452" s="146">
        <v>252</v>
      </c>
      <c r="O2452" s="146">
        <v>38147.65</v>
      </c>
      <c r="P2452" s="146">
        <v>136125</v>
      </c>
      <c r="Q2452" t="str">
        <f t="shared" si="38"/>
        <v>1-Residential</v>
      </c>
      <c r="R2452" s="148"/>
      <c r="U2452" s="148"/>
    </row>
    <row r="2453" spans="1:21" x14ac:dyDescent="0.35">
      <c r="A2453" s="146">
        <v>5</v>
      </c>
      <c r="B2453" s="146" t="s">
        <v>241</v>
      </c>
      <c r="C2453" s="146">
        <v>2020</v>
      </c>
      <c r="D2453" s="146">
        <v>3</v>
      </c>
      <c r="E2453" s="146" t="s">
        <v>369</v>
      </c>
      <c r="F2453" s="147">
        <v>10</v>
      </c>
      <c r="G2453" s="146" t="s">
        <v>250</v>
      </c>
      <c r="H2453" s="146">
        <v>1</v>
      </c>
      <c r="I2453" s="146" t="s">
        <v>251</v>
      </c>
      <c r="J2453" s="146" t="s">
        <v>245</v>
      </c>
      <c r="K2453" s="146" t="s">
        <v>246</v>
      </c>
      <c r="L2453" s="146">
        <v>207</v>
      </c>
      <c r="M2453" s="146" t="s">
        <v>252</v>
      </c>
      <c r="N2453" s="146">
        <v>37240</v>
      </c>
      <c r="O2453" s="146">
        <v>8886186.6999999993</v>
      </c>
      <c r="P2453" s="146">
        <v>33025902</v>
      </c>
      <c r="Q2453" t="str">
        <f t="shared" si="38"/>
        <v>1-Residential</v>
      </c>
      <c r="R2453" s="148"/>
      <c r="U2453" s="148"/>
    </row>
    <row r="2454" spans="1:21" x14ac:dyDescent="0.35">
      <c r="A2454" s="146">
        <v>4</v>
      </c>
      <c r="B2454" s="146" t="s">
        <v>249</v>
      </c>
      <c r="C2454" s="146">
        <v>2020</v>
      </c>
      <c r="D2454" s="146">
        <v>3</v>
      </c>
      <c r="E2454" s="146" t="s">
        <v>369</v>
      </c>
      <c r="F2454" s="147">
        <v>10</v>
      </c>
      <c r="G2454" s="146" t="s">
        <v>250</v>
      </c>
      <c r="H2454" s="146">
        <v>1</v>
      </c>
      <c r="I2454" s="146" t="s">
        <v>251</v>
      </c>
      <c r="J2454" s="146" t="s">
        <v>245</v>
      </c>
      <c r="K2454" s="146" t="s">
        <v>246</v>
      </c>
      <c r="L2454" s="146">
        <v>207</v>
      </c>
      <c r="M2454" s="146" t="s">
        <v>252</v>
      </c>
      <c r="N2454" s="146">
        <v>17</v>
      </c>
      <c r="O2454" s="146">
        <v>2655.21</v>
      </c>
      <c r="P2454" s="146">
        <v>9530</v>
      </c>
      <c r="Q2454" t="str">
        <f t="shared" si="38"/>
        <v>1-Residential</v>
      </c>
      <c r="R2454" s="148"/>
      <c r="U2454" s="148"/>
    </row>
    <row r="2455" spans="1:21" x14ac:dyDescent="0.35">
      <c r="A2455" s="146">
        <v>5</v>
      </c>
      <c r="B2455" s="146" t="s">
        <v>241</v>
      </c>
      <c r="C2455" s="146">
        <v>2020</v>
      </c>
      <c r="D2455" s="146">
        <v>3</v>
      </c>
      <c r="E2455" s="146" t="s">
        <v>369</v>
      </c>
      <c r="F2455" s="147">
        <v>6</v>
      </c>
      <c r="G2455" s="146" t="s">
        <v>293</v>
      </c>
      <c r="H2455" s="146">
        <v>616</v>
      </c>
      <c r="I2455" s="146" t="s">
        <v>311</v>
      </c>
      <c r="J2455" s="146" t="s">
        <v>305</v>
      </c>
      <c r="K2455" s="146" t="s">
        <v>307</v>
      </c>
      <c r="L2455" s="146">
        <v>4562</v>
      </c>
      <c r="M2455" s="146" t="s">
        <v>300</v>
      </c>
      <c r="N2455" s="146">
        <v>914</v>
      </c>
      <c r="O2455" s="146">
        <v>66339.679999999993</v>
      </c>
      <c r="P2455" s="146">
        <v>252384</v>
      </c>
      <c r="Q2455" t="str">
        <f t="shared" si="38"/>
        <v>Street</v>
      </c>
      <c r="R2455" s="148"/>
      <c r="U2455" s="148"/>
    </row>
    <row r="2456" spans="1:21" x14ac:dyDescent="0.35">
      <c r="A2456" s="146">
        <v>5</v>
      </c>
      <c r="B2456" s="146" t="s">
        <v>241</v>
      </c>
      <c r="C2456" s="146">
        <v>2020</v>
      </c>
      <c r="D2456" s="146">
        <v>3</v>
      </c>
      <c r="E2456" s="146" t="s">
        <v>369</v>
      </c>
      <c r="F2456" s="147">
        <v>6</v>
      </c>
      <c r="G2456" s="146" t="s">
        <v>293</v>
      </c>
      <c r="H2456" s="146">
        <v>609</v>
      </c>
      <c r="I2456" s="146" t="s">
        <v>340</v>
      </c>
      <c r="J2456" s="146" t="s">
        <v>308</v>
      </c>
      <c r="K2456" s="146" t="s">
        <v>154</v>
      </c>
      <c r="L2456" s="146">
        <v>700</v>
      </c>
      <c r="M2456" s="146" t="s">
        <v>296</v>
      </c>
      <c r="N2456" s="146">
        <v>13</v>
      </c>
      <c r="O2456" s="146">
        <v>9187.01</v>
      </c>
      <c r="P2456" s="146">
        <v>38387</v>
      </c>
      <c r="Q2456" t="str">
        <f t="shared" si="38"/>
        <v>Street</v>
      </c>
      <c r="R2456" s="148"/>
      <c r="U2456" s="148"/>
    </row>
    <row r="2457" spans="1:21" x14ac:dyDescent="0.35">
      <c r="A2457" s="146">
        <v>5</v>
      </c>
      <c r="B2457" s="146" t="s">
        <v>241</v>
      </c>
      <c r="C2457" s="146">
        <v>2020</v>
      </c>
      <c r="D2457" s="146">
        <v>3</v>
      </c>
      <c r="E2457" s="146" t="s">
        <v>369</v>
      </c>
      <c r="F2457" s="147">
        <v>5</v>
      </c>
      <c r="G2457" s="146" t="s">
        <v>283</v>
      </c>
      <c r="H2457" s="146">
        <v>710</v>
      </c>
      <c r="I2457" s="146" t="s">
        <v>332</v>
      </c>
      <c r="J2457" s="146" t="s">
        <v>277</v>
      </c>
      <c r="K2457" s="146" t="s">
        <v>317</v>
      </c>
      <c r="L2457" s="146">
        <v>4552</v>
      </c>
      <c r="M2457" s="146" t="s">
        <v>313</v>
      </c>
      <c r="N2457" s="146">
        <v>638</v>
      </c>
      <c r="O2457" s="146">
        <v>9306290.8699999992</v>
      </c>
      <c r="P2457" s="146">
        <v>158989535</v>
      </c>
      <c r="Q2457" t="str">
        <f t="shared" si="38"/>
        <v>5-Large C&amp;I</v>
      </c>
      <c r="R2457" s="148"/>
      <c r="U2457" s="148"/>
    </row>
    <row r="2458" spans="1:21" x14ac:dyDescent="0.35">
      <c r="A2458" s="146">
        <v>5</v>
      </c>
      <c r="B2458" s="146" t="s">
        <v>241</v>
      </c>
      <c r="C2458" s="146">
        <v>2020</v>
      </c>
      <c r="D2458" s="146">
        <v>3</v>
      </c>
      <c r="E2458" s="146" t="s">
        <v>369</v>
      </c>
      <c r="F2458" s="147">
        <v>1</v>
      </c>
      <c r="G2458" s="146" t="s">
        <v>243</v>
      </c>
      <c r="H2458" s="146">
        <v>953</v>
      </c>
      <c r="I2458" s="146" t="s">
        <v>278</v>
      </c>
      <c r="J2458" s="146" t="s">
        <v>266</v>
      </c>
      <c r="K2458" s="146" t="s">
        <v>276</v>
      </c>
      <c r="L2458" s="146">
        <v>4512</v>
      </c>
      <c r="M2458" s="146" t="s">
        <v>247</v>
      </c>
      <c r="N2458" s="146">
        <v>742</v>
      </c>
      <c r="O2458" s="146">
        <v>28810.73</v>
      </c>
      <c r="P2458" s="146">
        <v>230100</v>
      </c>
      <c r="Q2458" t="str">
        <f t="shared" si="38"/>
        <v>3-Small C&amp;I</v>
      </c>
      <c r="R2458" s="148"/>
      <c r="U2458" s="148"/>
    </row>
    <row r="2459" spans="1:21" x14ac:dyDescent="0.35">
      <c r="A2459" s="146">
        <v>4</v>
      </c>
      <c r="B2459" s="146" t="s">
        <v>249</v>
      </c>
      <c r="C2459" s="146">
        <v>2020</v>
      </c>
      <c r="D2459" s="146">
        <v>3</v>
      </c>
      <c r="E2459" s="146" t="s">
        <v>369</v>
      </c>
      <c r="F2459" s="147">
        <v>3</v>
      </c>
      <c r="G2459" s="146" t="s">
        <v>262</v>
      </c>
      <c r="H2459" s="146">
        <v>953</v>
      </c>
      <c r="I2459" s="146" t="s">
        <v>278</v>
      </c>
      <c r="J2459" s="146" t="s">
        <v>266</v>
      </c>
      <c r="K2459" s="146" t="s">
        <v>276</v>
      </c>
      <c r="L2459" s="146">
        <v>4532</v>
      </c>
      <c r="M2459" s="146" t="s">
        <v>265</v>
      </c>
      <c r="N2459" s="146">
        <v>49</v>
      </c>
      <c r="O2459" s="146">
        <v>3256.42</v>
      </c>
      <c r="P2459" s="146">
        <v>27455</v>
      </c>
      <c r="Q2459" t="str">
        <f t="shared" si="38"/>
        <v>3-Small C&amp;I</v>
      </c>
      <c r="R2459" s="148"/>
      <c r="U2459" s="148"/>
    </row>
    <row r="2460" spans="1:21" x14ac:dyDescent="0.35">
      <c r="A2460" s="146">
        <v>4</v>
      </c>
      <c r="B2460" s="146" t="s">
        <v>249</v>
      </c>
      <c r="C2460" s="146">
        <v>2020</v>
      </c>
      <c r="D2460" s="146">
        <v>3</v>
      </c>
      <c r="E2460" s="146" t="s">
        <v>369</v>
      </c>
      <c r="F2460" s="147">
        <v>3</v>
      </c>
      <c r="G2460" s="146" t="s">
        <v>262</v>
      </c>
      <c r="H2460" s="146">
        <v>954</v>
      </c>
      <c r="I2460" s="146" t="s">
        <v>356</v>
      </c>
      <c r="J2460" s="146" t="s">
        <v>268</v>
      </c>
      <c r="K2460" s="146" t="s">
        <v>281</v>
      </c>
      <c r="L2460" s="146">
        <v>4532</v>
      </c>
      <c r="M2460" s="146" t="s">
        <v>265</v>
      </c>
      <c r="N2460" s="146">
        <v>74</v>
      </c>
      <c r="O2460" s="146">
        <v>103039.51</v>
      </c>
      <c r="P2460" s="146">
        <v>1194829</v>
      </c>
      <c r="Q2460" t="str">
        <f t="shared" si="38"/>
        <v>4-Medium C&amp;I</v>
      </c>
      <c r="R2460" s="148"/>
      <c r="U2460" s="148"/>
    </row>
    <row r="2461" spans="1:21" x14ac:dyDescent="0.35">
      <c r="A2461" s="146">
        <v>5</v>
      </c>
      <c r="B2461" s="146" t="s">
        <v>241</v>
      </c>
      <c r="C2461" s="146">
        <v>2020</v>
      </c>
      <c r="D2461" s="146">
        <v>3</v>
      </c>
      <c r="E2461" s="146" t="s">
        <v>369</v>
      </c>
      <c r="F2461" s="147">
        <v>3</v>
      </c>
      <c r="G2461" s="146" t="s">
        <v>262</v>
      </c>
      <c r="H2461" s="146">
        <v>956</v>
      </c>
      <c r="I2461" s="146" t="s">
        <v>367</v>
      </c>
      <c r="J2461" s="146" t="s">
        <v>268</v>
      </c>
      <c r="K2461" s="146" t="s">
        <v>281</v>
      </c>
      <c r="L2461" s="146">
        <v>4532</v>
      </c>
      <c r="M2461" s="146" t="s">
        <v>265</v>
      </c>
      <c r="N2461" s="146">
        <v>224</v>
      </c>
      <c r="O2461" s="146">
        <v>349949.43</v>
      </c>
      <c r="P2461" s="146">
        <v>4491800</v>
      </c>
      <c r="Q2461" t="str">
        <f t="shared" si="38"/>
        <v>4-Medium C&amp;I</v>
      </c>
      <c r="R2461" s="148"/>
      <c r="U2461" s="148"/>
    </row>
    <row r="2462" spans="1:21" x14ac:dyDescent="0.35">
      <c r="A2462" s="146">
        <v>5</v>
      </c>
      <c r="B2462" s="146" t="s">
        <v>241</v>
      </c>
      <c r="C2462" s="146">
        <v>2020</v>
      </c>
      <c r="D2462" s="146">
        <v>3</v>
      </c>
      <c r="E2462" s="146" t="s">
        <v>369</v>
      </c>
      <c r="F2462" s="147">
        <v>6</v>
      </c>
      <c r="G2462" s="146" t="s">
        <v>293</v>
      </c>
      <c r="H2462" s="146">
        <v>950</v>
      </c>
      <c r="I2462" s="146" t="s">
        <v>269</v>
      </c>
      <c r="J2462" s="146" t="s">
        <v>248</v>
      </c>
      <c r="K2462" s="146" t="s">
        <v>270</v>
      </c>
      <c r="L2462" s="146">
        <v>4562</v>
      </c>
      <c r="M2462" s="146" t="s">
        <v>300</v>
      </c>
      <c r="N2462" s="146">
        <v>30</v>
      </c>
      <c r="O2462" s="146">
        <v>879.88</v>
      </c>
      <c r="P2462" s="146">
        <v>6335</v>
      </c>
      <c r="Q2462" t="str">
        <f t="shared" si="38"/>
        <v>3-Small C&amp;I</v>
      </c>
      <c r="R2462" s="148"/>
      <c r="U2462" s="148"/>
    </row>
    <row r="2463" spans="1:21" x14ac:dyDescent="0.35">
      <c r="A2463" s="146">
        <v>5</v>
      </c>
      <c r="B2463" s="146" t="s">
        <v>241</v>
      </c>
      <c r="C2463" s="146">
        <v>2020</v>
      </c>
      <c r="D2463" s="146">
        <v>3</v>
      </c>
      <c r="E2463" s="146" t="s">
        <v>369</v>
      </c>
      <c r="F2463" s="147">
        <v>1</v>
      </c>
      <c r="G2463" s="146" t="s">
        <v>243</v>
      </c>
      <c r="H2463" s="146">
        <v>603</v>
      </c>
      <c r="I2463" s="146" t="s">
        <v>306</v>
      </c>
      <c r="J2463" s="146" t="s">
        <v>305</v>
      </c>
      <c r="K2463" s="146" t="s">
        <v>307</v>
      </c>
      <c r="L2463" s="146">
        <v>200</v>
      </c>
      <c r="M2463" s="146" t="s">
        <v>259</v>
      </c>
      <c r="N2463" s="146">
        <v>747</v>
      </c>
      <c r="O2463" s="146">
        <v>23653.11</v>
      </c>
      <c r="P2463" s="146">
        <v>53781</v>
      </c>
      <c r="Q2463" t="str">
        <f t="shared" si="38"/>
        <v>Street</v>
      </c>
      <c r="R2463" s="148"/>
      <c r="U2463" s="148"/>
    </row>
    <row r="2464" spans="1:21" x14ac:dyDescent="0.35">
      <c r="A2464" s="146">
        <v>5</v>
      </c>
      <c r="B2464" s="146" t="s">
        <v>241</v>
      </c>
      <c r="C2464" s="146">
        <v>2020</v>
      </c>
      <c r="D2464" s="146">
        <v>3</v>
      </c>
      <c r="E2464" s="146" t="s">
        <v>369</v>
      </c>
      <c r="F2464" s="147">
        <v>1</v>
      </c>
      <c r="G2464" s="146" t="s">
        <v>243</v>
      </c>
      <c r="H2464" s="146">
        <v>5</v>
      </c>
      <c r="I2464" s="146" t="s">
        <v>289</v>
      </c>
      <c r="J2464" s="146" t="s">
        <v>248</v>
      </c>
      <c r="K2464" s="146" t="s">
        <v>270</v>
      </c>
      <c r="L2464" s="146">
        <v>200</v>
      </c>
      <c r="M2464" s="146" t="s">
        <v>259</v>
      </c>
      <c r="N2464" s="146">
        <v>1337</v>
      </c>
      <c r="O2464" s="146">
        <v>-9045.01</v>
      </c>
      <c r="P2464" s="146">
        <v>706504</v>
      </c>
      <c r="Q2464" t="str">
        <f t="shared" si="38"/>
        <v>3-Small C&amp;I</v>
      </c>
      <c r="R2464" s="148"/>
      <c r="U2464" s="148"/>
    </row>
    <row r="2465" spans="1:21" x14ac:dyDescent="0.35">
      <c r="A2465" s="146">
        <v>5</v>
      </c>
      <c r="B2465" s="146" t="s">
        <v>241</v>
      </c>
      <c r="C2465" s="146">
        <v>2020</v>
      </c>
      <c r="D2465" s="146">
        <v>3</v>
      </c>
      <c r="E2465" s="146" t="s">
        <v>369</v>
      </c>
      <c r="F2465" s="147">
        <v>5</v>
      </c>
      <c r="G2465" s="146" t="s">
        <v>283</v>
      </c>
      <c r="H2465" s="146">
        <v>5</v>
      </c>
      <c r="I2465" s="146" t="s">
        <v>289</v>
      </c>
      <c r="J2465" s="146" t="s">
        <v>248</v>
      </c>
      <c r="K2465" s="146" t="s">
        <v>270</v>
      </c>
      <c r="L2465" s="146">
        <v>460</v>
      </c>
      <c r="M2465" s="146" t="s">
        <v>285</v>
      </c>
      <c r="N2465" s="146">
        <v>1005</v>
      </c>
      <c r="O2465" s="146">
        <v>267821.56</v>
      </c>
      <c r="P2465" s="146">
        <v>2023569</v>
      </c>
      <c r="Q2465" t="str">
        <f t="shared" si="38"/>
        <v>3-Small C&amp;I</v>
      </c>
      <c r="R2465" s="148"/>
      <c r="U2465" s="148"/>
    </row>
    <row r="2466" spans="1:21" x14ac:dyDescent="0.35">
      <c r="A2466" s="146">
        <v>4</v>
      </c>
      <c r="B2466" s="146" t="s">
        <v>249</v>
      </c>
      <c r="C2466" s="146">
        <v>2020</v>
      </c>
      <c r="D2466" s="146">
        <v>3</v>
      </c>
      <c r="E2466" s="146" t="s">
        <v>369</v>
      </c>
      <c r="F2466" s="147">
        <v>3</v>
      </c>
      <c r="G2466" s="146" t="s">
        <v>262</v>
      </c>
      <c r="H2466" s="146">
        <v>5</v>
      </c>
      <c r="I2466" s="146" t="s">
        <v>289</v>
      </c>
      <c r="J2466" s="146" t="s">
        <v>248</v>
      </c>
      <c r="K2466" s="146" t="s">
        <v>270</v>
      </c>
      <c r="L2466" s="146">
        <v>300</v>
      </c>
      <c r="M2466" s="146" t="s">
        <v>282</v>
      </c>
      <c r="N2466" s="146">
        <v>163</v>
      </c>
      <c r="O2466" s="146">
        <v>28077.4</v>
      </c>
      <c r="P2466" s="146">
        <v>120796</v>
      </c>
      <c r="Q2466" t="str">
        <f t="shared" si="38"/>
        <v>3-Small C&amp;I</v>
      </c>
      <c r="R2466" s="148"/>
      <c r="U2466" s="148"/>
    </row>
    <row r="2467" spans="1:21" x14ac:dyDescent="0.35">
      <c r="A2467" s="146">
        <v>5</v>
      </c>
      <c r="B2467" s="146" t="s">
        <v>241</v>
      </c>
      <c r="C2467" s="146">
        <v>2020</v>
      </c>
      <c r="D2467" s="146">
        <v>3</v>
      </c>
      <c r="E2467" s="146" t="s">
        <v>369</v>
      </c>
      <c r="F2467" s="147">
        <v>5</v>
      </c>
      <c r="G2467" s="146" t="s">
        <v>283</v>
      </c>
      <c r="H2467" s="146">
        <v>11</v>
      </c>
      <c r="I2467" s="146" t="s">
        <v>335</v>
      </c>
      <c r="J2467" s="146" t="s">
        <v>248</v>
      </c>
      <c r="K2467" s="146" t="s">
        <v>270</v>
      </c>
      <c r="L2467" s="146">
        <v>460</v>
      </c>
      <c r="M2467" s="146" t="s">
        <v>285</v>
      </c>
      <c r="N2467" s="146">
        <v>2</v>
      </c>
      <c r="O2467" s="146">
        <v>125.2</v>
      </c>
      <c r="P2467" s="146">
        <v>491</v>
      </c>
      <c r="Q2467" t="str">
        <f t="shared" si="38"/>
        <v>3-Small C&amp;I</v>
      </c>
      <c r="R2467" s="148"/>
      <c r="U2467" s="148"/>
    </row>
    <row r="2468" spans="1:21" x14ac:dyDescent="0.35">
      <c r="A2468" s="146">
        <v>4</v>
      </c>
      <c r="B2468" s="146" t="s">
        <v>249</v>
      </c>
      <c r="C2468">
        <v>2020</v>
      </c>
      <c r="D2468" s="146">
        <v>4</v>
      </c>
      <c r="E2468" s="146" t="s">
        <v>370</v>
      </c>
      <c r="F2468" s="147">
        <v>10</v>
      </c>
      <c r="G2468" s="146" t="s">
        <v>250</v>
      </c>
      <c r="H2468" s="146">
        <v>903</v>
      </c>
      <c r="I2468" s="146" t="s">
        <v>244</v>
      </c>
      <c r="J2468" s="146" t="s">
        <v>245</v>
      </c>
      <c r="K2468" s="146" t="s">
        <v>246</v>
      </c>
      <c r="L2468" s="146">
        <v>4513</v>
      </c>
      <c r="M2468" s="146" t="s">
        <v>338</v>
      </c>
      <c r="N2468" s="146">
        <v>159</v>
      </c>
      <c r="O2468" s="146">
        <v>15526.64</v>
      </c>
      <c r="P2468" s="146">
        <v>109680</v>
      </c>
      <c r="Q2468" t="str">
        <f t="shared" si="38"/>
        <v>1-Residential</v>
      </c>
      <c r="R2468" s="148"/>
      <c r="S2468" t="s">
        <v>381</v>
      </c>
      <c r="U2468" s="148"/>
    </row>
    <row r="2469" spans="1:21" x14ac:dyDescent="0.35">
      <c r="A2469" s="146">
        <v>4</v>
      </c>
      <c r="B2469" s="146" t="s">
        <v>249</v>
      </c>
      <c r="C2469">
        <v>2020</v>
      </c>
      <c r="D2469" s="146">
        <v>4</v>
      </c>
      <c r="E2469" s="146" t="s">
        <v>370</v>
      </c>
      <c r="F2469" s="147">
        <v>3</v>
      </c>
      <c r="G2469" s="146" t="s">
        <v>262</v>
      </c>
      <c r="H2469" s="146">
        <v>903</v>
      </c>
      <c r="I2469" s="146" t="s">
        <v>244</v>
      </c>
      <c r="J2469" s="146" t="s">
        <v>245</v>
      </c>
      <c r="K2469" s="146" t="s">
        <v>246</v>
      </c>
      <c r="L2469" s="146">
        <v>4532</v>
      </c>
      <c r="M2469" s="146" t="s">
        <v>265</v>
      </c>
      <c r="N2469" s="146">
        <v>24</v>
      </c>
      <c r="O2469" s="146">
        <v>1190.75</v>
      </c>
      <c r="P2469" s="146">
        <v>7820</v>
      </c>
      <c r="Q2469" t="str">
        <f t="shared" si="38"/>
        <v>1-Residential</v>
      </c>
      <c r="R2469" s="148"/>
      <c r="S2469" t="s">
        <v>381</v>
      </c>
      <c r="U2469" s="148"/>
    </row>
    <row r="2470" spans="1:21" x14ac:dyDescent="0.35">
      <c r="A2470" s="146">
        <v>5</v>
      </c>
      <c r="B2470" s="146" t="s">
        <v>241</v>
      </c>
      <c r="C2470">
        <v>2020</v>
      </c>
      <c r="D2470" s="146">
        <v>4</v>
      </c>
      <c r="E2470" s="146" t="s">
        <v>370</v>
      </c>
      <c r="F2470" s="147">
        <v>3</v>
      </c>
      <c r="G2470" s="146" t="s">
        <v>262</v>
      </c>
      <c r="H2470" s="146">
        <v>1</v>
      </c>
      <c r="I2470" s="146" t="s">
        <v>251</v>
      </c>
      <c r="J2470" s="146" t="s">
        <v>245</v>
      </c>
      <c r="K2470" s="146" t="s">
        <v>246</v>
      </c>
      <c r="L2470" s="146">
        <v>300</v>
      </c>
      <c r="M2470" s="146" t="s">
        <v>282</v>
      </c>
      <c r="N2470" s="146">
        <v>1229</v>
      </c>
      <c r="O2470" s="146">
        <v>329023.99</v>
      </c>
      <c r="P2470" s="146">
        <v>1209438</v>
      </c>
      <c r="Q2470" t="str">
        <f t="shared" si="38"/>
        <v>1-Residential</v>
      </c>
      <c r="R2470" s="148"/>
      <c r="S2470" t="s">
        <v>381</v>
      </c>
      <c r="U2470" s="148"/>
    </row>
    <row r="2471" spans="1:21" x14ac:dyDescent="0.35">
      <c r="A2471" s="146">
        <v>5</v>
      </c>
      <c r="B2471" s="146" t="s">
        <v>241</v>
      </c>
      <c r="C2471">
        <v>2020</v>
      </c>
      <c r="D2471" s="146">
        <v>4</v>
      </c>
      <c r="E2471" s="146" t="s">
        <v>370</v>
      </c>
      <c r="F2471" s="147">
        <v>71</v>
      </c>
      <c r="G2471" s="146" t="s">
        <v>154</v>
      </c>
      <c r="H2471" s="146">
        <v>1</v>
      </c>
      <c r="I2471" s="146" t="s">
        <v>251</v>
      </c>
      <c r="J2471" s="146" t="s">
        <v>245</v>
      </c>
      <c r="K2471" s="146" t="s">
        <v>246</v>
      </c>
      <c r="L2471" s="146">
        <v>1571</v>
      </c>
      <c r="M2471" s="146" t="s">
        <v>331</v>
      </c>
      <c r="N2471" s="146">
        <v>1</v>
      </c>
      <c r="O2471" s="146">
        <v>7</v>
      </c>
      <c r="P2471" s="146">
        <v>0</v>
      </c>
      <c r="Q2471" t="str">
        <f t="shared" si="38"/>
        <v>1-Residential</v>
      </c>
      <c r="R2471" s="148"/>
      <c r="S2471" t="s">
        <v>381</v>
      </c>
      <c r="U2471" s="148"/>
    </row>
    <row r="2472" spans="1:21" x14ac:dyDescent="0.35">
      <c r="A2472" s="146">
        <v>5</v>
      </c>
      <c r="B2472" s="146" t="s">
        <v>241</v>
      </c>
      <c r="C2472">
        <v>2020</v>
      </c>
      <c r="D2472" s="146">
        <v>4</v>
      </c>
      <c r="E2472" s="146" t="s">
        <v>370</v>
      </c>
      <c r="F2472" s="147">
        <v>3</v>
      </c>
      <c r="G2472" s="146" t="s">
        <v>262</v>
      </c>
      <c r="H2472" s="146">
        <v>710</v>
      </c>
      <c r="I2472" s="146" t="s">
        <v>332</v>
      </c>
      <c r="J2472" s="146" t="s">
        <v>277</v>
      </c>
      <c r="K2472" s="146" t="s">
        <v>317</v>
      </c>
      <c r="L2472" s="146">
        <v>4532</v>
      </c>
      <c r="M2472" s="146" t="s">
        <v>265</v>
      </c>
      <c r="N2472" s="146">
        <v>2030</v>
      </c>
      <c r="O2472" s="146">
        <v>18459456.690000001</v>
      </c>
      <c r="P2472" s="146">
        <v>294841617</v>
      </c>
      <c r="Q2472" t="str">
        <f t="shared" si="38"/>
        <v>5-Large C&amp;I</v>
      </c>
      <c r="R2472" s="148"/>
      <c r="S2472" t="s">
        <v>381</v>
      </c>
      <c r="U2472" s="148"/>
    </row>
    <row r="2473" spans="1:21" x14ac:dyDescent="0.35">
      <c r="A2473" s="146">
        <v>5</v>
      </c>
      <c r="B2473" s="146" t="s">
        <v>241</v>
      </c>
      <c r="C2473">
        <v>2020</v>
      </c>
      <c r="D2473" s="146">
        <v>4</v>
      </c>
      <c r="E2473" s="146" t="s">
        <v>370</v>
      </c>
      <c r="F2473" s="147">
        <v>6</v>
      </c>
      <c r="G2473" s="146" t="s">
        <v>293</v>
      </c>
      <c r="H2473" s="146">
        <v>615</v>
      </c>
      <c r="I2473" s="146" t="s">
        <v>298</v>
      </c>
      <c r="J2473" s="146" t="s">
        <v>290</v>
      </c>
      <c r="K2473" s="146" t="s">
        <v>299</v>
      </c>
      <c r="L2473" s="146">
        <v>4562</v>
      </c>
      <c r="M2473" s="146" t="s">
        <v>300</v>
      </c>
      <c r="N2473" s="146">
        <v>552</v>
      </c>
      <c r="O2473" s="146">
        <v>618762.59</v>
      </c>
      <c r="P2473" s="146">
        <v>1482562</v>
      </c>
      <c r="Q2473" t="str">
        <f t="shared" si="38"/>
        <v>Street</v>
      </c>
      <c r="R2473" s="148"/>
      <c r="S2473" t="s">
        <v>381</v>
      </c>
      <c r="U2473" s="148"/>
    </row>
    <row r="2474" spans="1:21" x14ac:dyDescent="0.35">
      <c r="A2474" s="146">
        <v>4</v>
      </c>
      <c r="B2474" s="146" t="s">
        <v>249</v>
      </c>
      <c r="C2474">
        <v>2020</v>
      </c>
      <c r="D2474" s="146">
        <v>4</v>
      </c>
      <c r="E2474" s="146" t="s">
        <v>370</v>
      </c>
      <c r="F2474" s="147">
        <v>6</v>
      </c>
      <c r="G2474" s="146" t="s">
        <v>293</v>
      </c>
      <c r="H2474" s="146">
        <v>624</v>
      </c>
      <c r="I2474" s="146" t="s">
        <v>325</v>
      </c>
      <c r="J2474" s="146" t="s">
        <v>301</v>
      </c>
      <c r="K2474" s="146" t="s">
        <v>303</v>
      </c>
      <c r="L2474" s="146">
        <v>4562</v>
      </c>
      <c r="M2474" s="146" t="s">
        <v>300</v>
      </c>
      <c r="N2474" s="146">
        <v>2</v>
      </c>
      <c r="O2474" s="146">
        <v>1305.72</v>
      </c>
      <c r="P2474" s="146">
        <v>5915</v>
      </c>
      <c r="Q2474" t="str">
        <f t="shared" si="38"/>
        <v>Street</v>
      </c>
      <c r="R2474" s="148"/>
      <c r="S2474" t="s">
        <v>381</v>
      </c>
      <c r="U2474" s="148"/>
    </row>
    <row r="2475" spans="1:21" x14ac:dyDescent="0.35">
      <c r="A2475" s="146">
        <v>5</v>
      </c>
      <c r="B2475" s="146" t="s">
        <v>241</v>
      </c>
      <c r="C2475">
        <v>2020</v>
      </c>
      <c r="D2475" s="146">
        <v>4</v>
      </c>
      <c r="E2475" s="146" t="s">
        <v>370</v>
      </c>
      <c r="F2475" s="147">
        <v>6</v>
      </c>
      <c r="G2475" s="146" t="s">
        <v>293</v>
      </c>
      <c r="H2475" s="146">
        <v>601</v>
      </c>
      <c r="I2475" s="146" t="s">
        <v>359</v>
      </c>
      <c r="J2475" s="146" t="s">
        <v>290</v>
      </c>
      <c r="K2475" s="146" t="s">
        <v>299</v>
      </c>
      <c r="L2475" s="146">
        <v>700</v>
      </c>
      <c r="M2475" s="146" t="s">
        <v>296</v>
      </c>
      <c r="N2475" s="146">
        <v>120</v>
      </c>
      <c r="O2475" s="146">
        <v>55340.71</v>
      </c>
      <c r="P2475" s="146">
        <v>85787</v>
      </c>
      <c r="Q2475" t="str">
        <f t="shared" si="38"/>
        <v>Street</v>
      </c>
      <c r="R2475" s="148"/>
      <c r="S2475" t="s">
        <v>381</v>
      </c>
      <c r="U2475" s="148"/>
    </row>
    <row r="2476" spans="1:21" x14ac:dyDescent="0.35">
      <c r="A2476" s="146">
        <v>5</v>
      </c>
      <c r="B2476" s="146" t="s">
        <v>241</v>
      </c>
      <c r="C2476">
        <v>2020</v>
      </c>
      <c r="D2476" s="146">
        <v>4</v>
      </c>
      <c r="E2476" s="146" t="s">
        <v>370</v>
      </c>
      <c r="F2476" s="147">
        <v>5</v>
      </c>
      <c r="G2476" s="146" t="s">
        <v>283</v>
      </c>
      <c r="H2476" s="146">
        <v>603</v>
      </c>
      <c r="I2476" s="146" t="s">
        <v>306</v>
      </c>
      <c r="J2476" s="146" t="s">
        <v>305</v>
      </c>
      <c r="K2476" s="146" t="s">
        <v>307</v>
      </c>
      <c r="L2476" s="146">
        <v>460</v>
      </c>
      <c r="M2476" s="146" t="s">
        <v>285</v>
      </c>
      <c r="N2476" s="146">
        <v>51</v>
      </c>
      <c r="O2476" s="146">
        <v>7293.43</v>
      </c>
      <c r="P2476" s="146">
        <v>19514</v>
      </c>
      <c r="Q2476" t="str">
        <f t="shared" si="38"/>
        <v>Street</v>
      </c>
      <c r="R2476" s="148"/>
      <c r="S2476" t="s">
        <v>381</v>
      </c>
      <c r="U2476" s="148"/>
    </row>
    <row r="2477" spans="1:21" x14ac:dyDescent="0.35">
      <c r="A2477" s="146">
        <v>5</v>
      </c>
      <c r="B2477" s="146" t="s">
        <v>241</v>
      </c>
      <c r="C2477">
        <v>2020</v>
      </c>
      <c r="D2477" s="146">
        <v>4</v>
      </c>
      <c r="E2477" s="146" t="s">
        <v>370</v>
      </c>
      <c r="F2477" s="147">
        <v>6</v>
      </c>
      <c r="G2477" s="146" t="s">
        <v>293</v>
      </c>
      <c r="H2477" s="146">
        <v>619</v>
      </c>
      <c r="I2477" s="146" t="s">
        <v>341</v>
      </c>
      <c r="J2477" s="146" t="s">
        <v>308</v>
      </c>
      <c r="K2477" s="146" t="s">
        <v>154</v>
      </c>
      <c r="L2477" s="146">
        <v>4562</v>
      </c>
      <c r="M2477" s="146" t="s">
        <v>300</v>
      </c>
      <c r="N2477" s="146">
        <v>402</v>
      </c>
      <c r="O2477" s="146">
        <v>456100.3</v>
      </c>
      <c r="P2477" s="146">
        <v>3683556</v>
      </c>
      <c r="Q2477" t="str">
        <f t="shared" si="38"/>
        <v>Street</v>
      </c>
      <c r="R2477" s="148"/>
      <c r="S2477" t="s">
        <v>381</v>
      </c>
      <c r="U2477" s="148"/>
    </row>
    <row r="2478" spans="1:21" x14ac:dyDescent="0.35">
      <c r="A2478" s="146">
        <v>5</v>
      </c>
      <c r="B2478" s="146" t="s">
        <v>241</v>
      </c>
      <c r="C2478">
        <v>2020</v>
      </c>
      <c r="D2478" s="146">
        <v>4</v>
      </c>
      <c r="E2478" s="146" t="s">
        <v>370</v>
      </c>
      <c r="F2478" s="147">
        <v>1</v>
      </c>
      <c r="G2478" s="146" t="s">
        <v>243</v>
      </c>
      <c r="H2478" s="146">
        <v>2</v>
      </c>
      <c r="I2478" s="146" t="s">
        <v>330</v>
      </c>
      <c r="J2478" s="146" t="s">
        <v>245</v>
      </c>
      <c r="K2478" s="146" t="s">
        <v>246</v>
      </c>
      <c r="L2478" s="146">
        <v>200</v>
      </c>
      <c r="M2478" s="146" t="s">
        <v>259</v>
      </c>
      <c r="N2478" s="146">
        <v>241</v>
      </c>
      <c r="O2478" s="146">
        <v>29210.03</v>
      </c>
      <c r="P2478" s="146">
        <v>110462</v>
      </c>
      <c r="Q2478" t="str">
        <f t="shared" si="38"/>
        <v>1-Residential</v>
      </c>
      <c r="R2478" s="148"/>
      <c r="S2478" t="s">
        <v>381</v>
      </c>
      <c r="U2478" s="148"/>
    </row>
    <row r="2479" spans="1:21" x14ac:dyDescent="0.35">
      <c r="A2479" s="146">
        <v>5</v>
      </c>
      <c r="B2479" s="146" t="s">
        <v>241</v>
      </c>
      <c r="C2479">
        <v>2020</v>
      </c>
      <c r="D2479" s="146">
        <v>4</v>
      </c>
      <c r="E2479" s="146" t="s">
        <v>370</v>
      </c>
      <c r="F2479" s="147">
        <v>3</v>
      </c>
      <c r="G2479" s="146" t="s">
        <v>262</v>
      </c>
      <c r="H2479" s="146">
        <v>9</v>
      </c>
      <c r="I2479" s="146" t="s">
        <v>334</v>
      </c>
      <c r="J2479" s="146" t="s">
        <v>260</v>
      </c>
      <c r="K2479" s="146" t="s">
        <v>273</v>
      </c>
      <c r="L2479" s="146">
        <v>300</v>
      </c>
      <c r="M2479" s="146" t="s">
        <v>282</v>
      </c>
      <c r="N2479" s="146">
        <v>315</v>
      </c>
      <c r="O2479" s="146">
        <v>-343408.52</v>
      </c>
      <c r="P2479" s="146">
        <v>507320</v>
      </c>
      <c r="Q2479" t="str">
        <f t="shared" si="38"/>
        <v>3-Small C&amp;I</v>
      </c>
      <c r="R2479" s="148"/>
      <c r="S2479" t="s">
        <v>381</v>
      </c>
      <c r="U2479" s="148"/>
    </row>
    <row r="2480" spans="1:21" x14ac:dyDescent="0.35">
      <c r="A2480" s="146">
        <v>5</v>
      </c>
      <c r="B2480" s="146" t="s">
        <v>241</v>
      </c>
      <c r="C2480">
        <v>2020</v>
      </c>
      <c r="D2480" s="146">
        <v>4</v>
      </c>
      <c r="E2480" s="146" t="s">
        <v>370</v>
      </c>
      <c r="F2480" s="147">
        <v>5</v>
      </c>
      <c r="G2480" s="146" t="s">
        <v>283</v>
      </c>
      <c r="H2480" s="146">
        <v>954</v>
      </c>
      <c r="I2480" s="146" t="s">
        <v>356</v>
      </c>
      <c r="J2480" s="146" t="s">
        <v>268</v>
      </c>
      <c r="K2480" s="146" t="s">
        <v>281</v>
      </c>
      <c r="L2480" s="146">
        <v>4552</v>
      </c>
      <c r="M2480" s="146" t="s">
        <v>313</v>
      </c>
      <c r="N2480" s="146">
        <v>527</v>
      </c>
      <c r="O2480" s="146">
        <v>1118198.68</v>
      </c>
      <c r="P2480" s="146">
        <v>12050907</v>
      </c>
      <c r="Q2480" t="str">
        <f t="shared" si="38"/>
        <v>4-Medium C&amp;I</v>
      </c>
      <c r="R2480" s="148"/>
      <c r="S2480" t="s">
        <v>381</v>
      </c>
      <c r="U2480" s="148"/>
    </row>
    <row r="2481" spans="1:21" x14ac:dyDescent="0.35">
      <c r="A2481" s="146">
        <v>5</v>
      </c>
      <c r="B2481" s="146" t="s">
        <v>241</v>
      </c>
      <c r="C2481">
        <v>2020</v>
      </c>
      <c r="D2481" s="146">
        <v>4</v>
      </c>
      <c r="E2481" s="146" t="s">
        <v>370</v>
      </c>
      <c r="F2481" s="147">
        <v>5</v>
      </c>
      <c r="G2481" s="146" t="s">
        <v>283</v>
      </c>
      <c r="H2481" s="146">
        <v>951</v>
      </c>
      <c r="I2481" s="146" t="s">
        <v>263</v>
      </c>
      <c r="J2481" s="146" t="s">
        <v>255</v>
      </c>
      <c r="K2481" s="146" t="s">
        <v>264</v>
      </c>
      <c r="L2481" s="146">
        <v>4552</v>
      </c>
      <c r="M2481" s="146" t="s">
        <v>313</v>
      </c>
      <c r="N2481" s="146">
        <v>1</v>
      </c>
      <c r="O2481" s="146">
        <v>36.78</v>
      </c>
      <c r="P2481" s="146">
        <v>300</v>
      </c>
      <c r="Q2481" t="str">
        <f t="shared" si="38"/>
        <v>3-Small C&amp;I</v>
      </c>
      <c r="R2481" s="148"/>
      <c r="S2481" t="s">
        <v>381</v>
      </c>
      <c r="U2481" s="148"/>
    </row>
    <row r="2482" spans="1:21" x14ac:dyDescent="0.35">
      <c r="A2482" s="146">
        <v>5</v>
      </c>
      <c r="B2482" s="146" t="s">
        <v>241</v>
      </c>
      <c r="C2482">
        <v>2020</v>
      </c>
      <c r="D2482" s="146">
        <v>4</v>
      </c>
      <c r="E2482" s="146" t="s">
        <v>370</v>
      </c>
      <c r="F2482" s="147">
        <v>3</v>
      </c>
      <c r="G2482" s="146" t="s">
        <v>262</v>
      </c>
      <c r="H2482" s="146">
        <v>12</v>
      </c>
      <c r="I2482" s="146" t="s">
        <v>372</v>
      </c>
      <c r="J2482" s="146" t="s">
        <v>255</v>
      </c>
      <c r="K2482" s="146" t="s">
        <v>264</v>
      </c>
      <c r="L2482" s="146">
        <v>300</v>
      </c>
      <c r="M2482" s="146" t="s">
        <v>282</v>
      </c>
      <c r="N2482" s="146">
        <v>1</v>
      </c>
      <c r="O2482" s="146">
        <v>8.31</v>
      </c>
      <c r="P2482" s="146">
        <v>4</v>
      </c>
      <c r="Q2482" t="str">
        <f t="shared" si="38"/>
        <v>3-Small C&amp;I</v>
      </c>
      <c r="R2482" s="148"/>
      <c r="S2482" t="s">
        <v>381</v>
      </c>
      <c r="U2482" s="148"/>
    </row>
    <row r="2483" spans="1:21" x14ac:dyDescent="0.35">
      <c r="A2483" s="146">
        <v>5</v>
      </c>
      <c r="B2483" s="146" t="s">
        <v>241</v>
      </c>
      <c r="C2483">
        <v>2020</v>
      </c>
      <c r="D2483" s="146">
        <v>4</v>
      </c>
      <c r="E2483" s="146" t="s">
        <v>370</v>
      </c>
      <c r="F2483" s="147">
        <v>5</v>
      </c>
      <c r="G2483" s="146" t="s">
        <v>283</v>
      </c>
      <c r="H2483" s="146">
        <v>11</v>
      </c>
      <c r="I2483" s="146" t="s">
        <v>335</v>
      </c>
      <c r="J2483" s="146" t="s">
        <v>248</v>
      </c>
      <c r="K2483" s="146" t="s">
        <v>270</v>
      </c>
      <c r="L2483" s="146">
        <v>460</v>
      </c>
      <c r="M2483" s="146" t="s">
        <v>285</v>
      </c>
      <c r="N2483" s="146">
        <v>2</v>
      </c>
      <c r="O2483" s="146">
        <v>149.04</v>
      </c>
      <c r="P2483" s="146">
        <v>645</v>
      </c>
      <c r="Q2483" t="str">
        <f t="shared" si="38"/>
        <v>3-Small C&amp;I</v>
      </c>
      <c r="R2483" s="148"/>
      <c r="S2483" t="s">
        <v>381</v>
      </c>
      <c r="U2483" s="148"/>
    </row>
    <row r="2484" spans="1:21" x14ac:dyDescent="0.35">
      <c r="A2484" s="146">
        <v>4</v>
      </c>
      <c r="B2484" s="146" t="s">
        <v>249</v>
      </c>
      <c r="C2484">
        <v>2020</v>
      </c>
      <c r="D2484" s="146">
        <v>4</v>
      </c>
      <c r="E2484" s="146" t="s">
        <v>370</v>
      </c>
      <c r="F2484" s="147">
        <v>3</v>
      </c>
      <c r="G2484" s="146" t="s">
        <v>262</v>
      </c>
      <c r="H2484" s="146">
        <v>952</v>
      </c>
      <c r="I2484" s="146" t="s">
        <v>272</v>
      </c>
      <c r="J2484" s="146" t="s">
        <v>260</v>
      </c>
      <c r="K2484" s="146" t="s">
        <v>273</v>
      </c>
      <c r="L2484" s="146">
        <v>4532</v>
      </c>
      <c r="M2484" s="146" t="s">
        <v>265</v>
      </c>
      <c r="N2484" s="146">
        <v>10</v>
      </c>
      <c r="O2484" s="146">
        <v>379.33</v>
      </c>
      <c r="P2484" s="146">
        <v>2632</v>
      </c>
      <c r="Q2484" t="str">
        <f t="shared" si="38"/>
        <v>3-Small C&amp;I</v>
      </c>
      <c r="R2484" s="148"/>
      <c r="S2484" t="s">
        <v>381</v>
      </c>
      <c r="U2484" s="148"/>
    </row>
    <row r="2485" spans="1:21" x14ac:dyDescent="0.35">
      <c r="A2485" s="146">
        <v>4</v>
      </c>
      <c r="B2485" s="146" t="s">
        <v>249</v>
      </c>
      <c r="C2485">
        <v>2020</v>
      </c>
      <c r="D2485" s="146">
        <v>4</v>
      </c>
      <c r="E2485" s="146" t="s">
        <v>370</v>
      </c>
      <c r="F2485" s="147">
        <v>3</v>
      </c>
      <c r="G2485" s="146" t="s">
        <v>262</v>
      </c>
      <c r="H2485" s="146">
        <v>616</v>
      </c>
      <c r="I2485" s="146" t="s">
        <v>311</v>
      </c>
      <c r="J2485" s="146" t="s">
        <v>305</v>
      </c>
      <c r="K2485" s="146" t="s">
        <v>307</v>
      </c>
      <c r="L2485" s="146">
        <v>4532</v>
      </c>
      <c r="M2485" s="146" t="s">
        <v>265</v>
      </c>
      <c r="N2485" s="146">
        <v>1</v>
      </c>
      <c r="O2485" s="146">
        <v>8.81</v>
      </c>
      <c r="P2485" s="146">
        <v>19</v>
      </c>
      <c r="Q2485" t="str">
        <f t="shared" si="38"/>
        <v>Street</v>
      </c>
      <c r="R2485" s="148"/>
      <c r="S2485" t="s">
        <v>381</v>
      </c>
      <c r="U2485" s="148"/>
    </row>
    <row r="2486" spans="1:21" x14ac:dyDescent="0.35">
      <c r="A2486" s="146">
        <v>5</v>
      </c>
      <c r="B2486" s="146" t="s">
        <v>241</v>
      </c>
      <c r="C2486">
        <v>2020</v>
      </c>
      <c r="D2486" s="146">
        <v>4</v>
      </c>
      <c r="E2486" s="146" t="s">
        <v>370</v>
      </c>
      <c r="F2486" s="147">
        <v>79</v>
      </c>
      <c r="G2486" s="146" t="s">
        <v>154</v>
      </c>
      <c r="H2486" s="146">
        <v>18</v>
      </c>
      <c r="I2486" s="146" t="s">
        <v>284</v>
      </c>
      <c r="J2486" s="146" t="s">
        <v>268</v>
      </c>
      <c r="K2486" s="146" t="s">
        <v>281</v>
      </c>
      <c r="L2486" s="146">
        <v>1579</v>
      </c>
      <c r="M2486" s="146" t="s">
        <v>343</v>
      </c>
      <c r="N2486" s="146">
        <v>1</v>
      </c>
      <c r="O2486" s="146">
        <v>11723.09</v>
      </c>
      <c r="P2486" s="146">
        <v>66200</v>
      </c>
      <c r="Q2486" t="str">
        <f t="shared" si="38"/>
        <v>4-Medium C&amp;I</v>
      </c>
      <c r="R2486" s="148"/>
      <c r="S2486" t="s">
        <v>381</v>
      </c>
      <c r="U2486" s="148"/>
    </row>
    <row r="2487" spans="1:21" x14ac:dyDescent="0.35">
      <c r="A2487" s="146">
        <v>4</v>
      </c>
      <c r="B2487" s="146" t="s">
        <v>249</v>
      </c>
      <c r="C2487">
        <v>2020</v>
      </c>
      <c r="D2487" s="146">
        <v>4</v>
      </c>
      <c r="E2487" s="146" t="s">
        <v>370</v>
      </c>
      <c r="F2487" s="147">
        <v>3</v>
      </c>
      <c r="G2487" s="146" t="s">
        <v>262</v>
      </c>
      <c r="H2487" s="146">
        <v>955</v>
      </c>
      <c r="I2487" s="146" t="s">
        <v>328</v>
      </c>
      <c r="J2487" s="146" t="s">
        <v>271</v>
      </c>
      <c r="K2487" s="146" t="s">
        <v>327</v>
      </c>
      <c r="L2487" s="146">
        <v>4532</v>
      </c>
      <c r="M2487" s="146" t="s">
        <v>265</v>
      </c>
      <c r="N2487" s="146">
        <v>1</v>
      </c>
      <c r="O2487" s="146">
        <v>83</v>
      </c>
      <c r="P2487" s="146">
        <v>0</v>
      </c>
      <c r="Q2487" t="str">
        <f t="shared" si="38"/>
        <v>4-Medium C&amp;I</v>
      </c>
      <c r="R2487" s="148"/>
      <c r="S2487" t="s">
        <v>381</v>
      </c>
      <c r="U2487" s="148"/>
    </row>
    <row r="2488" spans="1:21" x14ac:dyDescent="0.35">
      <c r="A2488" s="146">
        <v>4</v>
      </c>
      <c r="B2488" s="146" t="s">
        <v>249</v>
      </c>
      <c r="C2488">
        <v>2020</v>
      </c>
      <c r="D2488" s="146">
        <v>4</v>
      </c>
      <c r="E2488" s="146" t="s">
        <v>370</v>
      </c>
      <c r="F2488" s="147">
        <v>1</v>
      </c>
      <c r="G2488" s="146" t="s">
        <v>243</v>
      </c>
      <c r="H2488" s="146">
        <v>903</v>
      </c>
      <c r="I2488" s="146" t="s">
        <v>244</v>
      </c>
      <c r="J2488" s="146" t="s">
        <v>245</v>
      </c>
      <c r="K2488" s="146" t="s">
        <v>246</v>
      </c>
      <c r="L2488" s="146">
        <v>4512</v>
      </c>
      <c r="M2488" s="146" t="s">
        <v>247</v>
      </c>
      <c r="N2488" s="146">
        <v>10421</v>
      </c>
      <c r="O2488" s="146">
        <v>969768.51</v>
      </c>
      <c r="P2488" s="146">
        <v>6862400</v>
      </c>
      <c r="Q2488" t="str">
        <f t="shared" si="38"/>
        <v>1-Residential</v>
      </c>
      <c r="R2488" s="148"/>
      <c r="S2488" t="s">
        <v>381</v>
      </c>
      <c r="U2488" s="148"/>
    </row>
    <row r="2489" spans="1:21" x14ac:dyDescent="0.35">
      <c r="A2489" s="146">
        <v>5</v>
      </c>
      <c r="B2489" s="146" t="s">
        <v>241</v>
      </c>
      <c r="C2489">
        <v>2020</v>
      </c>
      <c r="D2489" s="146">
        <v>4</v>
      </c>
      <c r="E2489" s="146" t="s">
        <v>370</v>
      </c>
      <c r="F2489" s="147">
        <v>1</v>
      </c>
      <c r="G2489" s="146" t="s">
        <v>243</v>
      </c>
      <c r="H2489" s="146">
        <v>6</v>
      </c>
      <c r="I2489" s="146" t="s">
        <v>344</v>
      </c>
      <c r="J2489" s="146" t="s">
        <v>257</v>
      </c>
      <c r="K2489" s="146" t="s">
        <v>258</v>
      </c>
      <c r="L2489" s="146">
        <v>200</v>
      </c>
      <c r="M2489" s="146" t="s">
        <v>259</v>
      </c>
      <c r="N2489" s="146">
        <v>54046</v>
      </c>
      <c r="O2489" s="146">
        <v>5294761.16</v>
      </c>
      <c r="P2489" s="146">
        <v>29376073</v>
      </c>
      <c r="Q2489" t="str">
        <f t="shared" si="38"/>
        <v>2-Low Income Residential</v>
      </c>
      <c r="R2489" s="148"/>
      <c r="S2489" t="s">
        <v>381</v>
      </c>
      <c r="U2489" s="148"/>
    </row>
    <row r="2490" spans="1:21" x14ac:dyDescent="0.35">
      <c r="A2490" s="146">
        <v>5</v>
      </c>
      <c r="B2490" s="146" t="s">
        <v>241</v>
      </c>
      <c r="C2490">
        <v>2020</v>
      </c>
      <c r="D2490" s="146">
        <v>4</v>
      </c>
      <c r="E2490" s="146" t="s">
        <v>370</v>
      </c>
      <c r="F2490" s="147">
        <v>1</v>
      </c>
      <c r="G2490" s="146" t="s">
        <v>243</v>
      </c>
      <c r="H2490" s="146">
        <v>603</v>
      </c>
      <c r="I2490" s="146" t="s">
        <v>306</v>
      </c>
      <c r="J2490" s="146" t="s">
        <v>305</v>
      </c>
      <c r="K2490" s="146" t="s">
        <v>307</v>
      </c>
      <c r="L2490" s="146">
        <v>200</v>
      </c>
      <c r="M2490" s="146" t="s">
        <v>259</v>
      </c>
      <c r="N2490" s="146">
        <v>727</v>
      </c>
      <c r="O2490" s="146">
        <v>21727.59</v>
      </c>
      <c r="P2490" s="146">
        <v>47341</v>
      </c>
      <c r="Q2490" t="str">
        <f t="shared" si="38"/>
        <v>Street</v>
      </c>
      <c r="R2490" s="148"/>
      <c r="S2490" t="s">
        <v>381</v>
      </c>
      <c r="U2490" s="148"/>
    </row>
    <row r="2491" spans="1:21" x14ac:dyDescent="0.35">
      <c r="A2491" s="146">
        <v>5</v>
      </c>
      <c r="B2491" s="146" t="s">
        <v>241</v>
      </c>
      <c r="C2491">
        <v>2020</v>
      </c>
      <c r="D2491" s="146">
        <v>4</v>
      </c>
      <c r="E2491" s="146" t="s">
        <v>370</v>
      </c>
      <c r="F2491" s="147">
        <v>10</v>
      </c>
      <c r="G2491" s="146" t="s">
        <v>250</v>
      </c>
      <c r="H2491" s="146">
        <v>603</v>
      </c>
      <c r="I2491" s="146" t="s">
        <v>306</v>
      </c>
      <c r="J2491" s="146" t="s">
        <v>305</v>
      </c>
      <c r="K2491" s="146" t="s">
        <v>307</v>
      </c>
      <c r="L2491" s="146">
        <v>207</v>
      </c>
      <c r="M2491" s="146" t="s">
        <v>252</v>
      </c>
      <c r="N2491" s="146">
        <v>27</v>
      </c>
      <c r="O2491" s="146">
        <v>525.37</v>
      </c>
      <c r="P2491" s="146">
        <v>1200</v>
      </c>
      <c r="Q2491" t="str">
        <f t="shared" si="38"/>
        <v>Street</v>
      </c>
      <c r="R2491" s="148"/>
      <c r="S2491" t="s">
        <v>381</v>
      </c>
      <c r="U2491" s="148"/>
    </row>
    <row r="2492" spans="1:21" x14ac:dyDescent="0.35">
      <c r="A2492" s="146">
        <v>5</v>
      </c>
      <c r="B2492" s="146" t="s">
        <v>241</v>
      </c>
      <c r="C2492">
        <v>2020</v>
      </c>
      <c r="D2492" s="146">
        <v>4</v>
      </c>
      <c r="E2492" s="146" t="s">
        <v>370</v>
      </c>
      <c r="F2492" s="147">
        <v>6</v>
      </c>
      <c r="G2492" s="146" t="s">
        <v>293</v>
      </c>
      <c r="H2492" s="146">
        <v>608</v>
      </c>
      <c r="I2492" s="146" t="s">
        <v>339</v>
      </c>
      <c r="J2492" s="146" t="s">
        <v>308</v>
      </c>
      <c r="K2492" s="146" t="s">
        <v>154</v>
      </c>
      <c r="L2492" s="146">
        <v>700</v>
      </c>
      <c r="M2492" s="146" t="s">
        <v>296</v>
      </c>
      <c r="N2492" s="146">
        <v>57</v>
      </c>
      <c r="O2492" s="146">
        <v>27200.7</v>
      </c>
      <c r="P2492" s="146">
        <v>103394</v>
      </c>
      <c r="Q2492" t="str">
        <f t="shared" si="38"/>
        <v>Street</v>
      </c>
      <c r="R2492" s="148"/>
      <c r="S2492" t="s">
        <v>381</v>
      </c>
      <c r="U2492" s="148"/>
    </row>
    <row r="2493" spans="1:21" x14ac:dyDescent="0.35">
      <c r="A2493" s="146">
        <v>5</v>
      </c>
      <c r="B2493" s="146" t="s">
        <v>241</v>
      </c>
      <c r="C2493">
        <v>2020</v>
      </c>
      <c r="D2493" s="146">
        <v>4</v>
      </c>
      <c r="E2493" s="146" t="s">
        <v>370</v>
      </c>
      <c r="F2493" s="147">
        <v>75</v>
      </c>
      <c r="G2493" s="146" t="s">
        <v>154</v>
      </c>
      <c r="H2493" s="146">
        <v>701</v>
      </c>
      <c r="I2493" s="146" t="s">
        <v>316</v>
      </c>
      <c r="J2493" s="146" t="s">
        <v>277</v>
      </c>
      <c r="K2493" s="146" t="s">
        <v>317</v>
      </c>
      <c r="L2493" s="146">
        <v>1575</v>
      </c>
      <c r="M2493" s="146" t="s">
        <v>320</v>
      </c>
      <c r="N2493" s="146">
        <v>1</v>
      </c>
      <c r="O2493" s="146">
        <v>26373.599999999999</v>
      </c>
      <c r="P2493" s="146">
        <v>167300</v>
      </c>
      <c r="Q2493" t="str">
        <f t="shared" si="38"/>
        <v>5-Large C&amp;I</v>
      </c>
      <c r="R2493" s="148"/>
      <c r="S2493" t="s">
        <v>381</v>
      </c>
      <c r="U2493" s="148"/>
    </row>
    <row r="2494" spans="1:21" x14ac:dyDescent="0.35">
      <c r="A2494" s="146">
        <v>4</v>
      </c>
      <c r="B2494" s="146" t="s">
        <v>249</v>
      </c>
      <c r="C2494">
        <v>2020</v>
      </c>
      <c r="D2494" s="146">
        <v>4</v>
      </c>
      <c r="E2494" s="146" t="s">
        <v>370</v>
      </c>
      <c r="F2494" s="147">
        <v>1</v>
      </c>
      <c r="G2494" s="146" t="s">
        <v>243</v>
      </c>
      <c r="H2494" s="146">
        <v>1</v>
      </c>
      <c r="I2494" s="146" t="s">
        <v>251</v>
      </c>
      <c r="J2494" s="146" t="s">
        <v>245</v>
      </c>
      <c r="K2494" s="146" t="s">
        <v>246</v>
      </c>
      <c r="L2494" s="146">
        <v>200</v>
      </c>
      <c r="M2494" s="146" t="s">
        <v>259</v>
      </c>
      <c r="N2494" s="146">
        <v>1362</v>
      </c>
      <c r="O2494" s="146">
        <v>235585.89</v>
      </c>
      <c r="P2494" s="146">
        <v>839294</v>
      </c>
      <c r="Q2494" t="str">
        <f t="shared" si="38"/>
        <v>1-Residential</v>
      </c>
      <c r="R2494" s="148"/>
      <c r="S2494" t="s">
        <v>381</v>
      </c>
      <c r="U2494" s="148"/>
    </row>
    <row r="2495" spans="1:21" x14ac:dyDescent="0.35">
      <c r="A2495" s="146">
        <v>5</v>
      </c>
      <c r="B2495" s="146" t="s">
        <v>241</v>
      </c>
      <c r="C2495">
        <v>2020</v>
      </c>
      <c r="D2495" s="146">
        <v>4</v>
      </c>
      <c r="E2495" s="146" t="s">
        <v>370</v>
      </c>
      <c r="F2495" s="147">
        <v>60</v>
      </c>
      <c r="G2495" s="146" t="s">
        <v>154</v>
      </c>
      <c r="H2495" s="146">
        <v>600</v>
      </c>
      <c r="I2495" s="146" t="s">
        <v>364</v>
      </c>
      <c r="J2495" s="146" t="s">
        <v>290</v>
      </c>
      <c r="K2495" s="146" t="s">
        <v>299</v>
      </c>
      <c r="L2495" s="146">
        <v>360</v>
      </c>
      <c r="M2495" s="146" t="s">
        <v>304</v>
      </c>
      <c r="N2495" s="146">
        <v>9</v>
      </c>
      <c r="O2495" s="146">
        <v>4126.7299999999996</v>
      </c>
      <c r="P2495" s="146">
        <v>4564</v>
      </c>
      <c r="Q2495" t="str">
        <f t="shared" si="38"/>
        <v>Street</v>
      </c>
      <c r="R2495" s="148"/>
      <c r="S2495" t="s">
        <v>381</v>
      </c>
      <c r="U2495" s="148"/>
    </row>
    <row r="2496" spans="1:21" x14ac:dyDescent="0.35">
      <c r="A2496" s="146">
        <v>5</v>
      </c>
      <c r="B2496" s="146" t="s">
        <v>241</v>
      </c>
      <c r="C2496">
        <v>2020</v>
      </c>
      <c r="D2496" s="146">
        <v>4</v>
      </c>
      <c r="E2496" s="146" t="s">
        <v>370</v>
      </c>
      <c r="F2496" s="147">
        <v>6</v>
      </c>
      <c r="G2496" s="146" t="s">
        <v>293</v>
      </c>
      <c r="H2496" s="146">
        <v>600</v>
      </c>
      <c r="I2496" s="146" t="s">
        <v>364</v>
      </c>
      <c r="J2496" s="146" t="s">
        <v>290</v>
      </c>
      <c r="K2496" s="146" t="s">
        <v>299</v>
      </c>
      <c r="L2496" s="146">
        <v>700</v>
      </c>
      <c r="M2496" s="146" t="s">
        <v>296</v>
      </c>
      <c r="N2496" s="146">
        <v>76</v>
      </c>
      <c r="O2496" s="146">
        <v>45323.17</v>
      </c>
      <c r="P2496" s="146">
        <v>53990</v>
      </c>
      <c r="Q2496" t="str">
        <f t="shared" si="38"/>
        <v>Street</v>
      </c>
      <c r="R2496" s="148"/>
      <c r="S2496" t="s">
        <v>381</v>
      </c>
      <c r="U2496" s="148"/>
    </row>
    <row r="2497" spans="1:21" x14ac:dyDescent="0.35">
      <c r="A2497" s="146">
        <v>5</v>
      </c>
      <c r="B2497" s="146" t="s">
        <v>241</v>
      </c>
      <c r="C2497" s="146">
        <v>2020</v>
      </c>
      <c r="D2497" s="146">
        <v>4</v>
      </c>
      <c r="E2497" s="146" t="s">
        <v>370</v>
      </c>
      <c r="F2497" s="147">
        <v>3</v>
      </c>
      <c r="G2497" s="146" t="s">
        <v>262</v>
      </c>
      <c r="H2497" s="146">
        <v>952</v>
      </c>
      <c r="I2497" s="146" t="s">
        <v>272</v>
      </c>
      <c r="J2497" s="146" t="s">
        <v>260</v>
      </c>
      <c r="K2497" s="146" t="s">
        <v>273</v>
      </c>
      <c r="L2497" s="146">
        <v>4532</v>
      </c>
      <c r="M2497" s="146" t="s">
        <v>265</v>
      </c>
      <c r="N2497" s="146">
        <v>442</v>
      </c>
      <c r="O2497" s="146">
        <v>58816.62</v>
      </c>
      <c r="P2497" s="146">
        <v>1482425</v>
      </c>
      <c r="Q2497" t="str">
        <f t="shared" si="38"/>
        <v>3-Small C&amp;I</v>
      </c>
      <c r="R2497" s="148"/>
      <c r="S2497" t="s">
        <v>381</v>
      </c>
      <c r="U2497" s="148"/>
    </row>
    <row r="2498" spans="1:21" x14ac:dyDescent="0.35">
      <c r="A2498" s="146">
        <v>5</v>
      </c>
      <c r="B2498" s="146" t="s">
        <v>241</v>
      </c>
      <c r="C2498" s="146">
        <v>2020</v>
      </c>
      <c r="D2498" s="146">
        <v>4</v>
      </c>
      <c r="E2498" s="146" t="s">
        <v>370</v>
      </c>
      <c r="F2498" s="147">
        <v>75</v>
      </c>
      <c r="G2498" s="146" t="s">
        <v>154</v>
      </c>
      <c r="H2498" s="146">
        <v>950</v>
      </c>
      <c r="I2498" s="146" t="s">
        <v>269</v>
      </c>
      <c r="J2498" s="146" t="s">
        <v>248</v>
      </c>
      <c r="K2498" s="146" t="s">
        <v>270</v>
      </c>
      <c r="L2498" s="146">
        <v>4575</v>
      </c>
      <c r="M2498" s="146" t="s">
        <v>154</v>
      </c>
      <c r="N2498" s="146">
        <v>2</v>
      </c>
      <c r="O2498" s="146">
        <v>955.32</v>
      </c>
      <c r="P2498" s="146">
        <v>9580</v>
      </c>
      <c r="Q2498" t="str">
        <f t="shared" ref="Q2498:Q2561" si="39">VLOOKUP(J2498,S:T,2,FALSE)</f>
        <v>3-Small C&amp;I</v>
      </c>
      <c r="R2498" s="148"/>
      <c r="S2498" t="s">
        <v>381</v>
      </c>
      <c r="U2498" s="148"/>
    </row>
    <row r="2499" spans="1:21" x14ac:dyDescent="0.35">
      <c r="A2499" s="146">
        <v>5</v>
      </c>
      <c r="B2499" s="146" t="s">
        <v>241</v>
      </c>
      <c r="C2499" s="146">
        <v>2020</v>
      </c>
      <c r="D2499" s="146">
        <v>4</v>
      </c>
      <c r="E2499" s="146" t="s">
        <v>370</v>
      </c>
      <c r="F2499" s="147">
        <v>77</v>
      </c>
      <c r="G2499" s="146" t="s">
        <v>154</v>
      </c>
      <c r="H2499" s="146">
        <v>950</v>
      </c>
      <c r="I2499" s="146" t="s">
        <v>269</v>
      </c>
      <c r="J2499" s="146" t="s">
        <v>248</v>
      </c>
      <c r="K2499" s="146" t="s">
        <v>270</v>
      </c>
      <c r="L2499" s="146">
        <v>4577</v>
      </c>
      <c r="M2499" s="146" t="s">
        <v>154</v>
      </c>
      <c r="N2499" s="146">
        <v>1</v>
      </c>
      <c r="O2499" s="146">
        <v>229.16</v>
      </c>
      <c r="P2499" s="146">
        <v>2245</v>
      </c>
      <c r="Q2499" t="str">
        <f t="shared" si="39"/>
        <v>3-Small C&amp;I</v>
      </c>
      <c r="R2499" s="148"/>
      <c r="S2499" t="s">
        <v>381</v>
      </c>
      <c r="U2499" s="148"/>
    </row>
    <row r="2500" spans="1:21" x14ac:dyDescent="0.35">
      <c r="A2500" s="146">
        <v>5</v>
      </c>
      <c r="B2500" s="146" t="s">
        <v>241</v>
      </c>
      <c r="C2500" s="146">
        <v>2020</v>
      </c>
      <c r="D2500" s="146">
        <v>4</v>
      </c>
      <c r="E2500" s="146" t="s">
        <v>370</v>
      </c>
      <c r="F2500" s="147">
        <v>5</v>
      </c>
      <c r="G2500" s="146" t="s">
        <v>283</v>
      </c>
      <c r="H2500" s="146">
        <v>5</v>
      </c>
      <c r="I2500" s="146" t="s">
        <v>289</v>
      </c>
      <c r="J2500" s="146" t="s">
        <v>248</v>
      </c>
      <c r="K2500" s="146" t="s">
        <v>270</v>
      </c>
      <c r="L2500" s="146">
        <v>460</v>
      </c>
      <c r="M2500" s="146" t="s">
        <v>285</v>
      </c>
      <c r="N2500" s="146">
        <v>1005</v>
      </c>
      <c r="O2500" s="146">
        <v>215517.41</v>
      </c>
      <c r="P2500" s="146">
        <v>1774241</v>
      </c>
      <c r="Q2500" t="str">
        <f t="shared" si="39"/>
        <v>3-Small C&amp;I</v>
      </c>
      <c r="R2500" s="148"/>
      <c r="S2500" t="s">
        <v>381</v>
      </c>
      <c r="U2500" s="148"/>
    </row>
    <row r="2501" spans="1:21" x14ac:dyDescent="0.35">
      <c r="A2501" s="146">
        <v>5</v>
      </c>
      <c r="B2501" s="146" t="s">
        <v>241</v>
      </c>
      <c r="C2501" s="146">
        <v>2020</v>
      </c>
      <c r="D2501" s="146">
        <v>4</v>
      </c>
      <c r="E2501" s="146" t="s">
        <v>370</v>
      </c>
      <c r="F2501" s="147">
        <v>72</v>
      </c>
      <c r="G2501" s="146" t="s">
        <v>154</v>
      </c>
      <c r="H2501" s="146">
        <v>5</v>
      </c>
      <c r="I2501" s="146" t="s">
        <v>289</v>
      </c>
      <c r="J2501" s="146" t="s">
        <v>248</v>
      </c>
      <c r="K2501" s="146" t="s">
        <v>270</v>
      </c>
      <c r="L2501" s="146">
        <v>1572</v>
      </c>
      <c r="M2501" s="146" t="s">
        <v>319</v>
      </c>
      <c r="N2501" s="146">
        <v>1</v>
      </c>
      <c r="O2501" s="146">
        <v>3591.56</v>
      </c>
      <c r="P2501" s="146">
        <v>16337</v>
      </c>
      <c r="Q2501" t="str">
        <f t="shared" si="39"/>
        <v>3-Small C&amp;I</v>
      </c>
      <c r="R2501" s="148"/>
      <c r="S2501" t="s">
        <v>381</v>
      </c>
      <c r="U2501" s="148"/>
    </row>
    <row r="2502" spans="1:21" x14ac:dyDescent="0.35">
      <c r="A2502" s="146">
        <v>5</v>
      </c>
      <c r="B2502" s="146" t="s">
        <v>241</v>
      </c>
      <c r="C2502" s="146">
        <v>2020</v>
      </c>
      <c r="D2502" s="146">
        <v>4</v>
      </c>
      <c r="E2502" s="146" t="s">
        <v>370</v>
      </c>
      <c r="F2502" s="147">
        <v>3</v>
      </c>
      <c r="G2502" s="146" t="s">
        <v>262</v>
      </c>
      <c r="H2502" s="146">
        <v>616</v>
      </c>
      <c r="I2502" s="146" t="s">
        <v>311</v>
      </c>
      <c r="J2502" s="146" t="s">
        <v>305</v>
      </c>
      <c r="K2502" s="146" t="s">
        <v>307</v>
      </c>
      <c r="L2502" s="146">
        <v>4532</v>
      </c>
      <c r="M2502" s="146" t="s">
        <v>265</v>
      </c>
      <c r="N2502" s="146">
        <v>3391</v>
      </c>
      <c r="O2502" s="146">
        <v>284192.46999999997</v>
      </c>
      <c r="P2502" s="146">
        <v>1019272</v>
      </c>
      <c r="Q2502" t="str">
        <f t="shared" si="39"/>
        <v>Street</v>
      </c>
      <c r="R2502" s="148"/>
      <c r="S2502" t="s">
        <v>381</v>
      </c>
      <c r="U2502" s="148"/>
    </row>
    <row r="2503" spans="1:21" x14ac:dyDescent="0.35">
      <c r="A2503" s="146">
        <v>4</v>
      </c>
      <c r="B2503" s="146" t="s">
        <v>249</v>
      </c>
      <c r="C2503" s="146">
        <v>2020</v>
      </c>
      <c r="D2503" s="146">
        <v>4</v>
      </c>
      <c r="E2503" s="146" t="s">
        <v>370</v>
      </c>
      <c r="F2503" s="147">
        <v>5</v>
      </c>
      <c r="G2503" s="146" t="s">
        <v>283</v>
      </c>
      <c r="H2503" s="146">
        <v>18</v>
      </c>
      <c r="I2503" s="146" t="s">
        <v>284</v>
      </c>
      <c r="J2503" s="146" t="s">
        <v>268</v>
      </c>
      <c r="K2503" s="146" t="s">
        <v>281</v>
      </c>
      <c r="L2503" s="146">
        <v>460</v>
      </c>
      <c r="M2503" s="146" t="s">
        <v>285</v>
      </c>
      <c r="N2503" s="146">
        <v>1</v>
      </c>
      <c r="O2503" s="146">
        <v>455.76</v>
      </c>
      <c r="P2503" s="146">
        <v>1800</v>
      </c>
      <c r="Q2503" t="str">
        <f t="shared" si="39"/>
        <v>4-Medium C&amp;I</v>
      </c>
      <c r="R2503" s="148"/>
      <c r="S2503" t="s">
        <v>381</v>
      </c>
      <c r="U2503" s="148"/>
    </row>
    <row r="2504" spans="1:21" x14ac:dyDescent="0.35">
      <c r="A2504" s="146">
        <v>5</v>
      </c>
      <c r="B2504" s="146" t="s">
        <v>241</v>
      </c>
      <c r="C2504" s="146">
        <v>2020</v>
      </c>
      <c r="D2504" s="146">
        <v>4</v>
      </c>
      <c r="E2504" s="146" t="s">
        <v>370</v>
      </c>
      <c r="F2504" s="147">
        <v>3</v>
      </c>
      <c r="G2504" s="146" t="s">
        <v>262</v>
      </c>
      <c r="H2504" s="146">
        <v>700</v>
      </c>
      <c r="I2504" s="146" t="s">
        <v>329</v>
      </c>
      <c r="J2504" s="146" t="s">
        <v>277</v>
      </c>
      <c r="K2504" s="146" t="s">
        <v>317</v>
      </c>
      <c r="L2504" s="146">
        <v>300</v>
      </c>
      <c r="M2504" s="146" t="s">
        <v>282</v>
      </c>
      <c r="N2504" s="146">
        <v>3</v>
      </c>
      <c r="O2504" s="146">
        <v>38729.5</v>
      </c>
      <c r="P2504" s="146">
        <v>211360</v>
      </c>
      <c r="Q2504" t="str">
        <f t="shared" si="39"/>
        <v>5-Large C&amp;I</v>
      </c>
      <c r="R2504" s="148"/>
      <c r="S2504" t="s">
        <v>381</v>
      </c>
      <c r="U2504" s="148"/>
    </row>
    <row r="2505" spans="1:21" x14ac:dyDescent="0.35">
      <c r="A2505" s="146">
        <v>5</v>
      </c>
      <c r="B2505" s="146" t="s">
        <v>241</v>
      </c>
      <c r="C2505" s="146">
        <v>2020</v>
      </c>
      <c r="D2505" s="146">
        <v>4</v>
      </c>
      <c r="E2505" s="146" t="s">
        <v>370</v>
      </c>
      <c r="F2505" s="147">
        <v>79</v>
      </c>
      <c r="G2505" s="146" t="s">
        <v>154</v>
      </c>
      <c r="H2505" s="146">
        <v>153</v>
      </c>
      <c r="I2505" s="146" t="s">
        <v>342</v>
      </c>
      <c r="J2505" s="146" t="s">
        <v>279</v>
      </c>
      <c r="K2505" s="146" t="s">
        <v>279</v>
      </c>
      <c r="L2505" s="146">
        <v>1579</v>
      </c>
      <c r="M2505" s="146" t="s">
        <v>343</v>
      </c>
      <c r="N2505" s="146">
        <v>18</v>
      </c>
      <c r="O2505" s="146">
        <v>0</v>
      </c>
      <c r="P2505" s="146">
        <v>4138721</v>
      </c>
      <c r="Q2505" t="str">
        <f t="shared" si="39"/>
        <v>OTHER</v>
      </c>
      <c r="R2505" s="148"/>
      <c r="S2505" t="s">
        <v>381</v>
      </c>
      <c r="U2505" s="148"/>
    </row>
    <row r="2506" spans="1:21" x14ac:dyDescent="0.35">
      <c r="A2506" s="146">
        <v>5</v>
      </c>
      <c r="B2506" s="146" t="s">
        <v>241</v>
      </c>
      <c r="C2506" s="146">
        <v>2020</v>
      </c>
      <c r="D2506" s="146">
        <v>4</v>
      </c>
      <c r="E2506" s="146" t="s">
        <v>370</v>
      </c>
      <c r="F2506" s="147">
        <v>3</v>
      </c>
      <c r="G2506" s="146" t="s">
        <v>262</v>
      </c>
      <c r="H2506" s="146">
        <v>11</v>
      </c>
      <c r="I2506" s="146" t="s">
        <v>335</v>
      </c>
      <c r="J2506" s="146" t="s">
        <v>248</v>
      </c>
      <c r="K2506" s="146" t="s">
        <v>270</v>
      </c>
      <c r="L2506" s="146">
        <v>300</v>
      </c>
      <c r="M2506" s="146" t="s">
        <v>282</v>
      </c>
      <c r="N2506" s="146">
        <v>212</v>
      </c>
      <c r="O2506" s="146">
        <v>53578.43</v>
      </c>
      <c r="P2506" s="146">
        <v>261922</v>
      </c>
      <c r="Q2506" t="str">
        <f t="shared" si="39"/>
        <v>3-Small C&amp;I</v>
      </c>
      <c r="R2506" s="148"/>
      <c r="S2506" t="s">
        <v>381</v>
      </c>
      <c r="U2506" s="148"/>
    </row>
    <row r="2507" spans="1:21" x14ac:dyDescent="0.35">
      <c r="A2507" s="146">
        <v>5</v>
      </c>
      <c r="B2507" s="146" t="s">
        <v>241</v>
      </c>
      <c r="C2507" s="146">
        <v>2020</v>
      </c>
      <c r="D2507" s="146">
        <v>4</v>
      </c>
      <c r="E2507" s="146" t="s">
        <v>370</v>
      </c>
      <c r="F2507" s="147">
        <v>3</v>
      </c>
      <c r="G2507" s="146" t="s">
        <v>262</v>
      </c>
      <c r="H2507" s="146">
        <v>903</v>
      </c>
      <c r="I2507" s="146" t="s">
        <v>244</v>
      </c>
      <c r="J2507" s="146" t="s">
        <v>245</v>
      </c>
      <c r="K2507" s="146" t="s">
        <v>246</v>
      </c>
      <c r="L2507" s="146">
        <v>4532</v>
      </c>
      <c r="M2507" s="146" t="s">
        <v>265</v>
      </c>
      <c r="N2507" s="146">
        <v>1171</v>
      </c>
      <c r="O2507" s="146">
        <v>338263.13</v>
      </c>
      <c r="P2507" s="146">
        <v>2647841</v>
      </c>
      <c r="Q2507" t="str">
        <f t="shared" si="39"/>
        <v>1-Residential</v>
      </c>
      <c r="R2507" s="148"/>
      <c r="S2507" t="s">
        <v>381</v>
      </c>
      <c r="U2507" s="148"/>
    </row>
    <row r="2508" spans="1:21" x14ac:dyDescent="0.35">
      <c r="A2508" s="146">
        <v>5</v>
      </c>
      <c r="B2508" s="146" t="s">
        <v>241</v>
      </c>
      <c r="C2508" s="146">
        <v>2020</v>
      </c>
      <c r="D2508" s="146">
        <v>4</v>
      </c>
      <c r="E2508" s="146" t="s">
        <v>370</v>
      </c>
      <c r="F2508" s="147">
        <v>72</v>
      </c>
      <c r="G2508" s="146" t="s">
        <v>154</v>
      </c>
      <c r="H2508" s="146">
        <v>1</v>
      </c>
      <c r="I2508" s="146" t="s">
        <v>251</v>
      </c>
      <c r="J2508" s="146" t="s">
        <v>245</v>
      </c>
      <c r="K2508" s="146" t="s">
        <v>246</v>
      </c>
      <c r="L2508" s="146">
        <v>1572</v>
      </c>
      <c r="M2508" s="146" t="s">
        <v>319</v>
      </c>
      <c r="N2508" s="146">
        <v>1</v>
      </c>
      <c r="O2508" s="146">
        <v>107.18</v>
      </c>
      <c r="P2508" s="146">
        <v>377</v>
      </c>
      <c r="Q2508" t="str">
        <f t="shared" si="39"/>
        <v>1-Residential</v>
      </c>
      <c r="R2508" s="148"/>
      <c r="S2508" t="s">
        <v>381</v>
      </c>
      <c r="U2508" s="148"/>
    </row>
    <row r="2509" spans="1:21" x14ac:dyDescent="0.35">
      <c r="A2509" s="146">
        <v>5</v>
      </c>
      <c r="B2509" s="146" t="s">
        <v>241</v>
      </c>
      <c r="C2509" s="146">
        <v>2020</v>
      </c>
      <c r="D2509" s="146">
        <v>4</v>
      </c>
      <c r="E2509" s="146" t="s">
        <v>370</v>
      </c>
      <c r="F2509" s="147">
        <v>1</v>
      </c>
      <c r="G2509" s="146" t="s">
        <v>243</v>
      </c>
      <c r="H2509" s="146">
        <v>7</v>
      </c>
      <c r="I2509" s="146" t="s">
        <v>345</v>
      </c>
      <c r="J2509" s="146" t="s">
        <v>257</v>
      </c>
      <c r="K2509" s="146" t="s">
        <v>258</v>
      </c>
      <c r="L2509" s="146">
        <v>200</v>
      </c>
      <c r="M2509" s="146" t="s">
        <v>259</v>
      </c>
      <c r="N2509" s="146">
        <v>73</v>
      </c>
      <c r="O2509" s="146">
        <v>6768.13</v>
      </c>
      <c r="P2509" s="146">
        <v>39546</v>
      </c>
      <c r="Q2509" t="str">
        <f t="shared" si="39"/>
        <v>2-Low Income Residential</v>
      </c>
      <c r="R2509" s="148"/>
      <c r="S2509" t="s">
        <v>381</v>
      </c>
      <c r="U2509" s="148"/>
    </row>
    <row r="2510" spans="1:21" x14ac:dyDescent="0.35">
      <c r="A2510" s="146">
        <v>4</v>
      </c>
      <c r="B2510" s="146" t="s">
        <v>249</v>
      </c>
      <c r="C2510" s="146">
        <v>2020</v>
      </c>
      <c r="D2510" s="146">
        <v>4</v>
      </c>
      <c r="E2510" s="146" t="s">
        <v>370</v>
      </c>
      <c r="F2510" s="147">
        <v>10</v>
      </c>
      <c r="G2510" s="146" t="s">
        <v>250</v>
      </c>
      <c r="H2510" s="146">
        <v>1</v>
      </c>
      <c r="I2510" s="146" t="s">
        <v>251</v>
      </c>
      <c r="J2510" s="146" t="s">
        <v>245</v>
      </c>
      <c r="K2510" s="146" t="s">
        <v>246</v>
      </c>
      <c r="L2510" s="146">
        <v>207</v>
      </c>
      <c r="M2510" s="146" t="s">
        <v>252</v>
      </c>
      <c r="N2510" s="146">
        <v>15</v>
      </c>
      <c r="O2510" s="146">
        <v>3413.97</v>
      </c>
      <c r="P2510" s="146">
        <v>12190</v>
      </c>
      <c r="Q2510" t="str">
        <f t="shared" si="39"/>
        <v>1-Residential</v>
      </c>
      <c r="R2510" s="148"/>
      <c r="S2510" t="s">
        <v>381</v>
      </c>
      <c r="U2510" s="148"/>
    </row>
    <row r="2511" spans="1:21" x14ac:dyDescent="0.35">
      <c r="A2511" s="146">
        <v>5</v>
      </c>
      <c r="B2511" s="146" t="s">
        <v>241</v>
      </c>
      <c r="C2511" s="146">
        <v>2020</v>
      </c>
      <c r="D2511" s="146">
        <v>4</v>
      </c>
      <c r="E2511" s="146" t="s">
        <v>370</v>
      </c>
      <c r="F2511" s="147">
        <v>3</v>
      </c>
      <c r="G2511" s="146" t="s">
        <v>262</v>
      </c>
      <c r="H2511" s="146">
        <v>701</v>
      </c>
      <c r="I2511" s="146" t="s">
        <v>316</v>
      </c>
      <c r="J2511" s="146" t="s">
        <v>277</v>
      </c>
      <c r="K2511" s="146" t="s">
        <v>317</v>
      </c>
      <c r="L2511" s="146">
        <v>300</v>
      </c>
      <c r="M2511" s="146" t="s">
        <v>282</v>
      </c>
      <c r="N2511" s="146">
        <v>165</v>
      </c>
      <c r="O2511" s="146">
        <v>1606821.97</v>
      </c>
      <c r="P2511" s="146">
        <v>9463832</v>
      </c>
      <c r="Q2511" t="str">
        <f t="shared" si="39"/>
        <v>5-Large C&amp;I</v>
      </c>
      <c r="R2511" s="148"/>
      <c r="S2511" t="s">
        <v>381</v>
      </c>
      <c r="U2511" s="148"/>
    </row>
    <row r="2512" spans="1:21" x14ac:dyDescent="0.35">
      <c r="A2512" s="146">
        <v>5</v>
      </c>
      <c r="B2512" s="146" t="s">
        <v>241</v>
      </c>
      <c r="C2512" s="146">
        <v>2020</v>
      </c>
      <c r="D2512" s="146">
        <v>4</v>
      </c>
      <c r="E2512" s="146" t="s">
        <v>370</v>
      </c>
      <c r="F2512" s="147">
        <v>10</v>
      </c>
      <c r="G2512" s="146" t="s">
        <v>250</v>
      </c>
      <c r="H2512" s="146">
        <v>301</v>
      </c>
      <c r="I2512" s="146" t="s">
        <v>254</v>
      </c>
      <c r="J2512" s="146" t="s">
        <v>245</v>
      </c>
      <c r="K2512" s="146" t="s">
        <v>246</v>
      </c>
      <c r="L2512" s="146">
        <v>207</v>
      </c>
      <c r="M2512" s="146" t="s">
        <v>252</v>
      </c>
      <c r="N2512" s="146">
        <v>1</v>
      </c>
      <c r="O2512" s="146">
        <v>193.47</v>
      </c>
      <c r="P2512" s="146">
        <v>815</v>
      </c>
      <c r="Q2512" t="str">
        <f t="shared" si="39"/>
        <v>1-Residential</v>
      </c>
      <c r="R2512" s="148"/>
      <c r="S2512" t="s">
        <v>381</v>
      </c>
      <c r="U2512" s="148"/>
    </row>
    <row r="2513" spans="1:21" x14ac:dyDescent="0.35">
      <c r="A2513" s="146">
        <v>5</v>
      </c>
      <c r="B2513" s="146" t="s">
        <v>241</v>
      </c>
      <c r="C2513" s="146">
        <v>2020</v>
      </c>
      <c r="D2513" s="146">
        <v>4</v>
      </c>
      <c r="E2513" s="146" t="s">
        <v>370</v>
      </c>
      <c r="F2513" s="147">
        <v>3</v>
      </c>
      <c r="G2513" s="146" t="s">
        <v>262</v>
      </c>
      <c r="H2513" s="146">
        <v>18</v>
      </c>
      <c r="I2513" s="146" t="s">
        <v>284</v>
      </c>
      <c r="J2513" s="146" t="s">
        <v>268</v>
      </c>
      <c r="K2513" s="146" t="s">
        <v>281</v>
      </c>
      <c r="L2513" s="146">
        <v>300</v>
      </c>
      <c r="M2513" s="146" t="s">
        <v>282</v>
      </c>
      <c r="N2513" s="146">
        <v>2160</v>
      </c>
      <c r="O2513" s="146">
        <v>5247901.1100000003</v>
      </c>
      <c r="P2513" s="146">
        <v>26934915</v>
      </c>
      <c r="Q2513" t="str">
        <f t="shared" si="39"/>
        <v>4-Medium C&amp;I</v>
      </c>
      <c r="R2513" s="148"/>
      <c r="S2513" t="s">
        <v>381</v>
      </c>
      <c r="U2513" s="148"/>
    </row>
    <row r="2514" spans="1:21" x14ac:dyDescent="0.35">
      <c r="A2514" s="146">
        <v>5</v>
      </c>
      <c r="B2514" s="146" t="s">
        <v>241</v>
      </c>
      <c r="C2514" s="146">
        <v>2020</v>
      </c>
      <c r="D2514" s="146">
        <v>4</v>
      </c>
      <c r="E2514" s="146" t="s">
        <v>370</v>
      </c>
      <c r="F2514" s="147">
        <v>1</v>
      </c>
      <c r="G2514" s="146" t="s">
        <v>243</v>
      </c>
      <c r="H2514" s="146">
        <v>10</v>
      </c>
      <c r="I2514" s="146" t="s">
        <v>347</v>
      </c>
      <c r="J2514" s="146" t="s">
        <v>260</v>
      </c>
      <c r="K2514" s="146" t="s">
        <v>273</v>
      </c>
      <c r="L2514" s="146">
        <v>200</v>
      </c>
      <c r="M2514" s="146" t="s">
        <v>259</v>
      </c>
      <c r="N2514" s="146">
        <v>1060</v>
      </c>
      <c r="O2514" s="146">
        <v>85066.95</v>
      </c>
      <c r="P2514" s="146">
        <v>343807</v>
      </c>
      <c r="Q2514" t="str">
        <f t="shared" si="39"/>
        <v>3-Small C&amp;I</v>
      </c>
      <c r="R2514" s="148"/>
      <c r="S2514" t="s">
        <v>381</v>
      </c>
      <c r="U2514" s="148"/>
    </row>
    <row r="2515" spans="1:21" x14ac:dyDescent="0.35">
      <c r="A2515" s="146">
        <v>5</v>
      </c>
      <c r="B2515" s="146" t="s">
        <v>241</v>
      </c>
      <c r="C2515" s="146">
        <v>2020</v>
      </c>
      <c r="D2515" s="146">
        <v>4</v>
      </c>
      <c r="E2515" s="146" t="s">
        <v>370</v>
      </c>
      <c r="F2515" s="147">
        <v>1</v>
      </c>
      <c r="G2515" s="146" t="s">
        <v>243</v>
      </c>
      <c r="H2515" s="146">
        <v>18</v>
      </c>
      <c r="I2515" s="146" t="s">
        <v>284</v>
      </c>
      <c r="J2515" s="146" t="s">
        <v>268</v>
      </c>
      <c r="K2515" s="146" t="s">
        <v>281</v>
      </c>
      <c r="L2515" s="146">
        <v>200</v>
      </c>
      <c r="M2515" s="146" t="s">
        <v>259</v>
      </c>
      <c r="N2515" s="146">
        <v>1</v>
      </c>
      <c r="O2515" s="146">
        <v>328.27</v>
      </c>
      <c r="P2515" s="146">
        <v>1520</v>
      </c>
      <c r="Q2515" t="str">
        <f t="shared" si="39"/>
        <v>4-Medium C&amp;I</v>
      </c>
      <c r="R2515" s="148"/>
      <c r="S2515" t="s">
        <v>381</v>
      </c>
      <c r="U2515" s="148"/>
    </row>
    <row r="2516" spans="1:21" x14ac:dyDescent="0.35">
      <c r="A2516" s="146">
        <v>5</v>
      </c>
      <c r="B2516" s="146" t="s">
        <v>241</v>
      </c>
      <c r="C2516" s="146">
        <v>2020</v>
      </c>
      <c r="D2516" s="146">
        <v>4</v>
      </c>
      <c r="E2516" s="146" t="s">
        <v>370</v>
      </c>
      <c r="F2516" s="147">
        <v>3</v>
      </c>
      <c r="G2516" s="146" t="s">
        <v>262</v>
      </c>
      <c r="H2516" s="146">
        <v>8</v>
      </c>
      <c r="I2516" s="146" t="s">
        <v>333</v>
      </c>
      <c r="J2516" s="146" t="s">
        <v>255</v>
      </c>
      <c r="K2516" s="146" t="s">
        <v>264</v>
      </c>
      <c r="L2516" s="146">
        <v>300</v>
      </c>
      <c r="M2516" s="146" t="s">
        <v>282</v>
      </c>
      <c r="N2516" s="146">
        <v>375</v>
      </c>
      <c r="O2516" s="146">
        <v>23013.279999999999</v>
      </c>
      <c r="P2516" s="146">
        <v>92527</v>
      </c>
      <c r="Q2516" t="str">
        <f t="shared" si="39"/>
        <v>3-Small C&amp;I</v>
      </c>
      <c r="R2516" s="148"/>
      <c r="S2516" t="s">
        <v>381</v>
      </c>
      <c r="U2516" s="148"/>
    </row>
    <row r="2517" spans="1:21" x14ac:dyDescent="0.35">
      <c r="A2517" s="146">
        <v>5</v>
      </c>
      <c r="B2517" s="146" t="s">
        <v>241</v>
      </c>
      <c r="C2517" s="146">
        <v>2020</v>
      </c>
      <c r="D2517" s="146">
        <v>4</v>
      </c>
      <c r="E2517" s="146" t="s">
        <v>370</v>
      </c>
      <c r="F2517" s="147">
        <v>5</v>
      </c>
      <c r="G2517" s="146" t="s">
        <v>283</v>
      </c>
      <c r="H2517" s="146">
        <v>8</v>
      </c>
      <c r="I2517" s="146" t="s">
        <v>333</v>
      </c>
      <c r="J2517" s="146" t="s">
        <v>255</v>
      </c>
      <c r="K2517" s="146" t="s">
        <v>264</v>
      </c>
      <c r="L2517" s="146">
        <v>460</v>
      </c>
      <c r="M2517" s="146" t="s">
        <v>285</v>
      </c>
      <c r="N2517" s="146">
        <v>1</v>
      </c>
      <c r="O2517" s="146">
        <v>71.5</v>
      </c>
      <c r="P2517" s="146">
        <v>292</v>
      </c>
      <c r="Q2517" t="str">
        <f t="shared" si="39"/>
        <v>3-Small C&amp;I</v>
      </c>
      <c r="R2517" s="148"/>
      <c r="S2517" t="s">
        <v>381</v>
      </c>
      <c r="U2517" s="148"/>
    </row>
    <row r="2518" spans="1:21" x14ac:dyDescent="0.35">
      <c r="A2518" s="146">
        <v>5</v>
      </c>
      <c r="B2518" s="146" t="s">
        <v>241</v>
      </c>
      <c r="C2518" s="146">
        <v>2020</v>
      </c>
      <c r="D2518" s="146">
        <v>4</v>
      </c>
      <c r="E2518" s="146" t="s">
        <v>370</v>
      </c>
      <c r="F2518" s="147">
        <v>1</v>
      </c>
      <c r="G2518" s="146" t="s">
        <v>243</v>
      </c>
      <c r="H2518" s="146">
        <v>950</v>
      </c>
      <c r="I2518" s="146" t="s">
        <v>269</v>
      </c>
      <c r="J2518" s="146" t="s">
        <v>248</v>
      </c>
      <c r="K2518" s="146" t="s">
        <v>270</v>
      </c>
      <c r="L2518" s="146">
        <v>4512</v>
      </c>
      <c r="M2518" s="146" t="s">
        <v>247</v>
      </c>
      <c r="N2518" s="146">
        <v>759</v>
      </c>
      <c r="O2518" s="146">
        <v>43798.63</v>
      </c>
      <c r="P2518" s="146">
        <v>373683</v>
      </c>
      <c r="Q2518" t="str">
        <f t="shared" si="39"/>
        <v>3-Small C&amp;I</v>
      </c>
      <c r="R2518" s="148"/>
      <c r="S2518" t="s">
        <v>381</v>
      </c>
      <c r="U2518" s="148"/>
    </row>
    <row r="2519" spans="1:21" x14ac:dyDescent="0.35">
      <c r="A2519" s="146">
        <v>5</v>
      </c>
      <c r="B2519" s="146" t="s">
        <v>241</v>
      </c>
      <c r="C2519" s="146">
        <v>2020</v>
      </c>
      <c r="D2519" s="146">
        <v>4</v>
      </c>
      <c r="E2519" s="146" t="s">
        <v>370</v>
      </c>
      <c r="F2519" s="147">
        <v>10</v>
      </c>
      <c r="G2519" s="146" t="s">
        <v>250</v>
      </c>
      <c r="H2519" s="146">
        <v>950</v>
      </c>
      <c r="I2519" s="146" t="s">
        <v>269</v>
      </c>
      <c r="J2519" s="146" t="s">
        <v>248</v>
      </c>
      <c r="K2519" s="146" t="s">
        <v>270</v>
      </c>
      <c r="L2519" s="146">
        <v>4513</v>
      </c>
      <c r="M2519" s="146" t="s">
        <v>338</v>
      </c>
      <c r="N2519" s="146">
        <v>10</v>
      </c>
      <c r="O2519" s="146">
        <v>1701.45</v>
      </c>
      <c r="P2519" s="146">
        <v>16312</v>
      </c>
      <c r="Q2519" t="str">
        <f t="shared" si="39"/>
        <v>3-Small C&amp;I</v>
      </c>
      <c r="R2519" s="148"/>
      <c r="S2519" t="s">
        <v>381</v>
      </c>
      <c r="U2519" s="148"/>
    </row>
    <row r="2520" spans="1:21" x14ac:dyDescent="0.35">
      <c r="A2520" s="146">
        <v>4</v>
      </c>
      <c r="B2520" s="146" t="s">
        <v>249</v>
      </c>
      <c r="C2520" s="146">
        <v>2020</v>
      </c>
      <c r="D2520" s="146">
        <v>4</v>
      </c>
      <c r="E2520" s="146" t="s">
        <v>370</v>
      </c>
      <c r="F2520" s="147">
        <v>1</v>
      </c>
      <c r="G2520" s="146" t="s">
        <v>243</v>
      </c>
      <c r="H2520" s="146">
        <v>953</v>
      </c>
      <c r="I2520" s="146" t="s">
        <v>278</v>
      </c>
      <c r="J2520" s="146" t="s">
        <v>266</v>
      </c>
      <c r="K2520" s="146" t="s">
        <v>276</v>
      </c>
      <c r="L2520" s="146">
        <v>4512</v>
      </c>
      <c r="M2520" s="146" t="s">
        <v>247</v>
      </c>
      <c r="N2520" s="146">
        <v>1</v>
      </c>
      <c r="O2520" s="146">
        <v>11.38</v>
      </c>
      <c r="P2520" s="146">
        <v>13</v>
      </c>
      <c r="Q2520" t="str">
        <f t="shared" si="39"/>
        <v>3-Small C&amp;I</v>
      </c>
      <c r="R2520" s="148"/>
      <c r="S2520" t="s">
        <v>381</v>
      </c>
      <c r="U2520" s="148"/>
    </row>
    <row r="2521" spans="1:21" x14ac:dyDescent="0.35">
      <c r="A2521" s="146">
        <v>5</v>
      </c>
      <c r="B2521" s="146" t="s">
        <v>241</v>
      </c>
      <c r="C2521" s="146">
        <v>2020</v>
      </c>
      <c r="D2521" s="146">
        <v>4</v>
      </c>
      <c r="E2521" s="146" t="s">
        <v>370</v>
      </c>
      <c r="F2521" s="147">
        <v>3</v>
      </c>
      <c r="G2521" s="146" t="s">
        <v>262</v>
      </c>
      <c r="H2521" s="146">
        <v>20</v>
      </c>
      <c r="I2521" s="146" t="s">
        <v>357</v>
      </c>
      <c r="J2521" s="146" t="s">
        <v>274</v>
      </c>
      <c r="K2521" s="146" t="s">
        <v>315</v>
      </c>
      <c r="L2521" s="146">
        <v>300</v>
      </c>
      <c r="M2521" s="146" t="s">
        <v>282</v>
      </c>
      <c r="N2521" s="146">
        <v>74</v>
      </c>
      <c r="O2521" s="146">
        <v>163215.46</v>
      </c>
      <c r="P2521" s="146">
        <v>864098</v>
      </c>
      <c r="Q2521" t="str">
        <f t="shared" si="39"/>
        <v>4-Medium C&amp;I</v>
      </c>
      <c r="R2521" s="148"/>
      <c r="S2521" t="s">
        <v>381</v>
      </c>
      <c r="U2521" s="148"/>
    </row>
    <row r="2522" spans="1:21" x14ac:dyDescent="0.35">
      <c r="A2522" s="146">
        <v>5</v>
      </c>
      <c r="B2522" s="146" t="s">
        <v>241</v>
      </c>
      <c r="C2522" s="146">
        <v>2020</v>
      </c>
      <c r="D2522" s="146">
        <v>4</v>
      </c>
      <c r="E2522" s="146" t="s">
        <v>370</v>
      </c>
      <c r="F2522" s="147">
        <v>1</v>
      </c>
      <c r="G2522" s="146" t="s">
        <v>243</v>
      </c>
      <c r="H2522" s="146">
        <v>5</v>
      </c>
      <c r="I2522" s="146" t="s">
        <v>289</v>
      </c>
      <c r="J2522" s="146" t="s">
        <v>248</v>
      </c>
      <c r="K2522" s="146" t="s">
        <v>270</v>
      </c>
      <c r="L2522" s="146">
        <v>200</v>
      </c>
      <c r="M2522" s="146" t="s">
        <v>259</v>
      </c>
      <c r="N2522" s="146">
        <v>1334</v>
      </c>
      <c r="O2522" s="146">
        <v>-71133.38</v>
      </c>
      <c r="P2522" s="146">
        <v>610877</v>
      </c>
      <c r="Q2522" t="str">
        <f t="shared" si="39"/>
        <v>3-Small C&amp;I</v>
      </c>
      <c r="R2522" s="148"/>
      <c r="S2522" t="s">
        <v>381</v>
      </c>
      <c r="U2522" s="148"/>
    </row>
    <row r="2523" spans="1:21" x14ac:dyDescent="0.35">
      <c r="A2523" s="146">
        <v>5</v>
      </c>
      <c r="B2523" s="146" t="s">
        <v>241</v>
      </c>
      <c r="C2523" s="146">
        <v>2020</v>
      </c>
      <c r="D2523" s="146">
        <v>4</v>
      </c>
      <c r="E2523" s="146" t="s">
        <v>370</v>
      </c>
      <c r="F2523" s="147">
        <v>3</v>
      </c>
      <c r="G2523" s="146" t="s">
        <v>262</v>
      </c>
      <c r="H2523" s="146">
        <v>5</v>
      </c>
      <c r="I2523" s="146" t="s">
        <v>289</v>
      </c>
      <c r="J2523" s="146" t="s">
        <v>248</v>
      </c>
      <c r="K2523" s="146" t="s">
        <v>270</v>
      </c>
      <c r="L2523" s="146">
        <v>300</v>
      </c>
      <c r="M2523" s="146" t="s">
        <v>282</v>
      </c>
      <c r="N2523" s="146">
        <v>42751</v>
      </c>
      <c r="O2523" s="146">
        <v>289295.7</v>
      </c>
      <c r="P2523" s="146">
        <v>43373726</v>
      </c>
      <c r="Q2523" t="str">
        <f t="shared" si="39"/>
        <v>3-Small C&amp;I</v>
      </c>
      <c r="R2523" s="148"/>
      <c r="S2523" t="s">
        <v>381</v>
      </c>
      <c r="U2523" s="148"/>
    </row>
    <row r="2524" spans="1:21" x14ac:dyDescent="0.35">
      <c r="A2524" s="146">
        <v>5</v>
      </c>
      <c r="B2524" s="146" t="s">
        <v>241</v>
      </c>
      <c r="C2524" s="146">
        <v>2020</v>
      </c>
      <c r="D2524" s="146">
        <v>4</v>
      </c>
      <c r="E2524" s="146" t="s">
        <v>370</v>
      </c>
      <c r="F2524" s="147">
        <v>6</v>
      </c>
      <c r="G2524" s="146" t="s">
        <v>293</v>
      </c>
      <c r="H2524" s="146">
        <v>627</v>
      </c>
      <c r="I2524" s="146" t="s">
        <v>366</v>
      </c>
      <c r="J2524" s="146" t="s">
        <v>310</v>
      </c>
      <c r="K2524" s="146" t="s">
        <v>154</v>
      </c>
      <c r="L2524" s="146">
        <v>4562</v>
      </c>
      <c r="M2524" s="146" t="s">
        <v>300</v>
      </c>
      <c r="N2524" s="146">
        <v>3</v>
      </c>
      <c r="O2524" s="146">
        <v>943.86</v>
      </c>
      <c r="P2524" s="146">
        <v>213</v>
      </c>
      <c r="Q2524" t="str">
        <f t="shared" si="39"/>
        <v>Street</v>
      </c>
      <c r="R2524" s="148"/>
      <c r="S2524" t="s">
        <v>381</v>
      </c>
      <c r="U2524" s="148"/>
    </row>
    <row r="2525" spans="1:21" x14ac:dyDescent="0.35">
      <c r="A2525" s="146">
        <v>5</v>
      </c>
      <c r="B2525" s="146" t="s">
        <v>241</v>
      </c>
      <c r="C2525" s="146">
        <v>2020</v>
      </c>
      <c r="D2525" s="146">
        <v>4</v>
      </c>
      <c r="E2525" s="146" t="s">
        <v>370</v>
      </c>
      <c r="F2525" s="147">
        <v>10</v>
      </c>
      <c r="G2525" s="146" t="s">
        <v>250</v>
      </c>
      <c r="H2525" s="146">
        <v>903</v>
      </c>
      <c r="I2525" s="146" t="s">
        <v>244</v>
      </c>
      <c r="J2525" s="146" t="s">
        <v>245</v>
      </c>
      <c r="K2525" s="146" t="s">
        <v>246</v>
      </c>
      <c r="L2525" s="146">
        <v>4513</v>
      </c>
      <c r="M2525" s="146" t="s">
        <v>338</v>
      </c>
      <c r="N2525" s="146">
        <v>32988</v>
      </c>
      <c r="O2525" s="146">
        <v>3876547.99</v>
      </c>
      <c r="P2525" s="146">
        <v>29123130</v>
      </c>
      <c r="Q2525" t="str">
        <f t="shared" si="39"/>
        <v>1-Residential</v>
      </c>
      <c r="R2525" s="148"/>
      <c r="S2525" t="s">
        <v>381</v>
      </c>
      <c r="U2525" s="148"/>
    </row>
    <row r="2526" spans="1:21" x14ac:dyDescent="0.35">
      <c r="A2526" s="146">
        <v>5</v>
      </c>
      <c r="B2526" s="146" t="s">
        <v>241</v>
      </c>
      <c r="C2526" s="146">
        <v>2020</v>
      </c>
      <c r="D2526" s="146">
        <v>4</v>
      </c>
      <c r="E2526" s="146" t="s">
        <v>370</v>
      </c>
      <c r="F2526" s="147">
        <v>60</v>
      </c>
      <c r="G2526" s="146" t="s">
        <v>154</v>
      </c>
      <c r="H2526" s="146">
        <v>612</v>
      </c>
      <c r="I2526" s="146" t="s">
        <v>363</v>
      </c>
      <c r="J2526" s="146" t="s">
        <v>253</v>
      </c>
      <c r="K2526" s="146" t="s">
        <v>295</v>
      </c>
      <c r="L2526" s="146">
        <v>360</v>
      </c>
      <c r="M2526" s="146" t="s">
        <v>304</v>
      </c>
      <c r="N2526" s="146">
        <v>1</v>
      </c>
      <c r="O2526" s="146">
        <v>8.8800000000000008</v>
      </c>
      <c r="P2526" s="146">
        <v>8</v>
      </c>
      <c r="Q2526" t="str">
        <f t="shared" si="39"/>
        <v>3-Small C&amp;I</v>
      </c>
      <c r="R2526" s="148"/>
      <c r="S2526" t="s">
        <v>381</v>
      </c>
      <c r="U2526" s="148"/>
    </row>
    <row r="2527" spans="1:21" x14ac:dyDescent="0.35">
      <c r="A2527" s="146">
        <v>5</v>
      </c>
      <c r="B2527" s="146" t="s">
        <v>241</v>
      </c>
      <c r="C2527" s="146">
        <v>2020</v>
      </c>
      <c r="D2527" s="146">
        <v>4</v>
      </c>
      <c r="E2527" s="146" t="s">
        <v>370</v>
      </c>
      <c r="F2527" s="147">
        <v>6</v>
      </c>
      <c r="G2527" s="146" t="s">
        <v>293</v>
      </c>
      <c r="H2527" s="146">
        <v>613</v>
      </c>
      <c r="I2527" s="146" t="s">
        <v>294</v>
      </c>
      <c r="J2527" s="146" t="s">
        <v>253</v>
      </c>
      <c r="K2527" s="146" t="s">
        <v>295</v>
      </c>
      <c r="L2527" s="146">
        <v>700</v>
      </c>
      <c r="M2527" s="146" t="s">
        <v>296</v>
      </c>
      <c r="N2527" s="146">
        <v>6</v>
      </c>
      <c r="O2527" s="146">
        <v>115.94</v>
      </c>
      <c r="P2527" s="146">
        <v>350</v>
      </c>
      <c r="Q2527" t="str">
        <f t="shared" si="39"/>
        <v>3-Small C&amp;I</v>
      </c>
      <c r="R2527" s="148"/>
      <c r="S2527" t="s">
        <v>381</v>
      </c>
      <c r="U2527" s="148"/>
    </row>
    <row r="2528" spans="1:21" x14ac:dyDescent="0.35">
      <c r="A2528" s="146">
        <v>5</v>
      </c>
      <c r="B2528" s="146" t="s">
        <v>241</v>
      </c>
      <c r="C2528" s="146">
        <v>2020</v>
      </c>
      <c r="D2528" s="146">
        <v>4</v>
      </c>
      <c r="E2528" s="146" t="s">
        <v>370</v>
      </c>
      <c r="F2528" s="147">
        <v>6</v>
      </c>
      <c r="G2528" s="146" t="s">
        <v>293</v>
      </c>
      <c r="H2528" s="146">
        <v>606</v>
      </c>
      <c r="I2528" s="146" t="s">
        <v>351</v>
      </c>
      <c r="J2528" s="146" t="s">
        <v>297</v>
      </c>
      <c r="K2528" s="146" t="s">
        <v>352</v>
      </c>
      <c r="L2528" s="146">
        <v>700</v>
      </c>
      <c r="M2528" s="146" t="s">
        <v>296</v>
      </c>
      <c r="N2528" s="146">
        <v>2</v>
      </c>
      <c r="O2528" s="146">
        <v>736.03</v>
      </c>
      <c r="P2528" s="146">
        <v>1232</v>
      </c>
      <c r="Q2528" t="str">
        <f t="shared" si="39"/>
        <v>Street</v>
      </c>
      <c r="R2528" s="148"/>
      <c r="S2528" t="s">
        <v>381</v>
      </c>
      <c r="U2528" s="148"/>
    </row>
    <row r="2529" spans="1:21" x14ac:dyDescent="0.35">
      <c r="A2529" s="146">
        <v>5</v>
      </c>
      <c r="B2529" s="146" t="s">
        <v>241</v>
      </c>
      <c r="C2529" s="146">
        <v>2020</v>
      </c>
      <c r="D2529" s="146">
        <v>4</v>
      </c>
      <c r="E2529" s="146" t="s">
        <v>370</v>
      </c>
      <c r="F2529" s="147">
        <v>6</v>
      </c>
      <c r="G2529" s="146" t="s">
        <v>293</v>
      </c>
      <c r="H2529" s="146">
        <v>607</v>
      </c>
      <c r="I2529" s="146" t="s">
        <v>353</v>
      </c>
      <c r="J2529" s="146" t="s">
        <v>297</v>
      </c>
      <c r="K2529" s="146" t="s">
        <v>352</v>
      </c>
      <c r="L2529" s="146">
        <v>700</v>
      </c>
      <c r="M2529" s="146" t="s">
        <v>296</v>
      </c>
      <c r="N2529" s="146">
        <v>2</v>
      </c>
      <c r="O2529" s="146">
        <v>17808.66</v>
      </c>
      <c r="P2529" s="146">
        <v>39879</v>
      </c>
      <c r="Q2529" t="str">
        <f t="shared" si="39"/>
        <v>Street</v>
      </c>
      <c r="R2529" s="148"/>
      <c r="S2529" t="s">
        <v>381</v>
      </c>
      <c r="U2529" s="148"/>
    </row>
    <row r="2530" spans="1:21" x14ac:dyDescent="0.35">
      <c r="A2530" s="146">
        <v>5</v>
      </c>
      <c r="B2530" s="146" t="s">
        <v>241</v>
      </c>
      <c r="C2530" s="146">
        <v>2020</v>
      </c>
      <c r="D2530" s="146">
        <v>4</v>
      </c>
      <c r="E2530" s="146" t="s">
        <v>370</v>
      </c>
      <c r="F2530" s="147">
        <v>6</v>
      </c>
      <c r="G2530" s="146" t="s">
        <v>293</v>
      </c>
      <c r="H2530" s="146">
        <v>624</v>
      </c>
      <c r="I2530" s="146" t="s">
        <v>325</v>
      </c>
      <c r="J2530" s="146" t="s">
        <v>301</v>
      </c>
      <c r="K2530" s="146" t="s">
        <v>303</v>
      </c>
      <c r="L2530" s="146">
        <v>4562</v>
      </c>
      <c r="M2530" s="146" t="s">
        <v>300</v>
      </c>
      <c r="N2530" s="146">
        <v>13</v>
      </c>
      <c r="O2530" s="146">
        <v>1651.38</v>
      </c>
      <c r="P2530" s="146">
        <v>7513</v>
      </c>
      <c r="Q2530" t="str">
        <f t="shared" si="39"/>
        <v>Street</v>
      </c>
      <c r="R2530" s="148"/>
      <c r="S2530" t="s">
        <v>381</v>
      </c>
      <c r="U2530" s="148"/>
    </row>
    <row r="2531" spans="1:21" x14ac:dyDescent="0.35">
      <c r="A2531" s="146">
        <v>5</v>
      </c>
      <c r="B2531" s="146" t="s">
        <v>241</v>
      </c>
      <c r="C2531" s="146">
        <v>2020</v>
      </c>
      <c r="D2531" s="146">
        <v>4</v>
      </c>
      <c r="E2531" s="146" t="s">
        <v>370</v>
      </c>
      <c r="F2531" s="147">
        <v>10</v>
      </c>
      <c r="G2531" s="146" t="s">
        <v>250</v>
      </c>
      <c r="H2531" s="146">
        <v>905</v>
      </c>
      <c r="I2531" s="146" t="s">
        <v>358</v>
      </c>
      <c r="J2531" s="146" t="s">
        <v>257</v>
      </c>
      <c r="K2531" s="146" t="s">
        <v>258</v>
      </c>
      <c r="L2531" s="146">
        <v>4513</v>
      </c>
      <c r="M2531" s="146" t="s">
        <v>338</v>
      </c>
      <c r="N2531" s="146">
        <v>4868</v>
      </c>
      <c r="O2531" s="146">
        <v>174013.02</v>
      </c>
      <c r="P2531" s="146">
        <v>4334868</v>
      </c>
      <c r="Q2531" t="str">
        <f t="shared" si="39"/>
        <v>2-Low Income Residential</v>
      </c>
      <c r="R2531" s="148"/>
      <c r="S2531" t="s">
        <v>381</v>
      </c>
      <c r="U2531" s="148"/>
    </row>
    <row r="2532" spans="1:21" x14ac:dyDescent="0.35">
      <c r="A2532" s="146">
        <v>5</v>
      </c>
      <c r="B2532" s="146" t="s">
        <v>241</v>
      </c>
      <c r="C2532" s="146">
        <v>2020</v>
      </c>
      <c r="D2532" s="146">
        <v>4</v>
      </c>
      <c r="E2532" s="146" t="s">
        <v>370</v>
      </c>
      <c r="F2532" s="147">
        <v>1</v>
      </c>
      <c r="G2532" s="146" t="s">
        <v>243</v>
      </c>
      <c r="H2532" s="146">
        <v>905</v>
      </c>
      <c r="I2532" s="146" t="s">
        <v>358</v>
      </c>
      <c r="J2532" s="146" t="s">
        <v>257</v>
      </c>
      <c r="K2532" s="146" t="s">
        <v>258</v>
      </c>
      <c r="L2532" s="146">
        <v>4512</v>
      </c>
      <c r="M2532" s="146" t="s">
        <v>247</v>
      </c>
      <c r="N2532" s="146">
        <v>65011</v>
      </c>
      <c r="O2532" s="146">
        <v>1444868.82</v>
      </c>
      <c r="P2532" s="146">
        <v>33690531</v>
      </c>
      <c r="Q2532" t="str">
        <f t="shared" si="39"/>
        <v>2-Low Income Residential</v>
      </c>
      <c r="R2532" s="148"/>
      <c r="S2532" t="s">
        <v>381</v>
      </c>
      <c r="U2532" s="148"/>
    </row>
    <row r="2533" spans="1:21" x14ac:dyDescent="0.35">
      <c r="A2533" s="146">
        <v>5</v>
      </c>
      <c r="B2533" s="146" t="s">
        <v>241</v>
      </c>
      <c r="C2533" s="146">
        <v>2020</v>
      </c>
      <c r="D2533" s="146">
        <v>4</v>
      </c>
      <c r="E2533" s="146" t="s">
        <v>370</v>
      </c>
      <c r="F2533" s="147">
        <v>5</v>
      </c>
      <c r="G2533" s="146" t="s">
        <v>283</v>
      </c>
      <c r="H2533" s="146">
        <v>13</v>
      </c>
      <c r="I2533" s="146" t="s">
        <v>337</v>
      </c>
      <c r="J2533" s="146" t="s">
        <v>268</v>
      </c>
      <c r="K2533" s="146" t="s">
        <v>281</v>
      </c>
      <c r="L2533" s="146">
        <v>460</v>
      </c>
      <c r="M2533" s="146" t="s">
        <v>285</v>
      </c>
      <c r="N2533" s="146">
        <v>7</v>
      </c>
      <c r="O2533" s="146">
        <v>19932.939999999999</v>
      </c>
      <c r="P2533" s="146">
        <v>99300</v>
      </c>
      <c r="Q2533" t="str">
        <f t="shared" si="39"/>
        <v>4-Medium C&amp;I</v>
      </c>
      <c r="R2533" s="148"/>
      <c r="S2533" t="s">
        <v>381</v>
      </c>
      <c r="U2533" s="148"/>
    </row>
    <row r="2534" spans="1:21" x14ac:dyDescent="0.35">
      <c r="A2534" s="146">
        <v>5</v>
      </c>
      <c r="B2534" s="146" t="s">
        <v>241</v>
      </c>
      <c r="C2534" s="146">
        <v>2020</v>
      </c>
      <c r="D2534" s="146">
        <v>4</v>
      </c>
      <c r="E2534" s="146" t="s">
        <v>370</v>
      </c>
      <c r="F2534" s="147">
        <v>5</v>
      </c>
      <c r="G2534" s="146" t="s">
        <v>283</v>
      </c>
      <c r="H2534" s="146">
        <v>950</v>
      </c>
      <c r="I2534" s="146" t="s">
        <v>269</v>
      </c>
      <c r="J2534" s="146" t="s">
        <v>248</v>
      </c>
      <c r="K2534" s="146" t="s">
        <v>270</v>
      </c>
      <c r="L2534" s="146">
        <v>4552</v>
      </c>
      <c r="M2534" s="146" t="s">
        <v>313</v>
      </c>
      <c r="N2534" s="146">
        <v>1359</v>
      </c>
      <c r="O2534" s="146">
        <v>349086.39</v>
      </c>
      <c r="P2534" s="146">
        <v>3439011</v>
      </c>
      <c r="Q2534" t="str">
        <f t="shared" si="39"/>
        <v>3-Small C&amp;I</v>
      </c>
      <c r="R2534" s="148"/>
      <c r="S2534" t="s">
        <v>381</v>
      </c>
      <c r="U2534" s="148"/>
    </row>
    <row r="2535" spans="1:21" x14ac:dyDescent="0.35">
      <c r="A2535" s="146">
        <v>5</v>
      </c>
      <c r="B2535" s="146" t="s">
        <v>241</v>
      </c>
      <c r="C2535" s="146">
        <v>2020</v>
      </c>
      <c r="D2535" s="146">
        <v>4</v>
      </c>
      <c r="E2535" s="146" t="s">
        <v>370</v>
      </c>
      <c r="F2535" s="147">
        <v>79</v>
      </c>
      <c r="G2535" s="146" t="s">
        <v>154</v>
      </c>
      <c r="H2535" s="146">
        <v>950</v>
      </c>
      <c r="I2535" s="146" t="s">
        <v>269</v>
      </c>
      <c r="J2535" s="146" t="s">
        <v>248</v>
      </c>
      <c r="K2535" s="146" t="s">
        <v>270</v>
      </c>
      <c r="L2535" s="146">
        <v>4579</v>
      </c>
      <c r="M2535" s="146" t="s">
        <v>267</v>
      </c>
      <c r="N2535" s="146">
        <v>84</v>
      </c>
      <c r="O2535" s="146">
        <v>10811.25</v>
      </c>
      <c r="P2535" s="146">
        <v>102365</v>
      </c>
      <c r="Q2535" t="str">
        <f t="shared" si="39"/>
        <v>3-Small C&amp;I</v>
      </c>
      <c r="R2535" s="148"/>
      <c r="S2535" t="s">
        <v>381</v>
      </c>
      <c r="U2535" s="148"/>
    </row>
    <row r="2536" spans="1:21" x14ac:dyDescent="0.35">
      <c r="A2536" s="146">
        <v>4</v>
      </c>
      <c r="B2536" s="146" t="s">
        <v>249</v>
      </c>
      <c r="C2536" s="146">
        <v>2020</v>
      </c>
      <c r="D2536" s="146">
        <v>4</v>
      </c>
      <c r="E2536" s="146" t="s">
        <v>370</v>
      </c>
      <c r="F2536" s="147">
        <v>3</v>
      </c>
      <c r="G2536" s="146" t="s">
        <v>262</v>
      </c>
      <c r="H2536" s="146">
        <v>10</v>
      </c>
      <c r="I2536" s="146" t="s">
        <v>347</v>
      </c>
      <c r="J2536" s="146" t="s">
        <v>266</v>
      </c>
      <c r="K2536" s="146" t="s">
        <v>276</v>
      </c>
      <c r="L2536" s="146">
        <v>300</v>
      </c>
      <c r="M2536" s="146" t="s">
        <v>282</v>
      </c>
      <c r="N2536" s="146">
        <v>20</v>
      </c>
      <c r="O2536" s="146">
        <v>1409.21</v>
      </c>
      <c r="P2536" s="146">
        <v>5310</v>
      </c>
      <c r="Q2536" t="str">
        <f t="shared" si="39"/>
        <v>3-Small C&amp;I</v>
      </c>
      <c r="R2536" s="148"/>
      <c r="S2536" t="s">
        <v>381</v>
      </c>
      <c r="U2536" s="148"/>
    </row>
    <row r="2537" spans="1:21" x14ac:dyDescent="0.35">
      <c r="A2537" s="146">
        <v>4</v>
      </c>
      <c r="B2537" s="146" t="s">
        <v>249</v>
      </c>
      <c r="C2537" s="146">
        <v>2020</v>
      </c>
      <c r="D2537" s="146">
        <v>4</v>
      </c>
      <c r="E2537" s="146" t="s">
        <v>370</v>
      </c>
      <c r="F2537" s="147">
        <v>3</v>
      </c>
      <c r="G2537" s="146" t="s">
        <v>262</v>
      </c>
      <c r="H2537" s="146">
        <v>15</v>
      </c>
      <c r="I2537" s="146" t="s">
        <v>318</v>
      </c>
      <c r="J2537" s="146" t="s">
        <v>266</v>
      </c>
      <c r="K2537" s="146" t="s">
        <v>276</v>
      </c>
      <c r="L2537" s="146">
        <v>300</v>
      </c>
      <c r="M2537" s="146" t="s">
        <v>282</v>
      </c>
      <c r="N2537" s="146">
        <v>1</v>
      </c>
      <c r="O2537" s="146">
        <v>10.210000000000001</v>
      </c>
      <c r="P2537" s="146">
        <v>1</v>
      </c>
      <c r="Q2537" t="str">
        <f t="shared" si="39"/>
        <v>3-Small C&amp;I</v>
      </c>
      <c r="R2537" s="148"/>
      <c r="S2537" t="s">
        <v>381</v>
      </c>
      <c r="U2537" s="148"/>
    </row>
    <row r="2538" spans="1:21" x14ac:dyDescent="0.35">
      <c r="A2538" s="146">
        <v>5</v>
      </c>
      <c r="B2538" s="146" t="s">
        <v>241</v>
      </c>
      <c r="C2538" s="146">
        <v>2020</v>
      </c>
      <c r="D2538" s="146">
        <v>4</v>
      </c>
      <c r="E2538" s="146" t="s">
        <v>370</v>
      </c>
      <c r="F2538" s="147">
        <v>77</v>
      </c>
      <c r="G2538" s="146" t="s">
        <v>154</v>
      </c>
      <c r="H2538" s="146">
        <v>18</v>
      </c>
      <c r="I2538" s="146" t="s">
        <v>284</v>
      </c>
      <c r="J2538" s="146" t="s">
        <v>268</v>
      </c>
      <c r="K2538" s="146" t="s">
        <v>281</v>
      </c>
      <c r="L2538" s="146">
        <v>1577</v>
      </c>
      <c r="M2538" s="146" t="s">
        <v>336</v>
      </c>
      <c r="N2538" s="146">
        <v>1</v>
      </c>
      <c r="O2538" s="146">
        <v>1517.22</v>
      </c>
      <c r="P2538" s="146">
        <v>7800</v>
      </c>
      <c r="Q2538" t="str">
        <f t="shared" si="39"/>
        <v>4-Medium C&amp;I</v>
      </c>
      <c r="R2538" s="148"/>
      <c r="S2538" t="s">
        <v>381</v>
      </c>
      <c r="U2538" s="148"/>
    </row>
    <row r="2539" spans="1:21" x14ac:dyDescent="0.35">
      <c r="A2539" s="146">
        <v>4</v>
      </c>
      <c r="B2539" s="146" t="s">
        <v>249</v>
      </c>
      <c r="C2539" s="146">
        <v>2020</v>
      </c>
      <c r="D2539" s="146">
        <v>4</v>
      </c>
      <c r="E2539" s="146" t="s">
        <v>370</v>
      </c>
      <c r="F2539" s="147">
        <v>3</v>
      </c>
      <c r="G2539" s="146" t="s">
        <v>262</v>
      </c>
      <c r="H2539" s="146">
        <v>5</v>
      </c>
      <c r="I2539" s="146" t="s">
        <v>289</v>
      </c>
      <c r="J2539" s="146" t="s">
        <v>248</v>
      </c>
      <c r="K2539" s="146" t="s">
        <v>270</v>
      </c>
      <c r="L2539" s="146">
        <v>300</v>
      </c>
      <c r="M2539" s="146" t="s">
        <v>282</v>
      </c>
      <c r="N2539" s="146">
        <v>171</v>
      </c>
      <c r="O2539" s="146">
        <v>25846.37</v>
      </c>
      <c r="P2539" s="146">
        <v>106015</v>
      </c>
      <c r="Q2539" t="str">
        <f t="shared" si="39"/>
        <v>3-Small C&amp;I</v>
      </c>
      <c r="R2539" s="148"/>
      <c r="S2539" t="s">
        <v>381</v>
      </c>
      <c r="U2539" s="148"/>
    </row>
    <row r="2540" spans="1:21" x14ac:dyDescent="0.35">
      <c r="A2540" s="146">
        <v>5</v>
      </c>
      <c r="B2540" s="146" t="s">
        <v>241</v>
      </c>
      <c r="C2540" s="146">
        <v>2020</v>
      </c>
      <c r="D2540" s="146">
        <v>4</v>
      </c>
      <c r="E2540" s="146" t="s">
        <v>370</v>
      </c>
      <c r="F2540" s="147">
        <v>3</v>
      </c>
      <c r="G2540" s="146" t="s">
        <v>262</v>
      </c>
      <c r="H2540" s="146">
        <v>621</v>
      </c>
      <c r="I2540" s="146" t="s">
        <v>323</v>
      </c>
      <c r="J2540" s="146" t="s">
        <v>253</v>
      </c>
      <c r="K2540" s="146" t="s">
        <v>295</v>
      </c>
      <c r="L2540" s="146">
        <v>4532</v>
      </c>
      <c r="M2540" s="146" t="s">
        <v>265</v>
      </c>
      <c r="N2540" s="146">
        <v>6</v>
      </c>
      <c r="O2540" s="146">
        <v>488.05</v>
      </c>
      <c r="P2540" s="146">
        <v>4553</v>
      </c>
      <c r="Q2540" t="str">
        <f t="shared" si="39"/>
        <v>3-Small C&amp;I</v>
      </c>
      <c r="R2540" s="148"/>
      <c r="S2540" t="s">
        <v>381</v>
      </c>
      <c r="U2540" s="148"/>
    </row>
    <row r="2541" spans="1:21" x14ac:dyDescent="0.35">
      <c r="A2541" s="146">
        <v>5</v>
      </c>
      <c r="B2541" s="146" t="s">
        <v>241</v>
      </c>
      <c r="C2541" s="146">
        <v>2020</v>
      </c>
      <c r="D2541" s="146">
        <v>4</v>
      </c>
      <c r="E2541" s="146" t="s">
        <v>370</v>
      </c>
      <c r="F2541" s="147">
        <v>6</v>
      </c>
      <c r="G2541" s="146" t="s">
        <v>293</v>
      </c>
      <c r="H2541" s="146">
        <v>621</v>
      </c>
      <c r="I2541" s="146" t="s">
        <v>323</v>
      </c>
      <c r="J2541" s="146" t="s">
        <v>253</v>
      </c>
      <c r="K2541" s="146" t="s">
        <v>295</v>
      </c>
      <c r="L2541" s="146">
        <v>4562</v>
      </c>
      <c r="M2541" s="146" t="s">
        <v>300</v>
      </c>
      <c r="N2541" s="146">
        <v>10</v>
      </c>
      <c r="O2541" s="146">
        <v>197.96</v>
      </c>
      <c r="P2541" s="146">
        <v>1259</v>
      </c>
      <c r="Q2541" t="str">
        <f t="shared" si="39"/>
        <v>3-Small C&amp;I</v>
      </c>
      <c r="R2541" s="148"/>
      <c r="S2541" t="s">
        <v>381</v>
      </c>
      <c r="U2541" s="148"/>
    </row>
    <row r="2542" spans="1:21" x14ac:dyDescent="0.35">
      <c r="A2542" s="146">
        <v>5</v>
      </c>
      <c r="B2542" s="146" t="s">
        <v>241</v>
      </c>
      <c r="C2542" s="146">
        <v>2020</v>
      </c>
      <c r="D2542" s="146">
        <v>4</v>
      </c>
      <c r="E2542" s="146" t="s">
        <v>370</v>
      </c>
      <c r="F2542" s="147">
        <v>10</v>
      </c>
      <c r="G2542" s="146" t="s">
        <v>250</v>
      </c>
      <c r="H2542" s="146">
        <v>602</v>
      </c>
      <c r="I2542" s="146" t="s">
        <v>309</v>
      </c>
      <c r="J2542" s="146" t="s">
        <v>305</v>
      </c>
      <c r="K2542" s="146" t="s">
        <v>307</v>
      </c>
      <c r="L2542" s="146">
        <v>207</v>
      </c>
      <c r="M2542" s="146" t="s">
        <v>252</v>
      </c>
      <c r="N2542" s="146">
        <v>2</v>
      </c>
      <c r="O2542" s="146">
        <v>71.12</v>
      </c>
      <c r="P2542" s="146">
        <v>131</v>
      </c>
      <c r="Q2542" t="str">
        <f t="shared" si="39"/>
        <v>Street</v>
      </c>
      <c r="R2542" s="148"/>
      <c r="S2542" t="s">
        <v>381</v>
      </c>
      <c r="U2542" s="148"/>
    </row>
    <row r="2543" spans="1:21" x14ac:dyDescent="0.35">
      <c r="A2543" s="146">
        <v>5</v>
      </c>
      <c r="B2543" s="146" t="s">
        <v>241</v>
      </c>
      <c r="C2543" s="146">
        <v>2020</v>
      </c>
      <c r="D2543" s="146">
        <v>4</v>
      </c>
      <c r="E2543" s="146" t="s">
        <v>370</v>
      </c>
      <c r="F2543" s="147">
        <v>60</v>
      </c>
      <c r="G2543" s="146" t="s">
        <v>154</v>
      </c>
      <c r="H2543" s="146">
        <v>615</v>
      </c>
      <c r="I2543" s="146" t="s">
        <v>298</v>
      </c>
      <c r="J2543" s="146" t="s">
        <v>290</v>
      </c>
      <c r="K2543" s="146" t="s">
        <v>299</v>
      </c>
      <c r="L2543" s="146">
        <v>4563</v>
      </c>
      <c r="M2543" s="146" t="s">
        <v>324</v>
      </c>
      <c r="N2543" s="146">
        <v>39</v>
      </c>
      <c r="O2543" s="146">
        <v>4842.2299999999996</v>
      </c>
      <c r="P2543" s="146">
        <v>9590</v>
      </c>
      <c r="Q2543" t="str">
        <f t="shared" si="39"/>
        <v>Street</v>
      </c>
      <c r="R2543" s="148"/>
      <c r="S2543" t="s">
        <v>381</v>
      </c>
      <c r="U2543" s="148"/>
    </row>
    <row r="2544" spans="1:21" x14ac:dyDescent="0.35">
      <c r="A2544" s="146">
        <v>5</v>
      </c>
      <c r="B2544" s="146" t="s">
        <v>241</v>
      </c>
      <c r="C2544" s="146">
        <v>2020</v>
      </c>
      <c r="D2544" s="146">
        <v>4</v>
      </c>
      <c r="E2544" s="146" t="s">
        <v>370</v>
      </c>
      <c r="F2544" s="147">
        <v>60</v>
      </c>
      <c r="G2544" s="146" t="s">
        <v>154</v>
      </c>
      <c r="H2544" s="146">
        <v>624</v>
      </c>
      <c r="I2544" s="146" t="s">
        <v>325</v>
      </c>
      <c r="J2544" s="146" t="s">
        <v>301</v>
      </c>
      <c r="K2544" s="146" t="s">
        <v>303</v>
      </c>
      <c r="L2544" s="146">
        <v>4563</v>
      </c>
      <c r="M2544" s="146" t="s">
        <v>324</v>
      </c>
      <c r="N2544" s="146">
        <v>2</v>
      </c>
      <c r="O2544" s="146">
        <v>42.86</v>
      </c>
      <c r="P2544" s="146">
        <v>232</v>
      </c>
      <c r="Q2544" t="str">
        <f t="shared" si="39"/>
        <v>Street</v>
      </c>
      <c r="R2544" s="148"/>
      <c r="S2544" t="s">
        <v>381</v>
      </c>
      <c r="U2544" s="148"/>
    </row>
    <row r="2545" spans="1:21" x14ac:dyDescent="0.35">
      <c r="A2545" s="146">
        <v>5</v>
      </c>
      <c r="B2545" s="146" t="s">
        <v>241</v>
      </c>
      <c r="C2545" s="146">
        <v>2020</v>
      </c>
      <c r="D2545" s="146">
        <v>4</v>
      </c>
      <c r="E2545" s="146" t="s">
        <v>370</v>
      </c>
      <c r="F2545" s="147">
        <v>10</v>
      </c>
      <c r="G2545" s="146" t="s">
        <v>250</v>
      </c>
      <c r="H2545" s="146">
        <v>6</v>
      </c>
      <c r="I2545" s="146" t="s">
        <v>344</v>
      </c>
      <c r="J2545" s="146" t="s">
        <v>257</v>
      </c>
      <c r="K2545" s="146" t="s">
        <v>258</v>
      </c>
      <c r="L2545" s="146">
        <v>207</v>
      </c>
      <c r="M2545" s="146" t="s">
        <v>252</v>
      </c>
      <c r="N2545" s="146">
        <v>5098</v>
      </c>
      <c r="O2545" s="146">
        <v>799502.02</v>
      </c>
      <c r="P2545" s="146">
        <v>4513004</v>
      </c>
      <c r="Q2545" t="str">
        <f t="shared" si="39"/>
        <v>2-Low Income Residential</v>
      </c>
      <c r="R2545" s="148"/>
      <c r="S2545" t="s">
        <v>381</v>
      </c>
      <c r="U2545" s="148"/>
    </row>
    <row r="2546" spans="1:21" x14ac:dyDescent="0.35">
      <c r="A2546" s="146">
        <v>4</v>
      </c>
      <c r="B2546" s="146" t="s">
        <v>249</v>
      </c>
      <c r="C2546" s="146">
        <v>2020</v>
      </c>
      <c r="D2546" s="146">
        <v>4</v>
      </c>
      <c r="E2546" s="146" t="s">
        <v>370</v>
      </c>
      <c r="F2546" s="147">
        <v>1</v>
      </c>
      <c r="G2546" s="146" t="s">
        <v>243</v>
      </c>
      <c r="H2546" s="146">
        <v>905</v>
      </c>
      <c r="I2546" s="146" t="s">
        <v>358</v>
      </c>
      <c r="J2546" s="146" t="s">
        <v>257</v>
      </c>
      <c r="K2546" s="146" t="s">
        <v>258</v>
      </c>
      <c r="L2546" s="146">
        <v>4512</v>
      </c>
      <c r="M2546" s="146" t="s">
        <v>247</v>
      </c>
      <c r="N2546" s="146">
        <v>109</v>
      </c>
      <c r="O2546" s="146">
        <v>4985.3900000000003</v>
      </c>
      <c r="P2546" s="146">
        <v>94506</v>
      </c>
      <c r="Q2546" t="str">
        <f t="shared" si="39"/>
        <v>2-Low Income Residential</v>
      </c>
      <c r="R2546" s="148"/>
      <c r="S2546" t="s">
        <v>381</v>
      </c>
      <c r="U2546" s="148"/>
    </row>
    <row r="2547" spans="1:21" x14ac:dyDescent="0.35">
      <c r="A2547" s="146">
        <v>5</v>
      </c>
      <c r="B2547" s="146" t="s">
        <v>241</v>
      </c>
      <c r="C2547" s="146">
        <v>2020</v>
      </c>
      <c r="D2547" s="146">
        <v>4</v>
      </c>
      <c r="E2547" s="146" t="s">
        <v>370</v>
      </c>
      <c r="F2547" s="147">
        <v>10</v>
      </c>
      <c r="G2547" s="146" t="s">
        <v>250</v>
      </c>
      <c r="H2547" s="146">
        <v>1</v>
      </c>
      <c r="I2547" s="146" t="s">
        <v>251</v>
      </c>
      <c r="J2547" s="146" t="s">
        <v>245</v>
      </c>
      <c r="K2547" s="146" t="s">
        <v>246</v>
      </c>
      <c r="L2547" s="146">
        <v>207</v>
      </c>
      <c r="M2547" s="146" t="s">
        <v>252</v>
      </c>
      <c r="N2547" s="146">
        <v>37044</v>
      </c>
      <c r="O2547" s="146">
        <v>7900811.8200000003</v>
      </c>
      <c r="P2547" s="146">
        <v>28872194</v>
      </c>
      <c r="Q2547" t="str">
        <f t="shared" si="39"/>
        <v>1-Residential</v>
      </c>
      <c r="R2547" s="148"/>
      <c r="S2547" t="s">
        <v>381</v>
      </c>
      <c r="U2547" s="148"/>
    </row>
    <row r="2548" spans="1:21" x14ac:dyDescent="0.35">
      <c r="A2548" s="146">
        <v>5</v>
      </c>
      <c r="B2548" s="146" t="s">
        <v>241</v>
      </c>
      <c r="C2548" s="146">
        <v>2020</v>
      </c>
      <c r="D2548" s="146">
        <v>4</v>
      </c>
      <c r="E2548" s="146" t="s">
        <v>370</v>
      </c>
      <c r="F2548" s="147">
        <v>60</v>
      </c>
      <c r="G2548" s="146" t="s">
        <v>154</v>
      </c>
      <c r="H2548" s="146">
        <v>601</v>
      </c>
      <c r="I2548" s="146" t="s">
        <v>359</v>
      </c>
      <c r="J2548" s="146" t="s">
        <v>290</v>
      </c>
      <c r="K2548" s="146" t="s">
        <v>299</v>
      </c>
      <c r="L2548" s="146">
        <v>360</v>
      </c>
      <c r="M2548" s="146" t="s">
        <v>304</v>
      </c>
      <c r="N2548" s="146">
        <v>46</v>
      </c>
      <c r="O2548" s="146">
        <v>1261.17</v>
      </c>
      <c r="P2548" s="146">
        <v>2018</v>
      </c>
      <c r="Q2548" t="str">
        <f t="shared" si="39"/>
        <v>Street</v>
      </c>
      <c r="R2548" s="148"/>
      <c r="S2548" t="s">
        <v>381</v>
      </c>
      <c r="U2548" s="148"/>
    </row>
    <row r="2549" spans="1:21" x14ac:dyDescent="0.35">
      <c r="A2549" s="146">
        <v>5</v>
      </c>
      <c r="B2549" s="146" t="s">
        <v>241</v>
      </c>
      <c r="C2549" s="146">
        <v>2020</v>
      </c>
      <c r="D2549" s="146">
        <v>4</v>
      </c>
      <c r="E2549" s="146" t="s">
        <v>370</v>
      </c>
      <c r="F2549" s="147">
        <v>3</v>
      </c>
      <c r="G2549" s="146" t="s">
        <v>262</v>
      </c>
      <c r="H2549" s="146">
        <v>954</v>
      </c>
      <c r="I2549" s="146" t="s">
        <v>356</v>
      </c>
      <c r="J2549" s="146" t="s">
        <v>268</v>
      </c>
      <c r="K2549" s="146" t="s">
        <v>281</v>
      </c>
      <c r="L2549" s="146">
        <v>4532</v>
      </c>
      <c r="M2549" s="146" t="s">
        <v>265</v>
      </c>
      <c r="N2549" s="146">
        <v>8039</v>
      </c>
      <c r="O2549" s="146">
        <v>11351076.75</v>
      </c>
      <c r="P2549" s="146">
        <v>134938235</v>
      </c>
      <c r="Q2549" t="str">
        <f t="shared" si="39"/>
        <v>4-Medium C&amp;I</v>
      </c>
      <c r="R2549" s="148"/>
      <c r="S2549" t="s">
        <v>381</v>
      </c>
      <c r="U2549" s="148"/>
    </row>
    <row r="2550" spans="1:21" x14ac:dyDescent="0.35">
      <c r="A2550" s="146">
        <v>4</v>
      </c>
      <c r="B2550" s="146" t="s">
        <v>249</v>
      </c>
      <c r="C2550" s="146">
        <v>2020</v>
      </c>
      <c r="D2550" s="146">
        <v>4</v>
      </c>
      <c r="E2550" s="146" t="s">
        <v>370</v>
      </c>
      <c r="F2550" s="147">
        <v>3</v>
      </c>
      <c r="G2550" s="146" t="s">
        <v>262</v>
      </c>
      <c r="H2550" s="146">
        <v>953</v>
      </c>
      <c r="I2550" s="146" t="s">
        <v>278</v>
      </c>
      <c r="J2550" s="146" t="s">
        <v>266</v>
      </c>
      <c r="K2550" s="146" t="s">
        <v>276</v>
      </c>
      <c r="L2550" s="146">
        <v>4532</v>
      </c>
      <c r="M2550" s="146" t="s">
        <v>265</v>
      </c>
      <c r="N2550" s="146">
        <v>49</v>
      </c>
      <c r="O2550" s="146">
        <v>3000.3</v>
      </c>
      <c r="P2550" s="146">
        <v>23669</v>
      </c>
      <c r="Q2550" t="str">
        <f t="shared" si="39"/>
        <v>3-Small C&amp;I</v>
      </c>
      <c r="R2550" s="148"/>
      <c r="S2550" t="s">
        <v>381</v>
      </c>
      <c r="U2550" s="148"/>
    </row>
    <row r="2551" spans="1:21" x14ac:dyDescent="0.35">
      <c r="A2551" s="146">
        <v>5</v>
      </c>
      <c r="B2551" s="146" t="s">
        <v>241</v>
      </c>
      <c r="C2551" s="146">
        <v>2020</v>
      </c>
      <c r="D2551" s="146">
        <v>4</v>
      </c>
      <c r="E2551" s="146" t="s">
        <v>370</v>
      </c>
      <c r="F2551" s="147">
        <v>77</v>
      </c>
      <c r="G2551" s="146" t="s">
        <v>154</v>
      </c>
      <c r="H2551" s="146">
        <v>5</v>
      </c>
      <c r="I2551" s="146" t="s">
        <v>289</v>
      </c>
      <c r="J2551" s="146" t="s">
        <v>248</v>
      </c>
      <c r="K2551" s="146" t="s">
        <v>270</v>
      </c>
      <c r="L2551" s="146">
        <v>1577</v>
      </c>
      <c r="M2551" s="146" t="s">
        <v>336</v>
      </c>
      <c r="N2551" s="146">
        <v>2</v>
      </c>
      <c r="O2551" s="146">
        <v>1141.6099999999999</v>
      </c>
      <c r="P2551" s="146">
        <v>5116</v>
      </c>
      <c r="Q2551" t="str">
        <f t="shared" si="39"/>
        <v>3-Small C&amp;I</v>
      </c>
      <c r="R2551" s="148"/>
      <c r="S2551" t="s">
        <v>381</v>
      </c>
      <c r="U2551" s="148"/>
    </row>
    <row r="2552" spans="1:21" x14ac:dyDescent="0.35">
      <c r="A2552" s="146">
        <v>4</v>
      </c>
      <c r="B2552" s="146" t="s">
        <v>249</v>
      </c>
      <c r="C2552" s="146">
        <v>2020</v>
      </c>
      <c r="D2552" s="146">
        <v>4</v>
      </c>
      <c r="E2552" s="146" t="s">
        <v>370</v>
      </c>
      <c r="F2552" s="147">
        <v>1</v>
      </c>
      <c r="G2552" s="146" t="s">
        <v>243</v>
      </c>
      <c r="H2552" s="146">
        <v>950</v>
      </c>
      <c r="I2552" s="146" t="s">
        <v>269</v>
      </c>
      <c r="J2552" s="146" t="s">
        <v>248</v>
      </c>
      <c r="K2552" s="146" t="s">
        <v>270</v>
      </c>
      <c r="L2552" s="146">
        <v>4512</v>
      </c>
      <c r="M2552" s="146" t="s">
        <v>247</v>
      </c>
      <c r="N2552" s="146">
        <v>32</v>
      </c>
      <c r="O2552" s="146">
        <v>1535</v>
      </c>
      <c r="P2552" s="146">
        <v>17013</v>
      </c>
      <c r="Q2552" t="str">
        <f t="shared" si="39"/>
        <v>3-Small C&amp;I</v>
      </c>
      <c r="R2552" s="148"/>
      <c r="S2552" t="s">
        <v>381</v>
      </c>
      <c r="U2552" s="148"/>
    </row>
    <row r="2553" spans="1:21" x14ac:dyDescent="0.35">
      <c r="A2553" s="146">
        <v>5</v>
      </c>
      <c r="B2553" s="146" t="s">
        <v>241</v>
      </c>
      <c r="C2553" s="146">
        <v>2020</v>
      </c>
      <c r="D2553" s="146">
        <v>4</v>
      </c>
      <c r="E2553" s="146" t="s">
        <v>370</v>
      </c>
      <c r="F2553" s="147">
        <v>3</v>
      </c>
      <c r="G2553" s="146" t="s">
        <v>262</v>
      </c>
      <c r="H2553" s="146">
        <v>15</v>
      </c>
      <c r="I2553" s="146" t="s">
        <v>318</v>
      </c>
      <c r="J2553" s="146" t="s">
        <v>266</v>
      </c>
      <c r="K2553" s="146" t="s">
        <v>276</v>
      </c>
      <c r="L2553" s="146">
        <v>300</v>
      </c>
      <c r="M2553" s="146" t="s">
        <v>282</v>
      </c>
      <c r="N2553" s="146">
        <v>95</v>
      </c>
      <c r="O2553" s="146">
        <v>5190.62</v>
      </c>
      <c r="P2553" s="146">
        <v>20710</v>
      </c>
      <c r="Q2553" t="str">
        <f t="shared" si="39"/>
        <v>3-Small C&amp;I</v>
      </c>
      <c r="R2553" s="148"/>
      <c r="S2553" t="s">
        <v>381</v>
      </c>
      <c r="U2553" s="148"/>
    </row>
    <row r="2554" spans="1:21" x14ac:dyDescent="0.35">
      <c r="A2554" s="146">
        <v>5</v>
      </c>
      <c r="B2554" s="146" t="s">
        <v>241</v>
      </c>
      <c r="C2554" s="146">
        <v>2020</v>
      </c>
      <c r="D2554" s="146">
        <v>4</v>
      </c>
      <c r="E2554" s="146" t="s">
        <v>370</v>
      </c>
      <c r="F2554" s="147">
        <v>5</v>
      </c>
      <c r="G2554" s="146" t="s">
        <v>283</v>
      </c>
      <c r="H2554" s="146">
        <v>616</v>
      </c>
      <c r="I2554" s="146" t="s">
        <v>311</v>
      </c>
      <c r="J2554" s="146" t="s">
        <v>305</v>
      </c>
      <c r="K2554" s="146" t="s">
        <v>307</v>
      </c>
      <c r="L2554" s="146">
        <v>4552</v>
      </c>
      <c r="M2554" s="146" t="s">
        <v>313</v>
      </c>
      <c r="N2554" s="146">
        <v>107</v>
      </c>
      <c r="O2554" s="146">
        <v>15009.59</v>
      </c>
      <c r="P2554" s="146">
        <v>54700</v>
      </c>
      <c r="Q2554" t="str">
        <f t="shared" si="39"/>
        <v>Street</v>
      </c>
      <c r="R2554" s="148"/>
      <c r="S2554" t="s">
        <v>381</v>
      </c>
      <c r="U2554" s="148"/>
    </row>
    <row r="2555" spans="1:21" x14ac:dyDescent="0.35">
      <c r="A2555" s="146">
        <v>5</v>
      </c>
      <c r="B2555" s="146" t="s">
        <v>241</v>
      </c>
      <c r="C2555" s="146">
        <v>2020</v>
      </c>
      <c r="D2555" s="146">
        <v>4</v>
      </c>
      <c r="E2555" s="146" t="s">
        <v>370</v>
      </c>
      <c r="F2555" s="147">
        <v>75</v>
      </c>
      <c r="G2555" s="146" t="s">
        <v>154</v>
      </c>
      <c r="H2555" s="146">
        <v>18</v>
      </c>
      <c r="I2555" s="146" t="s">
        <v>284</v>
      </c>
      <c r="J2555" s="146" t="s">
        <v>268</v>
      </c>
      <c r="K2555" s="146" t="s">
        <v>281</v>
      </c>
      <c r="L2555" s="146">
        <v>1575</v>
      </c>
      <c r="M2555" s="146" t="s">
        <v>320</v>
      </c>
      <c r="N2555" s="146">
        <v>2</v>
      </c>
      <c r="O2555" s="146">
        <v>7841.07</v>
      </c>
      <c r="P2555" s="146">
        <v>41160</v>
      </c>
      <c r="Q2555" t="str">
        <f t="shared" si="39"/>
        <v>4-Medium C&amp;I</v>
      </c>
      <c r="R2555" s="148"/>
      <c r="S2555" t="s">
        <v>381</v>
      </c>
      <c r="U2555" s="148"/>
    </row>
    <row r="2556" spans="1:21" x14ac:dyDescent="0.35">
      <c r="A2556" s="146">
        <v>5</v>
      </c>
      <c r="B2556" s="146" t="s">
        <v>241</v>
      </c>
      <c r="C2556" s="146">
        <v>2020</v>
      </c>
      <c r="D2556" s="146">
        <v>4</v>
      </c>
      <c r="E2556" s="146" t="s">
        <v>370</v>
      </c>
      <c r="F2556" s="147">
        <v>79</v>
      </c>
      <c r="G2556" s="146" t="s">
        <v>154</v>
      </c>
      <c r="H2556" s="146">
        <v>954</v>
      </c>
      <c r="I2556" s="146" t="s">
        <v>356</v>
      </c>
      <c r="J2556" s="146" t="s">
        <v>268</v>
      </c>
      <c r="K2556" s="146" t="s">
        <v>281</v>
      </c>
      <c r="L2556" s="146">
        <v>4579</v>
      </c>
      <c r="M2556" s="146" t="s">
        <v>267</v>
      </c>
      <c r="N2556" s="146">
        <v>5</v>
      </c>
      <c r="O2556" s="146">
        <v>6776.5</v>
      </c>
      <c r="P2556" s="146">
        <v>66960</v>
      </c>
      <c r="Q2556" t="str">
        <f t="shared" si="39"/>
        <v>4-Medium C&amp;I</v>
      </c>
      <c r="R2556" s="148"/>
      <c r="S2556" t="s">
        <v>381</v>
      </c>
      <c r="U2556" s="148"/>
    </row>
    <row r="2557" spans="1:21" x14ac:dyDescent="0.35">
      <c r="A2557" s="146">
        <v>5</v>
      </c>
      <c r="B2557" s="146" t="s">
        <v>241</v>
      </c>
      <c r="C2557" s="146">
        <v>2020</v>
      </c>
      <c r="D2557" s="146">
        <v>4</v>
      </c>
      <c r="E2557" s="146" t="s">
        <v>370</v>
      </c>
      <c r="F2557" s="147">
        <v>5</v>
      </c>
      <c r="G2557" s="146" t="s">
        <v>283</v>
      </c>
      <c r="H2557" s="146">
        <v>710</v>
      </c>
      <c r="I2557" s="146" t="s">
        <v>332</v>
      </c>
      <c r="J2557" s="146" t="s">
        <v>277</v>
      </c>
      <c r="K2557" s="146" t="s">
        <v>317</v>
      </c>
      <c r="L2557" s="146">
        <v>4552</v>
      </c>
      <c r="M2557" s="146" t="s">
        <v>313</v>
      </c>
      <c r="N2557" s="146">
        <v>660</v>
      </c>
      <c r="O2557" s="146">
        <v>10461590.050000001</v>
      </c>
      <c r="P2557" s="146">
        <v>171728132</v>
      </c>
      <c r="Q2557" t="str">
        <f t="shared" si="39"/>
        <v>5-Large C&amp;I</v>
      </c>
      <c r="R2557" s="148"/>
      <c r="S2557" t="s">
        <v>381</v>
      </c>
      <c r="U2557" s="148"/>
    </row>
    <row r="2558" spans="1:21" x14ac:dyDescent="0.35">
      <c r="A2558" s="146">
        <v>5</v>
      </c>
      <c r="B2558" s="146" t="s">
        <v>241</v>
      </c>
      <c r="C2558" s="146">
        <v>2020</v>
      </c>
      <c r="D2558" s="146">
        <v>4</v>
      </c>
      <c r="E2558" s="146" t="s">
        <v>370</v>
      </c>
      <c r="F2558" s="147">
        <v>1</v>
      </c>
      <c r="G2558" s="146" t="s">
        <v>243</v>
      </c>
      <c r="H2558" s="146">
        <v>602</v>
      </c>
      <c r="I2558" s="146" t="s">
        <v>309</v>
      </c>
      <c r="J2558" s="146" t="s">
        <v>305</v>
      </c>
      <c r="K2558" s="146" t="s">
        <v>307</v>
      </c>
      <c r="L2558" s="146">
        <v>200</v>
      </c>
      <c r="M2558" s="146" t="s">
        <v>259</v>
      </c>
      <c r="N2558" s="146">
        <v>182</v>
      </c>
      <c r="O2558" s="146">
        <v>7649.18</v>
      </c>
      <c r="P2558" s="146">
        <v>15906</v>
      </c>
      <c r="Q2558" t="str">
        <f t="shared" si="39"/>
        <v>Street</v>
      </c>
      <c r="R2558" s="148"/>
      <c r="S2558" t="s">
        <v>381</v>
      </c>
      <c r="U2558" s="148"/>
    </row>
    <row r="2559" spans="1:21" x14ac:dyDescent="0.35">
      <c r="A2559" s="146">
        <v>5</v>
      </c>
      <c r="B2559" s="146" t="s">
        <v>241</v>
      </c>
      <c r="C2559" s="146">
        <v>2020</v>
      </c>
      <c r="D2559" s="146">
        <v>4</v>
      </c>
      <c r="E2559" s="146" t="s">
        <v>370</v>
      </c>
      <c r="F2559" s="147">
        <v>6</v>
      </c>
      <c r="G2559" s="146" t="s">
        <v>293</v>
      </c>
      <c r="H2559" s="146">
        <v>612</v>
      </c>
      <c r="I2559" s="146" t="s">
        <v>363</v>
      </c>
      <c r="J2559" s="146" t="s">
        <v>253</v>
      </c>
      <c r="K2559" s="146" t="s">
        <v>295</v>
      </c>
      <c r="L2559" s="146">
        <v>700</v>
      </c>
      <c r="M2559" s="146" t="s">
        <v>296</v>
      </c>
      <c r="N2559" s="146">
        <v>2</v>
      </c>
      <c r="O2559" s="146">
        <v>66.52</v>
      </c>
      <c r="P2559" s="146">
        <v>235</v>
      </c>
      <c r="Q2559" t="str">
        <f t="shared" si="39"/>
        <v>3-Small C&amp;I</v>
      </c>
      <c r="R2559" s="148"/>
      <c r="S2559" t="s">
        <v>381</v>
      </c>
      <c r="U2559" s="148"/>
    </row>
    <row r="2560" spans="1:21" x14ac:dyDescent="0.35">
      <c r="A2560" s="146">
        <v>4</v>
      </c>
      <c r="B2560" s="146" t="s">
        <v>249</v>
      </c>
      <c r="C2560" s="146">
        <v>2020</v>
      </c>
      <c r="D2560" s="146">
        <v>4</v>
      </c>
      <c r="E2560" s="146" t="s">
        <v>370</v>
      </c>
      <c r="F2560" s="147">
        <v>6</v>
      </c>
      <c r="G2560" s="146" t="s">
        <v>293</v>
      </c>
      <c r="H2560" s="146">
        <v>615</v>
      </c>
      <c r="I2560" s="146" t="s">
        <v>298</v>
      </c>
      <c r="J2560" s="146" t="s">
        <v>290</v>
      </c>
      <c r="K2560" s="146" t="s">
        <v>299</v>
      </c>
      <c r="L2560" s="146">
        <v>4562</v>
      </c>
      <c r="M2560" s="146" t="s">
        <v>300</v>
      </c>
      <c r="N2560" s="146">
        <v>1</v>
      </c>
      <c r="O2560" s="146">
        <v>5942.01</v>
      </c>
      <c r="P2560" s="146">
        <v>14071</v>
      </c>
      <c r="Q2560" t="str">
        <f t="shared" si="39"/>
        <v>Street</v>
      </c>
      <c r="R2560" s="148"/>
      <c r="S2560" t="s">
        <v>381</v>
      </c>
      <c r="U2560" s="148"/>
    </row>
    <row r="2561" spans="1:21" x14ac:dyDescent="0.35">
      <c r="A2561" s="146">
        <v>4</v>
      </c>
      <c r="B2561" s="146" t="s">
        <v>249</v>
      </c>
      <c r="C2561" s="146">
        <v>2020</v>
      </c>
      <c r="D2561" s="146">
        <v>4</v>
      </c>
      <c r="E2561" s="146" t="s">
        <v>370</v>
      </c>
      <c r="F2561" s="147">
        <v>60</v>
      </c>
      <c r="G2561" s="146" t="s">
        <v>154</v>
      </c>
      <c r="H2561" s="146">
        <v>615</v>
      </c>
      <c r="I2561" s="146" t="s">
        <v>298</v>
      </c>
      <c r="J2561" s="146" t="s">
        <v>290</v>
      </c>
      <c r="K2561" s="146" t="s">
        <v>299</v>
      </c>
      <c r="L2561" s="146">
        <v>4563</v>
      </c>
      <c r="M2561" s="146" t="s">
        <v>324</v>
      </c>
      <c r="N2561" s="146">
        <v>1</v>
      </c>
      <c r="O2561" s="146">
        <v>11.27</v>
      </c>
      <c r="P2561" s="146">
        <v>27</v>
      </c>
      <c r="Q2561" t="str">
        <f t="shared" si="39"/>
        <v>Street</v>
      </c>
      <c r="R2561" s="148"/>
      <c r="S2561" t="s">
        <v>381</v>
      </c>
      <c r="U2561" s="148"/>
    </row>
    <row r="2562" spans="1:21" x14ac:dyDescent="0.35">
      <c r="A2562" s="146">
        <v>5</v>
      </c>
      <c r="B2562" s="146" t="s">
        <v>241</v>
      </c>
      <c r="C2562" s="146">
        <v>2020</v>
      </c>
      <c r="D2562" s="146">
        <v>4</v>
      </c>
      <c r="E2562" s="146" t="s">
        <v>370</v>
      </c>
      <c r="F2562" s="147">
        <v>6</v>
      </c>
      <c r="G2562" s="146" t="s">
        <v>293</v>
      </c>
      <c r="H2562" s="146">
        <v>617</v>
      </c>
      <c r="I2562" s="146" t="s">
        <v>349</v>
      </c>
      <c r="J2562" s="146" t="s">
        <v>292</v>
      </c>
      <c r="K2562" s="146" t="s">
        <v>350</v>
      </c>
      <c r="L2562" s="146">
        <v>4562</v>
      </c>
      <c r="M2562" s="146" t="s">
        <v>300</v>
      </c>
      <c r="N2562" s="146">
        <v>7</v>
      </c>
      <c r="O2562" s="146">
        <v>12277.31</v>
      </c>
      <c r="P2562" s="146">
        <v>47942</v>
      </c>
      <c r="Q2562" t="str">
        <f t="shared" ref="Q2562:Q2625" si="40">VLOOKUP(J2562,S:T,2,FALSE)</f>
        <v>Street</v>
      </c>
      <c r="R2562" s="148"/>
      <c r="S2562" t="s">
        <v>381</v>
      </c>
      <c r="U2562" s="148"/>
    </row>
    <row r="2563" spans="1:21" x14ac:dyDescent="0.35">
      <c r="A2563" s="146">
        <v>5</v>
      </c>
      <c r="B2563" s="146" t="s">
        <v>241</v>
      </c>
      <c r="C2563" s="146">
        <v>2020</v>
      </c>
      <c r="D2563" s="146">
        <v>4</v>
      </c>
      <c r="E2563" s="146" t="s">
        <v>370</v>
      </c>
      <c r="F2563" s="147">
        <v>6</v>
      </c>
      <c r="G2563" s="146" t="s">
        <v>293</v>
      </c>
      <c r="H2563" s="146">
        <v>618</v>
      </c>
      <c r="I2563" s="146" t="s">
        <v>365</v>
      </c>
      <c r="J2563" s="146" t="s">
        <v>297</v>
      </c>
      <c r="K2563" s="146" t="s">
        <v>352</v>
      </c>
      <c r="L2563" s="146">
        <v>4562</v>
      </c>
      <c r="M2563" s="146" t="s">
        <v>300</v>
      </c>
      <c r="N2563" s="146">
        <v>7</v>
      </c>
      <c r="O2563" s="146">
        <v>2140.34</v>
      </c>
      <c r="P2563" s="146">
        <v>6357</v>
      </c>
      <c r="Q2563" t="str">
        <f t="shared" si="40"/>
        <v>Street</v>
      </c>
      <c r="R2563" s="148"/>
      <c r="S2563" t="s">
        <v>381</v>
      </c>
      <c r="U2563" s="148"/>
    </row>
    <row r="2564" spans="1:21" x14ac:dyDescent="0.35">
      <c r="A2564" s="146">
        <v>5</v>
      </c>
      <c r="B2564" s="146" t="s">
        <v>241</v>
      </c>
      <c r="C2564" s="146">
        <v>2020</v>
      </c>
      <c r="D2564" s="146">
        <v>4</v>
      </c>
      <c r="E2564" s="146" t="s">
        <v>370</v>
      </c>
      <c r="F2564" s="147">
        <v>6</v>
      </c>
      <c r="G2564" s="146" t="s">
        <v>293</v>
      </c>
      <c r="H2564" s="146">
        <v>623</v>
      </c>
      <c r="I2564" s="146" t="s">
        <v>302</v>
      </c>
      <c r="J2564" s="146" t="s">
        <v>301</v>
      </c>
      <c r="K2564" s="146" t="s">
        <v>303</v>
      </c>
      <c r="L2564" s="146">
        <v>700</v>
      </c>
      <c r="M2564" s="146" t="s">
        <v>296</v>
      </c>
      <c r="N2564" s="146">
        <v>1</v>
      </c>
      <c r="O2564" s="146">
        <v>1489.68</v>
      </c>
      <c r="P2564" s="146">
        <v>5272</v>
      </c>
      <c r="Q2564" t="str">
        <f t="shared" si="40"/>
        <v>Street</v>
      </c>
      <c r="R2564" s="148"/>
      <c r="S2564" t="s">
        <v>381</v>
      </c>
      <c r="U2564" s="148"/>
    </row>
    <row r="2565" spans="1:21" x14ac:dyDescent="0.35">
      <c r="A2565" s="146">
        <v>4</v>
      </c>
      <c r="B2565" s="146" t="s">
        <v>249</v>
      </c>
      <c r="C2565" s="146">
        <v>2020</v>
      </c>
      <c r="D2565" s="146">
        <v>4</v>
      </c>
      <c r="E2565" s="146" t="s">
        <v>370</v>
      </c>
      <c r="F2565" s="147">
        <v>60</v>
      </c>
      <c r="G2565" s="146" t="s">
        <v>154</v>
      </c>
      <c r="H2565" s="146">
        <v>624</v>
      </c>
      <c r="I2565" s="146" t="s">
        <v>325</v>
      </c>
      <c r="J2565" s="146" t="s">
        <v>301</v>
      </c>
      <c r="K2565" s="146" t="s">
        <v>303</v>
      </c>
      <c r="L2565" s="146">
        <v>4563</v>
      </c>
      <c r="M2565" s="146" t="s">
        <v>324</v>
      </c>
      <c r="N2565" s="146">
        <v>2</v>
      </c>
      <c r="O2565" s="146">
        <v>28.67</v>
      </c>
      <c r="P2565" s="146">
        <v>121</v>
      </c>
      <c r="Q2565" t="str">
        <f t="shared" si="40"/>
        <v>Street</v>
      </c>
      <c r="R2565" s="148"/>
      <c r="S2565" t="s">
        <v>381</v>
      </c>
      <c r="U2565" s="148"/>
    </row>
    <row r="2566" spans="1:21" x14ac:dyDescent="0.35">
      <c r="A2566" s="146">
        <v>5</v>
      </c>
      <c r="B2566" s="146" t="s">
        <v>241</v>
      </c>
      <c r="C2566" s="146">
        <v>2020</v>
      </c>
      <c r="D2566" s="146">
        <v>4</v>
      </c>
      <c r="E2566" s="146" t="s">
        <v>370</v>
      </c>
      <c r="F2566" s="147">
        <v>6</v>
      </c>
      <c r="G2566" s="146" t="s">
        <v>293</v>
      </c>
      <c r="H2566" s="146">
        <v>616</v>
      </c>
      <c r="I2566" s="146" t="s">
        <v>311</v>
      </c>
      <c r="J2566" s="146" t="s">
        <v>305</v>
      </c>
      <c r="K2566" s="146" t="s">
        <v>307</v>
      </c>
      <c r="L2566" s="146">
        <v>4562</v>
      </c>
      <c r="M2566" s="146" t="s">
        <v>300</v>
      </c>
      <c r="N2566" s="146">
        <v>919</v>
      </c>
      <c r="O2566" s="146">
        <v>66902.73</v>
      </c>
      <c r="P2566" s="146">
        <v>229608</v>
      </c>
      <c r="Q2566" t="str">
        <f t="shared" si="40"/>
        <v>Street</v>
      </c>
      <c r="R2566" s="148"/>
      <c r="S2566" t="s">
        <v>381</v>
      </c>
      <c r="U2566" s="148"/>
    </row>
    <row r="2567" spans="1:21" x14ac:dyDescent="0.35">
      <c r="A2567" s="146">
        <v>4</v>
      </c>
      <c r="B2567" s="146" t="s">
        <v>249</v>
      </c>
      <c r="C2567" s="146">
        <v>2020</v>
      </c>
      <c r="D2567" s="146">
        <v>4</v>
      </c>
      <c r="E2567" s="146" t="s">
        <v>370</v>
      </c>
      <c r="F2567" s="147">
        <v>3</v>
      </c>
      <c r="G2567" s="146" t="s">
        <v>262</v>
      </c>
      <c r="H2567" s="146">
        <v>701</v>
      </c>
      <c r="I2567" s="146" t="s">
        <v>316</v>
      </c>
      <c r="J2567" s="146" t="s">
        <v>277</v>
      </c>
      <c r="K2567" s="146" t="s">
        <v>317</v>
      </c>
      <c r="L2567" s="146">
        <v>300</v>
      </c>
      <c r="M2567" s="146" t="s">
        <v>282</v>
      </c>
      <c r="N2567" s="146">
        <v>2</v>
      </c>
      <c r="O2567" s="146">
        <v>41887.300000000003</v>
      </c>
      <c r="P2567" s="146">
        <v>132300</v>
      </c>
      <c r="Q2567" t="str">
        <f t="shared" si="40"/>
        <v>5-Large C&amp;I</v>
      </c>
      <c r="R2567" s="148"/>
      <c r="S2567" t="s">
        <v>381</v>
      </c>
      <c r="U2567" s="148"/>
    </row>
    <row r="2568" spans="1:21" x14ac:dyDescent="0.35">
      <c r="A2568" s="146">
        <v>5</v>
      </c>
      <c r="B2568" s="146" t="s">
        <v>241</v>
      </c>
      <c r="C2568" s="146">
        <v>2020</v>
      </c>
      <c r="D2568" s="146">
        <v>4</v>
      </c>
      <c r="E2568" s="146" t="s">
        <v>370</v>
      </c>
      <c r="F2568" s="147">
        <v>10</v>
      </c>
      <c r="G2568" s="146" t="s">
        <v>250</v>
      </c>
      <c r="H2568" s="146">
        <v>7</v>
      </c>
      <c r="I2568" s="146" t="s">
        <v>345</v>
      </c>
      <c r="J2568" s="146" t="s">
        <v>257</v>
      </c>
      <c r="K2568" s="146" t="s">
        <v>258</v>
      </c>
      <c r="L2568" s="146">
        <v>207</v>
      </c>
      <c r="M2568" s="146" t="s">
        <v>252</v>
      </c>
      <c r="N2568" s="146">
        <v>8</v>
      </c>
      <c r="O2568" s="146">
        <v>1083.1300000000001</v>
      </c>
      <c r="P2568" s="146">
        <v>6412</v>
      </c>
      <c r="Q2568" t="str">
        <f t="shared" si="40"/>
        <v>2-Low Income Residential</v>
      </c>
      <c r="R2568" s="148"/>
      <c r="S2568" t="s">
        <v>381</v>
      </c>
      <c r="U2568" s="148"/>
    </row>
    <row r="2569" spans="1:21" x14ac:dyDescent="0.35">
      <c r="A2569" s="146">
        <v>4</v>
      </c>
      <c r="B2569" s="146" t="s">
        <v>249</v>
      </c>
      <c r="C2569" s="146">
        <v>2020</v>
      </c>
      <c r="D2569" s="146">
        <v>4</v>
      </c>
      <c r="E2569" s="146" t="s">
        <v>370</v>
      </c>
      <c r="F2569" s="147">
        <v>1</v>
      </c>
      <c r="G2569" s="146" t="s">
        <v>243</v>
      </c>
      <c r="H2569" s="146">
        <v>6</v>
      </c>
      <c r="I2569" s="146" t="s">
        <v>344</v>
      </c>
      <c r="J2569" s="146" t="s">
        <v>257</v>
      </c>
      <c r="K2569" s="146" t="s">
        <v>258</v>
      </c>
      <c r="L2569" s="146">
        <v>200</v>
      </c>
      <c r="M2569" s="146" t="s">
        <v>259</v>
      </c>
      <c r="N2569" s="146">
        <v>25</v>
      </c>
      <c r="O2569" s="146">
        <v>3325.32</v>
      </c>
      <c r="P2569" s="146">
        <v>18420</v>
      </c>
      <c r="Q2569" t="str">
        <f t="shared" si="40"/>
        <v>2-Low Income Residential</v>
      </c>
      <c r="R2569" s="148"/>
      <c r="S2569" t="s">
        <v>381</v>
      </c>
      <c r="U2569" s="148"/>
    </row>
    <row r="2570" spans="1:21" x14ac:dyDescent="0.35">
      <c r="A2570" s="146">
        <v>5</v>
      </c>
      <c r="B2570" s="146" t="s">
        <v>241</v>
      </c>
      <c r="C2570" s="146">
        <v>2020</v>
      </c>
      <c r="D2570" s="146">
        <v>4</v>
      </c>
      <c r="E2570" s="146" t="s">
        <v>370</v>
      </c>
      <c r="F2570" s="147">
        <v>5</v>
      </c>
      <c r="G2570" s="146" t="s">
        <v>283</v>
      </c>
      <c r="H2570" s="146">
        <v>18</v>
      </c>
      <c r="I2570" s="146" t="s">
        <v>284</v>
      </c>
      <c r="J2570" s="146" t="s">
        <v>268</v>
      </c>
      <c r="K2570" s="146" t="s">
        <v>281</v>
      </c>
      <c r="L2570" s="146">
        <v>460</v>
      </c>
      <c r="M2570" s="146" t="s">
        <v>285</v>
      </c>
      <c r="N2570" s="146">
        <v>189</v>
      </c>
      <c r="O2570" s="146">
        <v>625272.14</v>
      </c>
      <c r="P2570" s="146">
        <v>3109925</v>
      </c>
      <c r="Q2570" t="str">
        <f t="shared" si="40"/>
        <v>4-Medium C&amp;I</v>
      </c>
      <c r="R2570" s="148"/>
      <c r="S2570" t="s">
        <v>381</v>
      </c>
      <c r="U2570" s="148"/>
    </row>
    <row r="2571" spans="1:21" x14ac:dyDescent="0.35">
      <c r="A2571" s="146">
        <v>4</v>
      </c>
      <c r="B2571" s="146" t="s">
        <v>249</v>
      </c>
      <c r="C2571" s="146">
        <v>2020</v>
      </c>
      <c r="D2571" s="146">
        <v>4</v>
      </c>
      <c r="E2571" s="146" t="s">
        <v>370</v>
      </c>
      <c r="F2571" s="147">
        <v>3</v>
      </c>
      <c r="G2571" s="146" t="s">
        <v>262</v>
      </c>
      <c r="H2571" s="146">
        <v>954</v>
      </c>
      <c r="I2571" s="146" t="s">
        <v>356</v>
      </c>
      <c r="J2571" s="146" t="s">
        <v>268</v>
      </c>
      <c r="K2571" s="146" t="s">
        <v>281</v>
      </c>
      <c r="L2571" s="146">
        <v>4532</v>
      </c>
      <c r="M2571" s="146" t="s">
        <v>265</v>
      </c>
      <c r="N2571" s="146">
        <v>74</v>
      </c>
      <c r="O2571" s="146">
        <v>110667.95</v>
      </c>
      <c r="P2571" s="146">
        <v>1161264</v>
      </c>
      <c r="Q2571" t="str">
        <f t="shared" si="40"/>
        <v>4-Medium C&amp;I</v>
      </c>
      <c r="R2571" s="148"/>
      <c r="S2571" t="s">
        <v>381</v>
      </c>
      <c r="U2571" s="148"/>
    </row>
    <row r="2572" spans="1:21" x14ac:dyDescent="0.35">
      <c r="A2572" s="146">
        <v>5</v>
      </c>
      <c r="B2572" s="146" t="s">
        <v>241</v>
      </c>
      <c r="C2572" s="146">
        <v>2020</v>
      </c>
      <c r="D2572" s="146">
        <v>4</v>
      </c>
      <c r="E2572" s="146" t="s">
        <v>370</v>
      </c>
      <c r="F2572" s="147">
        <v>3</v>
      </c>
      <c r="G2572" s="146" t="s">
        <v>262</v>
      </c>
      <c r="H2572" s="146">
        <v>10</v>
      </c>
      <c r="I2572" s="146" t="s">
        <v>347</v>
      </c>
      <c r="J2572" s="146" t="s">
        <v>260</v>
      </c>
      <c r="K2572" s="146" t="s">
        <v>273</v>
      </c>
      <c r="L2572" s="146">
        <v>300</v>
      </c>
      <c r="M2572" s="146" t="s">
        <v>282</v>
      </c>
      <c r="N2572" s="146">
        <v>19916</v>
      </c>
      <c r="O2572" s="146">
        <v>1358928.53</v>
      </c>
      <c r="P2572" s="146">
        <v>6940721</v>
      </c>
      <c r="Q2572" t="str">
        <f t="shared" si="40"/>
        <v>3-Small C&amp;I</v>
      </c>
      <c r="R2572" s="148"/>
      <c r="S2572" t="s">
        <v>381</v>
      </c>
      <c r="U2572" s="148"/>
    </row>
    <row r="2573" spans="1:21" x14ac:dyDescent="0.35">
      <c r="A2573" s="146">
        <v>4</v>
      </c>
      <c r="B2573" s="146" t="s">
        <v>249</v>
      </c>
      <c r="C2573" s="146">
        <v>2020</v>
      </c>
      <c r="D2573" s="146">
        <v>4</v>
      </c>
      <c r="E2573" s="146" t="s">
        <v>370</v>
      </c>
      <c r="F2573" s="147">
        <v>3</v>
      </c>
      <c r="G2573" s="146" t="s">
        <v>262</v>
      </c>
      <c r="H2573" s="146">
        <v>9</v>
      </c>
      <c r="I2573" s="146" t="s">
        <v>334</v>
      </c>
      <c r="J2573" s="146" t="s">
        <v>260</v>
      </c>
      <c r="K2573" s="146" t="s">
        <v>273</v>
      </c>
      <c r="L2573" s="146">
        <v>300</v>
      </c>
      <c r="M2573" s="146" t="s">
        <v>282</v>
      </c>
      <c r="N2573" s="146">
        <v>2</v>
      </c>
      <c r="O2573" s="146">
        <v>255.1</v>
      </c>
      <c r="P2573" s="146">
        <v>1035</v>
      </c>
      <c r="Q2573" t="str">
        <f t="shared" si="40"/>
        <v>3-Small C&amp;I</v>
      </c>
      <c r="R2573" s="148"/>
      <c r="S2573" t="s">
        <v>381</v>
      </c>
      <c r="U2573" s="148"/>
    </row>
    <row r="2574" spans="1:21" x14ac:dyDescent="0.35">
      <c r="A2574" s="146">
        <v>5</v>
      </c>
      <c r="B2574" s="146" t="s">
        <v>241</v>
      </c>
      <c r="C2574" s="146">
        <v>2020</v>
      </c>
      <c r="D2574" s="146">
        <v>4</v>
      </c>
      <c r="E2574" s="146" t="s">
        <v>370</v>
      </c>
      <c r="F2574" s="147">
        <v>3</v>
      </c>
      <c r="G2574" s="146" t="s">
        <v>262</v>
      </c>
      <c r="H2574" s="146">
        <v>951</v>
      </c>
      <c r="I2574" s="146" t="s">
        <v>263</v>
      </c>
      <c r="J2574" s="146" t="s">
        <v>255</v>
      </c>
      <c r="K2574" s="146" t="s">
        <v>264</v>
      </c>
      <c r="L2574" s="146">
        <v>4532</v>
      </c>
      <c r="M2574" s="146" t="s">
        <v>265</v>
      </c>
      <c r="N2574" s="146">
        <v>1229</v>
      </c>
      <c r="O2574" s="146">
        <v>49749.61</v>
      </c>
      <c r="P2574" s="146">
        <v>417757</v>
      </c>
      <c r="Q2574" t="str">
        <f t="shared" si="40"/>
        <v>3-Small C&amp;I</v>
      </c>
      <c r="R2574" s="148"/>
      <c r="S2574" t="s">
        <v>381</v>
      </c>
      <c r="U2574" s="148"/>
    </row>
    <row r="2575" spans="1:21" x14ac:dyDescent="0.35">
      <c r="A2575" s="146">
        <v>4</v>
      </c>
      <c r="B2575" s="146" t="s">
        <v>249</v>
      </c>
      <c r="C2575" s="146">
        <v>2020</v>
      </c>
      <c r="D2575" s="146">
        <v>4</v>
      </c>
      <c r="E2575" s="146" t="s">
        <v>370</v>
      </c>
      <c r="F2575" s="147">
        <v>3</v>
      </c>
      <c r="G2575" s="146" t="s">
        <v>262</v>
      </c>
      <c r="H2575" s="146">
        <v>951</v>
      </c>
      <c r="I2575" s="146" t="s">
        <v>263</v>
      </c>
      <c r="J2575" s="146" t="s">
        <v>255</v>
      </c>
      <c r="K2575" s="146" t="s">
        <v>264</v>
      </c>
      <c r="L2575" s="146">
        <v>4532</v>
      </c>
      <c r="M2575" s="146" t="s">
        <v>265</v>
      </c>
      <c r="N2575" s="146">
        <v>6</v>
      </c>
      <c r="O2575" s="146">
        <v>187.95</v>
      </c>
      <c r="P2575" s="146">
        <v>1366</v>
      </c>
      <c r="Q2575" t="str">
        <f t="shared" si="40"/>
        <v>3-Small C&amp;I</v>
      </c>
      <c r="R2575" s="148"/>
      <c r="S2575" t="s">
        <v>381</v>
      </c>
      <c r="U2575" s="148"/>
    </row>
    <row r="2576" spans="1:21" x14ac:dyDescent="0.35">
      <c r="A2576" s="146">
        <v>4</v>
      </c>
      <c r="B2576" s="146" t="s">
        <v>249</v>
      </c>
      <c r="C2576" s="146">
        <v>2020</v>
      </c>
      <c r="D2576" s="146">
        <v>4</v>
      </c>
      <c r="E2576" s="146" t="s">
        <v>370</v>
      </c>
      <c r="F2576" s="147">
        <v>5</v>
      </c>
      <c r="G2576" s="146" t="s">
        <v>283</v>
      </c>
      <c r="H2576" s="146">
        <v>950</v>
      </c>
      <c r="I2576" s="146" t="s">
        <v>269</v>
      </c>
      <c r="J2576" s="146" t="s">
        <v>248</v>
      </c>
      <c r="K2576" s="146" t="s">
        <v>270</v>
      </c>
      <c r="L2576" s="146">
        <v>4552</v>
      </c>
      <c r="M2576" s="146" t="s">
        <v>313</v>
      </c>
      <c r="N2576" s="146">
        <v>2</v>
      </c>
      <c r="O2576" s="146">
        <v>34.25</v>
      </c>
      <c r="P2576" s="146">
        <v>153</v>
      </c>
      <c r="Q2576" t="str">
        <f t="shared" si="40"/>
        <v>3-Small C&amp;I</v>
      </c>
      <c r="R2576" s="148"/>
      <c r="S2576" t="s">
        <v>381</v>
      </c>
      <c r="U2576" s="148"/>
    </row>
    <row r="2577" spans="1:21" x14ac:dyDescent="0.35">
      <c r="A2577" s="146">
        <v>5</v>
      </c>
      <c r="B2577" s="146" t="s">
        <v>241</v>
      </c>
      <c r="C2577" s="146">
        <v>2020</v>
      </c>
      <c r="D2577" s="146">
        <v>4</v>
      </c>
      <c r="E2577" s="146" t="s">
        <v>370</v>
      </c>
      <c r="F2577" s="147">
        <v>6</v>
      </c>
      <c r="G2577" s="146" t="s">
        <v>293</v>
      </c>
      <c r="H2577" s="146">
        <v>950</v>
      </c>
      <c r="I2577" s="146" t="s">
        <v>269</v>
      </c>
      <c r="J2577" s="146" t="s">
        <v>248</v>
      </c>
      <c r="K2577" s="146" t="s">
        <v>270</v>
      </c>
      <c r="L2577" s="146">
        <v>4562</v>
      </c>
      <c r="M2577" s="146" t="s">
        <v>300</v>
      </c>
      <c r="N2577" s="146">
        <v>30</v>
      </c>
      <c r="O2577" s="146">
        <v>874.44</v>
      </c>
      <c r="P2577" s="146">
        <v>5963</v>
      </c>
      <c r="Q2577" t="str">
        <f t="shared" si="40"/>
        <v>3-Small C&amp;I</v>
      </c>
      <c r="R2577" s="148"/>
      <c r="S2577" t="s">
        <v>381</v>
      </c>
      <c r="U2577" s="148"/>
    </row>
    <row r="2578" spans="1:21" x14ac:dyDescent="0.35">
      <c r="A2578" s="146">
        <v>5</v>
      </c>
      <c r="B2578" s="146" t="s">
        <v>241</v>
      </c>
      <c r="C2578" s="146">
        <v>2020</v>
      </c>
      <c r="D2578" s="146">
        <v>4</v>
      </c>
      <c r="E2578" s="146" t="s">
        <v>370</v>
      </c>
      <c r="F2578" s="147">
        <v>79</v>
      </c>
      <c r="G2578" s="146" t="s">
        <v>154</v>
      </c>
      <c r="H2578" s="146">
        <v>5</v>
      </c>
      <c r="I2578" s="146" t="s">
        <v>289</v>
      </c>
      <c r="J2578" s="146" t="s">
        <v>248</v>
      </c>
      <c r="K2578" s="146" t="s">
        <v>270</v>
      </c>
      <c r="L2578" s="146">
        <v>1579</v>
      </c>
      <c r="M2578" s="146" t="s">
        <v>343</v>
      </c>
      <c r="N2578" s="146">
        <v>1</v>
      </c>
      <c r="O2578" s="146">
        <v>9.64</v>
      </c>
      <c r="P2578" s="146">
        <v>0</v>
      </c>
      <c r="Q2578" t="str">
        <f t="shared" si="40"/>
        <v>3-Small C&amp;I</v>
      </c>
      <c r="R2578" s="148"/>
      <c r="S2578" t="s">
        <v>381</v>
      </c>
      <c r="U2578" s="148"/>
    </row>
    <row r="2579" spans="1:21" x14ac:dyDescent="0.35">
      <c r="A2579" s="146">
        <v>5</v>
      </c>
      <c r="B2579" s="146" t="s">
        <v>241</v>
      </c>
      <c r="C2579" s="146">
        <v>2020</v>
      </c>
      <c r="D2579" s="146">
        <v>4</v>
      </c>
      <c r="E2579" s="146" t="s">
        <v>370</v>
      </c>
      <c r="F2579" s="147">
        <v>6</v>
      </c>
      <c r="G2579" s="146" t="s">
        <v>293</v>
      </c>
      <c r="H2579" s="146">
        <v>603</v>
      </c>
      <c r="I2579" s="146" t="s">
        <v>306</v>
      </c>
      <c r="J2579" s="146" t="s">
        <v>305</v>
      </c>
      <c r="K2579" s="146" t="s">
        <v>307</v>
      </c>
      <c r="L2579" s="146">
        <v>700</v>
      </c>
      <c r="M2579" s="146" t="s">
        <v>296</v>
      </c>
      <c r="N2579" s="146">
        <v>628</v>
      </c>
      <c r="O2579" s="146">
        <v>49787.3</v>
      </c>
      <c r="P2579" s="146">
        <v>125675</v>
      </c>
      <c r="Q2579" t="str">
        <f t="shared" si="40"/>
        <v>Street</v>
      </c>
      <c r="R2579" s="148"/>
      <c r="S2579" t="s">
        <v>381</v>
      </c>
      <c r="U2579" s="148"/>
    </row>
    <row r="2580" spans="1:21" x14ac:dyDescent="0.35">
      <c r="A2580" s="146">
        <v>4</v>
      </c>
      <c r="B2580" s="146" t="s">
        <v>249</v>
      </c>
      <c r="C2580" s="146">
        <v>2020</v>
      </c>
      <c r="D2580" s="146">
        <v>4</v>
      </c>
      <c r="E2580" s="146" t="s">
        <v>370</v>
      </c>
      <c r="F2580" s="147">
        <v>1</v>
      </c>
      <c r="G2580" s="146" t="s">
        <v>243</v>
      </c>
      <c r="H2580" s="146">
        <v>5</v>
      </c>
      <c r="I2580" s="146" t="s">
        <v>289</v>
      </c>
      <c r="J2580" s="146" t="s">
        <v>248</v>
      </c>
      <c r="K2580" s="146" t="s">
        <v>270</v>
      </c>
      <c r="L2580" s="146">
        <v>200</v>
      </c>
      <c r="M2580" s="146" t="s">
        <v>259</v>
      </c>
      <c r="N2580" s="146">
        <v>12</v>
      </c>
      <c r="O2580" s="146">
        <v>1068.77</v>
      </c>
      <c r="P2580" s="146">
        <v>4117</v>
      </c>
      <c r="Q2580" t="str">
        <f t="shared" si="40"/>
        <v>3-Small C&amp;I</v>
      </c>
      <c r="R2580" s="148"/>
      <c r="S2580" t="s">
        <v>381</v>
      </c>
      <c r="U2580" s="148"/>
    </row>
    <row r="2581" spans="1:21" x14ac:dyDescent="0.35">
      <c r="A2581" s="146">
        <v>5</v>
      </c>
      <c r="B2581" s="146" t="s">
        <v>241</v>
      </c>
      <c r="C2581" s="146">
        <v>2020</v>
      </c>
      <c r="D2581" s="146">
        <v>4</v>
      </c>
      <c r="E2581" s="146" t="s">
        <v>370</v>
      </c>
      <c r="F2581" s="147">
        <v>1</v>
      </c>
      <c r="G2581" s="146" t="s">
        <v>243</v>
      </c>
      <c r="H2581" s="146">
        <v>11</v>
      </c>
      <c r="I2581" s="146" t="s">
        <v>335</v>
      </c>
      <c r="J2581" s="146" t="s">
        <v>248</v>
      </c>
      <c r="K2581" s="146" t="s">
        <v>270</v>
      </c>
      <c r="L2581" s="146">
        <v>200</v>
      </c>
      <c r="M2581" s="146" t="s">
        <v>259</v>
      </c>
      <c r="N2581" s="146">
        <v>10</v>
      </c>
      <c r="O2581" s="146">
        <v>-19806.75</v>
      </c>
      <c r="P2581" s="146">
        <v>47189</v>
      </c>
      <c r="Q2581" t="str">
        <f t="shared" si="40"/>
        <v>3-Small C&amp;I</v>
      </c>
      <c r="R2581" s="148"/>
      <c r="S2581" t="s">
        <v>381</v>
      </c>
      <c r="U2581" s="148"/>
    </row>
    <row r="2582" spans="1:21" x14ac:dyDescent="0.35">
      <c r="A2582" s="146">
        <v>5</v>
      </c>
      <c r="B2582" s="146" t="s">
        <v>241</v>
      </c>
      <c r="C2582" s="146">
        <v>2020</v>
      </c>
      <c r="D2582" s="146">
        <v>4</v>
      </c>
      <c r="E2582" s="146" t="s">
        <v>370</v>
      </c>
      <c r="F2582" s="147">
        <v>6</v>
      </c>
      <c r="G2582" s="146" t="s">
        <v>293</v>
      </c>
      <c r="H2582" s="146">
        <v>625</v>
      </c>
      <c r="I2582" s="146" t="s">
        <v>354</v>
      </c>
      <c r="J2582" s="146" t="s">
        <v>310</v>
      </c>
      <c r="K2582" s="146" t="s">
        <v>154</v>
      </c>
      <c r="L2582" s="146">
        <v>700</v>
      </c>
      <c r="M2582" s="146" t="s">
        <v>296</v>
      </c>
      <c r="N2582" s="146">
        <v>1</v>
      </c>
      <c r="O2582" s="146">
        <v>19.34</v>
      </c>
      <c r="P2582" s="146">
        <v>19</v>
      </c>
      <c r="Q2582" t="str">
        <f t="shared" si="40"/>
        <v>Street</v>
      </c>
      <c r="R2582" s="148"/>
      <c r="S2582" t="s">
        <v>381</v>
      </c>
      <c r="U2582" s="148"/>
    </row>
    <row r="2583" spans="1:21" x14ac:dyDescent="0.35">
      <c r="A2583" s="146">
        <v>4</v>
      </c>
      <c r="B2583" s="146" t="s">
        <v>249</v>
      </c>
      <c r="C2583" s="146">
        <v>2020</v>
      </c>
      <c r="D2583" s="146">
        <v>4</v>
      </c>
      <c r="E2583" s="146" t="s">
        <v>370</v>
      </c>
      <c r="F2583" s="147">
        <v>3</v>
      </c>
      <c r="G2583" s="146" t="s">
        <v>262</v>
      </c>
      <c r="H2583" s="146">
        <v>1</v>
      </c>
      <c r="I2583" s="146" t="s">
        <v>251</v>
      </c>
      <c r="J2583" s="146" t="s">
        <v>245</v>
      </c>
      <c r="K2583" s="146" t="s">
        <v>246</v>
      </c>
      <c r="L2583" s="146">
        <v>300</v>
      </c>
      <c r="M2583" s="146" t="s">
        <v>282</v>
      </c>
      <c r="N2583" s="146">
        <v>20</v>
      </c>
      <c r="O2583" s="146">
        <v>1673.12</v>
      </c>
      <c r="P2583" s="146">
        <v>5666</v>
      </c>
      <c r="Q2583" t="str">
        <f t="shared" si="40"/>
        <v>1-Residential</v>
      </c>
      <c r="R2583" s="148"/>
      <c r="S2583" t="s">
        <v>381</v>
      </c>
      <c r="U2583" s="148"/>
    </row>
    <row r="2584" spans="1:21" x14ac:dyDescent="0.35">
      <c r="A2584" s="146">
        <v>5</v>
      </c>
      <c r="B2584" s="146" t="s">
        <v>241</v>
      </c>
      <c r="C2584" s="146">
        <v>2020</v>
      </c>
      <c r="D2584" s="146">
        <v>4</v>
      </c>
      <c r="E2584" s="146" t="s">
        <v>370</v>
      </c>
      <c r="F2584" s="147">
        <v>3</v>
      </c>
      <c r="G2584" s="146" t="s">
        <v>262</v>
      </c>
      <c r="H2584" s="146">
        <v>2</v>
      </c>
      <c r="I2584" s="146" t="s">
        <v>330</v>
      </c>
      <c r="J2584" s="146" t="s">
        <v>245</v>
      </c>
      <c r="K2584" s="146" t="s">
        <v>246</v>
      </c>
      <c r="L2584" s="146">
        <v>300</v>
      </c>
      <c r="M2584" s="146" t="s">
        <v>282</v>
      </c>
      <c r="N2584" s="146">
        <v>2</v>
      </c>
      <c r="O2584" s="146">
        <v>151.96</v>
      </c>
      <c r="P2584" s="146">
        <v>515</v>
      </c>
      <c r="Q2584" t="str">
        <f t="shared" si="40"/>
        <v>1-Residential</v>
      </c>
      <c r="R2584" s="148"/>
      <c r="S2584" t="s">
        <v>381</v>
      </c>
      <c r="U2584" s="148"/>
    </row>
    <row r="2585" spans="1:21" x14ac:dyDescent="0.35">
      <c r="A2585" s="146">
        <v>5</v>
      </c>
      <c r="B2585" s="146" t="s">
        <v>241</v>
      </c>
      <c r="C2585" s="146">
        <v>2020</v>
      </c>
      <c r="D2585" s="146">
        <v>4</v>
      </c>
      <c r="E2585" s="146" t="s">
        <v>370</v>
      </c>
      <c r="F2585" s="147">
        <v>3</v>
      </c>
      <c r="G2585" s="146" t="s">
        <v>262</v>
      </c>
      <c r="H2585" s="146">
        <v>603</v>
      </c>
      <c r="I2585" s="146" t="s">
        <v>306</v>
      </c>
      <c r="J2585" s="146" t="s">
        <v>305</v>
      </c>
      <c r="K2585" s="146" t="s">
        <v>307</v>
      </c>
      <c r="L2585" s="146">
        <v>300</v>
      </c>
      <c r="M2585" s="146" t="s">
        <v>282</v>
      </c>
      <c r="N2585" s="146">
        <v>1818</v>
      </c>
      <c r="O2585" s="146">
        <v>168299.73</v>
      </c>
      <c r="P2585" s="146">
        <v>445315</v>
      </c>
      <c r="Q2585" t="str">
        <f t="shared" si="40"/>
        <v>Street</v>
      </c>
      <c r="R2585" s="148"/>
      <c r="S2585" t="s">
        <v>381</v>
      </c>
      <c r="U2585" s="148"/>
    </row>
    <row r="2586" spans="1:21" x14ac:dyDescent="0.35">
      <c r="A2586" s="146">
        <v>4</v>
      </c>
      <c r="B2586" s="146" t="s">
        <v>249</v>
      </c>
      <c r="C2586" s="146">
        <v>2020</v>
      </c>
      <c r="D2586" s="146">
        <v>4</v>
      </c>
      <c r="E2586" s="146" t="s">
        <v>370</v>
      </c>
      <c r="F2586" s="147">
        <v>3</v>
      </c>
      <c r="G2586" s="146" t="s">
        <v>262</v>
      </c>
      <c r="H2586" s="146">
        <v>710</v>
      </c>
      <c r="I2586" s="146" t="s">
        <v>332</v>
      </c>
      <c r="J2586" s="146" t="s">
        <v>277</v>
      </c>
      <c r="K2586" s="146" t="s">
        <v>317</v>
      </c>
      <c r="L2586" s="146">
        <v>4532</v>
      </c>
      <c r="M2586" s="146" t="s">
        <v>265</v>
      </c>
      <c r="N2586" s="146">
        <v>10</v>
      </c>
      <c r="O2586" s="146">
        <v>162018.45000000001</v>
      </c>
      <c r="P2586" s="146">
        <v>1868793</v>
      </c>
      <c r="Q2586" t="str">
        <f t="shared" si="40"/>
        <v>5-Large C&amp;I</v>
      </c>
      <c r="R2586" s="148"/>
      <c r="S2586" t="s">
        <v>381</v>
      </c>
      <c r="U2586" s="148"/>
    </row>
    <row r="2587" spans="1:21" x14ac:dyDescent="0.35">
      <c r="A2587" s="146">
        <v>4</v>
      </c>
      <c r="B2587" s="146" t="s">
        <v>249</v>
      </c>
      <c r="C2587" s="146">
        <v>2020</v>
      </c>
      <c r="D2587" s="146">
        <v>4</v>
      </c>
      <c r="E2587" s="146" t="s">
        <v>370</v>
      </c>
      <c r="F2587" s="147">
        <v>3</v>
      </c>
      <c r="G2587" s="146" t="s">
        <v>262</v>
      </c>
      <c r="H2587" s="146">
        <v>621</v>
      </c>
      <c r="I2587" s="146" t="s">
        <v>323</v>
      </c>
      <c r="J2587" s="146" t="s">
        <v>253</v>
      </c>
      <c r="K2587" s="146" t="s">
        <v>295</v>
      </c>
      <c r="L2587" s="146">
        <v>4532</v>
      </c>
      <c r="M2587" s="146" t="s">
        <v>265</v>
      </c>
      <c r="N2587" s="146">
        <v>8</v>
      </c>
      <c r="O2587" s="146">
        <v>188.63</v>
      </c>
      <c r="P2587" s="146">
        <v>1221</v>
      </c>
      <c r="Q2587" t="str">
        <f t="shared" si="40"/>
        <v>3-Small C&amp;I</v>
      </c>
      <c r="R2587" s="148"/>
      <c r="S2587" t="s">
        <v>381</v>
      </c>
      <c r="U2587" s="148"/>
    </row>
    <row r="2588" spans="1:21" x14ac:dyDescent="0.35">
      <c r="A2588" s="146">
        <v>5</v>
      </c>
      <c r="B2588" s="146" t="s">
        <v>241</v>
      </c>
      <c r="C2588" s="146">
        <v>2020</v>
      </c>
      <c r="D2588" s="146">
        <v>4</v>
      </c>
      <c r="E2588" s="146" t="s">
        <v>370</v>
      </c>
      <c r="F2588" s="147">
        <v>60</v>
      </c>
      <c r="G2588" s="146" t="s">
        <v>154</v>
      </c>
      <c r="H2588" s="146">
        <v>623</v>
      </c>
      <c r="I2588" s="146" t="s">
        <v>302</v>
      </c>
      <c r="J2588" s="146" t="s">
        <v>301</v>
      </c>
      <c r="K2588" s="146" t="s">
        <v>303</v>
      </c>
      <c r="L2588" s="146">
        <v>360</v>
      </c>
      <c r="M2588" s="146" t="s">
        <v>304</v>
      </c>
      <c r="N2588" s="146">
        <v>3</v>
      </c>
      <c r="O2588" s="146">
        <v>57.96</v>
      </c>
      <c r="P2588" s="146">
        <v>171</v>
      </c>
      <c r="Q2588" t="str">
        <f t="shared" si="40"/>
        <v>Street</v>
      </c>
      <c r="R2588" s="148"/>
      <c r="S2588" t="s">
        <v>381</v>
      </c>
      <c r="U2588" s="148"/>
    </row>
    <row r="2589" spans="1:21" x14ac:dyDescent="0.35">
      <c r="A2589" s="146">
        <v>5</v>
      </c>
      <c r="B2589" s="146" t="s">
        <v>241</v>
      </c>
      <c r="C2589" s="146">
        <v>2020</v>
      </c>
      <c r="D2589" s="146">
        <v>4</v>
      </c>
      <c r="E2589" s="146" t="s">
        <v>370</v>
      </c>
      <c r="F2589" s="147">
        <v>5</v>
      </c>
      <c r="G2589" s="146" t="s">
        <v>283</v>
      </c>
      <c r="H2589" s="146">
        <v>602</v>
      </c>
      <c r="I2589" s="146" t="s">
        <v>309</v>
      </c>
      <c r="J2589" s="146" t="s">
        <v>305</v>
      </c>
      <c r="K2589" s="146" t="s">
        <v>307</v>
      </c>
      <c r="L2589" s="146">
        <v>460</v>
      </c>
      <c r="M2589" s="146" t="s">
        <v>285</v>
      </c>
      <c r="N2589" s="146">
        <v>29</v>
      </c>
      <c r="O2589" s="146">
        <v>4333.62</v>
      </c>
      <c r="P2589" s="146">
        <v>11182</v>
      </c>
      <c r="Q2589" t="str">
        <f t="shared" si="40"/>
        <v>Street</v>
      </c>
      <c r="R2589" s="148"/>
      <c r="S2589" t="s">
        <v>381</v>
      </c>
      <c r="U2589" s="148"/>
    </row>
    <row r="2590" spans="1:21" x14ac:dyDescent="0.35">
      <c r="A2590" s="146">
        <v>4</v>
      </c>
      <c r="B2590" s="146" t="s">
        <v>249</v>
      </c>
      <c r="C2590" s="146">
        <v>2020</v>
      </c>
      <c r="D2590" s="146">
        <v>4</v>
      </c>
      <c r="E2590" s="146" t="s">
        <v>370</v>
      </c>
      <c r="F2590" s="147">
        <v>10</v>
      </c>
      <c r="G2590" s="146" t="s">
        <v>250</v>
      </c>
      <c r="H2590" s="146">
        <v>905</v>
      </c>
      <c r="I2590" s="146" t="s">
        <v>358</v>
      </c>
      <c r="J2590" s="146" t="s">
        <v>257</v>
      </c>
      <c r="K2590" s="146" t="s">
        <v>258</v>
      </c>
      <c r="L2590" s="146">
        <v>4513</v>
      </c>
      <c r="M2590" s="146" t="s">
        <v>338</v>
      </c>
      <c r="N2590" s="146">
        <v>5</v>
      </c>
      <c r="O2590" s="146">
        <v>303.29000000000002</v>
      </c>
      <c r="P2590" s="146">
        <v>5533</v>
      </c>
      <c r="Q2590" t="str">
        <f t="shared" si="40"/>
        <v>2-Low Income Residential</v>
      </c>
      <c r="R2590" s="148"/>
      <c r="S2590" t="s">
        <v>381</v>
      </c>
      <c r="U2590" s="148"/>
    </row>
    <row r="2591" spans="1:21" x14ac:dyDescent="0.35">
      <c r="A2591" s="146">
        <v>4</v>
      </c>
      <c r="B2591" s="146" t="s">
        <v>249</v>
      </c>
      <c r="C2591" s="146">
        <v>2020</v>
      </c>
      <c r="D2591" s="146">
        <v>4</v>
      </c>
      <c r="E2591" s="146" t="s">
        <v>370</v>
      </c>
      <c r="F2591" s="147">
        <v>5</v>
      </c>
      <c r="G2591" s="146" t="s">
        <v>283</v>
      </c>
      <c r="H2591" s="146">
        <v>710</v>
      </c>
      <c r="I2591" s="146" t="s">
        <v>332</v>
      </c>
      <c r="J2591" s="146" t="s">
        <v>277</v>
      </c>
      <c r="K2591" s="146" t="s">
        <v>317</v>
      </c>
      <c r="L2591" s="146">
        <v>4552</v>
      </c>
      <c r="M2591" s="146" t="s">
        <v>313</v>
      </c>
      <c r="N2591" s="146">
        <v>1</v>
      </c>
      <c r="O2591" s="146">
        <v>-1765.47</v>
      </c>
      <c r="P2591" s="146">
        <v>0</v>
      </c>
      <c r="Q2591" t="str">
        <f t="shared" si="40"/>
        <v>5-Large C&amp;I</v>
      </c>
      <c r="R2591" s="148"/>
      <c r="S2591" t="s">
        <v>381</v>
      </c>
      <c r="U2591" s="148"/>
    </row>
    <row r="2592" spans="1:21" x14ac:dyDescent="0.35">
      <c r="A2592" s="146">
        <v>5</v>
      </c>
      <c r="B2592" s="146" t="s">
        <v>241</v>
      </c>
      <c r="C2592" s="146">
        <v>2020</v>
      </c>
      <c r="D2592" s="146">
        <v>4</v>
      </c>
      <c r="E2592" s="146" t="s">
        <v>370</v>
      </c>
      <c r="F2592" s="147">
        <v>10</v>
      </c>
      <c r="G2592" s="146" t="s">
        <v>250</v>
      </c>
      <c r="H2592" s="146">
        <v>2</v>
      </c>
      <c r="I2592" s="146" t="s">
        <v>330</v>
      </c>
      <c r="J2592" s="146" t="s">
        <v>245</v>
      </c>
      <c r="K2592" s="146" t="s">
        <v>246</v>
      </c>
      <c r="L2592" s="146">
        <v>207</v>
      </c>
      <c r="M2592" s="146" t="s">
        <v>252</v>
      </c>
      <c r="N2592" s="146">
        <v>24</v>
      </c>
      <c r="O2592" s="146">
        <v>5771.21</v>
      </c>
      <c r="P2592" s="146">
        <v>22281</v>
      </c>
      <c r="Q2592" t="str">
        <f t="shared" si="40"/>
        <v>1-Residential</v>
      </c>
      <c r="R2592" s="148"/>
      <c r="S2592" t="s">
        <v>381</v>
      </c>
      <c r="U2592" s="148"/>
    </row>
    <row r="2593" spans="1:21" x14ac:dyDescent="0.35">
      <c r="A2593" s="146">
        <v>5</v>
      </c>
      <c r="B2593" s="146" t="s">
        <v>241</v>
      </c>
      <c r="C2593" s="146">
        <v>2020</v>
      </c>
      <c r="D2593" s="146">
        <v>4</v>
      </c>
      <c r="E2593" s="146" t="s">
        <v>370</v>
      </c>
      <c r="F2593" s="147">
        <v>5</v>
      </c>
      <c r="G2593" s="146" t="s">
        <v>283</v>
      </c>
      <c r="H2593" s="146">
        <v>700</v>
      </c>
      <c r="I2593" s="146" t="s">
        <v>329</v>
      </c>
      <c r="J2593" s="146" t="s">
        <v>277</v>
      </c>
      <c r="K2593" s="146" t="s">
        <v>317</v>
      </c>
      <c r="L2593" s="146">
        <v>460</v>
      </c>
      <c r="M2593" s="146" t="s">
        <v>285</v>
      </c>
      <c r="N2593" s="146">
        <v>4</v>
      </c>
      <c r="O2593" s="146">
        <v>103166.29</v>
      </c>
      <c r="P2593" s="146">
        <v>590500</v>
      </c>
      <c r="Q2593" t="str">
        <f t="shared" si="40"/>
        <v>5-Large C&amp;I</v>
      </c>
      <c r="R2593" s="148"/>
      <c r="S2593" t="s">
        <v>381</v>
      </c>
      <c r="U2593" s="148"/>
    </row>
    <row r="2594" spans="1:21" x14ac:dyDescent="0.35">
      <c r="A2594" s="146">
        <v>5</v>
      </c>
      <c r="B2594" s="146" t="s">
        <v>241</v>
      </c>
      <c r="C2594" s="146">
        <v>2020</v>
      </c>
      <c r="D2594" s="146">
        <v>4</v>
      </c>
      <c r="E2594" s="146" t="s">
        <v>370</v>
      </c>
      <c r="F2594" s="147">
        <v>5</v>
      </c>
      <c r="G2594" s="146" t="s">
        <v>283</v>
      </c>
      <c r="H2594" s="146">
        <v>701</v>
      </c>
      <c r="I2594" s="146" t="s">
        <v>316</v>
      </c>
      <c r="J2594" s="146" t="s">
        <v>277</v>
      </c>
      <c r="K2594" s="146" t="s">
        <v>317</v>
      </c>
      <c r="L2594" s="146">
        <v>460</v>
      </c>
      <c r="M2594" s="146" t="s">
        <v>285</v>
      </c>
      <c r="N2594" s="146">
        <v>75</v>
      </c>
      <c r="O2594" s="146">
        <v>1127603.1200000001</v>
      </c>
      <c r="P2594" s="146">
        <v>6280024</v>
      </c>
      <c r="Q2594" t="str">
        <f t="shared" si="40"/>
        <v>5-Large C&amp;I</v>
      </c>
      <c r="R2594" s="148"/>
      <c r="S2594" t="s">
        <v>381</v>
      </c>
      <c r="U2594" s="148"/>
    </row>
    <row r="2595" spans="1:21" x14ac:dyDescent="0.35">
      <c r="A2595" s="146">
        <v>5</v>
      </c>
      <c r="B2595" s="146" t="s">
        <v>241</v>
      </c>
      <c r="C2595" s="146">
        <v>2020</v>
      </c>
      <c r="D2595" s="146">
        <v>4</v>
      </c>
      <c r="E2595" s="146" t="s">
        <v>370</v>
      </c>
      <c r="F2595" s="147">
        <v>3</v>
      </c>
      <c r="G2595" s="146" t="s">
        <v>262</v>
      </c>
      <c r="H2595" s="146">
        <v>950</v>
      </c>
      <c r="I2595" s="146" t="s">
        <v>269</v>
      </c>
      <c r="J2595" s="146" t="s">
        <v>248</v>
      </c>
      <c r="K2595" s="146" t="s">
        <v>270</v>
      </c>
      <c r="L2595" s="146">
        <v>4532</v>
      </c>
      <c r="M2595" s="146" t="s">
        <v>265</v>
      </c>
      <c r="N2595" s="146">
        <v>60908</v>
      </c>
      <c r="O2595" s="146">
        <v>3397339.58</v>
      </c>
      <c r="P2595" s="146">
        <v>82235844</v>
      </c>
      <c r="Q2595" t="str">
        <f t="shared" si="40"/>
        <v>3-Small C&amp;I</v>
      </c>
      <c r="R2595" s="148"/>
      <c r="S2595" t="s">
        <v>381</v>
      </c>
      <c r="U2595" s="148"/>
    </row>
    <row r="2596" spans="1:21" x14ac:dyDescent="0.35">
      <c r="A2596" s="146">
        <v>5</v>
      </c>
      <c r="B2596" s="146" t="s">
        <v>241</v>
      </c>
      <c r="C2596" s="146">
        <v>2020</v>
      </c>
      <c r="D2596" s="146">
        <v>4</v>
      </c>
      <c r="E2596" s="146" t="s">
        <v>370</v>
      </c>
      <c r="F2596" s="147">
        <v>75</v>
      </c>
      <c r="G2596" s="146" t="s">
        <v>154</v>
      </c>
      <c r="H2596" s="146">
        <v>5</v>
      </c>
      <c r="I2596" s="146" t="s">
        <v>289</v>
      </c>
      <c r="J2596" s="146" t="s">
        <v>248</v>
      </c>
      <c r="K2596" s="146" t="s">
        <v>270</v>
      </c>
      <c r="L2596" s="146">
        <v>1575</v>
      </c>
      <c r="M2596" s="146" t="s">
        <v>320</v>
      </c>
      <c r="N2596" s="146">
        <v>5</v>
      </c>
      <c r="O2596" s="146">
        <v>2229.1799999999998</v>
      </c>
      <c r="P2596" s="146">
        <v>9940</v>
      </c>
      <c r="Q2596" t="str">
        <f t="shared" si="40"/>
        <v>3-Small C&amp;I</v>
      </c>
      <c r="R2596" s="148"/>
      <c r="S2596" t="s">
        <v>381</v>
      </c>
      <c r="U2596" s="148"/>
    </row>
    <row r="2597" spans="1:21" x14ac:dyDescent="0.35">
      <c r="A2597" s="146">
        <v>4</v>
      </c>
      <c r="B2597" s="146" t="s">
        <v>249</v>
      </c>
      <c r="C2597" s="146">
        <v>2020</v>
      </c>
      <c r="D2597" s="146">
        <v>4</v>
      </c>
      <c r="E2597" s="146" t="s">
        <v>370</v>
      </c>
      <c r="F2597" s="147">
        <v>1</v>
      </c>
      <c r="G2597" s="146" t="s">
        <v>243</v>
      </c>
      <c r="H2597" s="146">
        <v>10</v>
      </c>
      <c r="I2597" s="146" t="s">
        <v>347</v>
      </c>
      <c r="J2597" s="146" t="s">
        <v>266</v>
      </c>
      <c r="K2597" s="146" t="s">
        <v>276</v>
      </c>
      <c r="L2597" s="146">
        <v>200</v>
      </c>
      <c r="M2597" s="146" t="s">
        <v>259</v>
      </c>
      <c r="N2597" s="146">
        <v>3</v>
      </c>
      <c r="O2597" s="146">
        <v>572.79999999999995</v>
      </c>
      <c r="P2597" s="146">
        <v>2378</v>
      </c>
      <c r="Q2597" t="str">
        <f t="shared" si="40"/>
        <v>3-Small C&amp;I</v>
      </c>
      <c r="R2597" s="148"/>
      <c r="S2597" t="s">
        <v>381</v>
      </c>
      <c r="U2597" s="148"/>
    </row>
    <row r="2598" spans="1:21" x14ac:dyDescent="0.35">
      <c r="A2598" s="146">
        <v>5</v>
      </c>
      <c r="B2598" s="146" t="s">
        <v>241</v>
      </c>
      <c r="C2598" s="146">
        <v>2020</v>
      </c>
      <c r="D2598" s="146">
        <v>4</v>
      </c>
      <c r="E2598" s="146" t="s">
        <v>370</v>
      </c>
      <c r="F2598" s="147">
        <v>10</v>
      </c>
      <c r="G2598" s="146" t="s">
        <v>250</v>
      </c>
      <c r="H2598" s="146">
        <v>616</v>
      </c>
      <c r="I2598" s="146" t="s">
        <v>311</v>
      </c>
      <c r="J2598" s="146" t="s">
        <v>305</v>
      </c>
      <c r="K2598" s="146" t="s">
        <v>307</v>
      </c>
      <c r="L2598" s="146">
        <v>4513</v>
      </c>
      <c r="M2598" s="146" t="s">
        <v>338</v>
      </c>
      <c r="N2598" s="146">
        <v>3</v>
      </c>
      <c r="O2598" s="146">
        <v>88.89</v>
      </c>
      <c r="P2598" s="146">
        <v>337</v>
      </c>
      <c r="Q2598" t="str">
        <f t="shared" si="40"/>
        <v>Street</v>
      </c>
      <c r="R2598" s="148"/>
      <c r="S2598" t="s">
        <v>381</v>
      </c>
      <c r="U2598" s="148"/>
    </row>
    <row r="2599" spans="1:21" x14ac:dyDescent="0.35">
      <c r="A2599" s="146">
        <v>4</v>
      </c>
      <c r="B2599" s="146" t="s">
        <v>249</v>
      </c>
      <c r="C2599" s="146">
        <v>2020</v>
      </c>
      <c r="D2599" s="146">
        <v>4</v>
      </c>
      <c r="E2599" s="146" t="s">
        <v>370</v>
      </c>
      <c r="F2599" s="147">
        <v>1</v>
      </c>
      <c r="G2599" s="146" t="s">
        <v>243</v>
      </c>
      <c r="H2599" s="146">
        <v>2</v>
      </c>
      <c r="I2599" s="146" t="s">
        <v>330</v>
      </c>
      <c r="J2599" s="146" t="s">
        <v>245</v>
      </c>
      <c r="K2599" s="146" t="s">
        <v>246</v>
      </c>
      <c r="L2599" s="146">
        <v>200</v>
      </c>
      <c r="M2599" s="146" t="s">
        <v>259</v>
      </c>
      <c r="N2599" s="146">
        <v>1</v>
      </c>
      <c r="O2599" s="146">
        <v>844.99</v>
      </c>
      <c r="P2599" s="146">
        <v>3322</v>
      </c>
      <c r="Q2599" t="str">
        <f t="shared" si="40"/>
        <v>1-Residential</v>
      </c>
      <c r="R2599" s="148"/>
      <c r="S2599" t="s">
        <v>381</v>
      </c>
      <c r="U2599" s="148"/>
    </row>
    <row r="2600" spans="1:21" x14ac:dyDescent="0.35">
      <c r="A2600" s="146">
        <v>5</v>
      </c>
      <c r="B2600" s="146" t="s">
        <v>241</v>
      </c>
      <c r="C2600" s="146">
        <v>2020</v>
      </c>
      <c r="D2600" s="146">
        <v>4</v>
      </c>
      <c r="E2600" s="146" t="s">
        <v>370</v>
      </c>
      <c r="F2600" s="147">
        <v>1</v>
      </c>
      <c r="G2600" s="146" t="s">
        <v>243</v>
      </c>
      <c r="H2600" s="146">
        <v>301</v>
      </c>
      <c r="I2600" s="146" t="s">
        <v>254</v>
      </c>
      <c r="J2600" s="146" t="s">
        <v>245</v>
      </c>
      <c r="K2600" s="146" t="s">
        <v>246</v>
      </c>
      <c r="L2600" s="146">
        <v>200</v>
      </c>
      <c r="M2600" s="146" t="s">
        <v>259</v>
      </c>
      <c r="N2600" s="146">
        <v>2</v>
      </c>
      <c r="O2600" s="146">
        <v>32.979999999999997</v>
      </c>
      <c r="P2600" s="146">
        <v>130</v>
      </c>
      <c r="Q2600" t="str">
        <f t="shared" si="40"/>
        <v>1-Residential</v>
      </c>
      <c r="R2600" s="148"/>
      <c r="S2600" t="s">
        <v>381</v>
      </c>
      <c r="U2600" s="148"/>
    </row>
    <row r="2601" spans="1:21" x14ac:dyDescent="0.35">
      <c r="A2601" s="146">
        <v>5</v>
      </c>
      <c r="B2601" s="146" t="s">
        <v>241</v>
      </c>
      <c r="C2601" s="146">
        <v>2020</v>
      </c>
      <c r="D2601" s="146">
        <v>4</v>
      </c>
      <c r="E2601" s="146" t="s">
        <v>370</v>
      </c>
      <c r="F2601" s="147">
        <v>75</v>
      </c>
      <c r="G2601" s="146" t="s">
        <v>154</v>
      </c>
      <c r="H2601" s="146">
        <v>13</v>
      </c>
      <c r="I2601" s="146" t="s">
        <v>337</v>
      </c>
      <c r="J2601" s="146" t="s">
        <v>268</v>
      </c>
      <c r="K2601" s="146" t="s">
        <v>281</v>
      </c>
      <c r="L2601" s="146">
        <v>1575</v>
      </c>
      <c r="M2601" s="146" t="s">
        <v>320</v>
      </c>
      <c r="N2601" s="146">
        <v>1</v>
      </c>
      <c r="O2601" s="146">
        <v>981.69</v>
      </c>
      <c r="P2601" s="146">
        <v>4690</v>
      </c>
      <c r="Q2601" t="str">
        <f t="shared" si="40"/>
        <v>4-Medium C&amp;I</v>
      </c>
      <c r="R2601" s="148"/>
      <c r="S2601" t="s">
        <v>381</v>
      </c>
      <c r="U2601" s="148"/>
    </row>
    <row r="2602" spans="1:21" x14ac:dyDescent="0.35">
      <c r="A2602" s="146">
        <v>5</v>
      </c>
      <c r="B2602" s="146" t="s">
        <v>241</v>
      </c>
      <c r="C2602" s="146">
        <v>2020</v>
      </c>
      <c r="D2602" s="146">
        <v>4</v>
      </c>
      <c r="E2602" s="146" t="s">
        <v>370</v>
      </c>
      <c r="F2602" s="147">
        <v>3</v>
      </c>
      <c r="G2602" s="146" t="s">
        <v>262</v>
      </c>
      <c r="H2602" s="146">
        <v>16</v>
      </c>
      <c r="I2602" s="146" t="s">
        <v>326</v>
      </c>
      <c r="J2602" s="146" t="s">
        <v>271</v>
      </c>
      <c r="K2602" s="146" t="s">
        <v>327</v>
      </c>
      <c r="L2602" s="146">
        <v>300</v>
      </c>
      <c r="M2602" s="146" t="s">
        <v>282</v>
      </c>
      <c r="N2602" s="146">
        <v>1</v>
      </c>
      <c r="O2602" s="146">
        <v>2152.1799999999998</v>
      </c>
      <c r="P2602" s="146">
        <v>10800</v>
      </c>
      <c r="Q2602" t="str">
        <f t="shared" si="40"/>
        <v>4-Medium C&amp;I</v>
      </c>
      <c r="R2602" s="148"/>
      <c r="S2602" t="s">
        <v>381</v>
      </c>
      <c r="U2602" s="148"/>
    </row>
    <row r="2603" spans="1:21" x14ac:dyDescent="0.35">
      <c r="A2603" s="146">
        <v>5</v>
      </c>
      <c r="B2603" s="146" t="s">
        <v>241</v>
      </c>
      <c r="C2603" s="146">
        <v>2020</v>
      </c>
      <c r="D2603" s="146">
        <v>4</v>
      </c>
      <c r="E2603" s="146" t="s">
        <v>370</v>
      </c>
      <c r="F2603" s="147">
        <v>3</v>
      </c>
      <c r="G2603" s="146" t="s">
        <v>262</v>
      </c>
      <c r="H2603" s="146">
        <v>17</v>
      </c>
      <c r="I2603" s="146" t="s">
        <v>314</v>
      </c>
      <c r="J2603" s="146" t="s">
        <v>274</v>
      </c>
      <c r="K2603" s="146" t="s">
        <v>315</v>
      </c>
      <c r="L2603" s="146">
        <v>300</v>
      </c>
      <c r="M2603" s="146" t="s">
        <v>282</v>
      </c>
      <c r="N2603" s="146">
        <v>2</v>
      </c>
      <c r="O2603" s="146">
        <v>2441.9699999999998</v>
      </c>
      <c r="P2603" s="146">
        <v>11720</v>
      </c>
      <c r="Q2603" t="str">
        <f t="shared" si="40"/>
        <v>4-Medium C&amp;I</v>
      </c>
      <c r="R2603" s="148"/>
      <c r="S2603" t="s">
        <v>381</v>
      </c>
      <c r="U2603" s="148"/>
    </row>
    <row r="2604" spans="1:21" x14ac:dyDescent="0.35">
      <c r="A2604" s="146">
        <v>5</v>
      </c>
      <c r="B2604" s="146" t="s">
        <v>241</v>
      </c>
      <c r="C2604" s="146">
        <v>2020</v>
      </c>
      <c r="D2604" s="146">
        <v>4</v>
      </c>
      <c r="E2604" s="146" t="s">
        <v>370</v>
      </c>
      <c r="F2604" s="147">
        <v>6</v>
      </c>
      <c r="G2604" s="146" t="s">
        <v>293</v>
      </c>
      <c r="H2604" s="146">
        <v>626</v>
      </c>
      <c r="I2604" s="146" t="s">
        <v>355</v>
      </c>
      <c r="J2604" s="146" t="s">
        <v>310</v>
      </c>
      <c r="K2604" s="146" t="s">
        <v>154</v>
      </c>
      <c r="L2604" s="146">
        <v>700</v>
      </c>
      <c r="M2604" s="146" t="s">
        <v>296</v>
      </c>
      <c r="N2604" s="146">
        <v>4</v>
      </c>
      <c r="O2604" s="146">
        <v>2163.3200000000002</v>
      </c>
      <c r="P2604" s="146">
        <v>577</v>
      </c>
      <c r="Q2604" t="str">
        <f t="shared" si="40"/>
        <v>Street</v>
      </c>
      <c r="R2604" s="148"/>
      <c r="S2604" t="s">
        <v>381</v>
      </c>
      <c r="U2604" s="148"/>
    </row>
    <row r="2605" spans="1:21" x14ac:dyDescent="0.35">
      <c r="A2605" s="146">
        <v>5</v>
      </c>
      <c r="B2605" s="146" t="s">
        <v>241</v>
      </c>
      <c r="C2605" s="146">
        <v>2020</v>
      </c>
      <c r="D2605" s="146">
        <v>4</v>
      </c>
      <c r="E2605" s="146" t="s">
        <v>370</v>
      </c>
      <c r="F2605" s="147">
        <v>1</v>
      </c>
      <c r="G2605" s="146" t="s">
        <v>243</v>
      </c>
      <c r="H2605" s="146">
        <v>903</v>
      </c>
      <c r="I2605" s="146" t="s">
        <v>244</v>
      </c>
      <c r="J2605" s="146" t="s">
        <v>245</v>
      </c>
      <c r="K2605" s="146" t="s">
        <v>246</v>
      </c>
      <c r="L2605" s="146">
        <v>4512</v>
      </c>
      <c r="M2605" s="146" t="s">
        <v>247</v>
      </c>
      <c r="N2605" s="146">
        <v>461112</v>
      </c>
      <c r="O2605" s="146">
        <v>33441796.609999999</v>
      </c>
      <c r="P2605" s="146">
        <v>244277591</v>
      </c>
      <c r="Q2605" t="str">
        <f t="shared" si="40"/>
        <v>1-Residential</v>
      </c>
      <c r="R2605" s="148"/>
      <c r="S2605" t="s">
        <v>381</v>
      </c>
      <c r="U2605" s="148"/>
    </row>
    <row r="2606" spans="1:21" x14ac:dyDescent="0.35">
      <c r="A2606" s="146">
        <v>5</v>
      </c>
      <c r="B2606" s="146" t="s">
        <v>241</v>
      </c>
      <c r="C2606" s="146">
        <v>2020</v>
      </c>
      <c r="D2606" s="146">
        <v>4</v>
      </c>
      <c r="E2606" s="146" t="s">
        <v>370</v>
      </c>
      <c r="F2606" s="147">
        <v>3</v>
      </c>
      <c r="G2606" s="146" t="s">
        <v>262</v>
      </c>
      <c r="H2606" s="146">
        <v>602</v>
      </c>
      <c r="I2606" s="146" t="s">
        <v>309</v>
      </c>
      <c r="J2606" s="146" t="s">
        <v>305</v>
      </c>
      <c r="K2606" s="146" t="s">
        <v>307</v>
      </c>
      <c r="L2606" s="146">
        <v>300</v>
      </c>
      <c r="M2606" s="146" t="s">
        <v>282</v>
      </c>
      <c r="N2606" s="146">
        <v>914</v>
      </c>
      <c r="O2606" s="146">
        <v>103911.79</v>
      </c>
      <c r="P2606" s="146">
        <v>256118</v>
      </c>
      <c r="Q2606" t="str">
        <f t="shared" si="40"/>
        <v>Street</v>
      </c>
      <c r="R2606" s="148"/>
      <c r="S2606" t="s">
        <v>381</v>
      </c>
      <c r="U2606" s="148"/>
    </row>
    <row r="2607" spans="1:21" x14ac:dyDescent="0.35">
      <c r="A2607" s="146">
        <v>5</v>
      </c>
      <c r="B2607" s="146" t="s">
        <v>241</v>
      </c>
      <c r="C2607" s="146">
        <v>2020</v>
      </c>
      <c r="D2607" s="146">
        <v>4</v>
      </c>
      <c r="E2607" s="146" t="s">
        <v>370</v>
      </c>
      <c r="F2607" s="147">
        <v>6</v>
      </c>
      <c r="G2607" s="146" t="s">
        <v>293</v>
      </c>
      <c r="H2607" s="146">
        <v>602</v>
      </c>
      <c r="I2607" s="146" t="s">
        <v>309</v>
      </c>
      <c r="J2607" s="146" t="s">
        <v>305</v>
      </c>
      <c r="K2607" s="146" t="s">
        <v>307</v>
      </c>
      <c r="L2607" s="146">
        <v>700</v>
      </c>
      <c r="M2607" s="146" t="s">
        <v>296</v>
      </c>
      <c r="N2607" s="146">
        <v>321</v>
      </c>
      <c r="O2607" s="146">
        <v>30050</v>
      </c>
      <c r="P2607" s="146">
        <v>73268</v>
      </c>
      <c r="Q2607" t="str">
        <f t="shared" si="40"/>
        <v>Street</v>
      </c>
      <c r="R2607" s="148"/>
      <c r="S2607" t="s">
        <v>381</v>
      </c>
      <c r="U2607" s="148"/>
    </row>
    <row r="2608" spans="1:21" x14ac:dyDescent="0.35">
      <c r="A2608" s="146">
        <v>5</v>
      </c>
      <c r="B2608" s="146" t="s">
        <v>241</v>
      </c>
      <c r="C2608" s="146">
        <v>2020</v>
      </c>
      <c r="D2608" s="146">
        <v>4</v>
      </c>
      <c r="E2608" s="146" t="s">
        <v>370</v>
      </c>
      <c r="F2608" s="147">
        <v>6</v>
      </c>
      <c r="G2608" s="146" t="s">
        <v>293</v>
      </c>
      <c r="H2608" s="146">
        <v>609</v>
      </c>
      <c r="I2608" s="146" t="s">
        <v>340</v>
      </c>
      <c r="J2608" s="146" t="s">
        <v>308</v>
      </c>
      <c r="K2608" s="146" t="s">
        <v>154</v>
      </c>
      <c r="L2608" s="146">
        <v>700</v>
      </c>
      <c r="M2608" s="146" t="s">
        <v>296</v>
      </c>
      <c r="N2608" s="146">
        <v>14</v>
      </c>
      <c r="O2608" s="146">
        <v>7149.78</v>
      </c>
      <c r="P2608" s="146">
        <v>30570</v>
      </c>
      <c r="Q2608" t="str">
        <f t="shared" si="40"/>
        <v>Street</v>
      </c>
      <c r="R2608" s="148"/>
      <c r="S2608" t="s">
        <v>381</v>
      </c>
      <c r="U2608" s="148"/>
    </row>
    <row r="2609" spans="1:21" x14ac:dyDescent="0.35">
      <c r="A2609" s="146">
        <v>5</v>
      </c>
      <c r="B2609" s="146" t="s">
        <v>241</v>
      </c>
      <c r="C2609" s="146">
        <v>2020</v>
      </c>
      <c r="D2609" s="146">
        <v>4</v>
      </c>
      <c r="E2609" s="146" t="s">
        <v>370</v>
      </c>
      <c r="F2609" s="147">
        <v>1</v>
      </c>
      <c r="G2609" s="146" t="s">
        <v>243</v>
      </c>
      <c r="H2609" s="146">
        <v>1</v>
      </c>
      <c r="I2609" s="146" t="s">
        <v>251</v>
      </c>
      <c r="J2609" s="146" t="s">
        <v>245</v>
      </c>
      <c r="K2609" s="146" t="s">
        <v>246</v>
      </c>
      <c r="L2609" s="146">
        <v>200</v>
      </c>
      <c r="M2609" s="146" t="s">
        <v>259</v>
      </c>
      <c r="N2609" s="146">
        <v>500596</v>
      </c>
      <c r="O2609" s="146">
        <v>70142828.640000001</v>
      </c>
      <c r="P2609" s="146">
        <v>252939055</v>
      </c>
      <c r="Q2609" t="str">
        <f t="shared" si="40"/>
        <v>1-Residential</v>
      </c>
      <c r="R2609" s="148"/>
      <c r="S2609" t="s">
        <v>381</v>
      </c>
      <c r="U2609" s="148"/>
    </row>
    <row r="2610" spans="1:21" x14ac:dyDescent="0.35">
      <c r="A2610" s="146">
        <v>4</v>
      </c>
      <c r="B2610" s="146" t="s">
        <v>249</v>
      </c>
      <c r="C2610" s="146">
        <v>2020</v>
      </c>
      <c r="D2610" s="146">
        <v>4</v>
      </c>
      <c r="E2610" s="146" t="s">
        <v>370</v>
      </c>
      <c r="F2610" s="147">
        <v>3</v>
      </c>
      <c r="G2610" s="146" t="s">
        <v>262</v>
      </c>
      <c r="H2610" s="146">
        <v>18</v>
      </c>
      <c r="I2610" s="146" t="s">
        <v>284</v>
      </c>
      <c r="J2610" s="146" t="s">
        <v>268</v>
      </c>
      <c r="K2610" s="146" t="s">
        <v>281</v>
      </c>
      <c r="L2610" s="146">
        <v>300</v>
      </c>
      <c r="M2610" s="146" t="s">
        <v>282</v>
      </c>
      <c r="N2610" s="146">
        <v>3</v>
      </c>
      <c r="O2610" s="146">
        <v>1383.6</v>
      </c>
      <c r="P2610" s="146">
        <v>6091</v>
      </c>
      <c r="Q2610" t="str">
        <f t="shared" si="40"/>
        <v>4-Medium C&amp;I</v>
      </c>
      <c r="R2610" s="148"/>
      <c r="S2610" t="s">
        <v>381</v>
      </c>
      <c r="U2610" s="148"/>
    </row>
    <row r="2611" spans="1:21" x14ac:dyDescent="0.35">
      <c r="A2611" s="146">
        <v>5</v>
      </c>
      <c r="B2611" s="146" t="s">
        <v>241</v>
      </c>
      <c r="C2611" s="146">
        <v>2020</v>
      </c>
      <c r="D2611" s="146">
        <v>4</v>
      </c>
      <c r="E2611" s="146" t="s">
        <v>370</v>
      </c>
      <c r="F2611" s="147">
        <v>3</v>
      </c>
      <c r="G2611" s="146" t="s">
        <v>262</v>
      </c>
      <c r="H2611" s="146">
        <v>955</v>
      </c>
      <c r="I2611" s="146" t="s">
        <v>328</v>
      </c>
      <c r="J2611" s="146" t="s">
        <v>268</v>
      </c>
      <c r="K2611" s="146" t="s">
        <v>281</v>
      </c>
      <c r="L2611" s="146">
        <v>4532</v>
      </c>
      <c r="M2611" s="146" t="s">
        <v>265</v>
      </c>
      <c r="N2611" s="146">
        <v>361</v>
      </c>
      <c r="O2611" s="146">
        <v>633501</v>
      </c>
      <c r="P2611" s="146">
        <v>7877360</v>
      </c>
      <c r="Q2611" t="str">
        <f t="shared" si="40"/>
        <v>4-Medium C&amp;I</v>
      </c>
      <c r="R2611" s="148"/>
      <c r="S2611" t="s">
        <v>381</v>
      </c>
      <c r="U2611" s="148"/>
    </row>
    <row r="2612" spans="1:21" x14ac:dyDescent="0.35">
      <c r="A2612" s="146">
        <v>5</v>
      </c>
      <c r="B2612" s="146" t="s">
        <v>241</v>
      </c>
      <c r="C2612" s="146">
        <v>2020</v>
      </c>
      <c r="D2612" s="146">
        <v>4</v>
      </c>
      <c r="E2612" s="146" t="s">
        <v>370</v>
      </c>
      <c r="F2612" s="147">
        <v>3</v>
      </c>
      <c r="G2612" s="146" t="s">
        <v>262</v>
      </c>
      <c r="H2612" s="146">
        <v>956</v>
      </c>
      <c r="I2612" s="146" t="s">
        <v>367</v>
      </c>
      <c r="J2612" s="146" t="s">
        <v>268</v>
      </c>
      <c r="K2612" s="146" t="s">
        <v>281</v>
      </c>
      <c r="L2612" s="146">
        <v>4532</v>
      </c>
      <c r="M2612" s="146" t="s">
        <v>265</v>
      </c>
      <c r="N2612" s="146">
        <v>223</v>
      </c>
      <c r="O2612" s="146">
        <v>340329.08</v>
      </c>
      <c r="P2612" s="146">
        <v>4204211</v>
      </c>
      <c r="Q2612" t="str">
        <f t="shared" si="40"/>
        <v>4-Medium C&amp;I</v>
      </c>
      <c r="R2612" s="148"/>
      <c r="S2612" t="s">
        <v>381</v>
      </c>
      <c r="U2612" s="148"/>
    </row>
    <row r="2613" spans="1:21" x14ac:dyDescent="0.35">
      <c r="A2613" s="146">
        <v>5</v>
      </c>
      <c r="B2613" s="146" t="s">
        <v>241</v>
      </c>
      <c r="C2613" s="146">
        <v>2020</v>
      </c>
      <c r="D2613" s="146">
        <v>4</v>
      </c>
      <c r="E2613" s="146" t="s">
        <v>370</v>
      </c>
      <c r="F2613" s="147">
        <v>3</v>
      </c>
      <c r="G2613" s="146" t="s">
        <v>262</v>
      </c>
      <c r="H2613" s="146">
        <v>13</v>
      </c>
      <c r="I2613" s="146" t="s">
        <v>337</v>
      </c>
      <c r="J2613" s="146" t="s">
        <v>268</v>
      </c>
      <c r="K2613" s="146" t="s">
        <v>281</v>
      </c>
      <c r="L2613" s="146">
        <v>300</v>
      </c>
      <c r="M2613" s="146" t="s">
        <v>282</v>
      </c>
      <c r="N2613" s="146">
        <v>102</v>
      </c>
      <c r="O2613" s="146">
        <v>238258.78</v>
      </c>
      <c r="P2613" s="146">
        <v>1161828</v>
      </c>
      <c r="Q2613" t="str">
        <f t="shared" si="40"/>
        <v>4-Medium C&amp;I</v>
      </c>
      <c r="R2613" s="148"/>
      <c r="S2613" t="s">
        <v>381</v>
      </c>
      <c r="U2613" s="148"/>
    </row>
    <row r="2614" spans="1:21" x14ac:dyDescent="0.35">
      <c r="A2614" s="146">
        <v>5</v>
      </c>
      <c r="B2614" s="146" t="s">
        <v>241</v>
      </c>
      <c r="C2614" s="146">
        <v>2020</v>
      </c>
      <c r="D2614" s="146">
        <v>4</v>
      </c>
      <c r="E2614" s="146" t="s">
        <v>370</v>
      </c>
      <c r="F2614" s="147">
        <v>79</v>
      </c>
      <c r="G2614" s="146" t="s">
        <v>154</v>
      </c>
      <c r="H2614" s="146">
        <v>951</v>
      </c>
      <c r="I2614" s="146" t="s">
        <v>263</v>
      </c>
      <c r="J2614" s="146" t="s">
        <v>255</v>
      </c>
      <c r="K2614" s="146" t="s">
        <v>264</v>
      </c>
      <c r="L2614" s="146">
        <v>4579</v>
      </c>
      <c r="M2614" s="146" t="s">
        <v>267</v>
      </c>
      <c r="N2614" s="146">
        <v>7</v>
      </c>
      <c r="O2614" s="146">
        <v>328.03</v>
      </c>
      <c r="P2614" s="146">
        <v>2844</v>
      </c>
      <c r="Q2614" t="str">
        <f t="shared" si="40"/>
        <v>3-Small C&amp;I</v>
      </c>
      <c r="R2614" s="148"/>
      <c r="S2614" t="s">
        <v>381</v>
      </c>
      <c r="U2614" s="148"/>
    </row>
    <row r="2615" spans="1:21" x14ac:dyDescent="0.35">
      <c r="A2615" s="146">
        <v>4</v>
      </c>
      <c r="B2615" s="146" t="s">
        <v>249</v>
      </c>
      <c r="C2615" s="146">
        <v>2020</v>
      </c>
      <c r="D2615" s="146">
        <v>4</v>
      </c>
      <c r="E2615" s="146" t="s">
        <v>370</v>
      </c>
      <c r="F2615" s="147">
        <v>3</v>
      </c>
      <c r="G2615" s="146" t="s">
        <v>262</v>
      </c>
      <c r="H2615" s="146">
        <v>950</v>
      </c>
      <c r="I2615" s="146" t="s">
        <v>269</v>
      </c>
      <c r="J2615" s="146" t="s">
        <v>248</v>
      </c>
      <c r="K2615" s="146" t="s">
        <v>270</v>
      </c>
      <c r="L2615" s="146">
        <v>4532</v>
      </c>
      <c r="M2615" s="146" t="s">
        <v>265</v>
      </c>
      <c r="N2615" s="146">
        <v>1260</v>
      </c>
      <c r="O2615" s="146">
        <v>155112.85999999999</v>
      </c>
      <c r="P2615" s="146">
        <v>1371110</v>
      </c>
      <c r="Q2615" t="str">
        <f t="shared" si="40"/>
        <v>3-Small C&amp;I</v>
      </c>
      <c r="R2615" s="148"/>
      <c r="S2615" t="s">
        <v>381</v>
      </c>
      <c r="U2615" s="148"/>
    </row>
    <row r="2616" spans="1:21" x14ac:dyDescent="0.35">
      <c r="A2616" s="146">
        <v>5</v>
      </c>
      <c r="B2616" s="146" t="s">
        <v>241</v>
      </c>
      <c r="C2616" s="146">
        <v>2020</v>
      </c>
      <c r="D2616" s="146">
        <v>4</v>
      </c>
      <c r="E2616" s="146" t="s">
        <v>370</v>
      </c>
      <c r="F2616" s="147">
        <v>3</v>
      </c>
      <c r="G2616" s="146" t="s">
        <v>262</v>
      </c>
      <c r="H2616" s="146">
        <v>953</v>
      </c>
      <c r="I2616" s="146" t="s">
        <v>278</v>
      </c>
      <c r="J2616" s="146" t="s">
        <v>266</v>
      </c>
      <c r="K2616" s="146" t="s">
        <v>276</v>
      </c>
      <c r="L2616" s="146">
        <v>4532</v>
      </c>
      <c r="M2616" s="146" t="s">
        <v>265</v>
      </c>
      <c r="N2616" s="146">
        <v>19477</v>
      </c>
      <c r="O2616" s="146">
        <v>927432.32</v>
      </c>
      <c r="P2616" s="146">
        <v>9291034</v>
      </c>
      <c r="Q2616" t="str">
        <f t="shared" si="40"/>
        <v>3-Small C&amp;I</v>
      </c>
      <c r="R2616" s="148"/>
      <c r="S2616" t="s">
        <v>381</v>
      </c>
      <c r="U2616" s="148"/>
    </row>
    <row r="2617" spans="1:21" x14ac:dyDescent="0.35">
      <c r="A2617" s="146">
        <v>5</v>
      </c>
      <c r="B2617" s="146" t="s">
        <v>241</v>
      </c>
      <c r="C2617" s="146">
        <v>2020</v>
      </c>
      <c r="D2617" s="146">
        <v>4</v>
      </c>
      <c r="E2617" s="146" t="s">
        <v>370</v>
      </c>
      <c r="F2617" s="147">
        <v>6</v>
      </c>
      <c r="G2617" s="146" t="s">
        <v>293</v>
      </c>
      <c r="H2617" s="146">
        <v>5</v>
      </c>
      <c r="I2617" s="146" t="s">
        <v>289</v>
      </c>
      <c r="J2617" s="146" t="s">
        <v>248</v>
      </c>
      <c r="K2617" s="146" t="s">
        <v>270</v>
      </c>
      <c r="L2617" s="146">
        <v>700</v>
      </c>
      <c r="M2617" s="146" t="s">
        <v>296</v>
      </c>
      <c r="N2617" s="146">
        <v>6</v>
      </c>
      <c r="O2617" s="146">
        <v>509.51</v>
      </c>
      <c r="P2617" s="146">
        <v>2052</v>
      </c>
      <c r="Q2617" t="str">
        <f t="shared" si="40"/>
        <v>3-Small C&amp;I</v>
      </c>
      <c r="R2617" s="148"/>
      <c r="S2617" t="s">
        <v>381</v>
      </c>
      <c r="U2617" s="148"/>
    </row>
    <row r="2618" spans="1:21" x14ac:dyDescent="0.35">
      <c r="A2618" s="146">
        <v>5</v>
      </c>
      <c r="B2618" s="146" t="s">
        <v>241</v>
      </c>
      <c r="C2618" s="146">
        <v>2020</v>
      </c>
      <c r="D2618" s="146">
        <v>4</v>
      </c>
      <c r="E2618" s="146" t="s">
        <v>370</v>
      </c>
      <c r="F2618" s="147">
        <v>1</v>
      </c>
      <c r="G2618" s="146" t="s">
        <v>243</v>
      </c>
      <c r="H2618" s="146">
        <v>953</v>
      </c>
      <c r="I2618" s="146" t="s">
        <v>278</v>
      </c>
      <c r="J2618" s="146" t="s">
        <v>266</v>
      </c>
      <c r="K2618" s="146" t="s">
        <v>276</v>
      </c>
      <c r="L2618" s="146">
        <v>4512</v>
      </c>
      <c r="M2618" s="146" t="s">
        <v>247</v>
      </c>
      <c r="N2618" s="146">
        <v>746</v>
      </c>
      <c r="O2618" s="146">
        <v>29495.78</v>
      </c>
      <c r="P2618" s="146">
        <v>229123</v>
      </c>
      <c r="Q2618" t="str">
        <f t="shared" si="40"/>
        <v>3-Small C&amp;I</v>
      </c>
      <c r="R2618" s="148"/>
      <c r="S2618" t="s">
        <v>381</v>
      </c>
      <c r="U2618" s="148"/>
    </row>
    <row r="2619" spans="1:21" x14ac:dyDescent="0.35">
      <c r="A2619" s="146">
        <v>5</v>
      </c>
      <c r="B2619" s="146" t="s">
        <v>241</v>
      </c>
      <c r="C2619" s="146">
        <v>2020</v>
      </c>
      <c r="D2619" s="146">
        <v>4</v>
      </c>
      <c r="E2619" s="146" t="s">
        <v>370</v>
      </c>
      <c r="F2619" s="147">
        <v>1</v>
      </c>
      <c r="G2619" s="146" t="s">
        <v>243</v>
      </c>
      <c r="H2619" s="146">
        <v>616</v>
      </c>
      <c r="I2619" s="146" t="s">
        <v>311</v>
      </c>
      <c r="J2619" s="146" t="s">
        <v>305</v>
      </c>
      <c r="K2619" s="146" t="s">
        <v>307</v>
      </c>
      <c r="L2619" s="146">
        <v>4512</v>
      </c>
      <c r="M2619" s="146" t="s">
        <v>247</v>
      </c>
      <c r="N2619" s="146">
        <v>617</v>
      </c>
      <c r="O2619" s="146">
        <v>22288.62</v>
      </c>
      <c r="P2619" s="146">
        <v>62907</v>
      </c>
      <c r="Q2619" t="str">
        <f t="shared" si="40"/>
        <v>Street</v>
      </c>
      <c r="R2619" s="148"/>
      <c r="S2619" t="s">
        <v>381</v>
      </c>
      <c r="U2619" s="148"/>
    </row>
    <row r="2620" spans="1:21" x14ac:dyDescent="0.35">
      <c r="A2620" s="146">
        <v>5</v>
      </c>
      <c r="B2620" s="146" t="s">
        <v>241</v>
      </c>
      <c r="C2620" s="146">
        <v>2020</v>
      </c>
      <c r="D2620" s="146">
        <v>4</v>
      </c>
      <c r="E2620" s="146" t="s">
        <v>370</v>
      </c>
      <c r="F2620" s="147">
        <v>3</v>
      </c>
      <c r="G2620" s="146" t="s">
        <v>262</v>
      </c>
      <c r="H2620" s="146">
        <v>19</v>
      </c>
      <c r="I2620" s="146" t="s">
        <v>361</v>
      </c>
      <c r="J2620" s="146" t="s">
        <v>271</v>
      </c>
      <c r="K2620" s="146" t="s">
        <v>327</v>
      </c>
      <c r="L2620" s="146">
        <v>300</v>
      </c>
      <c r="M2620" s="146" t="s">
        <v>282</v>
      </c>
      <c r="N2620" s="146">
        <v>46</v>
      </c>
      <c r="O2620" s="146">
        <v>171507.41</v>
      </c>
      <c r="P2620" s="146">
        <v>908987</v>
      </c>
      <c r="Q2620" t="str">
        <f t="shared" si="40"/>
        <v>4-Medium C&amp;I</v>
      </c>
      <c r="R2620" s="148"/>
      <c r="S2620" t="s">
        <v>381</v>
      </c>
      <c r="U2620" s="148"/>
    </row>
    <row r="2621" spans="1:21" x14ac:dyDescent="0.35">
      <c r="A2621" s="146">
        <v>5</v>
      </c>
      <c r="B2621" s="146" t="s">
        <v>241</v>
      </c>
      <c r="C2621" s="146">
        <v>2020</v>
      </c>
      <c r="D2621" s="146">
        <v>4</v>
      </c>
      <c r="E2621" s="146" t="s">
        <v>370</v>
      </c>
      <c r="F2621" s="147">
        <v>10</v>
      </c>
      <c r="G2621" s="146" t="s">
        <v>250</v>
      </c>
      <c r="H2621" s="146">
        <v>5</v>
      </c>
      <c r="I2621" s="146" t="s">
        <v>289</v>
      </c>
      <c r="J2621" s="146" t="s">
        <v>248</v>
      </c>
      <c r="K2621" s="146" t="s">
        <v>270</v>
      </c>
      <c r="L2621" s="146">
        <v>207</v>
      </c>
      <c r="M2621" s="146" t="s">
        <v>252</v>
      </c>
      <c r="N2621" s="146">
        <v>17</v>
      </c>
      <c r="O2621" s="146">
        <v>3451.21</v>
      </c>
      <c r="P2621" s="146">
        <v>14982</v>
      </c>
      <c r="Q2621" t="str">
        <f t="shared" si="40"/>
        <v>3-Small C&amp;I</v>
      </c>
      <c r="R2621" s="148"/>
      <c r="S2621" t="s">
        <v>381</v>
      </c>
      <c r="U2621" s="148"/>
    </row>
    <row r="2622" spans="1:21" x14ac:dyDescent="0.35">
      <c r="A2622" s="146">
        <v>5</v>
      </c>
      <c r="B2622" s="146" t="s">
        <v>241</v>
      </c>
      <c r="C2622" s="146">
        <v>2020</v>
      </c>
      <c r="D2622" s="146">
        <v>5</v>
      </c>
      <c r="E2622" s="146" t="s">
        <v>371</v>
      </c>
      <c r="F2622" s="147">
        <v>10</v>
      </c>
      <c r="G2622" s="146" t="s">
        <v>250</v>
      </c>
      <c r="H2622" s="146">
        <v>6</v>
      </c>
      <c r="I2622" s="146" t="s">
        <v>344</v>
      </c>
      <c r="J2622" s="146" t="s">
        <v>257</v>
      </c>
      <c r="K2622" s="146" t="s">
        <v>258</v>
      </c>
      <c r="L2622" s="146">
        <v>207</v>
      </c>
      <c r="M2622" s="146" t="s">
        <v>252</v>
      </c>
      <c r="N2622" s="146">
        <v>5215</v>
      </c>
      <c r="O2622" s="146">
        <v>597941.38</v>
      </c>
      <c r="P2622" s="146">
        <v>3582960</v>
      </c>
      <c r="Q2622" t="str">
        <f t="shared" si="40"/>
        <v>2-Low Income Residential</v>
      </c>
      <c r="R2622" s="148"/>
      <c r="S2622" t="s">
        <v>381</v>
      </c>
      <c r="U2622" s="148"/>
    </row>
    <row r="2623" spans="1:21" x14ac:dyDescent="0.35">
      <c r="A2623" s="146">
        <v>5</v>
      </c>
      <c r="B2623" s="146" t="s">
        <v>241</v>
      </c>
      <c r="C2623" s="146">
        <v>2020</v>
      </c>
      <c r="D2623" s="146">
        <v>5</v>
      </c>
      <c r="E2623" s="146" t="s">
        <v>371</v>
      </c>
      <c r="F2623" s="147">
        <v>5</v>
      </c>
      <c r="G2623" s="146" t="s">
        <v>283</v>
      </c>
      <c r="H2623" s="146">
        <v>602</v>
      </c>
      <c r="I2623" s="146" t="s">
        <v>309</v>
      </c>
      <c r="J2623" s="146" t="s">
        <v>305</v>
      </c>
      <c r="K2623" s="146" t="s">
        <v>307</v>
      </c>
      <c r="L2623" s="146">
        <v>460</v>
      </c>
      <c r="M2623" s="146" t="s">
        <v>285</v>
      </c>
      <c r="N2623" s="146">
        <v>27</v>
      </c>
      <c r="O2623" s="146">
        <v>3162.77</v>
      </c>
      <c r="P2623" s="146">
        <v>8252</v>
      </c>
      <c r="Q2623" t="str">
        <f t="shared" si="40"/>
        <v>Street</v>
      </c>
      <c r="R2623" s="148"/>
      <c r="S2623" t="s">
        <v>381</v>
      </c>
      <c r="U2623" s="148"/>
    </row>
    <row r="2624" spans="1:21" x14ac:dyDescent="0.35">
      <c r="A2624" s="146">
        <v>4</v>
      </c>
      <c r="B2624" s="146" t="s">
        <v>249</v>
      </c>
      <c r="C2624" s="146">
        <v>2020</v>
      </c>
      <c r="D2624" s="146">
        <v>5</v>
      </c>
      <c r="E2624" s="146" t="s">
        <v>371</v>
      </c>
      <c r="F2624" s="147">
        <v>6</v>
      </c>
      <c r="G2624" s="146" t="s">
        <v>293</v>
      </c>
      <c r="H2624" s="146">
        <v>615</v>
      </c>
      <c r="I2624" s="146" t="s">
        <v>298</v>
      </c>
      <c r="J2624" s="146" t="s">
        <v>290</v>
      </c>
      <c r="K2624" s="146" t="s">
        <v>299</v>
      </c>
      <c r="L2624" s="146">
        <v>4562</v>
      </c>
      <c r="M2624" s="146" t="s">
        <v>300</v>
      </c>
      <c r="N2624" s="146">
        <v>1</v>
      </c>
      <c r="O2624" s="146">
        <v>5414.86</v>
      </c>
      <c r="P2624" s="146">
        <v>11546</v>
      </c>
      <c r="Q2624" t="str">
        <f t="shared" si="40"/>
        <v>Street</v>
      </c>
      <c r="R2624" s="148"/>
      <c r="S2624" t="s">
        <v>381</v>
      </c>
      <c r="U2624" s="148"/>
    </row>
    <row r="2625" spans="1:21" x14ac:dyDescent="0.35">
      <c r="A2625" s="146">
        <v>5</v>
      </c>
      <c r="B2625" s="146" t="s">
        <v>241</v>
      </c>
      <c r="C2625" s="146">
        <v>2020</v>
      </c>
      <c r="D2625" s="146">
        <v>5</v>
      </c>
      <c r="E2625" s="146" t="s">
        <v>371</v>
      </c>
      <c r="F2625" s="147">
        <v>6</v>
      </c>
      <c r="G2625" s="146" t="s">
        <v>293</v>
      </c>
      <c r="H2625" s="146">
        <v>606</v>
      </c>
      <c r="I2625" s="146" t="s">
        <v>351</v>
      </c>
      <c r="J2625" s="146" t="s">
        <v>297</v>
      </c>
      <c r="K2625" s="146" t="s">
        <v>352</v>
      </c>
      <c r="L2625" s="146">
        <v>700</v>
      </c>
      <c r="M2625" s="146" t="s">
        <v>296</v>
      </c>
      <c r="N2625" s="146">
        <v>2</v>
      </c>
      <c r="O2625" s="146">
        <v>629.29</v>
      </c>
      <c r="P2625" s="146">
        <v>1011</v>
      </c>
      <c r="Q2625" t="str">
        <f t="shared" si="40"/>
        <v>Street</v>
      </c>
      <c r="R2625" s="148"/>
      <c r="S2625" t="s">
        <v>381</v>
      </c>
      <c r="U2625" s="148"/>
    </row>
    <row r="2626" spans="1:21" x14ac:dyDescent="0.35">
      <c r="A2626" s="146">
        <v>5</v>
      </c>
      <c r="B2626" s="146" t="s">
        <v>241</v>
      </c>
      <c r="C2626" s="146">
        <v>2020</v>
      </c>
      <c r="D2626" s="146">
        <v>5</v>
      </c>
      <c r="E2626" s="146" t="s">
        <v>371</v>
      </c>
      <c r="F2626" s="147">
        <v>5</v>
      </c>
      <c r="G2626" s="146" t="s">
        <v>283</v>
      </c>
      <c r="H2626" s="146">
        <v>701</v>
      </c>
      <c r="I2626" s="146" t="s">
        <v>316</v>
      </c>
      <c r="J2626" s="146" t="s">
        <v>277</v>
      </c>
      <c r="K2626" s="146" t="s">
        <v>317</v>
      </c>
      <c r="L2626" s="146">
        <v>460</v>
      </c>
      <c r="M2626" s="146" t="s">
        <v>285</v>
      </c>
      <c r="N2626" s="146">
        <v>80</v>
      </c>
      <c r="O2626" s="146">
        <v>1037491.71</v>
      </c>
      <c r="P2626" s="146">
        <v>6226831</v>
      </c>
      <c r="Q2626" t="str">
        <f t="shared" ref="Q2626:Q2689" si="41">VLOOKUP(J2626,S:T,2,FALSE)</f>
        <v>5-Large C&amp;I</v>
      </c>
      <c r="R2626" s="148"/>
      <c r="S2626" t="s">
        <v>381</v>
      </c>
      <c r="U2626" s="148"/>
    </row>
    <row r="2627" spans="1:21" x14ac:dyDescent="0.35">
      <c r="A2627" s="146">
        <v>5</v>
      </c>
      <c r="B2627" s="146" t="s">
        <v>241</v>
      </c>
      <c r="C2627" s="146">
        <v>2020</v>
      </c>
      <c r="D2627" s="146">
        <v>5</v>
      </c>
      <c r="E2627" s="146" t="s">
        <v>371</v>
      </c>
      <c r="F2627" s="147">
        <v>60</v>
      </c>
      <c r="G2627" s="146" t="s">
        <v>154</v>
      </c>
      <c r="H2627" s="146">
        <v>600</v>
      </c>
      <c r="I2627" s="146" t="s">
        <v>364</v>
      </c>
      <c r="J2627" s="146" t="s">
        <v>290</v>
      </c>
      <c r="K2627" s="146" t="s">
        <v>299</v>
      </c>
      <c r="L2627" s="146">
        <v>360</v>
      </c>
      <c r="M2627" s="146" t="s">
        <v>304</v>
      </c>
      <c r="N2627" s="146">
        <v>9</v>
      </c>
      <c r="O2627" s="146">
        <v>3638.12</v>
      </c>
      <c r="P2627" s="146">
        <v>3746</v>
      </c>
      <c r="Q2627" t="str">
        <f t="shared" si="41"/>
        <v>Street</v>
      </c>
      <c r="R2627" s="148"/>
      <c r="S2627" t="s">
        <v>381</v>
      </c>
      <c r="U2627" s="148"/>
    </row>
    <row r="2628" spans="1:21" x14ac:dyDescent="0.35">
      <c r="A2628" s="146">
        <v>5</v>
      </c>
      <c r="B2628" s="146" t="s">
        <v>241</v>
      </c>
      <c r="C2628" s="146">
        <v>2020</v>
      </c>
      <c r="D2628" s="146">
        <v>5</v>
      </c>
      <c r="E2628" s="146" t="s">
        <v>371</v>
      </c>
      <c r="F2628" s="147">
        <v>3</v>
      </c>
      <c r="G2628" s="146" t="s">
        <v>262</v>
      </c>
      <c r="H2628" s="146">
        <v>1</v>
      </c>
      <c r="I2628" s="146" t="s">
        <v>251</v>
      </c>
      <c r="J2628" s="146" t="s">
        <v>245</v>
      </c>
      <c r="K2628" s="146" t="s">
        <v>246</v>
      </c>
      <c r="L2628" s="146">
        <v>300</v>
      </c>
      <c r="M2628" s="146" t="s">
        <v>282</v>
      </c>
      <c r="N2628" s="146">
        <v>1200</v>
      </c>
      <c r="O2628" s="146">
        <v>232708.8</v>
      </c>
      <c r="P2628" s="146">
        <v>900691</v>
      </c>
      <c r="Q2628" t="str">
        <f t="shared" si="41"/>
        <v>1-Residential</v>
      </c>
      <c r="R2628" s="148"/>
      <c r="S2628" t="s">
        <v>381</v>
      </c>
      <c r="U2628" s="148"/>
    </row>
    <row r="2629" spans="1:21" x14ac:dyDescent="0.35">
      <c r="A2629" s="146">
        <v>5</v>
      </c>
      <c r="B2629" s="146" t="s">
        <v>241</v>
      </c>
      <c r="C2629" s="146">
        <v>2020</v>
      </c>
      <c r="D2629" s="146">
        <v>5</v>
      </c>
      <c r="E2629" s="146" t="s">
        <v>371</v>
      </c>
      <c r="F2629" s="147">
        <v>79</v>
      </c>
      <c r="G2629" s="146" t="s">
        <v>154</v>
      </c>
      <c r="H2629" s="146">
        <v>710</v>
      </c>
      <c r="I2629" s="146" t="s">
        <v>332</v>
      </c>
      <c r="J2629" s="146" t="s">
        <v>277</v>
      </c>
      <c r="K2629" s="146" t="s">
        <v>317</v>
      </c>
      <c r="L2629" s="146">
        <v>4579</v>
      </c>
      <c r="M2629" s="146" t="s">
        <v>267</v>
      </c>
      <c r="N2629" s="146">
        <v>1</v>
      </c>
      <c r="O2629" s="146">
        <v>2994.97</v>
      </c>
      <c r="P2629" s="146">
        <v>49962</v>
      </c>
      <c r="Q2629" t="str">
        <f t="shared" si="41"/>
        <v>5-Large C&amp;I</v>
      </c>
      <c r="R2629" s="148"/>
      <c r="S2629" t="s">
        <v>381</v>
      </c>
      <c r="U2629" s="148"/>
    </row>
    <row r="2630" spans="1:21" x14ac:dyDescent="0.35">
      <c r="A2630" s="146">
        <v>5</v>
      </c>
      <c r="B2630" s="146" t="s">
        <v>241</v>
      </c>
      <c r="C2630" s="146">
        <v>2020</v>
      </c>
      <c r="D2630" s="146">
        <v>5</v>
      </c>
      <c r="E2630" s="146" t="s">
        <v>371</v>
      </c>
      <c r="F2630" s="147">
        <v>3</v>
      </c>
      <c r="G2630" s="146" t="s">
        <v>262</v>
      </c>
      <c r="H2630" s="146">
        <v>954</v>
      </c>
      <c r="I2630" s="146" t="s">
        <v>356</v>
      </c>
      <c r="J2630" s="146" t="s">
        <v>268</v>
      </c>
      <c r="K2630" s="146" t="s">
        <v>281</v>
      </c>
      <c r="L2630" s="146">
        <v>4532</v>
      </c>
      <c r="M2630" s="146" t="s">
        <v>265</v>
      </c>
      <c r="N2630" s="146">
        <v>8091</v>
      </c>
      <c r="O2630" s="146">
        <v>10423806.26</v>
      </c>
      <c r="P2630" s="146">
        <v>120186138</v>
      </c>
      <c r="Q2630" t="str">
        <f t="shared" si="41"/>
        <v>4-Medium C&amp;I</v>
      </c>
      <c r="R2630" s="148"/>
      <c r="S2630" t="s">
        <v>381</v>
      </c>
      <c r="U2630" s="148"/>
    </row>
    <row r="2631" spans="1:21" x14ac:dyDescent="0.35">
      <c r="A2631" s="146">
        <v>5</v>
      </c>
      <c r="B2631" s="146" t="s">
        <v>241</v>
      </c>
      <c r="C2631" s="146">
        <v>2020</v>
      </c>
      <c r="D2631" s="146">
        <v>5</v>
      </c>
      <c r="E2631" s="146" t="s">
        <v>371</v>
      </c>
      <c r="F2631" s="147">
        <v>3</v>
      </c>
      <c r="G2631" s="146" t="s">
        <v>262</v>
      </c>
      <c r="H2631" s="146">
        <v>10</v>
      </c>
      <c r="I2631" s="146" t="s">
        <v>347</v>
      </c>
      <c r="J2631" s="146" t="s">
        <v>260</v>
      </c>
      <c r="K2631" s="146" t="s">
        <v>273</v>
      </c>
      <c r="L2631" s="146">
        <v>300</v>
      </c>
      <c r="M2631" s="146" t="s">
        <v>282</v>
      </c>
      <c r="N2631" s="146">
        <v>20247</v>
      </c>
      <c r="O2631" s="146">
        <v>1111499.26</v>
      </c>
      <c r="P2631" s="146">
        <v>6125617</v>
      </c>
      <c r="Q2631" t="str">
        <f t="shared" si="41"/>
        <v>3-Small C&amp;I</v>
      </c>
      <c r="R2631" s="148"/>
      <c r="S2631" t="s">
        <v>381</v>
      </c>
      <c r="U2631" s="148"/>
    </row>
    <row r="2632" spans="1:21" x14ac:dyDescent="0.35">
      <c r="A2632" s="146">
        <v>4</v>
      </c>
      <c r="B2632" s="146" t="s">
        <v>249</v>
      </c>
      <c r="C2632" s="146">
        <v>2020</v>
      </c>
      <c r="D2632" s="146">
        <v>5</v>
      </c>
      <c r="E2632" s="146" t="s">
        <v>371</v>
      </c>
      <c r="F2632" s="147">
        <v>3</v>
      </c>
      <c r="G2632" s="146" t="s">
        <v>262</v>
      </c>
      <c r="H2632" s="146">
        <v>951</v>
      </c>
      <c r="I2632" s="146" t="s">
        <v>263</v>
      </c>
      <c r="J2632" s="146" t="s">
        <v>255</v>
      </c>
      <c r="K2632" s="146" t="s">
        <v>264</v>
      </c>
      <c r="L2632" s="146">
        <v>4532</v>
      </c>
      <c r="M2632" s="146" t="s">
        <v>265</v>
      </c>
      <c r="N2632" s="146">
        <v>6</v>
      </c>
      <c r="O2632" s="146">
        <v>188.95</v>
      </c>
      <c r="P2632" s="146">
        <v>1366</v>
      </c>
      <c r="Q2632" t="str">
        <f t="shared" si="41"/>
        <v>3-Small C&amp;I</v>
      </c>
      <c r="R2632" s="148"/>
      <c r="S2632" t="s">
        <v>381</v>
      </c>
      <c r="U2632" s="148"/>
    </row>
    <row r="2633" spans="1:21" x14ac:dyDescent="0.35">
      <c r="A2633" s="146">
        <v>5</v>
      </c>
      <c r="B2633" s="146" t="s">
        <v>241</v>
      </c>
      <c r="C2633" s="146">
        <v>2020</v>
      </c>
      <c r="D2633" s="146">
        <v>5</v>
      </c>
      <c r="E2633" s="146" t="s">
        <v>371</v>
      </c>
      <c r="F2633" s="147">
        <v>79</v>
      </c>
      <c r="G2633" s="146" t="s">
        <v>154</v>
      </c>
      <c r="H2633" s="146">
        <v>951</v>
      </c>
      <c r="I2633" s="146" t="s">
        <v>263</v>
      </c>
      <c r="J2633" s="146" t="s">
        <v>255</v>
      </c>
      <c r="K2633" s="146" t="s">
        <v>264</v>
      </c>
      <c r="L2633" s="146">
        <v>4579</v>
      </c>
      <c r="M2633" s="146" t="s">
        <v>267</v>
      </c>
      <c r="N2633" s="146">
        <v>7</v>
      </c>
      <c r="O2633" s="146">
        <v>330.24</v>
      </c>
      <c r="P2633" s="146">
        <v>2844</v>
      </c>
      <c r="Q2633" t="str">
        <f t="shared" si="41"/>
        <v>3-Small C&amp;I</v>
      </c>
      <c r="R2633" s="148"/>
      <c r="S2633" t="s">
        <v>381</v>
      </c>
      <c r="U2633" s="148"/>
    </row>
    <row r="2634" spans="1:21" x14ac:dyDescent="0.35">
      <c r="A2634" s="146">
        <v>4</v>
      </c>
      <c r="B2634" s="146" t="s">
        <v>249</v>
      </c>
      <c r="C2634" s="146">
        <v>2020</v>
      </c>
      <c r="D2634" s="146">
        <v>5</v>
      </c>
      <c r="E2634" s="146" t="s">
        <v>371</v>
      </c>
      <c r="F2634" s="147">
        <v>5</v>
      </c>
      <c r="G2634" s="146" t="s">
        <v>283</v>
      </c>
      <c r="H2634" s="146">
        <v>950</v>
      </c>
      <c r="I2634" s="146" t="s">
        <v>269</v>
      </c>
      <c r="J2634" s="146" t="s">
        <v>248</v>
      </c>
      <c r="K2634" s="146" t="s">
        <v>270</v>
      </c>
      <c r="L2634" s="146">
        <v>4552</v>
      </c>
      <c r="M2634" s="146" t="s">
        <v>313</v>
      </c>
      <c r="N2634" s="146">
        <v>2</v>
      </c>
      <c r="O2634" s="146">
        <v>213.09</v>
      </c>
      <c r="P2634" s="146">
        <v>1816</v>
      </c>
      <c r="Q2634" t="str">
        <f t="shared" si="41"/>
        <v>3-Small C&amp;I</v>
      </c>
      <c r="R2634" s="148"/>
      <c r="S2634" t="s">
        <v>381</v>
      </c>
      <c r="U2634" s="148"/>
    </row>
    <row r="2635" spans="1:21" x14ac:dyDescent="0.35">
      <c r="A2635" s="146">
        <v>5</v>
      </c>
      <c r="B2635" s="146" t="s">
        <v>241</v>
      </c>
      <c r="C2635" s="146">
        <v>2020</v>
      </c>
      <c r="D2635" s="146">
        <v>5</v>
      </c>
      <c r="E2635" s="146" t="s">
        <v>371</v>
      </c>
      <c r="F2635" s="147">
        <v>5</v>
      </c>
      <c r="G2635" s="146" t="s">
        <v>283</v>
      </c>
      <c r="H2635" s="146">
        <v>8</v>
      </c>
      <c r="I2635" s="146" t="s">
        <v>333</v>
      </c>
      <c r="J2635" s="146" t="s">
        <v>255</v>
      </c>
      <c r="K2635" s="146" t="s">
        <v>264</v>
      </c>
      <c r="L2635" s="146">
        <v>460</v>
      </c>
      <c r="M2635" s="146" t="s">
        <v>285</v>
      </c>
      <c r="N2635" s="146">
        <v>1</v>
      </c>
      <c r="O2635" s="146">
        <v>69.06</v>
      </c>
      <c r="P2635" s="146">
        <v>292</v>
      </c>
      <c r="Q2635" t="str">
        <f t="shared" si="41"/>
        <v>3-Small C&amp;I</v>
      </c>
      <c r="R2635" s="148"/>
      <c r="S2635" t="s">
        <v>381</v>
      </c>
      <c r="U2635" s="148"/>
    </row>
    <row r="2636" spans="1:21" x14ac:dyDescent="0.35">
      <c r="A2636" s="146">
        <v>4</v>
      </c>
      <c r="B2636" s="146" t="s">
        <v>249</v>
      </c>
      <c r="C2636" s="146">
        <v>2020</v>
      </c>
      <c r="D2636" s="146">
        <v>5</v>
      </c>
      <c r="E2636" s="146" t="s">
        <v>371</v>
      </c>
      <c r="F2636" s="147">
        <v>1</v>
      </c>
      <c r="G2636" s="146" t="s">
        <v>243</v>
      </c>
      <c r="H2636" s="146">
        <v>953</v>
      </c>
      <c r="I2636" s="146" t="s">
        <v>278</v>
      </c>
      <c r="J2636" s="146" t="s">
        <v>266</v>
      </c>
      <c r="K2636" s="146" t="s">
        <v>276</v>
      </c>
      <c r="L2636" s="146">
        <v>4512</v>
      </c>
      <c r="M2636" s="146" t="s">
        <v>247</v>
      </c>
      <c r="N2636" s="146">
        <v>1</v>
      </c>
      <c r="O2636" s="146">
        <v>11.29</v>
      </c>
      <c r="P2636" s="146">
        <v>12</v>
      </c>
      <c r="Q2636" t="str">
        <f t="shared" si="41"/>
        <v>3-Small C&amp;I</v>
      </c>
      <c r="R2636" s="148"/>
      <c r="S2636" t="s">
        <v>381</v>
      </c>
      <c r="U2636" s="148"/>
    </row>
    <row r="2637" spans="1:21" x14ac:dyDescent="0.35">
      <c r="A2637" s="146">
        <v>5</v>
      </c>
      <c r="B2637" s="146" t="s">
        <v>241</v>
      </c>
      <c r="C2637" s="146">
        <v>2020</v>
      </c>
      <c r="D2637" s="146">
        <v>5</v>
      </c>
      <c r="E2637" s="146" t="s">
        <v>371</v>
      </c>
      <c r="F2637" s="147">
        <v>1</v>
      </c>
      <c r="G2637" s="146" t="s">
        <v>243</v>
      </c>
      <c r="H2637" s="146">
        <v>616</v>
      </c>
      <c r="I2637" s="146" t="s">
        <v>311</v>
      </c>
      <c r="J2637" s="146" t="s">
        <v>305</v>
      </c>
      <c r="K2637" s="146" t="s">
        <v>307</v>
      </c>
      <c r="L2637" s="146">
        <v>4512</v>
      </c>
      <c r="M2637" s="146" t="s">
        <v>247</v>
      </c>
      <c r="N2637" s="146">
        <v>619</v>
      </c>
      <c r="O2637" s="146">
        <v>20255.86</v>
      </c>
      <c r="P2637" s="146">
        <v>51630</v>
      </c>
      <c r="Q2637" t="str">
        <f t="shared" si="41"/>
        <v>Street</v>
      </c>
      <c r="R2637" s="148"/>
      <c r="S2637" t="s">
        <v>381</v>
      </c>
      <c r="U2637" s="148"/>
    </row>
    <row r="2638" spans="1:21" x14ac:dyDescent="0.35">
      <c r="A2638" s="146">
        <v>5</v>
      </c>
      <c r="B2638" s="146" t="s">
        <v>241</v>
      </c>
      <c r="C2638" s="146">
        <v>2020</v>
      </c>
      <c r="D2638" s="146">
        <v>5</v>
      </c>
      <c r="E2638" s="146" t="s">
        <v>371</v>
      </c>
      <c r="F2638" s="147">
        <v>1</v>
      </c>
      <c r="G2638" s="146" t="s">
        <v>243</v>
      </c>
      <c r="H2638" s="146">
        <v>11</v>
      </c>
      <c r="I2638" s="146" t="s">
        <v>335</v>
      </c>
      <c r="J2638" s="146" t="s">
        <v>248</v>
      </c>
      <c r="K2638" s="146" t="s">
        <v>270</v>
      </c>
      <c r="L2638" s="146">
        <v>200</v>
      </c>
      <c r="M2638" s="146" t="s">
        <v>259</v>
      </c>
      <c r="N2638" s="146">
        <v>9</v>
      </c>
      <c r="O2638" s="146">
        <v>-21016.13</v>
      </c>
      <c r="P2638" s="146">
        <v>43838</v>
      </c>
      <c r="Q2638" t="str">
        <f t="shared" si="41"/>
        <v>3-Small C&amp;I</v>
      </c>
      <c r="R2638" s="148"/>
      <c r="S2638" t="s">
        <v>381</v>
      </c>
      <c r="U2638" s="148"/>
    </row>
    <row r="2639" spans="1:21" x14ac:dyDescent="0.35">
      <c r="A2639" s="146">
        <v>5</v>
      </c>
      <c r="B2639" s="146" t="s">
        <v>241</v>
      </c>
      <c r="C2639" s="146">
        <v>2020</v>
      </c>
      <c r="D2639" s="146">
        <v>5</v>
      </c>
      <c r="E2639" s="146" t="s">
        <v>371</v>
      </c>
      <c r="F2639" s="147">
        <v>5</v>
      </c>
      <c r="G2639" s="146" t="s">
        <v>283</v>
      </c>
      <c r="H2639" s="146">
        <v>616</v>
      </c>
      <c r="I2639" s="146" t="s">
        <v>311</v>
      </c>
      <c r="J2639" s="146" t="s">
        <v>305</v>
      </c>
      <c r="K2639" s="146" t="s">
        <v>307</v>
      </c>
      <c r="L2639" s="146">
        <v>4552</v>
      </c>
      <c r="M2639" s="146" t="s">
        <v>313</v>
      </c>
      <c r="N2639" s="146">
        <v>107</v>
      </c>
      <c r="O2639" s="146">
        <v>13765.42</v>
      </c>
      <c r="P2639" s="146">
        <v>45741</v>
      </c>
      <c r="Q2639" t="str">
        <f t="shared" si="41"/>
        <v>Street</v>
      </c>
      <c r="R2639" s="148"/>
      <c r="S2639" t="s">
        <v>381</v>
      </c>
      <c r="U2639" s="148"/>
    </row>
    <row r="2640" spans="1:21" x14ac:dyDescent="0.35">
      <c r="A2640" s="146">
        <v>5</v>
      </c>
      <c r="B2640" s="146" t="s">
        <v>241</v>
      </c>
      <c r="C2640" s="146">
        <v>2020</v>
      </c>
      <c r="D2640" s="146">
        <v>5</v>
      </c>
      <c r="E2640" s="146" t="s">
        <v>371</v>
      </c>
      <c r="F2640" s="147">
        <v>1</v>
      </c>
      <c r="G2640" s="146" t="s">
        <v>243</v>
      </c>
      <c r="H2640" s="146">
        <v>603</v>
      </c>
      <c r="I2640" s="146" t="s">
        <v>306</v>
      </c>
      <c r="J2640" s="146" t="s">
        <v>305</v>
      </c>
      <c r="K2640" s="146" t="s">
        <v>307</v>
      </c>
      <c r="L2640" s="146">
        <v>200</v>
      </c>
      <c r="M2640" s="146" t="s">
        <v>259</v>
      </c>
      <c r="N2640" s="146">
        <v>727</v>
      </c>
      <c r="O2640" s="146">
        <v>18938.02</v>
      </c>
      <c r="P2640" s="146">
        <v>38761</v>
      </c>
      <c r="Q2640" t="str">
        <f t="shared" si="41"/>
        <v>Street</v>
      </c>
      <c r="R2640" s="148"/>
      <c r="S2640" t="s">
        <v>381</v>
      </c>
      <c r="U2640" s="148"/>
    </row>
    <row r="2641" spans="1:21" x14ac:dyDescent="0.35">
      <c r="A2641" s="146">
        <v>5</v>
      </c>
      <c r="B2641" s="146" t="s">
        <v>241</v>
      </c>
      <c r="C2641" s="146">
        <v>2020</v>
      </c>
      <c r="D2641" s="146">
        <v>5</v>
      </c>
      <c r="E2641" s="146" t="s">
        <v>371</v>
      </c>
      <c r="F2641" s="147">
        <v>6</v>
      </c>
      <c r="G2641" s="146" t="s">
        <v>293</v>
      </c>
      <c r="H2641" s="146">
        <v>613</v>
      </c>
      <c r="I2641" s="146" t="s">
        <v>294</v>
      </c>
      <c r="J2641" s="146" t="s">
        <v>253</v>
      </c>
      <c r="K2641" s="146" t="s">
        <v>295</v>
      </c>
      <c r="L2641" s="146">
        <v>700</v>
      </c>
      <c r="M2641" s="146" t="s">
        <v>296</v>
      </c>
      <c r="N2641" s="146">
        <v>6</v>
      </c>
      <c r="O2641" s="146">
        <v>102.93</v>
      </c>
      <c r="P2641" s="146">
        <v>299</v>
      </c>
      <c r="Q2641" t="str">
        <f t="shared" si="41"/>
        <v>3-Small C&amp;I</v>
      </c>
      <c r="R2641" s="148"/>
      <c r="S2641" t="s">
        <v>381</v>
      </c>
      <c r="U2641" s="148"/>
    </row>
    <row r="2642" spans="1:21" x14ac:dyDescent="0.35">
      <c r="A2642" s="146">
        <v>5</v>
      </c>
      <c r="B2642" s="146" t="s">
        <v>241</v>
      </c>
      <c r="C2642" s="146">
        <v>2020</v>
      </c>
      <c r="D2642" s="146">
        <v>5</v>
      </c>
      <c r="E2642" s="146" t="s">
        <v>371</v>
      </c>
      <c r="F2642" s="147">
        <v>3</v>
      </c>
      <c r="G2642" s="146" t="s">
        <v>262</v>
      </c>
      <c r="H2642" s="146">
        <v>603</v>
      </c>
      <c r="I2642" s="146" t="s">
        <v>306</v>
      </c>
      <c r="J2642" s="146" t="s">
        <v>305</v>
      </c>
      <c r="K2642" s="146" t="s">
        <v>307</v>
      </c>
      <c r="L2642" s="146">
        <v>300</v>
      </c>
      <c r="M2642" s="146" t="s">
        <v>282</v>
      </c>
      <c r="N2642" s="146">
        <v>1811</v>
      </c>
      <c r="O2642" s="146">
        <v>146064.68</v>
      </c>
      <c r="P2642" s="146">
        <v>364519</v>
      </c>
      <c r="Q2642" t="str">
        <f t="shared" si="41"/>
        <v>Street</v>
      </c>
      <c r="R2642" s="148"/>
      <c r="S2642" t="s">
        <v>381</v>
      </c>
      <c r="U2642" s="148"/>
    </row>
    <row r="2643" spans="1:21" x14ac:dyDescent="0.35">
      <c r="A2643" s="146">
        <v>5</v>
      </c>
      <c r="B2643" s="146" t="s">
        <v>241</v>
      </c>
      <c r="C2643" s="146">
        <v>2020</v>
      </c>
      <c r="D2643" s="146">
        <v>5</v>
      </c>
      <c r="E2643" s="146" t="s">
        <v>371</v>
      </c>
      <c r="F2643" s="147">
        <v>6</v>
      </c>
      <c r="G2643" s="146" t="s">
        <v>293</v>
      </c>
      <c r="H2643" s="146">
        <v>617</v>
      </c>
      <c r="I2643" s="146" t="s">
        <v>349</v>
      </c>
      <c r="J2643" s="146" t="s">
        <v>292</v>
      </c>
      <c r="K2643" s="146" t="s">
        <v>350</v>
      </c>
      <c r="L2643" s="146">
        <v>4562</v>
      </c>
      <c r="M2643" s="146" t="s">
        <v>300</v>
      </c>
      <c r="N2643" s="146">
        <v>7</v>
      </c>
      <c r="O2643" s="146">
        <v>11025.2</v>
      </c>
      <c r="P2643" s="146">
        <v>39345</v>
      </c>
      <c r="Q2643" t="str">
        <f t="shared" si="41"/>
        <v>Street</v>
      </c>
      <c r="R2643" s="148"/>
      <c r="S2643" t="s">
        <v>381</v>
      </c>
      <c r="U2643" s="148"/>
    </row>
    <row r="2644" spans="1:21" x14ac:dyDescent="0.35">
      <c r="A2644" s="146">
        <v>5</v>
      </c>
      <c r="B2644" s="146" t="s">
        <v>241</v>
      </c>
      <c r="C2644" s="146">
        <v>2020</v>
      </c>
      <c r="D2644" s="146">
        <v>5</v>
      </c>
      <c r="E2644" s="146" t="s">
        <v>371</v>
      </c>
      <c r="F2644" s="147">
        <v>6</v>
      </c>
      <c r="G2644" s="146" t="s">
        <v>293</v>
      </c>
      <c r="H2644" s="146">
        <v>601</v>
      </c>
      <c r="I2644" s="146" t="s">
        <v>359</v>
      </c>
      <c r="J2644" s="146" t="s">
        <v>290</v>
      </c>
      <c r="K2644" s="146" t="s">
        <v>299</v>
      </c>
      <c r="L2644" s="146">
        <v>700</v>
      </c>
      <c r="M2644" s="146" t="s">
        <v>296</v>
      </c>
      <c r="N2644" s="146">
        <v>118</v>
      </c>
      <c r="O2644" s="146">
        <v>49095.23</v>
      </c>
      <c r="P2644" s="146">
        <v>69837</v>
      </c>
      <c r="Q2644" t="str">
        <f t="shared" si="41"/>
        <v>Street</v>
      </c>
      <c r="R2644" s="148"/>
      <c r="S2644" t="s">
        <v>381</v>
      </c>
      <c r="U2644" s="148"/>
    </row>
    <row r="2645" spans="1:21" x14ac:dyDescent="0.35">
      <c r="A2645" s="146">
        <v>4</v>
      </c>
      <c r="B2645" s="146" t="s">
        <v>249</v>
      </c>
      <c r="C2645" s="146">
        <v>2020</v>
      </c>
      <c r="D2645" s="146">
        <v>5</v>
      </c>
      <c r="E2645" s="146" t="s">
        <v>371</v>
      </c>
      <c r="F2645" s="147">
        <v>1</v>
      </c>
      <c r="G2645" s="146" t="s">
        <v>243</v>
      </c>
      <c r="H2645" s="146">
        <v>2</v>
      </c>
      <c r="I2645" s="146" t="s">
        <v>330</v>
      </c>
      <c r="J2645" s="146" t="s">
        <v>245</v>
      </c>
      <c r="K2645" s="146" t="s">
        <v>246</v>
      </c>
      <c r="L2645" s="146">
        <v>200</v>
      </c>
      <c r="M2645" s="146" t="s">
        <v>259</v>
      </c>
      <c r="N2645" s="146">
        <v>1</v>
      </c>
      <c r="O2645" s="146">
        <v>737.77</v>
      </c>
      <c r="P2645" s="146">
        <v>2994</v>
      </c>
      <c r="Q2645" t="str">
        <f t="shared" si="41"/>
        <v>1-Residential</v>
      </c>
      <c r="R2645" s="148"/>
      <c r="S2645" t="s">
        <v>381</v>
      </c>
      <c r="U2645" s="148"/>
    </row>
    <row r="2646" spans="1:21" x14ac:dyDescent="0.35">
      <c r="A2646" s="146">
        <v>4</v>
      </c>
      <c r="B2646" s="146" t="s">
        <v>249</v>
      </c>
      <c r="C2646" s="146">
        <v>2020</v>
      </c>
      <c r="D2646" s="146">
        <v>5</v>
      </c>
      <c r="E2646" s="146" t="s">
        <v>371</v>
      </c>
      <c r="F2646" s="147">
        <v>10</v>
      </c>
      <c r="G2646" s="146" t="s">
        <v>250</v>
      </c>
      <c r="H2646" s="146">
        <v>1</v>
      </c>
      <c r="I2646" s="146" t="s">
        <v>251</v>
      </c>
      <c r="J2646" s="146" t="s">
        <v>245</v>
      </c>
      <c r="K2646" s="146" t="s">
        <v>246</v>
      </c>
      <c r="L2646" s="146">
        <v>207</v>
      </c>
      <c r="M2646" s="146" t="s">
        <v>252</v>
      </c>
      <c r="N2646" s="146">
        <v>14</v>
      </c>
      <c r="O2646" s="146">
        <v>2494.4299999999998</v>
      </c>
      <c r="P2646" s="146">
        <v>9268</v>
      </c>
      <c r="Q2646" t="str">
        <f t="shared" si="41"/>
        <v>1-Residential</v>
      </c>
      <c r="R2646" s="148"/>
      <c r="S2646" t="s">
        <v>381</v>
      </c>
      <c r="U2646" s="148"/>
    </row>
    <row r="2647" spans="1:21" x14ac:dyDescent="0.35">
      <c r="A2647" s="146">
        <v>5</v>
      </c>
      <c r="B2647" s="146" t="s">
        <v>241</v>
      </c>
      <c r="C2647" s="146">
        <v>2020</v>
      </c>
      <c r="D2647" s="146">
        <v>5</v>
      </c>
      <c r="E2647" s="146" t="s">
        <v>371</v>
      </c>
      <c r="F2647" s="147">
        <v>3</v>
      </c>
      <c r="G2647" s="146" t="s">
        <v>262</v>
      </c>
      <c r="H2647" s="146">
        <v>903</v>
      </c>
      <c r="I2647" s="146" t="s">
        <v>244</v>
      </c>
      <c r="J2647" s="146" t="s">
        <v>245</v>
      </c>
      <c r="K2647" s="146" t="s">
        <v>246</v>
      </c>
      <c r="L2647" s="146">
        <v>4532</v>
      </c>
      <c r="M2647" s="146" t="s">
        <v>265</v>
      </c>
      <c r="N2647" s="146">
        <v>1177</v>
      </c>
      <c r="O2647" s="146">
        <v>241160.85</v>
      </c>
      <c r="P2647" s="146">
        <v>1887177</v>
      </c>
      <c r="Q2647" t="str">
        <f t="shared" si="41"/>
        <v>1-Residential</v>
      </c>
      <c r="R2647" s="148"/>
      <c r="S2647" t="s">
        <v>381</v>
      </c>
      <c r="U2647" s="148"/>
    </row>
    <row r="2648" spans="1:21" x14ac:dyDescent="0.35">
      <c r="A2648" s="146">
        <v>5</v>
      </c>
      <c r="B2648" s="146" t="s">
        <v>241</v>
      </c>
      <c r="C2648" s="146">
        <v>2020</v>
      </c>
      <c r="D2648" s="146">
        <v>5</v>
      </c>
      <c r="E2648" s="146" t="s">
        <v>371</v>
      </c>
      <c r="F2648" s="147">
        <v>1</v>
      </c>
      <c r="G2648" s="146" t="s">
        <v>243</v>
      </c>
      <c r="H2648" s="146">
        <v>15</v>
      </c>
      <c r="I2648" s="146" t="s">
        <v>318</v>
      </c>
      <c r="J2648" s="146" t="s">
        <v>266</v>
      </c>
      <c r="K2648" s="146" t="s">
        <v>276</v>
      </c>
      <c r="L2648" s="146">
        <v>200</v>
      </c>
      <c r="M2648" s="146" t="s">
        <v>259</v>
      </c>
      <c r="N2648" s="146">
        <v>1</v>
      </c>
      <c r="O2648" s="146">
        <v>17.57</v>
      </c>
      <c r="P2648" s="146">
        <v>38</v>
      </c>
      <c r="Q2648" t="str">
        <f t="shared" si="41"/>
        <v>3-Small C&amp;I</v>
      </c>
      <c r="R2648" s="148"/>
      <c r="S2648" t="s">
        <v>381</v>
      </c>
      <c r="U2648" s="148"/>
    </row>
    <row r="2649" spans="1:21" x14ac:dyDescent="0.35">
      <c r="A2649" s="146">
        <v>4</v>
      </c>
      <c r="B2649" s="146" t="s">
        <v>249</v>
      </c>
      <c r="C2649" s="146">
        <v>2020</v>
      </c>
      <c r="D2649" s="146">
        <v>5</v>
      </c>
      <c r="E2649" s="146" t="s">
        <v>371</v>
      </c>
      <c r="F2649" s="147">
        <v>3</v>
      </c>
      <c r="G2649" s="146" t="s">
        <v>262</v>
      </c>
      <c r="H2649" s="146">
        <v>10</v>
      </c>
      <c r="I2649" s="146" t="s">
        <v>347</v>
      </c>
      <c r="J2649" s="146" t="s">
        <v>266</v>
      </c>
      <c r="K2649" s="146" t="s">
        <v>276</v>
      </c>
      <c r="L2649" s="146">
        <v>300</v>
      </c>
      <c r="M2649" s="146" t="s">
        <v>282</v>
      </c>
      <c r="N2649" s="146">
        <v>23</v>
      </c>
      <c r="O2649" s="146">
        <v>1315.7</v>
      </c>
      <c r="P2649" s="146">
        <v>4995</v>
      </c>
      <c r="Q2649" t="str">
        <f t="shared" si="41"/>
        <v>3-Small C&amp;I</v>
      </c>
      <c r="R2649" s="148"/>
      <c r="S2649" t="s">
        <v>381</v>
      </c>
      <c r="U2649" s="148"/>
    </row>
    <row r="2650" spans="1:21" x14ac:dyDescent="0.35">
      <c r="A2650" s="146">
        <v>5</v>
      </c>
      <c r="B2650" s="146" t="s">
        <v>241</v>
      </c>
      <c r="C2650" s="146">
        <v>2020</v>
      </c>
      <c r="D2650" s="146">
        <v>5</v>
      </c>
      <c r="E2650" s="146" t="s">
        <v>371</v>
      </c>
      <c r="F2650" s="147">
        <v>1</v>
      </c>
      <c r="G2650" s="146" t="s">
        <v>243</v>
      </c>
      <c r="H2650" s="146">
        <v>953</v>
      </c>
      <c r="I2650" s="146" t="s">
        <v>278</v>
      </c>
      <c r="J2650" s="146" t="s">
        <v>266</v>
      </c>
      <c r="K2650" s="146" t="s">
        <v>276</v>
      </c>
      <c r="L2650" s="146">
        <v>4512</v>
      </c>
      <c r="M2650" s="146" t="s">
        <v>247</v>
      </c>
      <c r="N2650" s="146">
        <v>774</v>
      </c>
      <c r="O2650" s="146">
        <v>28441.55</v>
      </c>
      <c r="P2650" s="146">
        <v>215813</v>
      </c>
      <c r="Q2650" t="str">
        <f t="shared" si="41"/>
        <v>3-Small C&amp;I</v>
      </c>
      <c r="R2650" s="148"/>
      <c r="S2650" t="s">
        <v>381</v>
      </c>
      <c r="U2650" s="148"/>
    </row>
    <row r="2651" spans="1:21" x14ac:dyDescent="0.35">
      <c r="A2651" s="146">
        <v>5</v>
      </c>
      <c r="B2651" s="146" t="s">
        <v>241</v>
      </c>
      <c r="C2651" s="146">
        <v>2020</v>
      </c>
      <c r="D2651" s="146">
        <v>5</v>
      </c>
      <c r="E2651" s="146" t="s">
        <v>371</v>
      </c>
      <c r="F2651" s="147">
        <v>75</v>
      </c>
      <c r="G2651" s="146" t="s">
        <v>154</v>
      </c>
      <c r="H2651" s="146">
        <v>18</v>
      </c>
      <c r="I2651" s="146" t="s">
        <v>284</v>
      </c>
      <c r="J2651" s="146" t="s">
        <v>268</v>
      </c>
      <c r="K2651" s="146" t="s">
        <v>281</v>
      </c>
      <c r="L2651" s="146">
        <v>1575</v>
      </c>
      <c r="M2651" s="146" t="s">
        <v>320</v>
      </c>
      <c r="N2651" s="146">
        <v>2</v>
      </c>
      <c r="O2651" s="146">
        <v>6541.46</v>
      </c>
      <c r="P2651" s="146">
        <v>36980</v>
      </c>
      <c r="Q2651" t="str">
        <f t="shared" si="41"/>
        <v>4-Medium C&amp;I</v>
      </c>
      <c r="R2651" s="148"/>
      <c r="S2651" t="s">
        <v>381</v>
      </c>
      <c r="U2651" s="148"/>
    </row>
    <row r="2652" spans="1:21" x14ac:dyDescent="0.35">
      <c r="A2652" s="146">
        <v>5</v>
      </c>
      <c r="B2652" s="146" t="s">
        <v>241</v>
      </c>
      <c r="C2652" s="146">
        <v>2020</v>
      </c>
      <c r="D2652" s="146">
        <v>5</v>
      </c>
      <c r="E2652" s="146" t="s">
        <v>371</v>
      </c>
      <c r="F2652" s="147">
        <v>3</v>
      </c>
      <c r="G2652" s="146" t="s">
        <v>262</v>
      </c>
      <c r="H2652" s="146">
        <v>17</v>
      </c>
      <c r="I2652" s="146" t="s">
        <v>314</v>
      </c>
      <c r="J2652" s="146" t="s">
        <v>274</v>
      </c>
      <c r="K2652" s="146" t="s">
        <v>315</v>
      </c>
      <c r="L2652" s="146">
        <v>300</v>
      </c>
      <c r="M2652" s="146" t="s">
        <v>282</v>
      </c>
      <c r="N2652" s="146">
        <v>2</v>
      </c>
      <c r="O2652" s="146">
        <v>2354.4499999999998</v>
      </c>
      <c r="P2652" s="146">
        <v>11800</v>
      </c>
      <c r="Q2652" t="str">
        <f t="shared" si="41"/>
        <v>4-Medium C&amp;I</v>
      </c>
      <c r="R2652" s="148"/>
      <c r="S2652" t="s">
        <v>381</v>
      </c>
      <c r="U2652" s="148"/>
    </row>
    <row r="2653" spans="1:21" x14ac:dyDescent="0.35">
      <c r="A2653" s="146">
        <v>5</v>
      </c>
      <c r="B2653" s="146" t="s">
        <v>241</v>
      </c>
      <c r="C2653" s="146">
        <v>2020</v>
      </c>
      <c r="D2653" s="146">
        <v>5</v>
      </c>
      <c r="E2653" s="146" t="s">
        <v>371</v>
      </c>
      <c r="F2653" s="147">
        <v>3</v>
      </c>
      <c r="G2653" s="146" t="s">
        <v>262</v>
      </c>
      <c r="H2653" s="146">
        <v>9</v>
      </c>
      <c r="I2653" s="146" t="s">
        <v>334</v>
      </c>
      <c r="J2653" s="146" t="s">
        <v>260</v>
      </c>
      <c r="K2653" s="146" t="s">
        <v>273</v>
      </c>
      <c r="L2653" s="146">
        <v>300</v>
      </c>
      <c r="M2653" s="146" t="s">
        <v>282</v>
      </c>
      <c r="N2653" s="146">
        <v>312</v>
      </c>
      <c r="O2653" s="146">
        <v>-398559.56</v>
      </c>
      <c r="P2653" s="146">
        <v>466209</v>
      </c>
      <c r="Q2653" t="str">
        <f t="shared" si="41"/>
        <v>3-Small C&amp;I</v>
      </c>
      <c r="R2653" s="148"/>
      <c r="S2653" t="s">
        <v>381</v>
      </c>
      <c r="U2653" s="148"/>
    </row>
    <row r="2654" spans="1:21" x14ac:dyDescent="0.35">
      <c r="A2654" s="146">
        <v>5</v>
      </c>
      <c r="B2654" s="146" t="s">
        <v>241</v>
      </c>
      <c r="C2654" s="146">
        <v>2020</v>
      </c>
      <c r="D2654" s="146">
        <v>5</v>
      </c>
      <c r="E2654" s="146" t="s">
        <v>371</v>
      </c>
      <c r="F2654" s="147">
        <v>3</v>
      </c>
      <c r="G2654" s="146" t="s">
        <v>262</v>
      </c>
      <c r="H2654" s="146">
        <v>951</v>
      </c>
      <c r="I2654" s="146" t="s">
        <v>263</v>
      </c>
      <c r="J2654" s="146" t="s">
        <v>255</v>
      </c>
      <c r="K2654" s="146" t="s">
        <v>264</v>
      </c>
      <c r="L2654" s="146">
        <v>4532</v>
      </c>
      <c r="M2654" s="146" t="s">
        <v>265</v>
      </c>
      <c r="N2654" s="146">
        <v>1229</v>
      </c>
      <c r="O2654" s="146">
        <v>49776.66</v>
      </c>
      <c r="P2654" s="146">
        <v>415603</v>
      </c>
      <c r="Q2654" t="str">
        <f t="shared" si="41"/>
        <v>3-Small C&amp;I</v>
      </c>
      <c r="R2654" s="148"/>
      <c r="S2654" t="s">
        <v>381</v>
      </c>
      <c r="U2654" s="148"/>
    </row>
    <row r="2655" spans="1:21" x14ac:dyDescent="0.35">
      <c r="A2655" s="146">
        <v>5</v>
      </c>
      <c r="B2655" s="146" t="s">
        <v>241</v>
      </c>
      <c r="C2655" s="146">
        <v>2020</v>
      </c>
      <c r="D2655" s="146">
        <v>5</v>
      </c>
      <c r="E2655" s="146" t="s">
        <v>371</v>
      </c>
      <c r="F2655" s="147">
        <v>5</v>
      </c>
      <c r="G2655" s="146" t="s">
        <v>283</v>
      </c>
      <c r="H2655" s="146">
        <v>950</v>
      </c>
      <c r="I2655" s="146" t="s">
        <v>269</v>
      </c>
      <c r="J2655" s="146" t="s">
        <v>248</v>
      </c>
      <c r="K2655" s="146" t="s">
        <v>270</v>
      </c>
      <c r="L2655" s="146">
        <v>4552</v>
      </c>
      <c r="M2655" s="146" t="s">
        <v>313</v>
      </c>
      <c r="N2655" s="146">
        <v>1357</v>
      </c>
      <c r="O2655" s="146">
        <v>302958.36</v>
      </c>
      <c r="P2655" s="146">
        <v>2958776</v>
      </c>
      <c r="Q2655" t="str">
        <f t="shared" si="41"/>
        <v>3-Small C&amp;I</v>
      </c>
      <c r="R2655" s="148"/>
      <c r="S2655" t="s">
        <v>381</v>
      </c>
      <c r="U2655" s="148"/>
    </row>
    <row r="2656" spans="1:21" x14ac:dyDescent="0.35">
      <c r="A2656" s="146">
        <v>5</v>
      </c>
      <c r="B2656" s="146" t="s">
        <v>241</v>
      </c>
      <c r="C2656" s="146">
        <v>2020</v>
      </c>
      <c r="D2656" s="146">
        <v>5</v>
      </c>
      <c r="E2656" s="146" t="s">
        <v>371</v>
      </c>
      <c r="F2656" s="147">
        <v>6</v>
      </c>
      <c r="G2656" s="146" t="s">
        <v>293</v>
      </c>
      <c r="H2656" s="146">
        <v>950</v>
      </c>
      <c r="I2656" s="146" t="s">
        <v>269</v>
      </c>
      <c r="J2656" s="146" t="s">
        <v>248</v>
      </c>
      <c r="K2656" s="146" t="s">
        <v>270</v>
      </c>
      <c r="L2656" s="146">
        <v>4562</v>
      </c>
      <c r="M2656" s="146" t="s">
        <v>300</v>
      </c>
      <c r="N2656" s="146">
        <v>30</v>
      </c>
      <c r="O2656" s="146">
        <v>869.42</v>
      </c>
      <c r="P2656" s="146">
        <v>5888</v>
      </c>
      <c r="Q2656" t="str">
        <f t="shared" si="41"/>
        <v>3-Small C&amp;I</v>
      </c>
      <c r="R2656" s="148"/>
      <c r="S2656" t="s">
        <v>381</v>
      </c>
      <c r="U2656" s="148"/>
    </row>
    <row r="2657" spans="1:21" x14ac:dyDescent="0.35">
      <c r="A2657" s="146">
        <v>5</v>
      </c>
      <c r="B2657" s="146" t="s">
        <v>241</v>
      </c>
      <c r="C2657" s="146">
        <v>2020</v>
      </c>
      <c r="D2657" s="146">
        <v>5</v>
      </c>
      <c r="E2657" s="146" t="s">
        <v>371</v>
      </c>
      <c r="F2657" s="147">
        <v>5</v>
      </c>
      <c r="G2657" s="146" t="s">
        <v>283</v>
      </c>
      <c r="H2657" s="146">
        <v>5</v>
      </c>
      <c r="I2657" s="146" t="s">
        <v>289</v>
      </c>
      <c r="J2657" s="146" t="s">
        <v>248</v>
      </c>
      <c r="K2657" s="146" t="s">
        <v>270</v>
      </c>
      <c r="L2657" s="146">
        <v>460</v>
      </c>
      <c r="M2657" s="146" t="s">
        <v>285</v>
      </c>
      <c r="N2657" s="146">
        <v>983</v>
      </c>
      <c r="O2657" s="146">
        <v>141423.21</v>
      </c>
      <c r="P2657" s="146">
        <v>1508235</v>
      </c>
      <c r="Q2657" t="str">
        <f t="shared" si="41"/>
        <v>3-Small C&amp;I</v>
      </c>
      <c r="R2657" s="148"/>
      <c r="S2657" t="s">
        <v>381</v>
      </c>
      <c r="U2657" s="148"/>
    </row>
    <row r="2658" spans="1:21" x14ac:dyDescent="0.35">
      <c r="A2658" s="146">
        <v>4</v>
      </c>
      <c r="B2658" s="146" t="s">
        <v>249</v>
      </c>
      <c r="C2658" s="146">
        <v>2020</v>
      </c>
      <c r="D2658" s="146">
        <v>5</v>
      </c>
      <c r="E2658" s="146" t="s">
        <v>371</v>
      </c>
      <c r="F2658" s="147">
        <v>1</v>
      </c>
      <c r="G2658" s="146" t="s">
        <v>243</v>
      </c>
      <c r="H2658" s="146">
        <v>950</v>
      </c>
      <c r="I2658" s="146" t="s">
        <v>269</v>
      </c>
      <c r="J2658" s="146" t="s">
        <v>248</v>
      </c>
      <c r="K2658" s="146" t="s">
        <v>270</v>
      </c>
      <c r="L2658" s="146">
        <v>4512</v>
      </c>
      <c r="M2658" s="146" t="s">
        <v>247</v>
      </c>
      <c r="N2658" s="146">
        <v>32</v>
      </c>
      <c r="O2658" s="146">
        <v>1731.22</v>
      </c>
      <c r="P2658" s="146">
        <v>15721</v>
      </c>
      <c r="Q2658" t="str">
        <f t="shared" si="41"/>
        <v>3-Small C&amp;I</v>
      </c>
      <c r="R2658" s="148"/>
      <c r="S2658" t="s">
        <v>381</v>
      </c>
      <c r="U2658" s="148"/>
    </row>
    <row r="2659" spans="1:21" x14ac:dyDescent="0.35">
      <c r="A2659" s="146">
        <v>5</v>
      </c>
      <c r="B2659" s="146" t="s">
        <v>241</v>
      </c>
      <c r="C2659" s="146">
        <v>2020</v>
      </c>
      <c r="D2659" s="146">
        <v>5</v>
      </c>
      <c r="E2659" s="146" t="s">
        <v>371</v>
      </c>
      <c r="F2659" s="147">
        <v>10</v>
      </c>
      <c r="G2659" s="146" t="s">
        <v>250</v>
      </c>
      <c r="H2659" s="146">
        <v>616</v>
      </c>
      <c r="I2659" s="146" t="s">
        <v>311</v>
      </c>
      <c r="J2659" s="146" t="s">
        <v>305</v>
      </c>
      <c r="K2659" s="146" t="s">
        <v>307</v>
      </c>
      <c r="L2659" s="146">
        <v>4513</v>
      </c>
      <c r="M2659" s="146" t="s">
        <v>338</v>
      </c>
      <c r="N2659" s="146">
        <v>3</v>
      </c>
      <c r="O2659" s="146">
        <v>79.84</v>
      </c>
      <c r="P2659" s="146">
        <v>276</v>
      </c>
      <c r="Q2659" t="str">
        <f t="shared" si="41"/>
        <v>Street</v>
      </c>
      <c r="R2659" s="148"/>
      <c r="S2659" t="s">
        <v>381</v>
      </c>
      <c r="U2659" s="148"/>
    </row>
    <row r="2660" spans="1:21" x14ac:dyDescent="0.35">
      <c r="A2660" s="146">
        <v>5</v>
      </c>
      <c r="B2660" s="146" t="s">
        <v>241</v>
      </c>
      <c r="C2660" s="146">
        <v>2020</v>
      </c>
      <c r="D2660" s="146">
        <v>5</v>
      </c>
      <c r="E2660" s="146" t="s">
        <v>371</v>
      </c>
      <c r="F2660" s="147">
        <v>1</v>
      </c>
      <c r="G2660" s="146" t="s">
        <v>243</v>
      </c>
      <c r="H2660" s="146">
        <v>5</v>
      </c>
      <c r="I2660" s="146" t="s">
        <v>289</v>
      </c>
      <c r="J2660" s="146" t="s">
        <v>248</v>
      </c>
      <c r="K2660" s="146" t="s">
        <v>270</v>
      </c>
      <c r="L2660" s="146">
        <v>200</v>
      </c>
      <c r="M2660" s="146" t="s">
        <v>259</v>
      </c>
      <c r="N2660" s="146">
        <v>1272</v>
      </c>
      <c r="O2660" s="146">
        <v>-87379.35</v>
      </c>
      <c r="P2660" s="146">
        <v>522522</v>
      </c>
      <c r="Q2660" t="str">
        <f t="shared" si="41"/>
        <v>3-Small C&amp;I</v>
      </c>
      <c r="R2660" s="148"/>
      <c r="S2660" t="s">
        <v>381</v>
      </c>
      <c r="U2660" s="148"/>
    </row>
    <row r="2661" spans="1:21" x14ac:dyDescent="0.35">
      <c r="A2661" s="146">
        <v>5</v>
      </c>
      <c r="B2661" s="146" t="s">
        <v>241</v>
      </c>
      <c r="C2661" s="146">
        <v>2020</v>
      </c>
      <c r="D2661" s="146">
        <v>5</v>
      </c>
      <c r="E2661" s="146" t="s">
        <v>371</v>
      </c>
      <c r="F2661" s="147">
        <v>3</v>
      </c>
      <c r="G2661" s="146" t="s">
        <v>262</v>
      </c>
      <c r="H2661" s="146">
        <v>5</v>
      </c>
      <c r="I2661" s="146" t="s">
        <v>289</v>
      </c>
      <c r="J2661" s="146" t="s">
        <v>248</v>
      </c>
      <c r="K2661" s="146" t="s">
        <v>270</v>
      </c>
      <c r="L2661" s="146">
        <v>300</v>
      </c>
      <c r="M2661" s="146" t="s">
        <v>282</v>
      </c>
      <c r="N2661" s="146">
        <v>42624</v>
      </c>
      <c r="O2661" s="146">
        <v>-2333526.94</v>
      </c>
      <c r="P2661" s="146">
        <v>37268622</v>
      </c>
      <c r="Q2661" t="str">
        <f t="shared" si="41"/>
        <v>3-Small C&amp;I</v>
      </c>
      <c r="R2661" s="148"/>
      <c r="S2661" t="s">
        <v>381</v>
      </c>
      <c r="U2661" s="148"/>
    </row>
    <row r="2662" spans="1:21" x14ac:dyDescent="0.35">
      <c r="A2662" s="146">
        <v>5</v>
      </c>
      <c r="B2662" s="146" t="s">
        <v>241</v>
      </c>
      <c r="C2662" s="146">
        <v>2020</v>
      </c>
      <c r="D2662" s="146">
        <v>5</v>
      </c>
      <c r="E2662" s="146" t="s">
        <v>371</v>
      </c>
      <c r="F2662" s="147">
        <v>6</v>
      </c>
      <c r="G2662" s="146" t="s">
        <v>293</v>
      </c>
      <c r="H2662" s="146">
        <v>627</v>
      </c>
      <c r="I2662" s="146" t="s">
        <v>366</v>
      </c>
      <c r="J2662" s="146" t="s">
        <v>310</v>
      </c>
      <c r="K2662" s="146" t="s">
        <v>154</v>
      </c>
      <c r="L2662" s="146">
        <v>4562</v>
      </c>
      <c r="M2662" s="146" t="s">
        <v>300</v>
      </c>
      <c r="N2662" s="146">
        <v>2</v>
      </c>
      <c r="O2662" s="146">
        <v>442.77</v>
      </c>
      <c r="P2662" s="146">
        <v>61</v>
      </c>
      <c r="Q2662" t="str">
        <f t="shared" si="41"/>
        <v>Street</v>
      </c>
      <c r="R2662" s="148"/>
      <c r="S2662" t="s">
        <v>381</v>
      </c>
      <c r="U2662" s="148"/>
    </row>
    <row r="2663" spans="1:21" x14ac:dyDescent="0.35">
      <c r="A2663" s="146">
        <v>5</v>
      </c>
      <c r="B2663" s="146" t="s">
        <v>241</v>
      </c>
      <c r="C2663" s="146">
        <v>2020</v>
      </c>
      <c r="D2663" s="146">
        <v>5</v>
      </c>
      <c r="E2663" s="146" t="s">
        <v>371</v>
      </c>
      <c r="F2663" s="147">
        <v>6</v>
      </c>
      <c r="G2663" s="146" t="s">
        <v>293</v>
      </c>
      <c r="H2663" s="146">
        <v>616</v>
      </c>
      <c r="I2663" s="146" t="s">
        <v>311</v>
      </c>
      <c r="J2663" s="146" t="s">
        <v>305</v>
      </c>
      <c r="K2663" s="146" t="s">
        <v>307</v>
      </c>
      <c r="L2663" s="146">
        <v>4562</v>
      </c>
      <c r="M2663" s="146" t="s">
        <v>300</v>
      </c>
      <c r="N2663" s="146">
        <v>919</v>
      </c>
      <c r="O2663" s="146">
        <v>58379.94</v>
      </c>
      <c r="P2663" s="146">
        <v>182849</v>
      </c>
      <c r="Q2663" t="str">
        <f t="shared" si="41"/>
        <v>Street</v>
      </c>
      <c r="R2663" s="148"/>
      <c r="S2663" t="s">
        <v>381</v>
      </c>
      <c r="U2663" s="148"/>
    </row>
    <row r="2664" spans="1:21" x14ac:dyDescent="0.35">
      <c r="A2664" s="146">
        <v>5</v>
      </c>
      <c r="B2664" s="146" t="s">
        <v>241</v>
      </c>
      <c r="C2664" s="146">
        <v>2020</v>
      </c>
      <c r="D2664" s="146">
        <v>5</v>
      </c>
      <c r="E2664" s="146" t="s">
        <v>371</v>
      </c>
      <c r="F2664" s="147">
        <v>6</v>
      </c>
      <c r="G2664" s="146" t="s">
        <v>293</v>
      </c>
      <c r="H2664" s="146">
        <v>612</v>
      </c>
      <c r="I2664" s="146" t="s">
        <v>363</v>
      </c>
      <c r="J2664" s="146" t="s">
        <v>253</v>
      </c>
      <c r="K2664" s="146" t="s">
        <v>295</v>
      </c>
      <c r="L2664" s="146">
        <v>700</v>
      </c>
      <c r="M2664" s="146" t="s">
        <v>296</v>
      </c>
      <c r="N2664" s="146">
        <v>2</v>
      </c>
      <c r="O2664" s="146">
        <v>53.6</v>
      </c>
      <c r="P2664" s="146">
        <v>197</v>
      </c>
      <c r="Q2664" t="str">
        <f t="shared" si="41"/>
        <v>3-Small C&amp;I</v>
      </c>
      <c r="R2664" s="148"/>
      <c r="S2664" t="s">
        <v>381</v>
      </c>
      <c r="U2664" s="148"/>
    </row>
    <row r="2665" spans="1:21" x14ac:dyDescent="0.35">
      <c r="A2665" s="146">
        <v>4</v>
      </c>
      <c r="B2665" s="146" t="s">
        <v>249</v>
      </c>
      <c r="C2665" s="146">
        <v>2020</v>
      </c>
      <c r="D2665" s="146">
        <v>5</v>
      </c>
      <c r="E2665" s="146" t="s">
        <v>371</v>
      </c>
      <c r="F2665" s="147">
        <v>3</v>
      </c>
      <c r="G2665" s="146" t="s">
        <v>262</v>
      </c>
      <c r="H2665" s="146">
        <v>621</v>
      </c>
      <c r="I2665" s="146" t="s">
        <v>323</v>
      </c>
      <c r="J2665" s="146" t="s">
        <v>253</v>
      </c>
      <c r="K2665" s="146" t="s">
        <v>295</v>
      </c>
      <c r="L2665" s="146">
        <v>4532</v>
      </c>
      <c r="M2665" s="146" t="s">
        <v>265</v>
      </c>
      <c r="N2665" s="146">
        <v>8</v>
      </c>
      <c r="O2665" s="146">
        <v>179.75</v>
      </c>
      <c r="P2665" s="146">
        <v>1136</v>
      </c>
      <c r="Q2665" t="str">
        <f t="shared" si="41"/>
        <v>3-Small C&amp;I</v>
      </c>
      <c r="R2665" s="148"/>
      <c r="S2665" t="s">
        <v>381</v>
      </c>
      <c r="U2665" s="148"/>
    </row>
    <row r="2666" spans="1:21" x14ac:dyDescent="0.35">
      <c r="A2666" s="146">
        <v>5</v>
      </c>
      <c r="B2666" s="146" t="s">
        <v>241</v>
      </c>
      <c r="C2666" s="146">
        <v>2020</v>
      </c>
      <c r="D2666" s="146">
        <v>5</v>
      </c>
      <c r="E2666" s="146" t="s">
        <v>371</v>
      </c>
      <c r="F2666" s="147">
        <v>6</v>
      </c>
      <c r="G2666" s="146" t="s">
        <v>293</v>
      </c>
      <c r="H2666" s="146">
        <v>621</v>
      </c>
      <c r="I2666" s="146" t="s">
        <v>323</v>
      </c>
      <c r="J2666" s="146" t="s">
        <v>253</v>
      </c>
      <c r="K2666" s="146" t="s">
        <v>295</v>
      </c>
      <c r="L2666" s="146">
        <v>4562</v>
      </c>
      <c r="M2666" s="146" t="s">
        <v>300</v>
      </c>
      <c r="N2666" s="146">
        <v>10</v>
      </c>
      <c r="O2666" s="146">
        <v>167.38</v>
      </c>
      <c r="P2666" s="146">
        <v>939</v>
      </c>
      <c r="Q2666" t="str">
        <f t="shared" si="41"/>
        <v>3-Small C&amp;I</v>
      </c>
      <c r="R2666" s="148"/>
      <c r="S2666" t="s">
        <v>381</v>
      </c>
      <c r="U2666" s="148"/>
    </row>
    <row r="2667" spans="1:21" x14ac:dyDescent="0.35">
      <c r="A2667" s="146">
        <v>5</v>
      </c>
      <c r="B2667" s="146" t="s">
        <v>241</v>
      </c>
      <c r="C2667" s="146">
        <v>2020</v>
      </c>
      <c r="D2667" s="146">
        <v>5</v>
      </c>
      <c r="E2667" s="146" t="s">
        <v>371</v>
      </c>
      <c r="F2667" s="147">
        <v>5</v>
      </c>
      <c r="G2667" s="146" t="s">
        <v>283</v>
      </c>
      <c r="H2667" s="146">
        <v>603</v>
      </c>
      <c r="I2667" s="146" t="s">
        <v>306</v>
      </c>
      <c r="J2667" s="146" t="s">
        <v>305</v>
      </c>
      <c r="K2667" s="146" t="s">
        <v>307</v>
      </c>
      <c r="L2667" s="146">
        <v>460</v>
      </c>
      <c r="M2667" s="146" t="s">
        <v>285</v>
      </c>
      <c r="N2667" s="146">
        <v>50</v>
      </c>
      <c r="O2667" s="146">
        <v>6255.06</v>
      </c>
      <c r="P2667" s="146">
        <v>15986</v>
      </c>
      <c r="Q2667" t="str">
        <f t="shared" si="41"/>
        <v>Street</v>
      </c>
      <c r="R2667" s="148"/>
      <c r="S2667" t="s">
        <v>381</v>
      </c>
      <c r="U2667" s="148"/>
    </row>
    <row r="2668" spans="1:21" x14ac:dyDescent="0.35">
      <c r="A2668" s="146">
        <v>5</v>
      </c>
      <c r="B2668" s="146" t="s">
        <v>241</v>
      </c>
      <c r="C2668" s="146">
        <v>2020</v>
      </c>
      <c r="D2668" s="146">
        <v>5</v>
      </c>
      <c r="E2668" s="146" t="s">
        <v>371</v>
      </c>
      <c r="F2668" s="147">
        <v>60</v>
      </c>
      <c r="G2668" s="146" t="s">
        <v>154</v>
      </c>
      <c r="H2668" s="146">
        <v>623</v>
      </c>
      <c r="I2668" s="146" t="s">
        <v>302</v>
      </c>
      <c r="J2668" s="146" t="s">
        <v>301</v>
      </c>
      <c r="K2668" s="146" t="s">
        <v>303</v>
      </c>
      <c r="L2668" s="146">
        <v>360</v>
      </c>
      <c r="M2668" s="146" t="s">
        <v>304</v>
      </c>
      <c r="N2668" s="146">
        <v>3</v>
      </c>
      <c r="O2668" s="146">
        <v>40.42</v>
      </c>
      <c r="P2668" s="146">
        <v>114</v>
      </c>
      <c r="Q2668" t="str">
        <f t="shared" si="41"/>
        <v>Street</v>
      </c>
      <c r="R2668" s="148"/>
      <c r="S2668" t="s">
        <v>381</v>
      </c>
      <c r="U2668" s="148"/>
    </row>
    <row r="2669" spans="1:21" x14ac:dyDescent="0.35">
      <c r="A2669" s="146">
        <v>5</v>
      </c>
      <c r="B2669" s="146" t="s">
        <v>241</v>
      </c>
      <c r="C2669" s="146">
        <v>2020</v>
      </c>
      <c r="D2669" s="146">
        <v>5</v>
      </c>
      <c r="E2669" s="146" t="s">
        <v>371</v>
      </c>
      <c r="F2669" s="147">
        <v>5</v>
      </c>
      <c r="G2669" s="146" t="s">
        <v>283</v>
      </c>
      <c r="H2669" s="146">
        <v>700</v>
      </c>
      <c r="I2669" s="146" t="s">
        <v>329</v>
      </c>
      <c r="J2669" s="146" t="s">
        <v>277</v>
      </c>
      <c r="K2669" s="146" t="s">
        <v>317</v>
      </c>
      <c r="L2669" s="146">
        <v>460</v>
      </c>
      <c r="M2669" s="146" t="s">
        <v>285</v>
      </c>
      <c r="N2669" s="146">
        <v>4</v>
      </c>
      <c r="O2669" s="146">
        <v>102209.38</v>
      </c>
      <c r="P2669" s="146">
        <v>583700</v>
      </c>
      <c r="Q2669" t="str">
        <f t="shared" si="41"/>
        <v>5-Large C&amp;I</v>
      </c>
      <c r="R2669" s="148"/>
      <c r="S2669" t="s">
        <v>381</v>
      </c>
      <c r="U2669" s="148"/>
    </row>
    <row r="2670" spans="1:21" x14ac:dyDescent="0.35">
      <c r="A2670" s="146">
        <v>5</v>
      </c>
      <c r="B2670" s="146" t="s">
        <v>241</v>
      </c>
      <c r="C2670" s="146">
        <v>2020</v>
      </c>
      <c r="D2670" s="146">
        <v>5</v>
      </c>
      <c r="E2670" s="146" t="s">
        <v>371</v>
      </c>
      <c r="F2670" s="147">
        <v>1</v>
      </c>
      <c r="G2670" s="146" t="s">
        <v>243</v>
      </c>
      <c r="H2670" s="146">
        <v>2</v>
      </c>
      <c r="I2670" s="146" t="s">
        <v>330</v>
      </c>
      <c r="J2670" s="146" t="s">
        <v>245</v>
      </c>
      <c r="K2670" s="146" t="s">
        <v>246</v>
      </c>
      <c r="L2670" s="146">
        <v>200</v>
      </c>
      <c r="M2670" s="146" t="s">
        <v>259</v>
      </c>
      <c r="N2670" s="146">
        <v>321</v>
      </c>
      <c r="O2670" s="146">
        <v>30704.1</v>
      </c>
      <c r="P2670" s="146">
        <v>119745</v>
      </c>
      <c r="Q2670" t="str">
        <f t="shared" si="41"/>
        <v>1-Residential</v>
      </c>
      <c r="R2670" s="148"/>
      <c r="S2670" t="s">
        <v>381</v>
      </c>
      <c r="U2670" s="148"/>
    </row>
    <row r="2671" spans="1:21" x14ac:dyDescent="0.35">
      <c r="A2671" s="146">
        <v>5</v>
      </c>
      <c r="B2671" s="146" t="s">
        <v>241</v>
      </c>
      <c r="C2671" s="146">
        <v>2020</v>
      </c>
      <c r="D2671" s="146">
        <v>5</v>
      </c>
      <c r="E2671" s="146" t="s">
        <v>371</v>
      </c>
      <c r="F2671" s="147">
        <v>5</v>
      </c>
      <c r="G2671" s="146" t="s">
        <v>283</v>
      </c>
      <c r="H2671" s="146">
        <v>710</v>
      </c>
      <c r="I2671" s="146" t="s">
        <v>332</v>
      </c>
      <c r="J2671" s="146" t="s">
        <v>277</v>
      </c>
      <c r="K2671" s="146" t="s">
        <v>317</v>
      </c>
      <c r="L2671" s="146">
        <v>4552</v>
      </c>
      <c r="M2671" s="146" t="s">
        <v>313</v>
      </c>
      <c r="N2671" s="146">
        <v>662</v>
      </c>
      <c r="O2671" s="146">
        <v>10002431.67</v>
      </c>
      <c r="P2671" s="146">
        <v>159974193</v>
      </c>
      <c r="Q2671" t="str">
        <f t="shared" si="41"/>
        <v>5-Large C&amp;I</v>
      </c>
      <c r="R2671" s="148"/>
      <c r="S2671" t="s">
        <v>381</v>
      </c>
      <c r="U2671" s="148"/>
    </row>
    <row r="2672" spans="1:21" x14ac:dyDescent="0.35">
      <c r="A2672" s="146">
        <v>4</v>
      </c>
      <c r="B2672" s="146" t="s">
        <v>249</v>
      </c>
      <c r="C2672" s="146">
        <v>2020</v>
      </c>
      <c r="D2672" s="146">
        <v>5</v>
      </c>
      <c r="E2672" s="146" t="s">
        <v>371</v>
      </c>
      <c r="F2672" s="147">
        <v>1</v>
      </c>
      <c r="G2672" s="146" t="s">
        <v>243</v>
      </c>
      <c r="H2672" s="146">
        <v>6</v>
      </c>
      <c r="I2672" s="146" t="s">
        <v>344</v>
      </c>
      <c r="J2672" s="146" t="s">
        <v>257</v>
      </c>
      <c r="K2672" s="146" t="s">
        <v>258</v>
      </c>
      <c r="L2672" s="146">
        <v>200</v>
      </c>
      <c r="M2672" s="146" t="s">
        <v>259</v>
      </c>
      <c r="N2672" s="146">
        <v>27</v>
      </c>
      <c r="O2672" s="146">
        <v>3046.36</v>
      </c>
      <c r="P2672" s="146">
        <v>17788</v>
      </c>
      <c r="Q2672" t="str">
        <f t="shared" si="41"/>
        <v>2-Low Income Residential</v>
      </c>
      <c r="R2672" s="148"/>
      <c r="S2672" t="s">
        <v>381</v>
      </c>
      <c r="U2672" s="148"/>
    </row>
    <row r="2673" spans="1:21" x14ac:dyDescent="0.35">
      <c r="A2673" s="146">
        <v>4</v>
      </c>
      <c r="B2673" s="146" t="s">
        <v>249</v>
      </c>
      <c r="C2673" s="146">
        <v>2020</v>
      </c>
      <c r="D2673" s="146">
        <v>5</v>
      </c>
      <c r="E2673" s="146" t="s">
        <v>371</v>
      </c>
      <c r="F2673" s="147">
        <v>3</v>
      </c>
      <c r="G2673" s="146" t="s">
        <v>262</v>
      </c>
      <c r="H2673" s="146">
        <v>952</v>
      </c>
      <c r="I2673" s="146" t="s">
        <v>272</v>
      </c>
      <c r="J2673" s="146" t="s">
        <v>260</v>
      </c>
      <c r="K2673" s="146" t="s">
        <v>273</v>
      </c>
      <c r="L2673" s="146">
        <v>4532</v>
      </c>
      <c r="M2673" s="146" t="s">
        <v>265</v>
      </c>
      <c r="N2673" s="146">
        <v>10</v>
      </c>
      <c r="O2673" s="146">
        <v>375.03</v>
      </c>
      <c r="P2673" s="146">
        <v>2586</v>
      </c>
      <c r="Q2673" t="str">
        <f t="shared" si="41"/>
        <v>3-Small C&amp;I</v>
      </c>
      <c r="R2673" s="148"/>
      <c r="S2673" t="s">
        <v>381</v>
      </c>
      <c r="U2673" s="148"/>
    </row>
    <row r="2674" spans="1:21" x14ac:dyDescent="0.35">
      <c r="A2674" s="146">
        <v>4</v>
      </c>
      <c r="B2674" s="146" t="s">
        <v>249</v>
      </c>
      <c r="C2674" s="146">
        <v>2020</v>
      </c>
      <c r="D2674" s="146">
        <v>5</v>
      </c>
      <c r="E2674" s="146" t="s">
        <v>371</v>
      </c>
      <c r="F2674" s="147">
        <v>1</v>
      </c>
      <c r="G2674" s="146" t="s">
        <v>243</v>
      </c>
      <c r="H2674" s="146">
        <v>10</v>
      </c>
      <c r="I2674" s="146" t="s">
        <v>347</v>
      </c>
      <c r="J2674" s="146" t="s">
        <v>266</v>
      </c>
      <c r="K2674" s="146" t="s">
        <v>276</v>
      </c>
      <c r="L2674" s="146">
        <v>200</v>
      </c>
      <c r="M2674" s="146" t="s">
        <v>259</v>
      </c>
      <c r="N2674" s="146">
        <v>5</v>
      </c>
      <c r="O2674" s="146">
        <v>566.79999999999995</v>
      </c>
      <c r="P2674" s="146">
        <v>2342</v>
      </c>
      <c r="Q2674" t="str">
        <f t="shared" si="41"/>
        <v>3-Small C&amp;I</v>
      </c>
      <c r="R2674" s="148"/>
      <c r="S2674" t="s">
        <v>381</v>
      </c>
      <c r="U2674" s="148"/>
    </row>
    <row r="2675" spans="1:21" x14ac:dyDescent="0.35">
      <c r="A2675" s="146">
        <v>5</v>
      </c>
      <c r="B2675" s="146" t="s">
        <v>241</v>
      </c>
      <c r="C2675" s="146">
        <v>2020</v>
      </c>
      <c r="D2675" s="146">
        <v>5</v>
      </c>
      <c r="E2675" s="146" t="s">
        <v>371</v>
      </c>
      <c r="F2675" s="147">
        <v>3</v>
      </c>
      <c r="G2675" s="146" t="s">
        <v>262</v>
      </c>
      <c r="H2675" s="146">
        <v>13</v>
      </c>
      <c r="I2675" s="146" t="s">
        <v>337</v>
      </c>
      <c r="J2675" s="146" t="s">
        <v>268</v>
      </c>
      <c r="K2675" s="146" t="s">
        <v>281</v>
      </c>
      <c r="L2675" s="146">
        <v>300</v>
      </c>
      <c r="M2675" s="146" t="s">
        <v>282</v>
      </c>
      <c r="N2675" s="146">
        <v>94</v>
      </c>
      <c r="O2675" s="146">
        <v>179356.91</v>
      </c>
      <c r="P2675" s="146">
        <v>919367</v>
      </c>
      <c r="Q2675" t="str">
        <f t="shared" si="41"/>
        <v>4-Medium C&amp;I</v>
      </c>
      <c r="R2675" s="148"/>
      <c r="S2675" t="s">
        <v>381</v>
      </c>
      <c r="U2675" s="148"/>
    </row>
    <row r="2676" spans="1:21" x14ac:dyDescent="0.35">
      <c r="A2676" s="146">
        <v>5</v>
      </c>
      <c r="B2676" s="146" t="s">
        <v>241</v>
      </c>
      <c r="C2676" s="146">
        <v>2020</v>
      </c>
      <c r="D2676" s="146">
        <v>5</v>
      </c>
      <c r="E2676" s="146" t="s">
        <v>371</v>
      </c>
      <c r="F2676" s="147">
        <v>75</v>
      </c>
      <c r="G2676" s="146" t="s">
        <v>154</v>
      </c>
      <c r="H2676" s="146">
        <v>13</v>
      </c>
      <c r="I2676" s="146" t="s">
        <v>337</v>
      </c>
      <c r="J2676" s="146" t="s">
        <v>268</v>
      </c>
      <c r="K2676" s="146" t="s">
        <v>281</v>
      </c>
      <c r="L2676" s="146">
        <v>1575</v>
      </c>
      <c r="M2676" s="146" t="s">
        <v>320</v>
      </c>
      <c r="N2676" s="146">
        <v>1</v>
      </c>
      <c r="O2676" s="146">
        <v>1033.31</v>
      </c>
      <c r="P2676" s="146">
        <v>5040</v>
      </c>
      <c r="Q2676" t="str">
        <f t="shared" si="41"/>
        <v>4-Medium C&amp;I</v>
      </c>
      <c r="R2676" s="148"/>
      <c r="S2676" t="s">
        <v>381</v>
      </c>
      <c r="U2676" s="148"/>
    </row>
    <row r="2677" spans="1:21" x14ac:dyDescent="0.35">
      <c r="A2677" s="146">
        <v>5</v>
      </c>
      <c r="B2677" s="146" t="s">
        <v>241</v>
      </c>
      <c r="C2677" s="146">
        <v>2020</v>
      </c>
      <c r="D2677" s="146">
        <v>5</v>
      </c>
      <c r="E2677" s="146" t="s">
        <v>371</v>
      </c>
      <c r="F2677" s="147">
        <v>3</v>
      </c>
      <c r="G2677" s="146" t="s">
        <v>262</v>
      </c>
      <c r="H2677" s="146">
        <v>8</v>
      </c>
      <c r="I2677" s="146" t="s">
        <v>333</v>
      </c>
      <c r="J2677" s="146" t="s">
        <v>255</v>
      </c>
      <c r="K2677" s="146" t="s">
        <v>264</v>
      </c>
      <c r="L2677" s="146">
        <v>300</v>
      </c>
      <c r="M2677" s="146" t="s">
        <v>282</v>
      </c>
      <c r="N2677" s="146">
        <v>377</v>
      </c>
      <c r="O2677" s="146">
        <v>20990.84</v>
      </c>
      <c r="P2677" s="146">
        <v>91866</v>
      </c>
      <c r="Q2677" t="str">
        <f t="shared" si="41"/>
        <v>3-Small C&amp;I</v>
      </c>
      <c r="R2677" s="148"/>
      <c r="S2677" t="s">
        <v>381</v>
      </c>
      <c r="U2677" s="148"/>
    </row>
    <row r="2678" spans="1:21" x14ac:dyDescent="0.35">
      <c r="A2678" s="146">
        <v>5</v>
      </c>
      <c r="B2678" s="146" t="s">
        <v>241</v>
      </c>
      <c r="C2678" s="146">
        <v>2020</v>
      </c>
      <c r="D2678" s="146">
        <v>5</v>
      </c>
      <c r="E2678" s="146" t="s">
        <v>371</v>
      </c>
      <c r="F2678" s="147">
        <v>77</v>
      </c>
      <c r="G2678" s="146" t="s">
        <v>154</v>
      </c>
      <c r="H2678" s="146">
        <v>5</v>
      </c>
      <c r="I2678" s="146" t="s">
        <v>289</v>
      </c>
      <c r="J2678" s="146" t="s">
        <v>248</v>
      </c>
      <c r="K2678" s="146" t="s">
        <v>270</v>
      </c>
      <c r="L2678" s="146">
        <v>1577</v>
      </c>
      <c r="M2678" s="146" t="s">
        <v>336</v>
      </c>
      <c r="N2678" s="146">
        <v>2</v>
      </c>
      <c r="O2678" s="146">
        <v>1880.39</v>
      </c>
      <c r="P2678" s="146">
        <v>8486</v>
      </c>
      <c r="Q2678" t="str">
        <f t="shared" si="41"/>
        <v>3-Small C&amp;I</v>
      </c>
      <c r="R2678" s="148"/>
      <c r="S2678" t="s">
        <v>381</v>
      </c>
      <c r="U2678" s="148"/>
    </row>
    <row r="2679" spans="1:21" x14ac:dyDescent="0.35">
      <c r="A2679" s="146">
        <v>5</v>
      </c>
      <c r="B2679" s="146" t="s">
        <v>241</v>
      </c>
      <c r="C2679" s="146">
        <v>2020</v>
      </c>
      <c r="D2679" s="146">
        <v>5</v>
      </c>
      <c r="E2679" s="146" t="s">
        <v>371</v>
      </c>
      <c r="F2679" s="147">
        <v>79</v>
      </c>
      <c r="G2679" s="146" t="s">
        <v>154</v>
      </c>
      <c r="H2679" s="146">
        <v>5</v>
      </c>
      <c r="I2679" s="146" t="s">
        <v>289</v>
      </c>
      <c r="J2679" s="146" t="s">
        <v>248</v>
      </c>
      <c r="K2679" s="146" t="s">
        <v>270</v>
      </c>
      <c r="L2679" s="146">
        <v>1579</v>
      </c>
      <c r="M2679" s="146" t="s">
        <v>343</v>
      </c>
      <c r="N2679" s="146">
        <v>1</v>
      </c>
      <c r="O2679" s="146">
        <v>9.64</v>
      </c>
      <c r="P2679" s="146">
        <v>0</v>
      </c>
      <c r="Q2679" t="str">
        <f t="shared" si="41"/>
        <v>3-Small C&amp;I</v>
      </c>
      <c r="R2679" s="148"/>
      <c r="S2679" t="s">
        <v>381</v>
      </c>
      <c r="U2679" s="148"/>
    </row>
    <row r="2680" spans="1:21" x14ac:dyDescent="0.35">
      <c r="A2680" s="146">
        <v>5</v>
      </c>
      <c r="B2680" s="146" t="s">
        <v>241</v>
      </c>
      <c r="C2680" s="146">
        <v>2020</v>
      </c>
      <c r="D2680" s="146">
        <v>5</v>
      </c>
      <c r="E2680" s="146" t="s">
        <v>371</v>
      </c>
      <c r="F2680" s="147">
        <v>79</v>
      </c>
      <c r="G2680" s="146" t="s">
        <v>154</v>
      </c>
      <c r="H2680" s="146">
        <v>153</v>
      </c>
      <c r="I2680" s="146" t="s">
        <v>342</v>
      </c>
      <c r="J2680" s="146" t="s">
        <v>279</v>
      </c>
      <c r="K2680" s="146" t="s">
        <v>279</v>
      </c>
      <c r="L2680" s="146">
        <v>1579</v>
      </c>
      <c r="M2680" s="146" t="s">
        <v>343</v>
      </c>
      <c r="N2680" s="146">
        <v>18</v>
      </c>
      <c r="O2680" s="146">
        <v>0</v>
      </c>
      <c r="P2680" s="146">
        <v>3452086</v>
      </c>
      <c r="Q2680" t="str">
        <f t="shared" si="41"/>
        <v>OTHER</v>
      </c>
      <c r="R2680" s="148"/>
      <c r="S2680" t="s">
        <v>381</v>
      </c>
      <c r="U2680" s="148"/>
    </row>
    <row r="2681" spans="1:21" x14ac:dyDescent="0.35">
      <c r="A2681" s="146">
        <v>4</v>
      </c>
      <c r="B2681" s="146" t="s">
        <v>249</v>
      </c>
      <c r="C2681" s="146">
        <v>2020</v>
      </c>
      <c r="D2681" s="146">
        <v>5</v>
      </c>
      <c r="E2681" s="146" t="s">
        <v>371</v>
      </c>
      <c r="F2681" s="147">
        <v>3</v>
      </c>
      <c r="G2681" s="146" t="s">
        <v>262</v>
      </c>
      <c r="H2681" s="146">
        <v>5</v>
      </c>
      <c r="I2681" s="146" t="s">
        <v>289</v>
      </c>
      <c r="J2681" s="146" t="s">
        <v>248</v>
      </c>
      <c r="K2681" s="146" t="s">
        <v>270</v>
      </c>
      <c r="L2681" s="146">
        <v>300</v>
      </c>
      <c r="M2681" s="146" t="s">
        <v>282</v>
      </c>
      <c r="N2681" s="146">
        <v>167</v>
      </c>
      <c r="O2681" s="146">
        <v>20406.59</v>
      </c>
      <c r="P2681" s="146">
        <v>85669</v>
      </c>
      <c r="Q2681" t="str">
        <f t="shared" si="41"/>
        <v>3-Small C&amp;I</v>
      </c>
      <c r="R2681" s="148"/>
      <c r="S2681" t="s">
        <v>381</v>
      </c>
      <c r="U2681" s="148"/>
    </row>
    <row r="2682" spans="1:21" x14ac:dyDescent="0.35">
      <c r="A2682" s="146">
        <v>5</v>
      </c>
      <c r="B2682" s="146" t="s">
        <v>241</v>
      </c>
      <c r="C2682" s="146">
        <v>2020</v>
      </c>
      <c r="D2682" s="146">
        <v>5</v>
      </c>
      <c r="E2682" s="146" t="s">
        <v>371</v>
      </c>
      <c r="F2682" s="147">
        <v>6</v>
      </c>
      <c r="G2682" s="146" t="s">
        <v>293</v>
      </c>
      <c r="H2682" s="146">
        <v>619</v>
      </c>
      <c r="I2682" s="146" t="s">
        <v>341</v>
      </c>
      <c r="J2682" s="146" t="s">
        <v>308</v>
      </c>
      <c r="K2682" s="146" t="s">
        <v>154</v>
      </c>
      <c r="L2682" s="146">
        <v>4562</v>
      </c>
      <c r="M2682" s="146" t="s">
        <v>300</v>
      </c>
      <c r="N2682" s="146">
        <v>423</v>
      </c>
      <c r="O2682" s="146">
        <v>420791.24</v>
      </c>
      <c r="P2682" s="146">
        <v>3321753</v>
      </c>
      <c r="Q2682" t="str">
        <f t="shared" si="41"/>
        <v>Street</v>
      </c>
      <c r="R2682" s="148"/>
      <c r="S2682" t="s">
        <v>381</v>
      </c>
      <c r="U2682" s="148"/>
    </row>
    <row r="2683" spans="1:21" x14ac:dyDescent="0.35">
      <c r="A2683" s="146">
        <v>5</v>
      </c>
      <c r="B2683" s="146" t="s">
        <v>241</v>
      </c>
      <c r="C2683" s="146">
        <v>2020</v>
      </c>
      <c r="D2683" s="146">
        <v>5</v>
      </c>
      <c r="E2683" s="146" t="s">
        <v>371</v>
      </c>
      <c r="F2683" s="147">
        <v>6</v>
      </c>
      <c r="G2683" s="146" t="s">
        <v>293</v>
      </c>
      <c r="H2683" s="146">
        <v>625</v>
      </c>
      <c r="I2683" s="146" t="s">
        <v>354</v>
      </c>
      <c r="J2683" s="146" t="s">
        <v>310</v>
      </c>
      <c r="K2683" s="146" t="s">
        <v>154</v>
      </c>
      <c r="L2683" s="146">
        <v>700</v>
      </c>
      <c r="M2683" s="146" t="s">
        <v>296</v>
      </c>
      <c r="N2683" s="146">
        <v>1</v>
      </c>
      <c r="O2683" s="146">
        <v>17.23</v>
      </c>
      <c r="P2683" s="146">
        <v>16</v>
      </c>
      <c r="Q2683" t="str">
        <f t="shared" si="41"/>
        <v>Street</v>
      </c>
      <c r="R2683" s="148"/>
      <c r="S2683" t="s">
        <v>381</v>
      </c>
      <c r="U2683" s="148"/>
    </row>
    <row r="2684" spans="1:21" x14ac:dyDescent="0.35">
      <c r="A2684" s="146">
        <v>5</v>
      </c>
      <c r="B2684" s="146" t="s">
        <v>241</v>
      </c>
      <c r="C2684" s="146">
        <v>2020</v>
      </c>
      <c r="D2684" s="146">
        <v>5</v>
      </c>
      <c r="E2684" s="146" t="s">
        <v>371</v>
      </c>
      <c r="F2684" s="147">
        <v>60</v>
      </c>
      <c r="G2684" s="146" t="s">
        <v>154</v>
      </c>
      <c r="H2684" s="146">
        <v>621</v>
      </c>
      <c r="I2684" s="146" t="s">
        <v>323</v>
      </c>
      <c r="J2684" s="146" t="s">
        <v>253</v>
      </c>
      <c r="K2684" s="146" t="s">
        <v>295</v>
      </c>
      <c r="L2684" s="146">
        <v>4563</v>
      </c>
      <c r="M2684" s="146" t="s">
        <v>324</v>
      </c>
      <c r="N2684" s="146">
        <v>1</v>
      </c>
      <c r="O2684" s="146">
        <v>7.83</v>
      </c>
      <c r="P2684" s="146">
        <v>7</v>
      </c>
      <c r="Q2684" t="str">
        <f t="shared" si="41"/>
        <v>3-Small C&amp;I</v>
      </c>
      <c r="R2684" s="148"/>
      <c r="S2684" t="s">
        <v>381</v>
      </c>
      <c r="U2684" s="148"/>
    </row>
    <row r="2685" spans="1:21" x14ac:dyDescent="0.35">
      <c r="A2685" s="146">
        <v>5</v>
      </c>
      <c r="B2685" s="146" t="s">
        <v>241</v>
      </c>
      <c r="C2685" s="146">
        <v>2020</v>
      </c>
      <c r="D2685" s="146">
        <v>5</v>
      </c>
      <c r="E2685" s="146" t="s">
        <v>371</v>
      </c>
      <c r="F2685" s="147">
        <v>6</v>
      </c>
      <c r="G2685" s="146" t="s">
        <v>293</v>
      </c>
      <c r="H2685" s="146">
        <v>602</v>
      </c>
      <c r="I2685" s="146" t="s">
        <v>309</v>
      </c>
      <c r="J2685" s="146" t="s">
        <v>305</v>
      </c>
      <c r="K2685" s="146" t="s">
        <v>307</v>
      </c>
      <c r="L2685" s="146">
        <v>700</v>
      </c>
      <c r="M2685" s="146" t="s">
        <v>296</v>
      </c>
      <c r="N2685" s="146">
        <v>318</v>
      </c>
      <c r="O2685" s="146">
        <v>25827.33</v>
      </c>
      <c r="P2685" s="146">
        <v>63741</v>
      </c>
      <c r="Q2685" t="str">
        <f t="shared" si="41"/>
        <v>Street</v>
      </c>
      <c r="R2685" s="148"/>
      <c r="S2685" t="s">
        <v>381</v>
      </c>
      <c r="U2685" s="148"/>
    </row>
    <row r="2686" spans="1:21" x14ac:dyDescent="0.35">
      <c r="A2686" s="146">
        <v>4</v>
      </c>
      <c r="B2686" s="146" t="s">
        <v>249</v>
      </c>
      <c r="C2686" s="146">
        <v>2020</v>
      </c>
      <c r="D2686" s="146">
        <v>5</v>
      </c>
      <c r="E2686" s="146" t="s">
        <v>371</v>
      </c>
      <c r="F2686" s="147">
        <v>6</v>
      </c>
      <c r="G2686" s="146" t="s">
        <v>293</v>
      </c>
      <c r="H2686" s="146">
        <v>624</v>
      </c>
      <c r="I2686" s="146" t="s">
        <v>325</v>
      </c>
      <c r="J2686" s="146" t="s">
        <v>301</v>
      </c>
      <c r="K2686" s="146" t="s">
        <v>303</v>
      </c>
      <c r="L2686" s="146">
        <v>4562</v>
      </c>
      <c r="M2686" s="146" t="s">
        <v>300</v>
      </c>
      <c r="N2686" s="146">
        <v>2</v>
      </c>
      <c r="O2686" s="146">
        <v>1163.6400000000001</v>
      </c>
      <c r="P2686" s="146">
        <v>4854</v>
      </c>
      <c r="Q2686" t="str">
        <f t="shared" si="41"/>
        <v>Street</v>
      </c>
      <c r="R2686" s="148"/>
      <c r="S2686" t="s">
        <v>381</v>
      </c>
      <c r="U2686" s="148"/>
    </row>
    <row r="2687" spans="1:21" x14ac:dyDescent="0.35">
      <c r="A2687" s="146">
        <v>5</v>
      </c>
      <c r="B2687" s="146" t="s">
        <v>241</v>
      </c>
      <c r="C2687" s="146">
        <v>2020</v>
      </c>
      <c r="D2687" s="146">
        <v>5</v>
      </c>
      <c r="E2687" s="146" t="s">
        <v>371</v>
      </c>
      <c r="F2687" s="147">
        <v>60</v>
      </c>
      <c r="G2687" s="146" t="s">
        <v>154</v>
      </c>
      <c r="H2687" s="146">
        <v>601</v>
      </c>
      <c r="I2687" s="146" t="s">
        <v>359</v>
      </c>
      <c r="J2687" s="146" t="s">
        <v>290</v>
      </c>
      <c r="K2687" s="146" t="s">
        <v>299</v>
      </c>
      <c r="L2687" s="146">
        <v>360</v>
      </c>
      <c r="M2687" s="146" t="s">
        <v>304</v>
      </c>
      <c r="N2687" s="146">
        <v>46</v>
      </c>
      <c r="O2687" s="146">
        <v>1115.01</v>
      </c>
      <c r="P2687" s="146">
        <v>1632</v>
      </c>
      <c r="Q2687" t="str">
        <f t="shared" si="41"/>
        <v>Street</v>
      </c>
      <c r="R2687" s="148"/>
      <c r="S2687" t="s">
        <v>381</v>
      </c>
      <c r="U2687" s="148"/>
    </row>
    <row r="2688" spans="1:21" x14ac:dyDescent="0.35">
      <c r="A2688" s="146">
        <v>5</v>
      </c>
      <c r="B2688" s="146" t="s">
        <v>241</v>
      </c>
      <c r="C2688" s="146">
        <v>2020</v>
      </c>
      <c r="D2688" s="146">
        <v>5</v>
      </c>
      <c r="E2688" s="146" t="s">
        <v>371</v>
      </c>
      <c r="F2688" s="147">
        <v>1</v>
      </c>
      <c r="G2688" s="146" t="s">
        <v>243</v>
      </c>
      <c r="H2688" s="146">
        <v>7</v>
      </c>
      <c r="I2688" s="146" t="s">
        <v>345</v>
      </c>
      <c r="J2688" s="146" t="s">
        <v>257</v>
      </c>
      <c r="K2688" s="146" t="s">
        <v>258</v>
      </c>
      <c r="L2688" s="146">
        <v>200</v>
      </c>
      <c r="M2688" s="146" t="s">
        <v>259</v>
      </c>
      <c r="N2688" s="146">
        <v>73</v>
      </c>
      <c r="O2688" s="146">
        <v>5806.29</v>
      </c>
      <c r="P2688" s="146">
        <v>35237</v>
      </c>
      <c r="Q2688" t="str">
        <f t="shared" si="41"/>
        <v>2-Low Income Residential</v>
      </c>
      <c r="R2688" s="148"/>
      <c r="S2688" t="s">
        <v>381</v>
      </c>
      <c r="U2688" s="148"/>
    </row>
    <row r="2689" spans="1:21" x14ac:dyDescent="0.35">
      <c r="A2689" s="146">
        <v>4</v>
      </c>
      <c r="B2689" s="146" t="s">
        <v>249</v>
      </c>
      <c r="C2689" s="146">
        <v>2020</v>
      </c>
      <c r="D2689" s="146">
        <v>5</v>
      </c>
      <c r="E2689" s="146" t="s">
        <v>371</v>
      </c>
      <c r="F2689" s="147">
        <v>3</v>
      </c>
      <c r="G2689" s="146" t="s">
        <v>262</v>
      </c>
      <c r="H2689" s="146">
        <v>954</v>
      </c>
      <c r="I2689" s="146" t="s">
        <v>356</v>
      </c>
      <c r="J2689" s="146" t="s">
        <v>268</v>
      </c>
      <c r="K2689" s="146" t="s">
        <v>281</v>
      </c>
      <c r="L2689" s="146">
        <v>4532</v>
      </c>
      <c r="M2689" s="146" t="s">
        <v>265</v>
      </c>
      <c r="N2689" s="146">
        <v>74</v>
      </c>
      <c r="O2689" s="146">
        <v>100753.91</v>
      </c>
      <c r="P2689" s="146">
        <v>1042124</v>
      </c>
      <c r="Q2689" t="str">
        <f t="shared" si="41"/>
        <v>4-Medium C&amp;I</v>
      </c>
      <c r="R2689" s="148"/>
      <c r="S2689" t="s">
        <v>381</v>
      </c>
      <c r="U2689" s="148"/>
    </row>
    <row r="2690" spans="1:21" x14ac:dyDescent="0.35">
      <c r="A2690" s="146">
        <v>5</v>
      </c>
      <c r="B2690" s="146" t="s">
        <v>241</v>
      </c>
      <c r="C2690" s="146">
        <v>2020</v>
      </c>
      <c r="D2690" s="146">
        <v>5</v>
      </c>
      <c r="E2690" s="146" t="s">
        <v>371</v>
      </c>
      <c r="F2690" s="147">
        <v>3</v>
      </c>
      <c r="G2690" s="146" t="s">
        <v>262</v>
      </c>
      <c r="H2690" s="146">
        <v>956</v>
      </c>
      <c r="I2690" s="146" t="s">
        <v>367</v>
      </c>
      <c r="J2690" s="146" t="s">
        <v>268</v>
      </c>
      <c r="K2690" s="146" t="s">
        <v>281</v>
      </c>
      <c r="L2690" s="146">
        <v>4532</v>
      </c>
      <c r="M2690" s="146" t="s">
        <v>265</v>
      </c>
      <c r="N2690" s="146">
        <v>229</v>
      </c>
      <c r="O2690" s="146">
        <v>315617.52</v>
      </c>
      <c r="P2690" s="146">
        <v>3753258</v>
      </c>
      <c r="Q2690" t="str">
        <f t="shared" ref="Q2690:Q2753" si="42">VLOOKUP(J2690,S:T,2,FALSE)</f>
        <v>4-Medium C&amp;I</v>
      </c>
      <c r="R2690" s="148"/>
      <c r="S2690" t="s">
        <v>381</v>
      </c>
      <c r="U2690" s="148"/>
    </row>
    <row r="2691" spans="1:21" x14ac:dyDescent="0.35">
      <c r="A2691" s="146">
        <v>5</v>
      </c>
      <c r="B2691" s="146" t="s">
        <v>241</v>
      </c>
      <c r="C2691" s="146">
        <v>2020</v>
      </c>
      <c r="D2691" s="146">
        <v>5</v>
      </c>
      <c r="E2691" s="146" t="s">
        <v>371</v>
      </c>
      <c r="F2691" s="147">
        <v>3</v>
      </c>
      <c r="G2691" s="146" t="s">
        <v>262</v>
      </c>
      <c r="H2691" s="146">
        <v>18</v>
      </c>
      <c r="I2691" s="146" t="s">
        <v>284</v>
      </c>
      <c r="J2691" s="146" t="s">
        <v>268</v>
      </c>
      <c r="K2691" s="146" t="s">
        <v>281</v>
      </c>
      <c r="L2691" s="146">
        <v>300</v>
      </c>
      <c r="M2691" s="146" t="s">
        <v>282</v>
      </c>
      <c r="N2691" s="146">
        <v>2106</v>
      </c>
      <c r="O2691" s="146">
        <v>4200779.93</v>
      </c>
      <c r="P2691" s="146">
        <v>22857782</v>
      </c>
      <c r="Q2691" t="str">
        <f t="shared" si="42"/>
        <v>4-Medium C&amp;I</v>
      </c>
      <c r="R2691" s="148"/>
      <c r="S2691" t="s">
        <v>381</v>
      </c>
      <c r="U2691" s="148"/>
    </row>
    <row r="2692" spans="1:21" x14ac:dyDescent="0.35">
      <c r="A2692" s="146">
        <v>5</v>
      </c>
      <c r="B2692" s="146" t="s">
        <v>241</v>
      </c>
      <c r="C2692" s="146">
        <v>2020</v>
      </c>
      <c r="D2692" s="146">
        <v>5</v>
      </c>
      <c r="E2692" s="146" t="s">
        <v>371</v>
      </c>
      <c r="F2692" s="147">
        <v>5</v>
      </c>
      <c r="G2692" s="146" t="s">
        <v>283</v>
      </c>
      <c r="H2692" s="146">
        <v>18</v>
      </c>
      <c r="I2692" s="146" t="s">
        <v>284</v>
      </c>
      <c r="J2692" s="146" t="s">
        <v>268</v>
      </c>
      <c r="K2692" s="146" t="s">
        <v>281</v>
      </c>
      <c r="L2692" s="146">
        <v>460</v>
      </c>
      <c r="M2692" s="146" t="s">
        <v>285</v>
      </c>
      <c r="N2692" s="146">
        <v>183</v>
      </c>
      <c r="O2692" s="146">
        <v>546863.06999999995</v>
      </c>
      <c r="P2692" s="146">
        <v>2913937</v>
      </c>
      <c r="Q2692" t="str">
        <f t="shared" si="42"/>
        <v>4-Medium C&amp;I</v>
      </c>
      <c r="R2692" s="148"/>
      <c r="S2692" t="s">
        <v>381</v>
      </c>
      <c r="U2692" s="148"/>
    </row>
    <row r="2693" spans="1:21" x14ac:dyDescent="0.35">
      <c r="A2693" s="146">
        <v>5</v>
      </c>
      <c r="B2693" s="146" t="s">
        <v>241</v>
      </c>
      <c r="C2693" s="146">
        <v>2020</v>
      </c>
      <c r="D2693" s="146">
        <v>5</v>
      </c>
      <c r="E2693" s="146" t="s">
        <v>371</v>
      </c>
      <c r="F2693" s="147">
        <v>3</v>
      </c>
      <c r="G2693" s="146" t="s">
        <v>262</v>
      </c>
      <c r="H2693" s="146">
        <v>16</v>
      </c>
      <c r="I2693" s="146" t="s">
        <v>326</v>
      </c>
      <c r="J2693" s="146" t="s">
        <v>271</v>
      </c>
      <c r="K2693" s="146" t="s">
        <v>327</v>
      </c>
      <c r="L2693" s="146">
        <v>300</v>
      </c>
      <c r="M2693" s="146" t="s">
        <v>282</v>
      </c>
      <c r="N2693" s="146">
        <v>1</v>
      </c>
      <c r="O2693" s="146">
        <v>1991.28</v>
      </c>
      <c r="P2693" s="146">
        <v>11840</v>
      </c>
      <c r="Q2693" t="str">
        <f t="shared" si="42"/>
        <v>4-Medium C&amp;I</v>
      </c>
      <c r="R2693" s="148"/>
      <c r="S2693" t="s">
        <v>381</v>
      </c>
      <c r="U2693" s="148"/>
    </row>
    <row r="2694" spans="1:21" x14ac:dyDescent="0.35">
      <c r="A2694" s="146">
        <v>4</v>
      </c>
      <c r="B2694" s="146" t="s">
        <v>249</v>
      </c>
      <c r="C2694" s="146">
        <v>2020</v>
      </c>
      <c r="D2694" s="146">
        <v>5</v>
      </c>
      <c r="E2694" s="146" t="s">
        <v>371</v>
      </c>
      <c r="F2694" s="147">
        <v>3</v>
      </c>
      <c r="G2694" s="146" t="s">
        <v>262</v>
      </c>
      <c r="H2694" s="146">
        <v>955</v>
      </c>
      <c r="I2694" s="146" t="s">
        <v>328</v>
      </c>
      <c r="J2694" s="146" t="s">
        <v>271</v>
      </c>
      <c r="K2694" s="146" t="s">
        <v>327</v>
      </c>
      <c r="L2694" s="146">
        <v>4532</v>
      </c>
      <c r="M2694" s="146" t="s">
        <v>265</v>
      </c>
      <c r="N2694" s="146">
        <v>1</v>
      </c>
      <c r="O2694" s="146">
        <v>82.64</v>
      </c>
      <c r="P2694" s="146">
        <v>0</v>
      </c>
      <c r="Q2694" t="str">
        <f t="shared" si="42"/>
        <v>4-Medium C&amp;I</v>
      </c>
      <c r="R2694" s="148"/>
      <c r="S2694" t="s">
        <v>381</v>
      </c>
      <c r="U2694" s="148"/>
    </row>
    <row r="2695" spans="1:21" x14ac:dyDescent="0.35">
      <c r="A2695" s="146">
        <v>5</v>
      </c>
      <c r="B2695" s="146" t="s">
        <v>241</v>
      </c>
      <c r="C2695" s="146">
        <v>2020</v>
      </c>
      <c r="D2695" s="146">
        <v>5</v>
      </c>
      <c r="E2695" s="146" t="s">
        <v>371</v>
      </c>
      <c r="F2695" s="147">
        <v>3</v>
      </c>
      <c r="G2695" s="146" t="s">
        <v>262</v>
      </c>
      <c r="H2695" s="146">
        <v>20</v>
      </c>
      <c r="I2695" s="146" t="s">
        <v>357</v>
      </c>
      <c r="J2695" s="146" t="s">
        <v>274</v>
      </c>
      <c r="K2695" s="146" t="s">
        <v>315</v>
      </c>
      <c r="L2695" s="146">
        <v>300</v>
      </c>
      <c r="M2695" s="146" t="s">
        <v>282</v>
      </c>
      <c r="N2695" s="146">
        <v>73</v>
      </c>
      <c r="O2695" s="146">
        <v>139121.69</v>
      </c>
      <c r="P2695" s="146">
        <v>741794</v>
      </c>
      <c r="Q2695" t="str">
        <f t="shared" si="42"/>
        <v>4-Medium C&amp;I</v>
      </c>
      <c r="R2695" s="148"/>
      <c r="S2695" t="s">
        <v>381</v>
      </c>
      <c r="U2695" s="148"/>
    </row>
    <row r="2696" spans="1:21" x14ac:dyDescent="0.35">
      <c r="A2696" s="146">
        <v>5</v>
      </c>
      <c r="B2696" s="146" t="s">
        <v>241</v>
      </c>
      <c r="C2696" s="146">
        <v>2020</v>
      </c>
      <c r="D2696" s="146">
        <v>5</v>
      </c>
      <c r="E2696" s="146" t="s">
        <v>371</v>
      </c>
      <c r="F2696" s="147">
        <v>77</v>
      </c>
      <c r="G2696" s="146" t="s">
        <v>154</v>
      </c>
      <c r="H2696" s="146">
        <v>950</v>
      </c>
      <c r="I2696" s="146" t="s">
        <v>269</v>
      </c>
      <c r="J2696" s="146" t="s">
        <v>248</v>
      </c>
      <c r="K2696" s="146" t="s">
        <v>270</v>
      </c>
      <c r="L2696" s="146">
        <v>4577</v>
      </c>
      <c r="M2696" s="146" t="s">
        <v>154</v>
      </c>
      <c r="N2696" s="146">
        <v>1</v>
      </c>
      <c r="O2696" s="146">
        <v>251.63</v>
      </c>
      <c r="P2696" s="146">
        <v>2475</v>
      </c>
      <c r="Q2696" t="str">
        <f t="shared" si="42"/>
        <v>3-Small C&amp;I</v>
      </c>
      <c r="R2696" s="148"/>
      <c r="S2696" t="s">
        <v>381</v>
      </c>
      <c r="U2696" s="148"/>
    </row>
    <row r="2697" spans="1:21" x14ac:dyDescent="0.35">
      <c r="A2697" s="146">
        <v>5</v>
      </c>
      <c r="B2697" s="146" t="s">
        <v>241</v>
      </c>
      <c r="C2697" s="146">
        <v>2020</v>
      </c>
      <c r="D2697" s="146">
        <v>5</v>
      </c>
      <c r="E2697" s="146" t="s">
        <v>371</v>
      </c>
      <c r="F2697" s="147">
        <v>3</v>
      </c>
      <c r="G2697" s="146" t="s">
        <v>262</v>
      </c>
      <c r="H2697" s="146">
        <v>12</v>
      </c>
      <c r="I2697" s="146" t="s">
        <v>372</v>
      </c>
      <c r="J2697" s="146" t="s">
        <v>255</v>
      </c>
      <c r="K2697" s="146" t="s">
        <v>264</v>
      </c>
      <c r="L2697" s="146">
        <v>300</v>
      </c>
      <c r="M2697" s="146" t="s">
        <v>282</v>
      </c>
      <c r="N2697" s="146">
        <v>1</v>
      </c>
      <c r="O2697" s="146">
        <v>8.2799999999999994</v>
      </c>
      <c r="P2697" s="146">
        <v>4</v>
      </c>
      <c r="Q2697" t="str">
        <f t="shared" si="42"/>
        <v>3-Small C&amp;I</v>
      </c>
      <c r="R2697" s="148"/>
      <c r="S2697" t="s">
        <v>381</v>
      </c>
      <c r="U2697" s="148"/>
    </row>
    <row r="2698" spans="1:21" x14ac:dyDescent="0.35">
      <c r="A2698" s="146">
        <v>4</v>
      </c>
      <c r="B2698" s="146" t="s">
        <v>249</v>
      </c>
      <c r="C2698" s="146">
        <v>2020</v>
      </c>
      <c r="D2698" s="146">
        <v>5</v>
      </c>
      <c r="E2698" s="146" t="s">
        <v>371</v>
      </c>
      <c r="F2698" s="147">
        <v>3</v>
      </c>
      <c r="G2698" s="146" t="s">
        <v>262</v>
      </c>
      <c r="H2698" s="146">
        <v>950</v>
      </c>
      <c r="I2698" s="146" t="s">
        <v>269</v>
      </c>
      <c r="J2698" s="146" t="s">
        <v>248</v>
      </c>
      <c r="K2698" s="146" t="s">
        <v>270</v>
      </c>
      <c r="L2698" s="146">
        <v>4532</v>
      </c>
      <c r="M2698" s="146" t="s">
        <v>265</v>
      </c>
      <c r="N2698" s="146">
        <v>1266</v>
      </c>
      <c r="O2698" s="146">
        <v>142333.12</v>
      </c>
      <c r="P2698" s="146">
        <v>1249599</v>
      </c>
      <c r="Q2698" t="str">
        <f t="shared" si="42"/>
        <v>3-Small C&amp;I</v>
      </c>
      <c r="R2698" s="148"/>
      <c r="S2698" t="s">
        <v>381</v>
      </c>
      <c r="U2698" s="148"/>
    </row>
    <row r="2699" spans="1:21" x14ac:dyDescent="0.35">
      <c r="A2699" s="146">
        <v>4</v>
      </c>
      <c r="B2699" s="146" t="s">
        <v>249</v>
      </c>
      <c r="C2699" s="146">
        <v>2020</v>
      </c>
      <c r="D2699" s="146">
        <v>5</v>
      </c>
      <c r="E2699" s="146" t="s">
        <v>371</v>
      </c>
      <c r="F2699" s="147">
        <v>3</v>
      </c>
      <c r="G2699" s="146" t="s">
        <v>262</v>
      </c>
      <c r="H2699" s="146">
        <v>953</v>
      </c>
      <c r="I2699" s="146" t="s">
        <v>278</v>
      </c>
      <c r="J2699" s="146" t="s">
        <v>266</v>
      </c>
      <c r="K2699" s="146" t="s">
        <v>276</v>
      </c>
      <c r="L2699" s="146">
        <v>4532</v>
      </c>
      <c r="M2699" s="146" t="s">
        <v>265</v>
      </c>
      <c r="N2699" s="146">
        <v>49</v>
      </c>
      <c r="O2699" s="146">
        <v>2740.37</v>
      </c>
      <c r="P2699" s="146">
        <v>21170</v>
      </c>
      <c r="Q2699" t="str">
        <f t="shared" si="42"/>
        <v>3-Small C&amp;I</v>
      </c>
      <c r="R2699" s="148"/>
      <c r="S2699" t="s">
        <v>381</v>
      </c>
      <c r="U2699" s="148"/>
    </row>
    <row r="2700" spans="1:21" x14ac:dyDescent="0.35">
      <c r="A2700" s="146">
        <v>4</v>
      </c>
      <c r="B2700" s="146" t="s">
        <v>249</v>
      </c>
      <c r="C2700" s="146">
        <v>2020</v>
      </c>
      <c r="D2700" s="146">
        <v>5</v>
      </c>
      <c r="E2700" s="146" t="s">
        <v>371</v>
      </c>
      <c r="F2700" s="147">
        <v>1</v>
      </c>
      <c r="G2700" s="146" t="s">
        <v>243</v>
      </c>
      <c r="H2700" s="146">
        <v>5</v>
      </c>
      <c r="I2700" s="146" t="s">
        <v>289</v>
      </c>
      <c r="J2700" s="146" t="s">
        <v>248</v>
      </c>
      <c r="K2700" s="146" t="s">
        <v>270</v>
      </c>
      <c r="L2700" s="146">
        <v>200</v>
      </c>
      <c r="M2700" s="146" t="s">
        <v>259</v>
      </c>
      <c r="N2700" s="146">
        <v>12</v>
      </c>
      <c r="O2700" s="146">
        <v>762.12</v>
      </c>
      <c r="P2700" s="146">
        <v>2990</v>
      </c>
      <c r="Q2700" t="str">
        <f t="shared" si="42"/>
        <v>3-Small C&amp;I</v>
      </c>
      <c r="R2700" s="148"/>
      <c r="S2700" t="s">
        <v>381</v>
      </c>
      <c r="U2700" s="148"/>
    </row>
    <row r="2701" spans="1:21" x14ac:dyDescent="0.35">
      <c r="A2701" s="146">
        <v>5</v>
      </c>
      <c r="B2701" s="146" t="s">
        <v>241</v>
      </c>
      <c r="C2701" s="146">
        <v>2020</v>
      </c>
      <c r="D2701" s="146">
        <v>5</v>
      </c>
      <c r="E2701" s="146" t="s">
        <v>371</v>
      </c>
      <c r="F2701" s="147">
        <v>3</v>
      </c>
      <c r="G2701" s="146" t="s">
        <v>262</v>
      </c>
      <c r="H2701" s="146">
        <v>616</v>
      </c>
      <c r="I2701" s="146" t="s">
        <v>311</v>
      </c>
      <c r="J2701" s="146" t="s">
        <v>305</v>
      </c>
      <c r="K2701" s="146" t="s">
        <v>307</v>
      </c>
      <c r="L2701" s="146">
        <v>4532</v>
      </c>
      <c r="M2701" s="146" t="s">
        <v>265</v>
      </c>
      <c r="N2701" s="146">
        <v>3383</v>
      </c>
      <c r="O2701" s="146">
        <v>258971.88</v>
      </c>
      <c r="P2701" s="146">
        <v>839610</v>
      </c>
      <c r="Q2701" t="str">
        <f t="shared" si="42"/>
        <v>Street</v>
      </c>
      <c r="R2701" s="148"/>
      <c r="S2701" t="s">
        <v>381</v>
      </c>
      <c r="U2701" s="148"/>
    </row>
    <row r="2702" spans="1:21" x14ac:dyDescent="0.35">
      <c r="A2702" s="146">
        <v>4</v>
      </c>
      <c r="B2702" s="146" t="s">
        <v>249</v>
      </c>
      <c r="C2702" s="146">
        <v>2020</v>
      </c>
      <c r="D2702" s="146">
        <v>5</v>
      </c>
      <c r="E2702" s="146" t="s">
        <v>371</v>
      </c>
      <c r="F2702" s="147">
        <v>1</v>
      </c>
      <c r="G2702" s="146" t="s">
        <v>243</v>
      </c>
      <c r="H2702" s="146">
        <v>903</v>
      </c>
      <c r="I2702" s="146" t="s">
        <v>244</v>
      </c>
      <c r="J2702" s="146" t="s">
        <v>245</v>
      </c>
      <c r="K2702" s="146" t="s">
        <v>246</v>
      </c>
      <c r="L2702" s="146">
        <v>4512</v>
      </c>
      <c r="M2702" s="146" t="s">
        <v>247</v>
      </c>
      <c r="N2702" s="146">
        <v>10394</v>
      </c>
      <c r="O2702" s="146">
        <v>905022.02</v>
      </c>
      <c r="P2702" s="146">
        <v>6320216</v>
      </c>
      <c r="Q2702" t="str">
        <f t="shared" si="42"/>
        <v>1-Residential</v>
      </c>
      <c r="R2702" s="148"/>
      <c r="S2702" t="s">
        <v>381</v>
      </c>
      <c r="U2702" s="148"/>
    </row>
    <row r="2703" spans="1:21" x14ac:dyDescent="0.35">
      <c r="A2703" s="146">
        <v>5</v>
      </c>
      <c r="B2703" s="146" t="s">
        <v>241</v>
      </c>
      <c r="C2703" s="146">
        <v>2020</v>
      </c>
      <c r="D2703" s="146">
        <v>5</v>
      </c>
      <c r="E2703" s="146" t="s">
        <v>371</v>
      </c>
      <c r="F2703" s="147">
        <v>10</v>
      </c>
      <c r="G2703" s="146" t="s">
        <v>250</v>
      </c>
      <c r="H2703" s="146">
        <v>903</v>
      </c>
      <c r="I2703" s="146" t="s">
        <v>244</v>
      </c>
      <c r="J2703" s="146" t="s">
        <v>245</v>
      </c>
      <c r="K2703" s="146" t="s">
        <v>246</v>
      </c>
      <c r="L2703" s="146">
        <v>4513</v>
      </c>
      <c r="M2703" s="146" t="s">
        <v>338</v>
      </c>
      <c r="N2703" s="146">
        <v>33196</v>
      </c>
      <c r="O2703" s="146">
        <v>3108609.57</v>
      </c>
      <c r="P2703" s="146">
        <v>23093045</v>
      </c>
      <c r="Q2703" t="str">
        <f t="shared" si="42"/>
        <v>1-Residential</v>
      </c>
      <c r="R2703" s="148"/>
      <c r="S2703" t="s">
        <v>381</v>
      </c>
      <c r="U2703" s="148"/>
    </row>
    <row r="2704" spans="1:21" x14ac:dyDescent="0.35">
      <c r="A2704" s="146">
        <v>5</v>
      </c>
      <c r="B2704" s="146" t="s">
        <v>241</v>
      </c>
      <c r="C2704" s="146">
        <v>2020</v>
      </c>
      <c r="D2704" s="146">
        <v>5</v>
      </c>
      <c r="E2704" s="146" t="s">
        <v>371</v>
      </c>
      <c r="F2704" s="147">
        <v>6</v>
      </c>
      <c r="G2704" s="146" t="s">
        <v>293</v>
      </c>
      <c r="H2704" s="146">
        <v>615</v>
      </c>
      <c r="I2704" s="146" t="s">
        <v>298</v>
      </c>
      <c r="J2704" s="146" t="s">
        <v>290</v>
      </c>
      <c r="K2704" s="146" t="s">
        <v>299</v>
      </c>
      <c r="L2704" s="146">
        <v>4562</v>
      </c>
      <c r="M2704" s="146" t="s">
        <v>300</v>
      </c>
      <c r="N2704" s="146">
        <v>537</v>
      </c>
      <c r="O2704" s="146">
        <v>338112.25</v>
      </c>
      <c r="P2704" s="146">
        <v>477968</v>
      </c>
      <c r="Q2704" t="str">
        <f t="shared" si="42"/>
        <v>Street</v>
      </c>
      <c r="R2704" s="148"/>
      <c r="S2704" t="s">
        <v>381</v>
      </c>
      <c r="U2704" s="148"/>
    </row>
    <row r="2705" spans="1:21" x14ac:dyDescent="0.35">
      <c r="A2705" s="146">
        <v>5</v>
      </c>
      <c r="B2705" s="146" t="s">
        <v>241</v>
      </c>
      <c r="C2705" s="146">
        <v>2020</v>
      </c>
      <c r="D2705" s="146">
        <v>5</v>
      </c>
      <c r="E2705" s="146" t="s">
        <v>371</v>
      </c>
      <c r="F2705" s="147">
        <v>6</v>
      </c>
      <c r="G2705" s="146" t="s">
        <v>293</v>
      </c>
      <c r="H2705" s="146">
        <v>607</v>
      </c>
      <c r="I2705" s="146" t="s">
        <v>353</v>
      </c>
      <c r="J2705" s="146" t="s">
        <v>297</v>
      </c>
      <c r="K2705" s="146" t="s">
        <v>352</v>
      </c>
      <c r="L2705" s="146">
        <v>700</v>
      </c>
      <c r="M2705" s="146" t="s">
        <v>296</v>
      </c>
      <c r="N2705" s="146">
        <v>2</v>
      </c>
      <c r="O2705" s="146">
        <v>15515.61</v>
      </c>
      <c r="P2705" s="146">
        <v>32725</v>
      </c>
      <c r="Q2705" t="str">
        <f t="shared" si="42"/>
        <v>Street</v>
      </c>
      <c r="R2705" s="148"/>
      <c r="S2705" t="s">
        <v>381</v>
      </c>
      <c r="U2705" s="148"/>
    </row>
    <row r="2706" spans="1:21" x14ac:dyDescent="0.35">
      <c r="A2706" s="146">
        <v>4</v>
      </c>
      <c r="B2706" s="146" t="s">
        <v>249</v>
      </c>
      <c r="C2706" s="146">
        <v>2020</v>
      </c>
      <c r="D2706" s="146">
        <v>5</v>
      </c>
      <c r="E2706" s="146" t="s">
        <v>371</v>
      </c>
      <c r="F2706" s="147">
        <v>60</v>
      </c>
      <c r="G2706" s="146" t="s">
        <v>154</v>
      </c>
      <c r="H2706" s="146">
        <v>624</v>
      </c>
      <c r="I2706" s="146" t="s">
        <v>325</v>
      </c>
      <c r="J2706" s="146" t="s">
        <v>301</v>
      </c>
      <c r="K2706" s="146" t="s">
        <v>303</v>
      </c>
      <c r="L2706" s="146">
        <v>4563</v>
      </c>
      <c r="M2706" s="146" t="s">
        <v>324</v>
      </c>
      <c r="N2706" s="146">
        <v>2</v>
      </c>
      <c r="O2706" s="146">
        <v>25.58</v>
      </c>
      <c r="P2706" s="146">
        <v>99</v>
      </c>
      <c r="Q2706" t="str">
        <f t="shared" si="42"/>
        <v>Street</v>
      </c>
      <c r="R2706" s="148"/>
      <c r="S2706" t="s">
        <v>381</v>
      </c>
      <c r="U2706" s="148"/>
    </row>
    <row r="2707" spans="1:21" x14ac:dyDescent="0.35">
      <c r="A2707" s="146">
        <v>5</v>
      </c>
      <c r="B2707" s="146" t="s">
        <v>241</v>
      </c>
      <c r="C2707" s="146">
        <v>2020</v>
      </c>
      <c r="D2707" s="146">
        <v>5</v>
      </c>
      <c r="E2707" s="146" t="s">
        <v>371</v>
      </c>
      <c r="F2707" s="147">
        <v>3</v>
      </c>
      <c r="G2707" s="146" t="s">
        <v>262</v>
      </c>
      <c r="H2707" s="146">
        <v>710</v>
      </c>
      <c r="I2707" s="146" t="s">
        <v>332</v>
      </c>
      <c r="J2707" s="146" t="s">
        <v>277</v>
      </c>
      <c r="K2707" s="146" t="s">
        <v>317</v>
      </c>
      <c r="L2707" s="146">
        <v>4532</v>
      </c>
      <c r="M2707" s="146" t="s">
        <v>265</v>
      </c>
      <c r="N2707" s="146">
        <v>2042</v>
      </c>
      <c r="O2707" s="146">
        <v>17385177.32</v>
      </c>
      <c r="P2707" s="146">
        <v>270731164</v>
      </c>
      <c r="Q2707" t="str">
        <f t="shared" si="42"/>
        <v>5-Large C&amp;I</v>
      </c>
      <c r="R2707" s="148"/>
      <c r="S2707" t="s">
        <v>381</v>
      </c>
      <c r="U2707" s="148"/>
    </row>
    <row r="2708" spans="1:21" x14ac:dyDescent="0.35">
      <c r="A2708" s="146">
        <v>5</v>
      </c>
      <c r="B2708" s="146" t="s">
        <v>241</v>
      </c>
      <c r="C2708" s="146">
        <v>2020</v>
      </c>
      <c r="D2708" s="146">
        <v>5</v>
      </c>
      <c r="E2708" s="146" t="s">
        <v>371</v>
      </c>
      <c r="F2708" s="147">
        <v>6</v>
      </c>
      <c r="G2708" s="146" t="s">
        <v>293</v>
      </c>
      <c r="H2708" s="146">
        <v>600</v>
      </c>
      <c r="I2708" s="146" t="s">
        <v>364</v>
      </c>
      <c r="J2708" s="146" t="s">
        <v>290</v>
      </c>
      <c r="K2708" s="146" t="s">
        <v>299</v>
      </c>
      <c r="L2708" s="146">
        <v>700</v>
      </c>
      <c r="M2708" s="146" t="s">
        <v>296</v>
      </c>
      <c r="N2708" s="146">
        <v>73</v>
      </c>
      <c r="O2708" s="146">
        <v>39402.870000000003</v>
      </c>
      <c r="P2708" s="146">
        <v>43893</v>
      </c>
      <c r="Q2708" t="str">
        <f t="shared" si="42"/>
        <v>Street</v>
      </c>
      <c r="R2708" s="148"/>
      <c r="S2708" t="s">
        <v>381</v>
      </c>
      <c r="U2708" s="148"/>
    </row>
    <row r="2709" spans="1:21" x14ac:dyDescent="0.35">
      <c r="A2709" s="146">
        <v>4</v>
      </c>
      <c r="B2709" s="146" t="s">
        <v>249</v>
      </c>
      <c r="C2709" s="146">
        <v>2020</v>
      </c>
      <c r="D2709" s="146">
        <v>5</v>
      </c>
      <c r="E2709" s="146" t="s">
        <v>371</v>
      </c>
      <c r="F2709" s="147">
        <v>1</v>
      </c>
      <c r="G2709" s="146" t="s">
        <v>243</v>
      </c>
      <c r="H2709" s="146">
        <v>905</v>
      </c>
      <c r="I2709" s="146" t="s">
        <v>358</v>
      </c>
      <c r="J2709" s="146" t="s">
        <v>257</v>
      </c>
      <c r="K2709" s="146" t="s">
        <v>258</v>
      </c>
      <c r="L2709" s="146">
        <v>4512</v>
      </c>
      <c r="M2709" s="146" t="s">
        <v>247</v>
      </c>
      <c r="N2709" s="146">
        <v>110</v>
      </c>
      <c r="O2709" s="146">
        <v>4084.61</v>
      </c>
      <c r="P2709" s="146">
        <v>75889</v>
      </c>
      <c r="Q2709" t="str">
        <f t="shared" si="42"/>
        <v>2-Low Income Residential</v>
      </c>
      <c r="R2709" s="148"/>
      <c r="S2709" t="s">
        <v>381</v>
      </c>
      <c r="U2709" s="148"/>
    </row>
    <row r="2710" spans="1:21" x14ac:dyDescent="0.35">
      <c r="A2710" s="146">
        <v>5</v>
      </c>
      <c r="B2710" s="146" t="s">
        <v>241</v>
      </c>
      <c r="C2710" s="146">
        <v>2020</v>
      </c>
      <c r="D2710" s="146">
        <v>5</v>
      </c>
      <c r="E2710" s="146" t="s">
        <v>371</v>
      </c>
      <c r="F2710" s="147">
        <v>1</v>
      </c>
      <c r="G2710" s="146" t="s">
        <v>243</v>
      </c>
      <c r="H2710" s="146">
        <v>1</v>
      </c>
      <c r="I2710" s="146" t="s">
        <v>251</v>
      </c>
      <c r="J2710" s="146" t="s">
        <v>245</v>
      </c>
      <c r="K2710" s="146" t="s">
        <v>246</v>
      </c>
      <c r="L2710" s="146">
        <v>200</v>
      </c>
      <c r="M2710" s="146" t="s">
        <v>259</v>
      </c>
      <c r="N2710" s="146">
        <v>497234</v>
      </c>
      <c r="O2710" s="146">
        <v>58793914.770000003</v>
      </c>
      <c r="P2710" s="146">
        <v>224942269</v>
      </c>
      <c r="Q2710" t="str">
        <f t="shared" si="42"/>
        <v>1-Residential</v>
      </c>
      <c r="R2710" s="148"/>
      <c r="S2710" t="s">
        <v>381</v>
      </c>
      <c r="U2710" s="148"/>
    </row>
    <row r="2711" spans="1:21" x14ac:dyDescent="0.35">
      <c r="A2711" s="146">
        <v>5</v>
      </c>
      <c r="B2711" s="146" t="s">
        <v>241</v>
      </c>
      <c r="C2711" s="146">
        <v>2020</v>
      </c>
      <c r="D2711" s="146">
        <v>5</v>
      </c>
      <c r="E2711" s="146" t="s">
        <v>371</v>
      </c>
      <c r="F2711" s="147">
        <v>10</v>
      </c>
      <c r="G2711" s="146" t="s">
        <v>250</v>
      </c>
      <c r="H2711" s="146">
        <v>2</v>
      </c>
      <c r="I2711" s="146" t="s">
        <v>330</v>
      </c>
      <c r="J2711" s="146" t="s">
        <v>245</v>
      </c>
      <c r="K2711" s="146" t="s">
        <v>246</v>
      </c>
      <c r="L2711" s="146">
        <v>207</v>
      </c>
      <c r="M2711" s="146" t="s">
        <v>252</v>
      </c>
      <c r="N2711" s="146">
        <v>24</v>
      </c>
      <c r="O2711" s="146">
        <v>4533.82</v>
      </c>
      <c r="P2711" s="146">
        <v>18034</v>
      </c>
      <c r="Q2711" t="str">
        <f t="shared" si="42"/>
        <v>1-Residential</v>
      </c>
      <c r="R2711" s="148"/>
      <c r="S2711" t="s">
        <v>381</v>
      </c>
      <c r="U2711" s="148"/>
    </row>
    <row r="2712" spans="1:21" x14ac:dyDescent="0.35">
      <c r="A2712" s="146">
        <v>4</v>
      </c>
      <c r="B2712" s="146" t="s">
        <v>249</v>
      </c>
      <c r="C2712" s="146">
        <v>2020</v>
      </c>
      <c r="D2712" s="146">
        <v>5</v>
      </c>
      <c r="E2712" s="146" t="s">
        <v>371</v>
      </c>
      <c r="F2712" s="147">
        <v>5</v>
      </c>
      <c r="G2712" s="146" t="s">
        <v>283</v>
      </c>
      <c r="H2712" s="146">
        <v>710</v>
      </c>
      <c r="I2712" s="146" t="s">
        <v>332</v>
      </c>
      <c r="J2712" s="146" t="s">
        <v>277</v>
      </c>
      <c r="K2712" s="146" t="s">
        <v>317</v>
      </c>
      <c r="L2712" s="146">
        <v>4552</v>
      </c>
      <c r="M2712" s="146" t="s">
        <v>313</v>
      </c>
      <c r="N2712" s="146">
        <v>1</v>
      </c>
      <c r="O2712" s="146">
        <v>-4893.7</v>
      </c>
      <c r="P2712" s="146">
        <v>0</v>
      </c>
      <c r="Q2712" t="str">
        <f t="shared" si="42"/>
        <v>5-Large C&amp;I</v>
      </c>
      <c r="R2712" s="148"/>
      <c r="S2712" t="s">
        <v>381</v>
      </c>
      <c r="U2712" s="148"/>
    </row>
    <row r="2713" spans="1:21" x14ac:dyDescent="0.35">
      <c r="A2713" s="146">
        <v>4</v>
      </c>
      <c r="B2713" s="146" t="s">
        <v>249</v>
      </c>
      <c r="C2713" s="146">
        <v>2020</v>
      </c>
      <c r="D2713" s="146">
        <v>5</v>
      </c>
      <c r="E2713" s="146" t="s">
        <v>371</v>
      </c>
      <c r="F2713" s="147">
        <v>10</v>
      </c>
      <c r="G2713" s="146" t="s">
        <v>250</v>
      </c>
      <c r="H2713" s="146">
        <v>903</v>
      </c>
      <c r="I2713" s="146" t="s">
        <v>244</v>
      </c>
      <c r="J2713" s="146" t="s">
        <v>245</v>
      </c>
      <c r="K2713" s="146" t="s">
        <v>246</v>
      </c>
      <c r="L2713" s="146">
        <v>4513</v>
      </c>
      <c r="M2713" s="146" t="s">
        <v>338</v>
      </c>
      <c r="N2713" s="146">
        <v>152</v>
      </c>
      <c r="O2713" s="146">
        <v>14071.06</v>
      </c>
      <c r="P2713" s="146">
        <v>98028</v>
      </c>
      <c r="Q2713" t="str">
        <f t="shared" si="42"/>
        <v>1-Residential</v>
      </c>
      <c r="R2713" s="148"/>
      <c r="S2713" t="s">
        <v>381</v>
      </c>
      <c r="U2713" s="148"/>
    </row>
    <row r="2714" spans="1:21" x14ac:dyDescent="0.35">
      <c r="A2714" s="146">
        <v>5</v>
      </c>
      <c r="B2714" s="146" t="s">
        <v>241</v>
      </c>
      <c r="C2714" s="146">
        <v>2020</v>
      </c>
      <c r="D2714" s="146">
        <v>5</v>
      </c>
      <c r="E2714" s="146" t="s">
        <v>371</v>
      </c>
      <c r="F2714" s="147">
        <v>1</v>
      </c>
      <c r="G2714" s="146" t="s">
        <v>243</v>
      </c>
      <c r="H2714" s="146">
        <v>6</v>
      </c>
      <c r="I2714" s="146" t="s">
        <v>344</v>
      </c>
      <c r="J2714" s="146" t="s">
        <v>257</v>
      </c>
      <c r="K2714" s="146" t="s">
        <v>258</v>
      </c>
      <c r="L2714" s="146">
        <v>200</v>
      </c>
      <c r="M2714" s="146" t="s">
        <v>259</v>
      </c>
      <c r="N2714" s="146">
        <v>54799</v>
      </c>
      <c r="O2714" s="146">
        <v>4364038.9400000004</v>
      </c>
      <c r="P2714" s="146">
        <v>25808836</v>
      </c>
      <c r="Q2714" t="str">
        <f t="shared" si="42"/>
        <v>2-Low Income Residential</v>
      </c>
      <c r="R2714" s="148"/>
      <c r="S2714" t="s">
        <v>381</v>
      </c>
      <c r="U2714" s="148"/>
    </row>
    <row r="2715" spans="1:21" x14ac:dyDescent="0.35">
      <c r="A2715" s="146">
        <v>5</v>
      </c>
      <c r="B2715" s="146" t="s">
        <v>241</v>
      </c>
      <c r="C2715" s="146">
        <v>2020</v>
      </c>
      <c r="D2715" s="146">
        <v>5</v>
      </c>
      <c r="E2715" s="146" t="s">
        <v>371</v>
      </c>
      <c r="F2715" s="147">
        <v>5</v>
      </c>
      <c r="G2715" s="146" t="s">
        <v>283</v>
      </c>
      <c r="H2715" s="146">
        <v>13</v>
      </c>
      <c r="I2715" s="146" t="s">
        <v>337</v>
      </c>
      <c r="J2715" s="146" t="s">
        <v>268</v>
      </c>
      <c r="K2715" s="146" t="s">
        <v>281</v>
      </c>
      <c r="L2715" s="146">
        <v>460</v>
      </c>
      <c r="M2715" s="146" t="s">
        <v>285</v>
      </c>
      <c r="N2715" s="146">
        <v>7</v>
      </c>
      <c r="O2715" s="146">
        <v>17893.580000000002</v>
      </c>
      <c r="P2715" s="146">
        <v>91780</v>
      </c>
      <c r="Q2715" t="str">
        <f t="shared" si="42"/>
        <v>4-Medium C&amp;I</v>
      </c>
      <c r="R2715" s="148"/>
      <c r="S2715" t="s">
        <v>381</v>
      </c>
      <c r="U2715" s="148"/>
    </row>
    <row r="2716" spans="1:21" x14ac:dyDescent="0.35">
      <c r="A2716" s="146">
        <v>5</v>
      </c>
      <c r="B2716" s="146" t="s">
        <v>241</v>
      </c>
      <c r="C2716" s="146">
        <v>2020</v>
      </c>
      <c r="D2716" s="146">
        <v>5</v>
      </c>
      <c r="E2716" s="146" t="s">
        <v>371</v>
      </c>
      <c r="F2716" s="147">
        <v>79</v>
      </c>
      <c r="G2716" s="146" t="s">
        <v>154</v>
      </c>
      <c r="H2716" s="146">
        <v>18</v>
      </c>
      <c r="I2716" s="146" t="s">
        <v>284</v>
      </c>
      <c r="J2716" s="146" t="s">
        <v>268</v>
      </c>
      <c r="K2716" s="146" t="s">
        <v>281</v>
      </c>
      <c r="L2716" s="146">
        <v>1579</v>
      </c>
      <c r="M2716" s="146" t="s">
        <v>343</v>
      </c>
      <c r="N2716" s="146">
        <v>1</v>
      </c>
      <c r="O2716" s="146">
        <v>11342.8</v>
      </c>
      <c r="P2716" s="146">
        <v>68600</v>
      </c>
      <c r="Q2716" t="str">
        <f t="shared" si="42"/>
        <v>4-Medium C&amp;I</v>
      </c>
      <c r="R2716" s="148"/>
      <c r="S2716" t="s">
        <v>381</v>
      </c>
      <c r="U2716" s="148"/>
    </row>
    <row r="2717" spans="1:21" x14ac:dyDescent="0.35">
      <c r="A2717" s="146">
        <v>5</v>
      </c>
      <c r="B2717" s="146" t="s">
        <v>241</v>
      </c>
      <c r="C2717" s="146">
        <v>2020</v>
      </c>
      <c r="D2717" s="146">
        <v>5</v>
      </c>
      <c r="E2717" s="146" t="s">
        <v>371</v>
      </c>
      <c r="F2717" s="147">
        <v>3</v>
      </c>
      <c r="G2717" s="146" t="s">
        <v>262</v>
      </c>
      <c r="H2717" s="146">
        <v>19</v>
      </c>
      <c r="I2717" s="146" t="s">
        <v>361</v>
      </c>
      <c r="J2717" s="146" t="s">
        <v>271</v>
      </c>
      <c r="K2717" s="146" t="s">
        <v>327</v>
      </c>
      <c r="L2717" s="146">
        <v>300</v>
      </c>
      <c r="M2717" s="146" t="s">
        <v>282</v>
      </c>
      <c r="N2717" s="146">
        <v>48</v>
      </c>
      <c r="O2717" s="146">
        <v>126400.75</v>
      </c>
      <c r="P2717" s="146">
        <v>697233</v>
      </c>
      <c r="Q2717" t="str">
        <f t="shared" si="42"/>
        <v>4-Medium C&amp;I</v>
      </c>
      <c r="R2717" s="148"/>
      <c r="S2717" t="s">
        <v>381</v>
      </c>
      <c r="U2717" s="148"/>
    </row>
    <row r="2718" spans="1:21" x14ac:dyDescent="0.35">
      <c r="A2718" s="146">
        <v>5</v>
      </c>
      <c r="B2718" s="146" t="s">
        <v>241</v>
      </c>
      <c r="C2718" s="146">
        <v>2020</v>
      </c>
      <c r="D2718" s="146">
        <v>5</v>
      </c>
      <c r="E2718" s="146" t="s">
        <v>371</v>
      </c>
      <c r="F2718" s="147">
        <v>3</v>
      </c>
      <c r="G2718" s="146" t="s">
        <v>262</v>
      </c>
      <c r="H2718" s="146">
        <v>701</v>
      </c>
      <c r="I2718" s="146" t="s">
        <v>316</v>
      </c>
      <c r="J2718" s="146" t="s">
        <v>277</v>
      </c>
      <c r="K2718" s="146" t="s">
        <v>317</v>
      </c>
      <c r="L2718" s="146">
        <v>300</v>
      </c>
      <c r="M2718" s="146" t="s">
        <v>282</v>
      </c>
      <c r="N2718" s="146">
        <v>162</v>
      </c>
      <c r="O2718" s="146">
        <v>1151703.8899999999</v>
      </c>
      <c r="P2718" s="146">
        <v>7242494</v>
      </c>
      <c r="Q2718" t="str">
        <f t="shared" si="42"/>
        <v>5-Large C&amp;I</v>
      </c>
      <c r="R2718" s="148"/>
      <c r="S2718" t="s">
        <v>381</v>
      </c>
      <c r="U2718" s="148"/>
    </row>
    <row r="2719" spans="1:21" x14ac:dyDescent="0.35">
      <c r="A2719" s="146">
        <v>4</v>
      </c>
      <c r="B2719" s="146" t="s">
        <v>249</v>
      </c>
      <c r="C2719" s="146">
        <v>2020</v>
      </c>
      <c r="D2719" s="146">
        <v>5</v>
      </c>
      <c r="E2719" s="146" t="s">
        <v>371</v>
      </c>
      <c r="F2719" s="147">
        <v>3</v>
      </c>
      <c r="G2719" s="146" t="s">
        <v>262</v>
      </c>
      <c r="H2719" s="146">
        <v>9</v>
      </c>
      <c r="I2719" s="146" t="s">
        <v>334</v>
      </c>
      <c r="J2719" s="146" t="s">
        <v>260</v>
      </c>
      <c r="K2719" s="146" t="s">
        <v>273</v>
      </c>
      <c r="L2719" s="146">
        <v>300</v>
      </c>
      <c r="M2719" s="146" t="s">
        <v>282</v>
      </c>
      <c r="N2719" s="146">
        <v>2</v>
      </c>
      <c r="O2719" s="146">
        <v>161.11000000000001</v>
      </c>
      <c r="P2719" s="146">
        <v>675</v>
      </c>
      <c r="Q2719" t="str">
        <f t="shared" si="42"/>
        <v>3-Small C&amp;I</v>
      </c>
      <c r="R2719" s="148"/>
      <c r="S2719" t="s">
        <v>381</v>
      </c>
      <c r="U2719" s="148"/>
    </row>
    <row r="2720" spans="1:21" x14ac:dyDescent="0.35">
      <c r="A2720" s="146">
        <v>5</v>
      </c>
      <c r="B2720" s="146" t="s">
        <v>241</v>
      </c>
      <c r="C2720" s="146">
        <v>2020</v>
      </c>
      <c r="D2720" s="146">
        <v>5</v>
      </c>
      <c r="E2720" s="146" t="s">
        <v>371</v>
      </c>
      <c r="F2720" s="147">
        <v>5</v>
      </c>
      <c r="G2720" s="146" t="s">
        <v>283</v>
      </c>
      <c r="H2720" s="146">
        <v>11</v>
      </c>
      <c r="I2720" s="146" t="s">
        <v>335</v>
      </c>
      <c r="J2720" s="146" t="s">
        <v>248</v>
      </c>
      <c r="K2720" s="146" t="s">
        <v>270</v>
      </c>
      <c r="L2720" s="146">
        <v>460</v>
      </c>
      <c r="M2720" s="146" t="s">
        <v>285</v>
      </c>
      <c r="N2720" s="146">
        <v>2</v>
      </c>
      <c r="O2720" s="146">
        <v>139.21</v>
      </c>
      <c r="P2720" s="146">
        <v>620</v>
      </c>
      <c r="Q2720" t="str">
        <f t="shared" si="42"/>
        <v>3-Small C&amp;I</v>
      </c>
      <c r="R2720" s="148"/>
      <c r="S2720" t="s">
        <v>381</v>
      </c>
      <c r="U2720" s="148"/>
    </row>
    <row r="2721" spans="1:21" x14ac:dyDescent="0.35">
      <c r="A2721" s="146">
        <v>5</v>
      </c>
      <c r="B2721" s="146" t="s">
        <v>241</v>
      </c>
      <c r="C2721" s="146">
        <v>2020</v>
      </c>
      <c r="D2721" s="146">
        <v>5</v>
      </c>
      <c r="E2721" s="146" t="s">
        <v>371</v>
      </c>
      <c r="F2721" s="147">
        <v>6</v>
      </c>
      <c r="G2721" s="146" t="s">
        <v>293</v>
      </c>
      <c r="H2721" s="146">
        <v>5</v>
      </c>
      <c r="I2721" s="146" t="s">
        <v>289</v>
      </c>
      <c r="J2721" s="146" t="s">
        <v>248</v>
      </c>
      <c r="K2721" s="146" t="s">
        <v>270</v>
      </c>
      <c r="L2721" s="146">
        <v>700</v>
      </c>
      <c r="M2721" s="146" t="s">
        <v>296</v>
      </c>
      <c r="N2721" s="146">
        <v>6</v>
      </c>
      <c r="O2721" s="146">
        <v>315.49</v>
      </c>
      <c r="P2721" s="146">
        <v>1219</v>
      </c>
      <c r="Q2721" t="str">
        <f t="shared" si="42"/>
        <v>3-Small C&amp;I</v>
      </c>
      <c r="R2721" s="148"/>
      <c r="S2721" t="s">
        <v>381</v>
      </c>
      <c r="U2721" s="148"/>
    </row>
    <row r="2722" spans="1:21" x14ac:dyDescent="0.35">
      <c r="A2722" s="146">
        <v>5</v>
      </c>
      <c r="B2722" s="146" t="s">
        <v>241</v>
      </c>
      <c r="C2722" s="146">
        <v>2020</v>
      </c>
      <c r="D2722" s="146">
        <v>5</v>
      </c>
      <c r="E2722" s="146" t="s">
        <v>371</v>
      </c>
      <c r="F2722" s="147">
        <v>72</v>
      </c>
      <c r="G2722" s="146" t="s">
        <v>154</v>
      </c>
      <c r="H2722" s="146">
        <v>5</v>
      </c>
      <c r="I2722" s="146" t="s">
        <v>289</v>
      </c>
      <c r="J2722" s="146" t="s">
        <v>248</v>
      </c>
      <c r="K2722" s="146" t="s">
        <v>270</v>
      </c>
      <c r="L2722" s="146">
        <v>1572</v>
      </c>
      <c r="M2722" s="146" t="s">
        <v>319</v>
      </c>
      <c r="N2722" s="146">
        <v>1</v>
      </c>
      <c r="O2722" s="146">
        <v>3218.67</v>
      </c>
      <c r="P2722" s="146">
        <v>14636</v>
      </c>
      <c r="Q2722" t="str">
        <f t="shared" si="42"/>
        <v>3-Small C&amp;I</v>
      </c>
      <c r="R2722" s="148"/>
      <c r="S2722" t="s">
        <v>381</v>
      </c>
      <c r="U2722" s="148"/>
    </row>
    <row r="2723" spans="1:21" x14ac:dyDescent="0.35">
      <c r="A2723" s="146">
        <v>5</v>
      </c>
      <c r="B2723" s="146" t="s">
        <v>241</v>
      </c>
      <c r="C2723" s="146">
        <v>2020</v>
      </c>
      <c r="D2723" s="146">
        <v>5</v>
      </c>
      <c r="E2723" s="146" t="s">
        <v>371</v>
      </c>
      <c r="F2723" s="147">
        <v>10</v>
      </c>
      <c r="G2723" s="146" t="s">
        <v>250</v>
      </c>
      <c r="H2723" s="146">
        <v>950</v>
      </c>
      <c r="I2723" s="146" t="s">
        <v>269</v>
      </c>
      <c r="J2723" s="146" t="s">
        <v>248</v>
      </c>
      <c r="K2723" s="146" t="s">
        <v>270</v>
      </c>
      <c r="L2723" s="146">
        <v>4513</v>
      </c>
      <c r="M2723" s="146" t="s">
        <v>338</v>
      </c>
      <c r="N2723" s="146">
        <v>13</v>
      </c>
      <c r="O2723" s="146">
        <v>1852.88</v>
      </c>
      <c r="P2723" s="146">
        <v>17581</v>
      </c>
      <c r="Q2723" t="str">
        <f t="shared" si="42"/>
        <v>3-Small C&amp;I</v>
      </c>
      <c r="R2723" s="148"/>
      <c r="S2723" t="s">
        <v>381</v>
      </c>
      <c r="U2723" s="148"/>
    </row>
    <row r="2724" spans="1:21" x14ac:dyDescent="0.35">
      <c r="A2724" s="146">
        <v>5</v>
      </c>
      <c r="B2724" s="146" t="s">
        <v>241</v>
      </c>
      <c r="C2724" s="146">
        <v>2020</v>
      </c>
      <c r="D2724" s="146">
        <v>5</v>
      </c>
      <c r="E2724" s="146" t="s">
        <v>371</v>
      </c>
      <c r="F2724" s="147">
        <v>3</v>
      </c>
      <c r="G2724" s="146" t="s">
        <v>262</v>
      </c>
      <c r="H2724" s="146">
        <v>950</v>
      </c>
      <c r="I2724" s="146" t="s">
        <v>269</v>
      </c>
      <c r="J2724" s="146" t="s">
        <v>248</v>
      </c>
      <c r="K2724" s="146" t="s">
        <v>270</v>
      </c>
      <c r="L2724" s="146">
        <v>4532</v>
      </c>
      <c r="M2724" s="146" t="s">
        <v>265</v>
      </c>
      <c r="N2724" s="146">
        <v>60851</v>
      </c>
      <c r="O2724" s="146">
        <v>2365028.7400000002</v>
      </c>
      <c r="P2724" s="146">
        <v>71231586</v>
      </c>
      <c r="Q2724" t="str">
        <f t="shared" si="42"/>
        <v>3-Small C&amp;I</v>
      </c>
      <c r="R2724" s="148"/>
      <c r="S2724" t="s">
        <v>381</v>
      </c>
      <c r="U2724" s="148"/>
    </row>
    <row r="2725" spans="1:21" x14ac:dyDescent="0.35">
      <c r="A2725" s="146">
        <v>5</v>
      </c>
      <c r="B2725" s="146" t="s">
        <v>241</v>
      </c>
      <c r="C2725" s="146">
        <v>2020</v>
      </c>
      <c r="D2725" s="146">
        <v>5</v>
      </c>
      <c r="E2725" s="146" t="s">
        <v>371</v>
      </c>
      <c r="F2725" s="147">
        <v>3</v>
      </c>
      <c r="G2725" s="146" t="s">
        <v>262</v>
      </c>
      <c r="H2725" s="146">
        <v>11</v>
      </c>
      <c r="I2725" s="146" t="s">
        <v>335</v>
      </c>
      <c r="J2725" s="146" t="s">
        <v>248</v>
      </c>
      <c r="K2725" s="146" t="s">
        <v>270</v>
      </c>
      <c r="L2725" s="146">
        <v>300</v>
      </c>
      <c r="M2725" s="146" t="s">
        <v>282</v>
      </c>
      <c r="N2725" s="146">
        <v>210</v>
      </c>
      <c r="O2725" s="146">
        <v>75082.179999999993</v>
      </c>
      <c r="P2725" s="146">
        <v>381680</v>
      </c>
      <c r="Q2725" t="str">
        <f t="shared" si="42"/>
        <v>3-Small C&amp;I</v>
      </c>
      <c r="R2725" s="148"/>
      <c r="S2725" t="s">
        <v>381</v>
      </c>
      <c r="U2725" s="148"/>
    </row>
    <row r="2726" spans="1:21" x14ac:dyDescent="0.35">
      <c r="A2726" s="146">
        <v>5</v>
      </c>
      <c r="B2726" s="146" t="s">
        <v>241</v>
      </c>
      <c r="C2726" s="146">
        <v>2020</v>
      </c>
      <c r="D2726" s="146">
        <v>5</v>
      </c>
      <c r="E2726" s="146" t="s">
        <v>371</v>
      </c>
      <c r="F2726" s="147">
        <v>1</v>
      </c>
      <c r="G2726" s="146" t="s">
        <v>243</v>
      </c>
      <c r="H2726" s="146">
        <v>903</v>
      </c>
      <c r="I2726" s="146" t="s">
        <v>244</v>
      </c>
      <c r="J2726" s="146" t="s">
        <v>245</v>
      </c>
      <c r="K2726" s="146" t="s">
        <v>246</v>
      </c>
      <c r="L2726" s="146">
        <v>4512</v>
      </c>
      <c r="M2726" s="146" t="s">
        <v>247</v>
      </c>
      <c r="N2726" s="146">
        <v>460927</v>
      </c>
      <c r="O2726" s="146">
        <v>29603714.140000001</v>
      </c>
      <c r="P2726" s="146">
        <v>215381842</v>
      </c>
      <c r="Q2726" t="str">
        <f t="shared" si="42"/>
        <v>1-Residential</v>
      </c>
      <c r="R2726" s="148"/>
      <c r="S2726" t="s">
        <v>381</v>
      </c>
      <c r="U2726" s="148"/>
    </row>
    <row r="2727" spans="1:21" x14ac:dyDescent="0.35">
      <c r="A2727" s="146">
        <v>5</v>
      </c>
      <c r="B2727" s="146" t="s">
        <v>241</v>
      </c>
      <c r="C2727" s="146">
        <v>2020</v>
      </c>
      <c r="D2727" s="146">
        <v>5</v>
      </c>
      <c r="E2727" s="146" t="s">
        <v>371</v>
      </c>
      <c r="F2727" s="147">
        <v>10</v>
      </c>
      <c r="G2727" s="146" t="s">
        <v>250</v>
      </c>
      <c r="H2727" s="146">
        <v>602</v>
      </c>
      <c r="I2727" s="146" t="s">
        <v>309</v>
      </c>
      <c r="J2727" s="146" t="s">
        <v>305</v>
      </c>
      <c r="K2727" s="146" t="s">
        <v>307</v>
      </c>
      <c r="L2727" s="146">
        <v>207</v>
      </c>
      <c r="M2727" s="146" t="s">
        <v>252</v>
      </c>
      <c r="N2727" s="146">
        <v>2</v>
      </c>
      <c r="O2727" s="146">
        <v>60.17</v>
      </c>
      <c r="P2727" s="146">
        <v>107</v>
      </c>
      <c r="Q2727" t="str">
        <f t="shared" si="42"/>
        <v>Street</v>
      </c>
      <c r="R2727" s="148"/>
      <c r="S2727" t="s">
        <v>381</v>
      </c>
      <c r="U2727" s="148"/>
    </row>
    <row r="2728" spans="1:21" x14ac:dyDescent="0.35">
      <c r="A2728" s="146">
        <v>5</v>
      </c>
      <c r="B2728" s="146" t="s">
        <v>241</v>
      </c>
      <c r="C2728" s="146">
        <v>2020</v>
      </c>
      <c r="D2728" s="146">
        <v>5</v>
      </c>
      <c r="E2728" s="146" t="s">
        <v>371</v>
      </c>
      <c r="F2728" s="147">
        <v>6</v>
      </c>
      <c r="G2728" s="146" t="s">
        <v>293</v>
      </c>
      <c r="H2728" s="146">
        <v>618</v>
      </c>
      <c r="I2728" s="146" t="s">
        <v>365</v>
      </c>
      <c r="J2728" s="146" t="s">
        <v>297</v>
      </c>
      <c r="K2728" s="146" t="s">
        <v>352</v>
      </c>
      <c r="L2728" s="146">
        <v>4562</v>
      </c>
      <c r="M2728" s="146" t="s">
        <v>300</v>
      </c>
      <c r="N2728" s="146">
        <v>6</v>
      </c>
      <c r="O2728" s="146">
        <v>1411.03</v>
      </c>
      <c r="P2728" s="146">
        <v>2832</v>
      </c>
      <c r="Q2728" t="str">
        <f t="shared" si="42"/>
        <v>Street</v>
      </c>
      <c r="R2728" s="148"/>
      <c r="S2728" t="s">
        <v>381</v>
      </c>
      <c r="U2728" s="148"/>
    </row>
    <row r="2729" spans="1:21" x14ac:dyDescent="0.35">
      <c r="A2729" s="146">
        <v>5</v>
      </c>
      <c r="B2729" s="146" t="s">
        <v>241</v>
      </c>
      <c r="C2729" s="146">
        <v>2020</v>
      </c>
      <c r="D2729" s="146">
        <v>5</v>
      </c>
      <c r="E2729" s="146" t="s">
        <v>371</v>
      </c>
      <c r="F2729" s="147">
        <v>6</v>
      </c>
      <c r="G2729" s="146" t="s">
        <v>293</v>
      </c>
      <c r="H2729" s="146">
        <v>623</v>
      </c>
      <c r="I2729" s="146" t="s">
        <v>302</v>
      </c>
      <c r="J2729" s="146" t="s">
        <v>301</v>
      </c>
      <c r="K2729" s="146" t="s">
        <v>303</v>
      </c>
      <c r="L2729" s="146">
        <v>700</v>
      </c>
      <c r="M2729" s="146" t="s">
        <v>296</v>
      </c>
      <c r="N2729" s="146">
        <v>1</v>
      </c>
      <c r="O2729" s="146">
        <v>1244.1300000000001</v>
      </c>
      <c r="P2729" s="146">
        <v>4326</v>
      </c>
      <c r="Q2729" t="str">
        <f t="shared" si="42"/>
        <v>Street</v>
      </c>
      <c r="R2729" s="148"/>
      <c r="S2729" t="s">
        <v>381</v>
      </c>
      <c r="U2729" s="148"/>
    </row>
    <row r="2730" spans="1:21" x14ac:dyDescent="0.35">
      <c r="A2730" s="146">
        <v>5</v>
      </c>
      <c r="B2730" s="146" t="s">
        <v>241</v>
      </c>
      <c r="C2730" s="146">
        <v>2020</v>
      </c>
      <c r="D2730" s="146">
        <v>5</v>
      </c>
      <c r="E2730" s="146" t="s">
        <v>371</v>
      </c>
      <c r="F2730" s="147">
        <v>6</v>
      </c>
      <c r="G2730" s="146" t="s">
        <v>293</v>
      </c>
      <c r="H2730" s="146">
        <v>624</v>
      </c>
      <c r="I2730" s="146" t="s">
        <v>325</v>
      </c>
      <c r="J2730" s="146" t="s">
        <v>301</v>
      </c>
      <c r="K2730" s="146" t="s">
        <v>303</v>
      </c>
      <c r="L2730" s="146">
        <v>4562</v>
      </c>
      <c r="M2730" s="146" t="s">
        <v>300</v>
      </c>
      <c r="N2730" s="146">
        <v>13</v>
      </c>
      <c r="O2730" s="146">
        <v>2255.81</v>
      </c>
      <c r="P2730" s="146">
        <v>10594</v>
      </c>
      <c r="Q2730" t="str">
        <f t="shared" si="42"/>
        <v>Street</v>
      </c>
      <c r="R2730" s="148"/>
      <c r="S2730" t="s">
        <v>381</v>
      </c>
      <c r="U2730" s="148"/>
    </row>
    <row r="2731" spans="1:21" x14ac:dyDescent="0.35">
      <c r="A2731" s="146">
        <v>5</v>
      </c>
      <c r="B2731" s="146" t="s">
        <v>241</v>
      </c>
      <c r="C2731" s="146">
        <v>2020</v>
      </c>
      <c r="D2731" s="146">
        <v>5</v>
      </c>
      <c r="E2731" s="146" t="s">
        <v>371</v>
      </c>
      <c r="F2731" s="147">
        <v>60</v>
      </c>
      <c r="G2731" s="146" t="s">
        <v>154</v>
      </c>
      <c r="H2731" s="146">
        <v>624</v>
      </c>
      <c r="I2731" s="146" t="s">
        <v>325</v>
      </c>
      <c r="J2731" s="146" t="s">
        <v>301</v>
      </c>
      <c r="K2731" s="146" t="s">
        <v>303</v>
      </c>
      <c r="L2731" s="146">
        <v>4563</v>
      </c>
      <c r="M2731" s="146" t="s">
        <v>324</v>
      </c>
      <c r="N2731" s="146">
        <v>2</v>
      </c>
      <c r="O2731" s="146">
        <v>37.94</v>
      </c>
      <c r="P2731" s="146">
        <v>191</v>
      </c>
      <c r="Q2731" t="str">
        <f t="shared" si="42"/>
        <v>Street</v>
      </c>
      <c r="R2731" s="148"/>
      <c r="S2731" t="s">
        <v>381</v>
      </c>
      <c r="U2731" s="148"/>
    </row>
    <row r="2732" spans="1:21" x14ac:dyDescent="0.35">
      <c r="A2732" s="146">
        <v>5</v>
      </c>
      <c r="B2732" s="146" t="s">
        <v>241</v>
      </c>
      <c r="C2732" s="146">
        <v>2020</v>
      </c>
      <c r="D2732" s="146">
        <v>5</v>
      </c>
      <c r="E2732" s="146" t="s">
        <v>371</v>
      </c>
      <c r="F2732" s="147">
        <v>1</v>
      </c>
      <c r="G2732" s="146" t="s">
        <v>243</v>
      </c>
      <c r="H2732" s="146">
        <v>905</v>
      </c>
      <c r="I2732" s="146" t="s">
        <v>358</v>
      </c>
      <c r="J2732" s="146" t="s">
        <v>257</v>
      </c>
      <c r="K2732" s="146" t="s">
        <v>258</v>
      </c>
      <c r="L2732" s="146">
        <v>4512</v>
      </c>
      <c r="M2732" s="146" t="s">
        <v>247</v>
      </c>
      <c r="N2732" s="146">
        <v>64951</v>
      </c>
      <c r="O2732" s="146">
        <v>1287586.3799999999</v>
      </c>
      <c r="P2732" s="146">
        <v>29438932</v>
      </c>
      <c r="Q2732" t="str">
        <f t="shared" si="42"/>
        <v>2-Low Income Residential</v>
      </c>
      <c r="R2732" s="148"/>
      <c r="S2732" t="s">
        <v>381</v>
      </c>
      <c r="U2732" s="148"/>
    </row>
    <row r="2733" spans="1:21" x14ac:dyDescent="0.35">
      <c r="A2733" s="146">
        <v>5</v>
      </c>
      <c r="B2733" s="146" t="s">
        <v>241</v>
      </c>
      <c r="C2733" s="146">
        <v>2020</v>
      </c>
      <c r="D2733" s="146">
        <v>5</v>
      </c>
      <c r="E2733" s="146" t="s">
        <v>371</v>
      </c>
      <c r="F2733" s="147">
        <v>10</v>
      </c>
      <c r="G2733" s="146" t="s">
        <v>250</v>
      </c>
      <c r="H2733" s="146">
        <v>1</v>
      </c>
      <c r="I2733" s="146" t="s">
        <v>251</v>
      </c>
      <c r="J2733" s="146" t="s">
        <v>245</v>
      </c>
      <c r="K2733" s="146" t="s">
        <v>246</v>
      </c>
      <c r="L2733" s="146">
        <v>207</v>
      </c>
      <c r="M2733" s="146" t="s">
        <v>252</v>
      </c>
      <c r="N2733" s="146">
        <v>37144</v>
      </c>
      <c r="O2733" s="146">
        <v>5929600</v>
      </c>
      <c r="P2733" s="146">
        <v>22900268</v>
      </c>
      <c r="Q2733" t="str">
        <f t="shared" si="42"/>
        <v>1-Residential</v>
      </c>
      <c r="R2733" s="148"/>
      <c r="S2733" t="s">
        <v>381</v>
      </c>
      <c r="U2733" s="148"/>
    </row>
    <row r="2734" spans="1:21" x14ac:dyDescent="0.35">
      <c r="A2734" s="146">
        <v>4</v>
      </c>
      <c r="B2734" s="146" t="s">
        <v>249</v>
      </c>
      <c r="C2734" s="146">
        <v>2020</v>
      </c>
      <c r="D2734" s="146">
        <v>5</v>
      </c>
      <c r="E2734" s="146" t="s">
        <v>371</v>
      </c>
      <c r="F2734" s="147">
        <v>3</v>
      </c>
      <c r="G2734" s="146" t="s">
        <v>262</v>
      </c>
      <c r="H2734" s="146">
        <v>710</v>
      </c>
      <c r="I2734" s="146" t="s">
        <v>332</v>
      </c>
      <c r="J2734" s="146" t="s">
        <v>277</v>
      </c>
      <c r="K2734" s="146" t="s">
        <v>317</v>
      </c>
      <c r="L2734" s="146">
        <v>4532</v>
      </c>
      <c r="M2734" s="146" t="s">
        <v>265</v>
      </c>
      <c r="N2734" s="146">
        <v>10</v>
      </c>
      <c r="O2734" s="146">
        <v>283409.06</v>
      </c>
      <c r="P2734" s="146">
        <v>3122907</v>
      </c>
      <c r="Q2734" t="str">
        <f t="shared" si="42"/>
        <v>5-Large C&amp;I</v>
      </c>
      <c r="R2734" s="148"/>
      <c r="S2734" t="s">
        <v>381</v>
      </c>
      <c r="U2734" s="148"/>
    </row>
    <row r="2735" spans="1:21" x14ac:dyDescent="0.35">
      <c r="A2735" s="146">
        <v>5</v>
      </c>
      <c r="B2735" s="146" t="s">
        <v>241</v>
      </c>
      <c r="C2735" s="146">
        <v>2020</v>
      </c>
      <c r="D2735" s="146">
        <v>5</v>
      </c>
      <c r="E2735" s="146" t="s">
        <v>371</v>
      </c>
      <c r="F2735" s="147">
        <v>3</v>
      </c>
      <c r="G2735" s="146" t="s">
        <v>262</v>
      </c>
      <c r="H2735" s="146">
        <v>2</v>
      </c>
      <c r="I2735" s="146" t="s">
        <v>330</v>
      </c>
      <c r="J2735" s="146" t="s">
        <v>245</v>
      </c>
      <c r="K2735" s="146" t="s">
        <v>246</v>
      </c>
      <c r="L2735" s="146">
        <v>300</v>
      </c>
      <c r="M2735" s="146" t="s">
        <v>282</v>
      </c>
      <c r="N2735" s="146">
        <v>2</v>
      </c>
      <c r="O2735" s="146">
        <v>120.15</v>
      </c>
      <c r="P2735" s="146">
        <v>434</v>
      </c>
      <c r="Q2735" t="str">
        <f t="shared" si="42"/>
        <v>1-Residential</v>
      </c>
      <c r="R2735" s="148"/>
      <c r="S2735" t="s">
        <v>381</v>
      </c>
      <c r="U2735" s="148"/>
    </row>
    <row r="2736" spans="1:21" x14ac:dyDescent="0.35">
      <c r="A2736" s="146">
        <v>5</v>
      </c>
      <c r="B2736" s="146" t="s">
        <v>241</v>
      </c>
      <c r="C2736" s="146">
        <v>2020</v>
      </c>
      <c r="D2736" s="146">
        <v>5</v>
      </c>
      <c r="E2736" s="146" t="s">
        <v>371</v>
      </c>
      <c r="F2736" s="147">
        <v>3</v>
      </c>
      <c r="G2736" s="146" t="s">
        <v>262</v>
      </c>
      <c r="H2736" s="146">
        <v>15</v>
      </c>
      <c r="I2736" s="146" t="s">
        <v>318</v>
      </c>
      <c r="J2736" s="146" t="s">
        <v>266</v>
      </c>
      <c r="K2736" s="146" t="s">
        <v>276</v>
      </c>
      <c r="L2736" s="146">
        <v>300</v>
      </c>
      <c r="M2736" s="146" t="s">
        <v>282</v>
      </c>
      <c r="N2736" s="146">
        <v>103</v>
      </c>
      <c r="O2736" s="146">
        <v>4830.76</v>
      </c>
      <c r="P2736" s="146">
        <v>19522</v>
      </c>
      <c r="Q2736" t="str">
        <f t="shared" si="42"/>
        <v>3-Small C&amp;I</v>
      </c>
      <c r="R2736" s="148"/>
      <c r="S2736" t="s">
        <v>381</v>
      </c>
      <c r="U2736" s="148"/>
    </row>
    <row r="2737" spans="1:21" x14ac:dyDescent="0.35">
      <c r="A2737" s="146">
        <v>4</v>
      </c>
      <c r="B2737" s="146" t="s">
        <v>249</v>
      </c>
      <c r="C2737" s="146">
        <v>2020</v>
      </c>
      <c r="D2737" s="146">
        <v>5</v>
      </c>
      <c r="E2737" s="146" t="s">
        <v>371</v>
      </c>
      <c r="F2737" s="147">
        <v>3</v>
      </c>
      <c r="G2737" s="146" t="s">
        <v>262</v>
      </c>
      <c r="H2737" s="146">
        <v>18</v>
      </c>
      <c r="I2737" s="146" t="s">
        <v>284</v>
      </c>
      <c r="J2737" s="146" t="s">
        <v>268</v>
      </c>
      <c r="K2737" s="146" t="s">
        <v>281</v>
      </c>
      <c r="L2737" s="146">
        <v>300</v>
      </c>
      <c r="M2737" s="146" t="s">
        <v>282</v>
      </c>
      <c r="N2737" s="146">
        <v>3</v>
      </c>
      <c r="O2737" s="146">
        <v>1142.5</v>
      </c>
      <c r="P2737" s="146">
        <v>4418</v>
      </c>
      <c r="Q2737" t="str">
        <f t="shared" si="42"/>
        <v>4-Medium C&amp;I</v>
      </c>
      <c r="R2737" s="148"/>
      <c r="S2737" t="s">
        <v>381</v>
      </c>
      <c r="U2737" s="148"/>
    </row>
    <row r="2738" spans="1:21" x14ac:dyDescent="0.35">
      <c r="A2738" s="146">
        <v>4</v>
      </c>
      <c r="B2738" s="146" t="s">
        <v>249</v>
      </c>
      <c r="C2738" s="146">
        <v>2020</v>
      </c>
      <c r="D2738" s="146">
        <v>5</v>
      </c>
      <c r="E2738" s="146" t="s">
        <v>371</v>
      </c>
      <c r="F2738" s="147">
        <v>5</v>
      </c>
      <c r="G2738" s="146" t="s">
        <v>283</v>
      </c>
      <c r="H2738" s="146">
        <v>18</v>
      </c>
      <c r="I2738" s="146" t="s">
        <v>284</v>
      </c>
      <c r="J2738" s="146" t="s">
        <v>268</v>
      </c>
      <c r="K2738" s="146" t="s">
        <v>281</v>
      </c>
      <c r="L2738" s="146">
        <v>460</v>
      </c>
      <c r="M2738" s="146" t="s">
        <v>285</v>
      </c>
      <c r="N2738" s="146">
        <v>1</v>
      </c>
      <c r="O2738" s="146">
        <v>470.36</v>
      </c>
      <c r="P2738" s="146">
        <v>2040</v>
      </c>
      <c r="Q2738" t="str">
        <f t="shared" si="42"/>
        <v>4-Medium C&amp;I</v>
      </c>
      <c r="R2738" s="148"/>
      <c r="S2738" t="s">
        <v>381</v>
      </c>
      <c r="U2738" s="148"/>
    </row>
    <row r="2739" spans="1:21" x14ac:dyDescent="0.35">
      <c r="A2739" s="146">
        <v>5</v>
      </c>
      <c r="B2739" s="146" t="s">
        <v>241</v>
      </c>
      <c r="C2739" s="146">
        <v>2020</v>
      </c>
      <c r="D2739" s="146">
        <v>5</v>
      </c>
      <c r="E2739" s="146" t="s">
        <v>371</v>
      </c>
      <c r="F2739" s="147">
        <v>3</v>
      </c>
      <c r="G2739" s="146" t="s">
        <v>262</v>
      </c>
      <c r="H2739" s="146">
        <v>700</v>
      </c>
      <c r="I2739" s="146" t="s">
        <v>329</v>
      </c>
      <c r="J2739" s="146" t="s">
        <v>277</v>
      </c>
      <c r="K2739" s="146" t="s">
        <v>317</v>
      </c>
      <c r="L2739" s="146">
        <v>300</v>
      </c>
      <c r="M2739" s="146" t="s">
        <v>282</v>
      </c>
      <c r="N2739" s="146">
        <v>4</v>
      </c>
      <c r="O2739" s="146">
        <v>28676.78</v>
      </c>
      <c r="P2739" s="146">
        <v>169800</v>
      </c>
      <c r="Q2739" t="str">
        <f t="shared" si="42"/>
        <v>5-Large C&amp;I</v>
      </c>
      <c r="R2739" s="148"/>
      <c r="S2739" t="s">
        <v>381</v>
      </c>
      <c r="U2739" s="148"/>
    </row>
    <row r="2740" spans="1:21" x14ac:dyDescent="0.35">
      <c r="A2740" s="146">
        <v>5</v>
      </c>
      <c r="B2740" s="146" t="s">
        <v>241</v>
      </c>
      <c r="C2740" s="146">
        <v>2020</v>
      </c>
      <c r="D2740" s="146">
        <v>5</v>
      </c>
      <c r="E2740" s="146" t="s">
        <v>371</v>
      </c>
      <c r="F2740" s="147">
        <v>79</v>
      </c>
      <c r="G2740" s="146" t="s">
        <v>154</v>
      </c>
      <c r="H2740" s="146">
        <v>954</v>
      </c>
      <c r="I2740" s="146" t="s">
        <v>356</v>
      </c>
      <c r="J2740" s="146" t="s">
        <v>268</v>
      </c>
      <c r="K2740" s="146" t="s">
        <v>281</v>
      </c>
      <c r="L2740" s="146">
        <v>4579</v>
      </c>
      <c r="M2740" s="146" t="s">
        <v>267</v>
      </c>
      <c r="N2740" s="146">
        <v>5</v>
      </c>
      <c r="O2740" s="146">
        <v>4325.26</v>
      </c>
      <c r="P2740" s="146">
        <v>51220</v>
      </c>
      <c r="Q2740" t="str">
        <f t="shared" si="42"/>
        <v>4-Medium C&amp;I</v>
      </c>
      <c r="R2740" s="148"/>
      <c r="S2740" t="s">
        <v>381</v>
      </c>
      <c r="U2740" s="148"/>
    </row>
    <row r="2741" spans="1:21" x14ac:dyDescent="0.35">
      <c r="A2741" s="146">
        <v>5</v>
      </c>
      <c r="B2741" s="146" t="s">
        <v>241</v>
      </c>
      <c r="C2741" s="146">
        <v>2020</v>
      </c>
      <c r="D2741" s="146">
        <v>5</v>
      </c>
      <c r="E2741" s="146" t="s">
        <v>371</v>
      </c>
      <c r="F2741" s="147">
        <v>5</v>
      </c>
      <c r="G2741" s="146" t="s">
        <v>283</v>
      </c>
      <c r="H2741" s="146">
        <v>951</v>
      </c>
      <c r="I2741" s="146" t="s">
        <v>263</v>
      </c>
      <c r="J2741" s="146" t="s">
        <v>255</v>
      </c>
      <c r="K2741" s="146" t="s">
        <v>264</v>
      </c>
      <c r="L2741" s="146">
        <v>4552</v>
      </c>
      <c r="M2741" s="146" t="s">
        <v>313</v>
      </c>
      <c r="N2741" s="146">
        <v>1</v>
      </c>
      <c r="O2741" s="146">
        <v>37.08</v>
      </c>
      <c r="P2741" s="146">
        <v>300</v>
      </c>
      <c r="Q2741" t="str">
        <f t="shared" si="42"/>
        <v>3-Small C&amp;I</v>
      </c>
      <c r="R2741" s="148"/>
      <c r="S2741" t="s">
        <v>381</v>
      </c>
      <c r="U2741" s="148"/>
    </row>
    <row r="2742" spans="1:21" x14ac:dyDescent="0.35">
      <c r="A2742" s="146">
        <v>5</v>
      </c>
      <c r="B2742" s="146" t="s">
        <v>241</v>
      </c>
      <c r="C2742" s="146">
        <v>2020</v>
      </c>
      <c r="D2742" s="146">
        <v>5</v>
      </c>
      <c r="E2742" s="146" t="s">
        <v>371</v>
      </c>
      <c r="F2742" s="147">
        <v>75</v>
      </c>
      <c r="G2742" s="146" t="s">
        <v>154</v>
      </c>
      <c r="H2742" s="146">
        <v>5</v>
      </c>
      <c r="I2742" s="146" t="s">
        <v>289</v>
      </c>
      <c r="J2742" s="146" t="s">
        <v>248</v>
      </c>
      <c r="K2742" s="146" t="s">
        <v>270</v>
      </c>
      <c r="L2742" s="146">
        <v>1575</v>
      </c>
      <c r="M2742" s="146" t="s">
        <v>320</v>
      </c>
      <c r="N2742" s="146">
        <v>5</v>
      </c>
      <c r="O2742" s="146">
        <v>1273.92</v>
      </c>
      <c r="P2742" s="146">
        <v>6440</v>
      </c>
      <c r="Q2742" t="str">
        <f t="shared" si="42"/>
        <v>3-Small C&amp;I</v>
      </c>
      <c r="R2742" s="148"/>
      <c r="S2742" t="s">
        <v>381</v>
      </c>
      <c r="U2742" s="148"/>
    </row>
    <row r="2743" spans="1:21" x14ac:dyDescent="0.35">
      <c r="A2743" s="146">
        <v>4</v>
      </c>
      <c r="B2743" s="146" t="s">
        <v>249</v>
      </c>
      <c r="C2743" s="146">
        <v>2020</v>
      </c>
      <c r="D2743" s="146">
        <v>5</v>
      </c>
      <c r="E2743" s="146" t="s">
        <v>371</v>
      </c>
      <c r="F2743" s="147">
        <v>3</v>
      </c>
      <c r="G2743" s="146" t="s">
        <v>262</v>
      </c>
      <c r="H2743" s="146">
        <v>616</v>
      </c>
      <c r="I2743" s="146" t="s">
        <v>311</v>
      </c>
      <c r="J2743" s="146" t="s">
        <v>305</v>
      </c>
      <c r="K2743" s="146" t="s">
        <v>307</v>
      </c>
      <c r="L2743" s="146">
        <v>4532</v>
      </c>
      <c r="M2743" s="146" t="s">
        <v>265</v>
      </c>
      <c r="N2743" s="146">
        <v>1</v>
      </c>
      <c r="O2743" s="146">
        <v>7.98</v>
      </c>
      <c r="P2743" s="146">
        <v>15</v>
      </c>
      <c r="Q2743" t="str">
        <f t="shared" si="42"/>
        <v>Street</v>
      </c>
      <c r="R2743" s="148"/>
      <c r="S2743" t="s">
        <v>381</v>
      </c>
      <c r="U2743" s="148"/>
    </row>
    <row r="2744" spans="1:21" x14ac:dyDescent="0.35">
      <c r="A2744" s="146">
        <v>5</v>
      </c>
      <c r="B2744" s="146" t="s">
        <v>241</v>
      </c>
      <c r="C2744" s="146">
        <v>2020</v>
      </c>
      <c r="D2744" s="146">
        <v>5</v>
      </c>
      <c r="E2744" s="146" t="s">
        <v>371</v>
      </c>
      <c r="F2744" s="147">
        <v>3</v>
      </c>
      <c r="G2744" s="146" t="s">
        <v>262</v>
      </c>
      <c r="H2744" s="146">
        <v>602</v>
      </c>
      <c r="I2744" s="146" t="s">
        <v>309</v>
      </c>
      <c r="J2744" s="146" t="s">
        <v>305</v>
      </c>
      <c r="K2744" s="146" t="s">
        <v>307</v>
      </c>
      <c r="L2744" s="146">
        <v>300</v>
      </c>
      <c r="M2744" s="146" t="s">
        <v>282</v>
      </c>
      <c r="N2744" s="146">
        <v>905</v>
      </c>
      <c r="O2744" s="146">
        <v>85197.57</v>
      </c>
      <c r="P2744" s="146">
        <v>210785</v>
      </c>
      <c r="Q2744" t="str">
        <f t="shared" si="42"/>
        <v>Street</v>
      </c>
      <c r="R2744" s="148"/>
      <c r="S2744" t="s">
        <v>381</v>
      </c>
      <c r="U2744" s="148"/>
    </row>
    <row r="2745" spans="1:21" x14ac:dyDescent="0.35">
      <c r="A2745" s="146">
        <v>5</v>
      </c>
      <c r="B2745" s="146" t="s">
        <v>241</v>
      </c>
      <c r="C2745" s="146">
        <v>2020</v>
      </c>
      <c r="D2745" s="146">
        <v>5</v>
      </c>
      <c r="E2745" s="146" t="s">
        <v>371</v>
      </c>
      <c r="F2745" s="147">
        <v>3</v>
      </c>
      <c r="G2745" s="146" t="s">
        <v>262</v>
      </c>
      <c r="H2745" s="146">
        <v>621</v>
      </c>
      <c r="I2745" s="146" t="s">
        <v>323</v>
      </c>
      <c r="J2745" s="146" t="s">
        <v>253</v>
      </c>
      <c r="K2745" s="146" t="s">
        <v>295</v>
      </c>
      <c r="L2745" s="146">
        <v>4532</v>
      </c>
      <c r="M2745" s="146" t="s">
        <v>265</v>
      </c>
      <c r="N2745" s="146">
        <v>6</v>
      </c>
      <c r="O2745" s="146">
        <v>447.28</v>
      </c>
      <c r="P2745" s="146">
        <v>4124</v>
      </c>
      <c r="Q2745" t="str">
        <f t="shared" si="42"/>
        <v>3-Small C&amp;I</v>
      </c>
      <c r="R2745" s="148"/>
      <c r="S2745" t="s">
        <v>381</v>
      </c>
      <c r="U2745" s="148"/>
    </row>
    <row r="2746" spans="1:21" x14ac:dyDescent="0.35">
      <c r="A2746" s="146">
        <v>5</v>
      </c>
      <c r="B2746" s="146" t="s">
        <v>241</v>
      </c>
      <c r="C2746" s="146">
        <v>2020</v>
      </c>
      <c r="D2746" s="146">
        <v>5</v>
      </c>
      <c r="E2746" s="146" t="s">
        <v>371</v>
      </c>
      <c r="F2746" s="147">
        <v>75</v>
      </c>
      <c r="G2746" s="146" t="s">
        <v>154</v>
      </c>
      <c r="H2746" s="146">
        <v>701</v>
      </c>
      <c r="I2746" s="146" t="s">
        <v>316</v>
      </c>
      <c r="J2746" s="146" t="s">
        <v>277</v>
      </c>
      <c r="K2746" s="146" t="s">
        <v>317</v>
      </c>
      <c r="L2746" s="146">
        <v>1575</v>
      </c>
      <c r="M2746" s="146" t="s">
        <v>320</v>
      </c>
      <c r="N2746" s="146">
        <v>1</v>
      </c>
      <c r="O2746" s="146">
        <v>17751.150000000001</v>
      </c>
      <c r="P2746" s="146">
        <v>119700</v>
      </c>
      <c r="Q2746" t="str">
        <f t="shared" si="42"/>
        <v>5-Large C&amp;I</v>
      </c>
      <c r="R2746" s="148"/>
      <c r="S2746" t="s">
        <v>381</v>
      </c>
      <c r="U2746" s="148"/>
    </row>
    <row r="2747" spans="1:21" x14ac:dyDescent="0.35">
      <c r="A2747" s="146">
        <v>5</v>
      </c>
      <c r="B2747" s="146" t="s">
        <v>241</v>
      </c>
      <c r="C2747" s="146">
        <v>2020</v>
      </c>
      <c r="D2747" s="146">
        <v>5</v>
      </c>
      <c r="E2747" s="146" t="s">
        <v>371</v>
      </c>
      <c r="F2747" s="147">
        <v>10</v>
      </c>
      <c r="G2747" s="146" t="s">
        <v>250</v>
      </c>
      <c r="H2747" s="146">
        <v>7</v>
      </c>
      <c r="I2747" s="146" t="s">
        <v>345</v>
      </c>
      <c r="J2747" s="146" t="s">
        <v>257</v>
      </c>
      <c r="K2747" s="146" t="s">
        <v>258</v>
      </c>
      <c r="L2747" s="146">
        <v>207</v>
      </c>
      <c r="M2747" s="146" t="s">
        <v>252</v>
      </c>
      <c r="N2747" s="146">
        <v>8</v>
      </c>
      <c r="O2747" s="146">
        <v>850.56</v>
      </c>
      <c r="P2747" s="146">
        <v>5220</v>
      </c>
      <c r="Q2747" t="str">
        <f t="shared" si="42"/>
        <v>2-Low Income Residential</v>
      </c>
      <c r="R2747" s="148"/>
      <c r="S2747" t="s">
        <v>381</v>
      </c>
      <c r="U2747" s="148"/>
    </row>
    <row r="2748" spans="1:21" x14ac:dyDescent="0.35">
      <c r="A2748" s="146">
        <v>5</v>
      </c>
      <c r="B2748" s="146" t="s">
        <v>241</v>
      </c>
      <c r="C2748" s="146">
        <v>2020</v>
      </c>
      <c r="D2748" s="146">
        <v>5</v>
      </c>
      <c r="E2748" s="146" t="s">
        <v>371</v>
      </c>
      <c r="F2748" s="147">
        <v>10</v>
      </c>
      <c r="G2748" s="146" t="s">
        <v>250</v>
      </c>
      <c r="H2748" s="146">
        <v>905</v>
      </c>
      <c r="I2748" s="146" t="s">
        <v>358</v>
      </c>
      <c r="J2748" s="146" t="s">
        <v>257</v>
      </c>
      <c r="K2748" s="146" t="s">
        <v>258</v>
      </c>
      <c r="L2748" s="146">
        <v>4513</v>
      </c>
      <c r="M2748" s="146" t="s">
        <v>338</v>
      </c>
      <c r="N2748" s="146">
        <v>4930</v>
      </c>
      <c r="O2748" s="146">
        <v>142945.24</v>
      </c>
      <c r="P2748" s="146">
        <v>3443772</v>
      </c>
      <c r="Q2748" t="str">
        <f t="shared" si="42"/>
        <v>2-Low Income Residential</v>
      </c>
      <c r="R2748" s="148"/>
      <c r="S2748" t="s">
        <v>381</v>
      </c>
      <c r="U2748" s="148"/>
    </row>
    <row r="2749" spans="1:21" x14ac:dyDescent="0.35">
      <c r="A2749" s="146">
        <v>4</v>
      </c>
      <c r="B2749" s="146" t="s">
        <v>249</v>
      </c>
      <c r="C2749" s="146">
        <v>2020</v>
      </c>
      <c r="D2749" s="146">
        <v>5</v>
      </c>
      <c r="E2749" s="146" t="s">
        <v>371</v>
      </c>
      <c r="F2749" s="147">
        <v>3</v>
      </c>
      <c r="G2749" s="146" t="s">
        <v>262</v>
      </c>
      <c r="H2749" s="146">
        <v>903</v>
      </c>
      <c r="I2749" s="146" t="s">
        <v>244</v>
      </c>
      <c r="J2749" s="146" t="s">
        <v>245</v>
      </c>
      <c r="K2749" s="146" t="s">
        <v>246</v>
      </c>
      <c r="L2749" s="146">
        <v>4532</v>
      </c>
      <c r="M2749" s="146" t="s">
        <v>265</v>
      </c>
      <c r="N2749" s="146">
        <v>21</v>
      </c>
      <c r="O2749" s="146">
        <v>967.99</v>
      </c>
      <c r="P2749" s="146">
        <v>6252</v>
      </c>
      <c r="Q2749" t="str">
        <f t="shared" si="42"/>
        <v>1-Residential</v>
      </c>
      <c r="R2749" s="148"/>
      <c r="S2749" t="s">
        <v>381</v>
      </c>
      <c r="U2749" s="148"/>
    </row>
    <row r="2750" spans="1:21" x14ac:dyDescent="0.35">
      <c r="A2750" s="146">
        <v>4</v>
      </c>
      <c r="B2750" s="146" t="s">
        <v>249</v>
      </c>
      <c r="C2750" s="146">
        <v>2020</v>
      </c>
      <c r="D2750" s="146">
        <v>5</v>
      </c>
      <c r="E2750" s="146" t="s">
        <v>371</v>
      </c>
      <c r="F2750" s="147">
        <v>3</v>
      </c>
      <c r="G2750" s="146" t="s">
        <v>262</v>
      </c>
      <c r="H2750" s="146">
        <v>1</v>
      </c>
      <c r="I2750" s="146" t="s">
        <v>251</v>
      </c>
      <c r="J2750" s="146" t="s">
        <v>245</v>
      </c>
      <c r="K2750" s="146" t="s">
        <v>246</v>
      </c>
      <c r="L2750" s="146">
        <v>300</v>
      </c>
      <c r="M2750" s="146" t="s">
        <v>282</v>
      </c>
      <c r="N2750" s="146">
        <v>20</v>
      </c>
      <c r="O2750" s="146">
        <v>1195.3399999999999</v>
      </c>
      <c r="P2750" s="146">
        <v>4127</v>
      </c>
      <c r="Q2750" t="str">
        <f t="shared" si="42"/>
        <v>1-Residential</v>
      </c>
      <c r="R2750" s="148"/>
      <c r="S2750" t="s">
        <v>381</v>
      </c>
      <c r="U2750" s="148"/>
    </row>
    <row r="2751" spans="1:21" x14ac:dyDescent="0.35">
      <c r="A2751" s="146">
        <v>5</v>
      </c>
      <c r="B2751" s="146" t="s">
        <v>241</v>
      </c>
      <c r="C2751" s="146">
        <v>2020</v>
      </c>
      <c r="D2751" s="146">
        <v>5</v>
      </c>
      <c r="E2751" s="146" t="s">
        <v>371</v>
      </c>
      <c r="F2751" s="147">
        <v>72</v>
      </c>
      <c r="G2751" s="146" t="s">
        <v>154</v>
      </c>
      <c r="H2751" s="146">
        <v>1</v>
      </c>
      <c r="I2751" s="146" t="s">
        <v>251</v>
      </c>
      <c r="J2751" s="146" t="s">
        <v>245</v>
      </c>
      <c r="K2751" s="146" t="s">
        <v>246</v>
      </c>
      <c r="L2751" s="146">
        <v>1572</v>
      </c>
      <c r="M2751" s="146" t="s">
        <v>319</v>
      </c>
      <c r="N2751" s="146">
        <v>1</v>
      </c>
      <c r="O2751" s="146">
        <v>111.98</v>
      </c>
      <c r="P2751" s="146">
        <v>397</v>
      </c>
      <c r="Q2751" t="str">
        <f t="shared" si="42"/>
        <v>1-Residential</v>
      </c>
      <c r="R2751" s="148"/>
      <c r="S2751" t="s">
        <v>381</v>
      </c>
      <c r="U2751" s="148"/>
    </row>
    <row r="2752" spans="1:21" x14ac:dyDescent="0.35">
      <c r="A2752" s="146">
        <v>5</v>
      </c>
      <c r="B2752" s="146" t="s">
        <v>241</v>
      </c>
      <c r="C2752" s="146">
        <v>2020</v>
      </c>
      <c r="D2752" s="146">
        <v>5</v>
      </c>
      <c r="E2752" s="146" t="s">
        <v>371</v>
      </c>
      <c r="F2752" s="147">
        <v>1</v>
      </c>
      <c r="G2752" s="146" t="s">
        <v>243</v>
      </c>
      <c r="H2752" s="146">
        <v>18</v>
      </c>
      <c r="I2752" s="146" t="s">
        <v>284</v>
      </c>
      <c r="J2752" s="146" t="s">
        <v>268</v>
      </c>
      <c r="K2752" s="146" t="s">
        <v>281</v>
      </c>
      <c r="L2752" s="146">
        <v>200</v>
      </c>
      <c r="M2752" s="146" t="s">
        <v>259</v>
      </c>
      <c r="N2752" s="146">
        <v>1</v>
      </c>
      <c r="O2752" s="146">
        <v>241.24</v>
      </c>
      <c r="P2752" s="146">
        <v>1040</v>
      </c>
      <c r="Q2752" t="str">
        <f t="shared" si="42"/>
        <v>4-Medium C&amp;I</v>
      </c>
      <c r="R2752" s="148"/>
      <c r="S2752" t="s">
        <v>381</v>
      </c>
      <c r="U2752" s="148"/>
    </row>
    <row r="2753" spans="1:21" x14ac:dyDescent="0.35">
      <c r="A2753" s="146">
        <v>5</v>
      </c>
      <c r="B2753" s="146" t="s">
        <v>241</v>
      </c>
      <c r="C2753" s="146">
        <v>2020</v>
      </c>
      <c r="D2753" s="146">
        <v>5</v>
      </c>
      <c r="E2753" s="146" t="s">
        <v>371</v>
      </c>
      <c r="F2753" s="147">
        <v>5</v>
      </c>
      <c r="G2753" s="146" t="s">
        <v>283</v>
      </c>
      <c r="H2753" s="146">
        <v>954</v>
      </c>
      <c r="I2753" s="146" t="s">
        <v>356</v>
      </c>
      <c r="J2753" s="146" t="s">
        <v>268</v>
      </c>
      <c r="K2753" s="146" t="s">
        <v>281</v>
      </c>
      <c r="L2753" s="146">
        <v>4552</v>
      </c>
      <c r="M2753" s="146" t="s">
        <v>313</v>
      </c>
      <c r="N2753" s="146">
        <v>527</v>
      </c>
      <c r="O2753" s="146">
        <v>1115724.44</v>
      </c>
      <c r="P2753" s="146">
        <v>12078502</v>
      </c>
      <c r="Q2753" t="str">
        <f t="shared" si="42"/>
        <v>4-Medium C&amp;I</v>
      </c>
      <c r="R2753" s="148"/>
      <c r="S2753" t="s">
        <v>381</v>
      </c>
      <c r="U2753" s="148"/>
    </row>
    <row r="2754" spans="1:21" x14ac:dyDescent="0.35">
      <c r="A2754" s="146">
        <v>5</v>
      </c>
      <c r="B2754" s="146" t="s">
        <v>241</v>
      </c>
      <c r="C2754" s="146">
        <v>2020</v>
      </c>
      <c r="D2754" s="146">
        <v>5</v>
      </c>
      <c r="E2754" s="146" t="s">
        <v>371</v>
      </c>
      <c r="F2754" s="147">
        <v>75</v>
      </c>
      <c r="G2754" s="146" t="s">
        <v>154</v>
      </c>
      <c r="H2754" s="146">
        <v>950</v>
      </c>
      <c r="I2754" s="146" t="s">
        <v>269</v>
      </c>
      <c r="J2754" s="146" t="s">
        <v>248</v>
      </c>
      <c r="K2754" s="146" t="s">
        <v>270</v>
      </c>
      <c r="L2754" s="146">
        <v>4575</v>
      </c>
      <c r="M2754" s="146" t="s">
        <v>154</v>
      </c>
      <c r="N2754" s="146">
        <v>2</v>
      </c>
      <c r="O2754" s="146">
        <v>702.69</v>
      </c>
      <c r="P2754" s="146">
        <v>6940</v>
      </c>
      <c r="Q2754" t="str">
        <f t="shared" ref="Q2754:Q2817" si="43">VLOOKUP(J2754,S:T,2,FALSE)</f>
        <v>3-Small C&amp;I</v>
      </c>
      <c r="R2754" s="148"/>
      <c r="S2754" t="s">
        <v>381</v>
      </c>
      <c r="U2754" s="148"/>
    </row>
    <row r="2755" spans="1:21" x14ac:dyDescent="0.35">
      <c r="A2755" s="146">
        <v>5</v>
      </c>
      <c r="B2755" s="146" t="s">
        <v>241</v>
      </c>
      <c r="C2755" s="146">
        <v>2020</v>
      </c>
      <c r="D2755" s="146">
        <v>5</v>
      </c>
      <c r="E2755" s="146" t="s">
        <v>371</v>
      </c>
      <c r="F2755" s="147">
        <v>79</v>
      </c>
      <c r="G2755" s="146" t="s">
        <v>154</v>
      </c>
      <c r="H2755" s="146">
        <v>950</v>
      </c>
      <c r="I2755" s="146" t="s">
        <v>269</v>
      </c>
      <c r="J2755" s="146" t="s">
        <v>248</v>
      </c>
      <c r="K2755" s="146" t="s">
        <v>270</v>
      </c>
      <c r="L2755" s="146">
        <v>4579</v>
      </c>
      <c r="M2755" s="146" t="s">
        <v>267</v>
      </c>
      <c r="N2755" s="146">
        <v>83</v>
      </c>
      <c r="O2755" s="146">
        <v>10535.66</v>
      </c>
      <c r="P2755" s="146">
        <v>99237</v>
      </c>
      <c r="Q2755" t="str">
        <f t="shared" si="43"/>
        <v>3-Small C&amp;I</v>
      </c>
      <c r="R2755" s="148"/>
      <c r="S2755" t="s">
        <v>381</v>
      </c>
      <c r="U2755" s="148"/>
    </row>
    <row r="2756" spans="1:21" x14ac:dyDescent="0.35">
      <c r="A2756" s="146">
        <v>5</v>
      </c>
      <c r="B2756" s="146" t="s">
        <v>241</v>
      </c>
      <c r="C2756" s="146">
        <v>2020</v>
      </c>
      <c r="D2756" s="146">
        <v>5</v>
      </c>
      <c r="E2756" s="146" t="s">
        <v>371</v>
      </c>
      <c r="F2756" s="147">
        <v>10</v>
      </c>
      <c r="G2756" s="146" t="s">
        <v>250</v>
      </c>
      <c r="H2756" s="146">
        <v>5</v>
      </c>
      <c r="I2756" s="146" t="s">
        <v>289</v>
      </c>
      <c r="J2756" s="146" t="s">
        <v>248</v>
      </c>
      <c r="K2756" s="146" t="s">
        <v>270</v>
      </c>
      <c r="L2756" s="146">
        <v>207</v>
      </c>
      <c r="M2756" s="146" t="s">
        <v>252</v>
      </c>
      <c r="N2756" s="146">
        <v>15</v>
      </c>
      <c r="O2756" s="146">
        <v>1187.3900000000001</v>
      </c>
      <c r="P2756" s="146">
        <v>5385</v>
      </c>
      <c r="Q2756" t="str">
        <f t="shared" si="43"/>
        <v>3-Small C&amp;I</v>
      </c>
      <c r="R2756" s="148"/>
      <c r="S2756" t="s">
        <v>381</v>
      </c>
      <c r="U2756" s="148"/>
    </row>
    <row r="2757" spans="1:21" x14ac:dyDescent="0.35">
      <c r="A2757" s="146">
        <v>5</v>
      </c>
      <c r="B2757" s="146" t="s">
        <v>241</v>
      </c>
      <c r="C2757" s="146">
        <v>2020</v>
      </c>
      <c r="D2757" s="146">
        <v>5</v>
      </c>
      <c r="E2757" s="146" t="s">
        <v>371</v>
      </c>
      <c r="F2757" s="147">
        <v>10</v>
      </c>
      <c r="G2757" s="146" t="s">
        <v>250</v>
      </c>
      <c r="H2757" s="146">
        <v>603</v>
      </c>
      <c r="I2757" s="146" t="s">
        <v>306</v>
      </c>
      <c r="J2757" s="146" t="s">
        <v>305</v>
      </c>
      <c r="K2757" s="146" t="s">
        <v>307</v>
      </c>
      <c r="L2757" s="146">
        <v>207</v>
      </c>
      <c r="M2757" s="146" t="s">
        <v>252</v>
      </c>
      <c r="N2757" s="146">
        <v>27</v>
      </c>
      <c r="O2757" s="146">
        <v>456.23</v>
      </c>
      <c r="P2757" s="146">
        <v>979</v>
      </c>
      <c r="Q2757" t="str">
        <f t="shared" si="43"/>
        <v>Street</v>
      </c>
      <c r="R2757" s="148"/>
      <c r="S2757" t="s">
        <v>381</v>
      </c>
      <c r="U2757" s="148"/>
    </row>
    <row r="2758" spans="1:21" x14ac:dyDescent="0.35">
      <c r="A2758" s="146">
        <v>5</v>
      </c>
      <c r="B2758" s="146" t="s">
        <v>241</v>
      </c>
      <c r="C2758" s="146">
        <v>2020</v>
      </c>
      <c r="D2758" s="146">
        <v>5</v>
      </c>
      <c r="E2758" s="146" t="s">
        <v>371</v>
      </c>
      <c r="F2758" s="147">
        <v>60</v>
      </c>
      <c r="G2758" s="146" t="s">
        <v>154</v>
      </c>
      <c r="H2758" s="146">
        <v>615</v>
      </c>
      <c r="I2758" s="146" t="s">
        <v>298</v>
      </c>
      <c r="J2758" s="146" t="s">
        <v>290</v>
      </c>
      <c r="K2758" s="146" t="s">
        <v>299</v>
      </c>
      <c r="L2758" s="146">
        <v>4563</v>
      </c>
      <c r="M2758" s="146" t="s">
        <v>324</v>
      </c>
      <c r="N2758" s="146">
        <v>39</v>
      </c>
      <c r="O2758" s="146">
        <v>4405.79</v>
      </c>
      <c r="P2758" s="146">
        <v>7659</v>
      </c>
      <c r="Q2758" t="str">
        <f t="shared" si="43"/>
        <v>Street</v>
      </c>
      <c r="R2758" s="148"/>
      <c r="S2758" t="s">
        <v>381</v>
      </c>
      <c r="U2758" s="148"/>
    </row>
    <row r="2759" spans="1:21" x14ac:dyDescent="0.35">
      <c r="A2759" s="146">
        <v>4</v>
      </c>
      <c r="B2759" s="146" t="s">
        <v>249</v>
      </c>
      <c r="C2759" s="146">
        <v>2020</v>
      </c>
      <c r="D2759" s="146">
        <v>5</v>
      </c>
      <c r="E2759" s="146" t="s">
        <v>371</v>
      </c>
      <c r="F2759" s="147">
        <v>60</v>
      </c>
      <c r="G2759" s="146" t="s">
        <v>154</v>
      </c>
      <c r="H2759" s="146">
        <v>615</v>
      </c>
      <c r="I2759" s="146" t="s">
        <v>298</v>
      </c>
      <c r="J2759" s="146" t="s">
        <v>290</v>
      </c>
      <c r="K2759" s="146" t="s">
        <v>299</v>
      </c>
      <c r="L2759" s="146">
        <v>4563</v>
      </c>
      <c r="M2759" s="146" t="s">
        <v>324</v>
      </c>
      <c r="N2759" s="146">
        <v>1</v>
      </c>
      <c r="O2759" s="146">
        <v>10.220000000000001</v>
      </c>
      <c r="P2759" s="146">
        <v>22</v>
      </c>
      <c r="Q2759" t="str">
        <f t="shared" si="43"/>
        <v>Street</v>
      </c>
      <c r="R2759" s="148"/>
      <c r="S2759" t="s">
        <v>381</v>
      </c>
      <c r="U2759" s="148"/>
    </row>
    <row r="2760" spans="1:21" x14ac:dyDescent="0.35">
      <c r="A2760" s="146">
        <v>5</v>
      </c>
      <c r="B2760" s="146" t="s">
        <v>241</v>
      </c>
      <c r="C2760" s="146">
        <v>2020</v>
      </c>
      <c r="D2760" s="146">
        <v>5</v>
      </c>
      <c r="E2760" s="146" t="s">
        <v>371</v>
      </c>
      <c r="F2760" s="147">
        <v>1</v>
      </c>
      <c r="G2760" s="146" t="s">
        <v>243</v>
      </c>
      <c r="H2760" s="146">
        <v>602</v>
      </c>
      <c r="I2760" s="146" t="s">
        <v>309</v>
      </c>
      <c r="J2760" s="146" t="s">
        <v>305</v>
      </c>
      <c r="K2760" s="146" t="s">
        <v>307</v>
      </c>
      <c r="L2760" s="146">
        <v>200</v>
      </c>
      <c r="M2760" s="146" t="s">
        <v>259</v>
      </c>
      <c r="N2760" s="146">
        <v>179</v>
      </c>
      <c r="O2760" s="146">
        <v>6239.61</v>
      </c>
      <c r="P2760" s="146">
        <v>12699</v>
      </c>
      <c r="Q2760" t="str">
        <f t="shared" si="43"/>
        <v>Street</v>
      </c>
      <c r="R2760" s="148"/>
      <c r="S2760" t="s">
        <v>381</v>
      </c>
      <c r="U2760" s="148"/>
    </row>
    <row r="2761" spans="1:21" x14ac:dyDescent="0.35">
      <c r="A2761" s="146">
        <v>4</v>
      </c>
      <c r="B2761" s="146" t="s">
        <v>249</v>
      </c>
      <c r="C2761" s="146">
        <v>2020</v>
      </c>
      <c r="D2761" s="146">
        <v>5</v>
      </c>
      <c r="E2761" s="146" t="s">
        <v>371</v>
      </c>
      <c r="F2761" s="147">
        <v>10</v>
      </c>
      <c r="G2761" s="146" t="s">
        <v>250</v>
      </c>
      <c r="H2761" s="146">
        <v>905</v>
      </c>
      <c r="I2761" s="146" t="s">
        <v>358</v>
      </c>
      <c r="J2761" s="146" t="s">
        <v>257</v>
      </c>
      <c r="K2761" s="146" t="s">
        <v>258</v>
      </c>
      <c r="L2761" s="146">
        <v>4513</v>
      </c>
      <c r="M2761" s="146" t="s">
        <v>338</v>
      </c>
      <c r="N2761" s="146">
        <v>4</v>
      </c>
      <c r="O2761" s="146">
        <v>180.08</v>
      </c>
      <c r="P2761" s="146">
        <v>3226</v>
      </c>
      <c r="Q2761" t="str">
        <f t="shared" si="43"/>
        <v>2-Low Income Residential</v>
      </c>
      <c r="R2761" s="148"/>
      <c r="S2761" t="s">
        <v>381</v>
      </c>
      <c r="U2761" s="148"/>
    </row>
    <row r="2762" spans="1:21" x14ac:dyDescent="0.35">
      <c r="A2762" s="146">
        <v>4</v>
      </c>
      <c r="B2762" s="146" t="s">
        <v>249</v>
      </c>
      <c r="C2762" s="146">
        <v>2020</v>
      </c>
      <c r="D2762" s="146">
        <v>5</v>
      </c>
      <c r="E2762" s="146" t="s">
        <v>371</v>
      </c>
      <c r="F2762" s="147">
        <v>1</v>
      </c>
      <c r="G2762" s="146" t="s">
        <v>243</v>
      </c>
      <c r="H2762" s="146">
        <v>1</v>
      </c>
      <c r="I2762" s="146" t="s">
        <v>251</v>
      </c>
      <c r="J2762" s="146" t="s">
        <v>245</v>
      </c>
      <c r="K2762" s="146" t="s">
        <v>246</v>
      </c>
      <c r="L2762" s="146">
        <v>200</v>
      </c>
      <c r="M2762" s="146" t="s">
        <v>259</v>
      </c>
      <c r="N2762" s="146">
        <v>1356</v>
      </c>
      <c r="O2762" s="146">
        <v>201726.96</v>
      </c>
      <c r="P2762" s="146">
        <v>757888</v>
      </c>
      <c r="Q2762" t="str">
        <f t="shared" si="43"/>
        <v>1-Residential</v>
      </c>
      <c r="R2762" s="148"/>
      <c r="S2762" t="s">
        <v>381</v>
      </c>
      <c r="U2762" s="148"/>
    </row>
    <row r="2763" spans="1:21" x14ac:dyDescent="0.35">
      <c r="A2763" s="146">
        <v>5</v>
      </c>
      <c r="B2763" s="146" t="s">
        <v>241</v>
      </c>
      <c r="C2763" s="146">
        <v>2020</v>
      </c>
      <c r="D2763" s="146">
        <v>5</v>
      </c>
      <c r="E2763" s="146" t="s">
        <v>371</v>
      </c>
      <c r="F2763" s="147">
        <v>71</v>
      </c>
      <c r="G2763" s="146" t="s">
        <v>154</v>
      </c>
      <c r="H2763" s="146">
        <v>1</v>
      </c>
      <c r="I2763" s="146" t="s">
        <v>251</v>
      </c>
      <c r="J2763" s="146" t="s">
        <v>245</v>
      </c>
      <c r="K2763" s="146" t="s">
        <v>246</v>
      </c>
      <c r="L2763" s="146">
        <v>1571</v>
      </c>
      <c r="M2763" s="146" t="s">
        <v>331</v>
      </c>
      <c r="N2763" s="146">
        <v>1</v>
      </c>
      <c r="O2763" s="146">
        <v>7</v>
      </c>
      <c r="P2763" s="146">
        <v>0</v>
      </c>
      <c r="Q2763" t="str">
        <f t="shared" si="43"/>
        <v>1-Residential</v>
      </c>
      <c r="R2763" s="148"/>
      <c r="S2763" t="s">
        <v>381</v>
      </c>
      <c r="U2763" s="148"/>
    </row>
    <row r="2764" spans="1:21" x14ac:dyDescent="0.35">
      <c r="A2764" s="146">
        <v>5</v>
      </c>
      <c r="B2764" s="146" t="s">
        <v>241</v>
      </c>
      <c r="C2764" s="146">
        <v>2020</v>
      </c>
      <c r="D2764" s="146">
        <v>5</v>
      </c>
      <c r="E2764" s="146" t="s">
        <v>371</v>
      </c>
      <c r="F2764" s="147">
        <v>3</v>
      </c>
      <c r="G2764" s="146" t="s">
        <v>262</v>
      </c>
      <c r="H2764" s="146">
        <v>955</v>
      </c>
      <c r="I2764" s="146" t="s">
        <v>328</v>
      </c>
      <c r="J2764" s="146" t="s">
        <v>268</v>
      </c>
      <c r="K2764" s="146" t="s">
        <v>281</v>
      </c>
      <c r="L2764" s="146">
        <v>4532</v>
      </c>
      <c r="M2764" s="146" t="s">
        <v>265</v>
      </c>
      <c r="N2764" s="146">
        <v>358</v>
      </c>
      <c r="O2764" s="146">
        <v>553400.19999999995</v>
      </c>
      <c r="P2764" s="146">
        <v>6242611</v>
      </c>
      <c r="Q2764" t="str">
        <f t="shared" si="43"/>
        <v>4-Medium C&amp;I</v>
      </c>
      <c r="R2764" s="148"/>
      <c r="S2764" t="s">
        <v>381</v>
      </c>
      <c r="U2764" s="148"/>
    </row>
    <row r="2765" spans="1:21" x14ac:dyDescent="0.35">
      <c r="A2765" s="146">
        <v>5</v>
      </c>
      <c r="B2765" s="146" t="s">
        <v>241</v>
      </c>
      <c r="C2765" s="146">
        <v>2020</v>
      </c>
      <c r="D2765" s="146">
        <v>5</v>
      </c>
      <c r="E2765" s="146" t="s">
        <v>371</v>
      </c>
      <c r="F2765" s="147">
        <v>3</v>
      </c>
      <c r="G2765" s="146" t="s">
        <v>262</v>
      </c>
      <c r="H2765" s="146">
        <v>952</v>
      </c>
      <c r="I2765" s="146" t="s">
        <v>272</v>
      </c>
      <c r="J2765" s="146" t="s">
        <v>260</v>
      </c>
      <c r="K2765" s="146" t="s">
        <v>273</v>
      </c>
      <c r="L2765" s="146">
        <v>4532</v>
      </c>
      <c r="M2765" s="146" t="s">
        <v>265</v>
      </c>
      <c r="N2765" s="146">
        <v>445</v>
      </c>
      <c r="O2765" s="146">
        <v>24648.7</v>
      </c>
      <c r="P2765" s="146">
        <v>1221908</v>
      </c>
      <c r="Q2765" t="str">
        <f t="shared" si="43"/>
        <v>3-Small C&amp;I</v>
      </c>
      <c r="R2765" s="148"/>
      <c r="S2765" t="s">
        <v>381</v>
      </c>
      <c r="U2765" s="148"/>
    </row>
    <row r="2766" spans="1:21" x14ac:dyDescent="0.35">
      <c r="A2766" s="146">
        <v>4</v>
      </c>
      <c r="B2766" s="146" t="s">
        <v>249</v>
      </c>
      <c r="C2766" s="146">
        <v>2020</v>
      </c>
      <c r="D2766" s="146">
        <v>5</v>
      </c>
      <c r="E2766" s="146" t="s">
        <v>371</v>
      </c>
      <c r="F2766" s="147">
        <v>3</v>
      </c>
      <c r="G2766" s="146" t="s">
        <v>262</v>
      </c>
      <c r="H2766" s="146">
        <v>15</v>
      </c>
      <c r="I2766" s="146" t="s">
        <v>318</v>
      </c>
      <c r="J2766" s="146" t="s">
        <v>266</v>
      </c>
      <c r="K2766" s="146" t="s">
        <v>276</v>
      </c>
      <c r="L2766" s="146">
        <v>300</v>
      </c>
      <c r="M2766" s="146" t="s">
        <v>282</v>
      </c>
      <c r="N2766" s="146">
        <v>1</v>
      </c>
      <c r="O2766" s="146">
        <v>16.829999999999998</v>
      </c>
      <c r="P2766" s="146">
        <v>34</v>
      </c>
      <c r="Q2766" t="str">
        <f t="shared" si="43"/>
        <v>3-Small C&amp;I</v>
      </c>
      <c r="R2766" s="148"/>
      <c r="S2766" t="s">
        <v>381</v>
      </c>
      <c r="U2766" s="148"/>
    </row>
    <row r="2767" spans="1:21" x14ac:dyDescent="0.35">
      <c r="A2767" s="146">
        <v>5</v>
      </c>
      <c r="B2767" s="146" t="s">
        <v>241</v>
      </c>
      <c r="C2767" s="146">
        <v>2020</v>
      </c>
      <c r="D2767" s="146">
        <v>5</v>
      </c>
      <c r="E2767" s="146" t="s">
        <v>371</v>
      </c>
      <c r="F2767" s="147">
        <v>77</v>
      </c>
      <c r="G2767" s="146" t="s">
        <v>154</v>
      </c>
      <c r="H2767" s="146">
        <v>18</v>
      </c>
      <c r="I2767" s="146" t="s">
        <v>284</v>
      </c>
      <c r="J2767" s="146" t="s">
        <v>268</v>
      </c>
      <c r="K2767" s="146" t="s">
        <v>281</v>
      </c>
      <c r="L2767" s="146">
        <v>1577</v>
      </c>
      <c r="M2767" s="146" t="s">
        <v>336</v>
      </c>
      <c r="N2767" s="146">
        <v>1</v>
      </c>
      <c r="O2767" s="146">
        <v>1045.55</v>
      </c>
      <c r="P2767" s="146">
        <v>5600</v>
      </c>
      <c r="Q2767" t="str">
        <f t="shared" si="43"/>
        <v>4-Medium C&amp;I</v>
      </c>
      <c r="R2767" s="148"/>
      <c r="S2767" t="s">
        <v>381</v>
      </c>
      <c r="U2767" s="148"/>
    </row>
    <row r="2768" spans="1:21" x14ac:dyDescent="0.35">
      <c r="A2768" s="146">
        <v>5</v>
      </c>
      <c r="B2768" s="146" t="s">
        <v>241</v>
      </c>
      <c r="C2768" s="146">
        <v>2020</v>
      </c>
      <c r="D2768" s="146">
        <v>5</v>
      </c>
      <c r="E2768" s="146" t="s">
        <v>371</v>
      </c>
      <c r="F2768" s="147">
        <v>1</v>
      </c>
      <c r="G2768" s="146" t="s">
        <v>243</v>
      </c>
      <c r="H2768" s="146">
        <v>10</v>
      </c>
      <c r="I2768" s="146" t="s">
        <v>347</v>
      </c>
      <c r="J2768" s="146" t="s">
        <v>260</v>
      </c>
      <c r="K2768" s="146" t="s">
        <v>273</v>
      </c>
      <c r="L2768" s="146">
        <v>200</v>
      </c>
      <c r="M2768" s="146" t="s">
        <v>259</v>
      </c>
      <c r="N2768" s="146">
        <v>1046</v>
      </c>
      <c r="O2768" s="146">
        <v>71342.5</v>
      </c>
      <c r="P2768" s="146">
        <v>302150</v>
      </c>
      <c r="Q2768" t="str">
        <f t="shared" si="43"/>
        <v>3-Small C&amp;I</v>
      </c>
      <c r="R2768" s="148"/>
      <c r="S2768" t="s">
        <v>381</v>
      </c>
      <c r="U2768" s="148"/>
    </row>
    <row r="2769" spans="1:21" x14ac:dyDescent="0.35">
      <c r="A2769" s="146">
        <v>5</v>
      </c>
      <c r="B2769" s="146" t="s">
        <v>241</v>
      </c>
      <c r="C2769" s="146">
        <v>2020</v>
      </c>
      <c r="D2769" s="146">
        <v>5</v>
      </c>
      <c r="E2769" s="146" t="s">
        <v>371</v>
      </c>
      <c r="F2769" s="147">
        <v>1</v>
      </c>
      <c r="G2769" s="146" t="s">
        <v>243</v>
      </c>
      <c r="H2769" s="146">
        <v>950</v>
      </c>
      <c r="I2769" s="146" t="s">
        <v>269</v>
      </c>
      <c r="J2769" s="146" t="s">
        <v>248</v>
      </c>
      <c r="K2769" s="146" t="s">
        <v>270</v>
      </c>
      <c r="L2769" s="146">
        <v>4512</v>
      </c>
      <c r="M2769" s="146" t="s">
        <v>247</v>
      </c>
      <c r="N2769" s="146">
        <v>806</v>
      </c>
      <c r="O2769" s="146">
        <v>41795.800000000003</v>
      </c>
      <c r="P2769" s="146">
        <v>349207</v>
      </c>
      <c r="Q2769" t="str">
        <f t="shared" si="43"/>
        <v>3-Small C&amp;I</v>
      </c>
      <c r="R2769" s="148"/>
      <c r="S2769" t="s">
        <v>381</v>
      </c>
      <c r="U2769" s="148"/>
    </row>
    <row r="2770" spans="1:21" x14ac:dyDescent="0.35">
      <c r="A2770" s="146">
        <v>5</v>
      </c>
      <c r="B2770" s="146" t="s">
        <v>241</v>
      </c>
      <c r="C2770" s="146">
        <v>2020</v>
      </c>
      <c r="D2770" s="146">
        <v>5</v>
      </c>
      <c r="E2770" s="146" t="s">
        <v>371</v>
      </c>
      <c r="F2770" s="147">
        <v>3</v>
      </c>
      <c r="G2770" s="146" t="s">
        <v>262</v>
      </c>
      <c r="H2770" s="146">
        <v>953</v>
      </c>
      <c r="I2770" s="146" t="s">
        <v>278</v>
      </c>
      <c r="J2770" s="146" t="s">
        <v>266</v>
      </c>
      <c r="K2770" s="146" t="s">
        <v>276</v>
      </c>
      <c r="L2770" s="146">
        <v>4532</v>
      </c>
      <c r="M2770" s="146" t="s">
        <v>265</v>
      </c>
      <c r="N2770" s="146">
        <v>19327</v>
      </c>
      <c r="O2770" s="146">
        <v>720871</v>
      </c>
      <c r="P2770" s="146">
        <v>7603281</v>
      </c>
      <c r="Q2770" t="str">
        <f t="shared" si="43"/>
        <v>3-Small C&amp;I</v>
      </c>
      <c r="R2770" s="148"/>
      <c r="S2770" t="s">
        <v>381</v>
      </c>
      <c r="U2770" s="148"/>
    </row>
    <row r="2771" spans="1:21" x14ac:dyDescent="0.35">
      <c r="A2771" s="146">
        <v>5</v>
      </c>
      <c r="B2771" s="146" t="s">
        <v>241</v>
      </c>
      <c r="C2771" s="146">
        <v>2020</v>
      </c>
      <c r="D2771" s="146">
        <v>5</v>
      </c>
      <c r="E2771" s="146" t="s">
        <v>371</v>
      </c>
      <c r="F2771" s="147">
        <v>6</v>
      </c>
      <c r="G2771" s="146" t="s">
        <v>293</v>
      </c>
      <c r="H2771" s="146">
        <v>603</v>
      </c>
      <c r="I2771" s="146" t="s">
        <v>306</v>
      </c>
      <c r="J2771" s="146" t="s">
        <v>305</v>
      </c>
      <c r="K2771" s="146" t="s">
        <v>307</v>
      </c>
      <c r="L2771" s="146">
        <v>700</v>
      </c>
      <c r="M2771" s="146" t="s">
        <v>296</v>
      </c>
      <c r="N2771" s="146">
        <v>627</v>
      </c>
      <c r="O2771" s="146">
        <v>42125.89</v>
      </c>
      <c r="P2771" s="146">
        <v>102164</v>
      </c>
      <c r="Q2771" t="str">
        <f t="shared" si="43"/>
        <v>Street</v>
      </c>
      <c r="R2771" s="148"/>
      <c r="S2771" t="s">
        <v>381</v>
      </c>
      <c r="U2771" s="148"/>
    </row>
    <row r="2772" spans="1:21" x14ac:dyDescent="0.35">
      <c r="A2772" s="146">
        <v>5</v>
      </c>
      <c r="B2772" s="146" t="s">
        <v>241</v>
      </c>
      <c r="C2772" s="146">
        <v>2020</v>
      </c>
      <c r="D2772" s="146">
        <v>5</v>
      </c>
      <c r="E2772" s="146" t="s">
        <v>371</v>
      </c>
      <c r="F2772" s="147">
        <v>6</v>
      </c>
      <c r="G2772" s="146" t="s">
        <v>293</v>
      </c>
      <c r="H2772" s="146">
        <v>608</v>
      </c>
      <c r="I2772" s="146" t="s">
        <v>339</v>
      </c>
      <c r="J2772" s="146" t="s">
        <v>308</v>
      </c>
      <c r="K2772" s="146" t="s">
        <v>154</v>
      </c>
      <c r="L2772" s="146">
        <v>700</v>
      </c>
      <c r="M2772" s="146" t="s">
        <v>296</v>
      </c>
      <c r="N2772" s="146">
        <v>56</v>
      </c>
      <c r="O2772" s="146">
        <v>26362.07</v>
      </c>
      <c r="P2772" s="146">
        <v>117421</v>
      </c>
      <c r="Q2772" t="str">
        <f t="shared" si="43"/>
        <v>Street</v>
      </c>
      <c r="R2772" s="148"/>
      <c r="S2772" t="s">
        <v>381</v>
      </c>
      <c r="U2772" s="148"/>
    </row>
    <row r="2773" spans="1:21" x14ac:dyDescent="0.35">
      <c r="A2773" s="146">
        <v>5</v>
      </c>
      <c r="B2773" s="146" t="s">
        <v>241</v>
      </c>
      <c r="C2773" s="146">
        <v>2020</v>
      </c>
      <c r="D2773" s="146">
        <v>5</v>
      </c>
      <c r="E2773" s="146" t="s">
        <v>371</v>
      </c>
      <c r="F2773" s="147">
        <v>6</v>
      </c>
      <c r="G2773" s="146" t="s">
        <v>293</v>
      </c>
      <c r="H2773" s="146">
        <v>609</v>
      </c>
      <c r="I2773" s="146" t="s">
        <v>340</v>
      </c>
      <c r="J2773" s="146" t="s">
        <v>308</v>
      </c>
      <c r="K2773" s="146" t="s">
        <v>154</v>
      </c>
      <c r="L2773" s="146">
        <v>700</v>
      </c>
      <c r="M2773" s="146" t="s">
        <v>296</v>
      </c>
      <c r="N2773" s="146">
        <v>13</v>
      </c>
      <c r="O2773" s="146">
        <v>3891.85</v>
      </c>
      <c r="P2773" s="146">
        <v>17214</v>
      </c>
      <c r="Q2773" t="str">
        <f t="shared" si="43"/>
        <v>Street</v>
      </c>
      <c r="R2773" s="148"/>
      <c r="S2773" t="s">
        <v>381</v>
      </c>
      <c r="U2773" s="148"/>
    </row>
    <row r="2774" spans="1:21" x14ac:dyDescent="0.35">
      <c r="A2774" s="146">
        <v>5</v>
      </c>
      <c r="B2774" s="146" t="s">
        <v>241</v>
      </c>
      <c r="C2774" s="146">
        <v>2020</v>
      </c>
      <c r="D2774" s="146">
        <v>5</v>
      </c>
      <c r="E2774" s="146" t="s">
        <v>371</v>
      </c>
      <c r="F2774" s="147">
        <v>6</v>
      </c>
      <c r="G2774" s="146" t="s">
        <v>293</v>
      </c>
      <c r="H2774" s="146">
        <v>626</v>
      </c>
      <c r="I2774" s="146" t="s">
        <v>355</v>
      </c>
      <c r="J2774" s="146" t="s">
        <v>310</v>
      </c>
      <c r="K2774" s="146" t="s">
        <v>154</v>
      </c>
      <c r="L2774" s="146">
        <v>700</v>
      </c>
      <c r="M2774" s="146" t="s">
        <v>296</v>
      </c>
      <c r="N2774" s="146">
        <v>4</v>
      </c>
      <c r="O2774" s="146">
        <v>1998.78</v>
      </c>
      <c r="P2774" s="146">
        <v>473</v>
      </c>
      <c r="Q2774" t="str">
        <f t="shared" si="43"/>
        <v>Street</v>
      </c>
      <c r="R2774" s="148"/>
      <c r="S2774" t="s">
        <v>381</v>
      </c>
      <c r="U2774" s="148"/>
    </row>
    <row r="2775" spans="1:21" x14ac:dyDescent="0.3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8"/>
      <c r="S2775" t="s">
        <v>381</v>
      </c>
      <c r="U2775" s="148"/>
    </row>
    <row r="2776" spans="1:21" x14ac:dyDescent="0.3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8"/>
      <c r="S2776" t="s">
        <v>381</v>
      </c>
      <c r="U2776" s="148"/>
    </row>
    <row r="2777" spans="1:21" x14ac:dyDescent="0.3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</v>
      </c>
      <c r="P2777">
        <v>14284</v>
      </c>
      <c r="Q2777" t="str">
        <f t="shared" si="43"/>
        <v>Street</v>
      </c>
      <c r="R2777" s="148"/>
      <c r="S2777" t="s">
        <v>381</v>
      </c>
      <c r="U2777" s="148"/>
    </row>
    <row r="2778" spans="1:21" x14ac:dyDescent="0.3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75586.17</v>
      </c>
      <c r="P2778">
        <v>1025826</v>
      </c>
      <c r="Q2778" t="str">
        <f t="shared" si="43"/>
        <v>5-Large C&amp;I</v>
      </c>
      <c r="R2778" s="148"/>
      <c r="S2778" t="s">
        <v>381</v>
      </c>
      <c r="U2778" s="148"/>
    </row>
    <row r="2779" spans="1:21" x14ac:dyDescent="0.3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729.4</v>
      </c>
      <c r="P2779">
        <v>4673</v>
      </c>
      <c r="Q2779" t="str">
        <f t="shared" si="43"/>
        <v>2-Low Income Residential</v>
      </c>
      <c r="R2779" s="148"/>
      <c r="S2779" t="s">
        <v>381</v>
      </c>
      <c r="U2779" s="148"/>
    </row>
    <row r="2780" spans="1:21" x14ac:dyDescent="0.3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</v>
      </c>
      <c r="P2780">
        <v>66446</v>
      </c>
      <c r="Q2780" t="str">
        <f t="shared" si="43"/>
        <v>Street</v>
      </c>
      <c r="R2780" s="148"/>
      <c r="S2780" t="s">
        <v>381</v>
      </c>
      <c r="U2780" s="148"/>
    </row>
    <row r="2781" spans="1:21" x14ac:dyDescent="0.3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15564.38</v>
      </c>
      <c r="P2781">
        <v>48607</v>
      </c>
      <c r="Q2781" t="str">
        <f t="shared" si="43"/>
        <v>Street</v>
      </c>
      <c r="R2781" s="148"/>
      <c r="S2781" t="s">
        <v>381</v>
      </c>
      <c r="U2781" s="148"/>
    </row>
    <row r="2782" spans="1:21" x14ac:dyDescent="0.3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8"/>
      <c r="S2782" t="s">
        <v>381</v>
      </c>
      <c r="U2782" s="148"/>
    </row>
    <row r="2783" spans="1:21" x14ac:dyDescent="0.3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320078.17</v>
      </c>
      <c r="P2783">
        <v>3116751</v>
      </c>
      <c r="Q2783" t="str">
        <f t="shared" si="43"/>
        <v>3-Small C&amp;I</v>
      </c>
      <c r="R2783" s="148"/>
      <c r="S2783" t="s">
        <v>381</v>
      </c>
      <c r="U2783" s="148"/>
    </row>
    <row r="2784" spans="1:21" x14ac:dyDescent="0.3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8"/>
      <c r="S2784" t="s">
        <v>381</v>
      </c>
      <c r="U2784" s="148"/>
    </row>
    <row r="2785" spans="1:21" x14ac:dyDescent="0.3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</v>
      </c>
      <c r="P2785">
        <v>313717</v>
      </c>
      <c r="Q2785" t="str">
        <f t="shared" si="43"/>
        <v>3-Small C&amp;I</v>
      </c>
      <c r="R2785" s="148"/>
      <c r="S2785" t="s">
        <v>381</v>
      </c>
      <c r="U2785" s="148"/>
    </row>
    <row r="2786" spans="1:21" x14ac:dyDescent="0.3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323389.43</v>
      </c>
      <c r="P2786">
        <v>3703547</v>
      </c>
      <c r="Q2786" t="str">
        <f t="shared" si="43"/>
        <v>4-Medium C&amp;I</v>
      </c>
      <c r="R2786" s="148"/>
      <c r="S2786" t="s">
        <v>381</v>
      </c>
      <c r="U2786" s="148"/>
    </row>
    <row r="2787" spans="1:21" x14ac:dyDescent="0.3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8"/>
      <c r="S2787" t="s">
        <v>381</v>
      </c>
      <c r="U2787" s="148"/>
    </row>
    <row r="2788" spans="1:21" x14ac:dyDescent="0.3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</v>
      </c>
      <c r="P2788">
        <v>48520</v>
      </c>
      <c r="Q2788" t="str">
        <f t="shared" si="43"/>
        <v>4-Medium C&amp;I</v>
      </c>
      <c r="R2788" s="148"/>
      <c r="S2788" t="s">
        <v>381</v>
      </c>
      <c r="U2788" s="148"/>
    </row>
    <row r="2789" spans="1:21" x14ac:dyDescent="0.3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8"/>
      <c r="S2789" t="s">
        <v>381</v>
      </c>
      <c r="U2789" s="148"/>
    </row>
    <row r="2790" spans="1:21" x14ac:dyDescent="0.3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43800.52</v>
      </c>
      <c r="P2790">
        <v>368046</v>
      </c>
      <c r="Q2790" t="str">
        <f t="shared" si="43"/>
        <v>3-Small C&amp;I</v>
      </c>
      <c r="R2790" s="148"/>
      <c r="S2790" t="s">
        <v>381</v>
      </c>
      <c r="U2790" s="148"/>
    </row>
    <row r="2791" spans="1:21" x14ac:dyDescent="0.3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8"/>
      <c r="S2791" t="s">
        <v>381</v>
      </c>
      <c r="U2791" s="148"/>
    </row>
    <row r="2792" spans="1:21" x14ac:dyDescent="0.3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8"/>
      <c r="S2792" t="s">
        <v>381</v>
      </c>
      <c r="U2792" s="148"/>
    </row>
    <row r="2793" spans="1:21" x14ac:dyDescent="0.3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4684194.34</v>
      </c>
      <c r="P2793">
        <v>19888212</v>
      </c>
      <c r="Q2793" t="str">
        <f t="shared" si="43"/>
        <v>1-Residential</v>
      </c>
      <c r="R2793" s="148"/>
      <c r="S2793" t="s">
        <v>381</v>
      </c>
      <c r="U2793" s="148"/>
    </row>
    <row r="2794" spans="1:21" x14ac:dyDescent="0.3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8"/>
      <c r="S2794" t="s">
        <v>381</v>
      </c>
      <c r="U2794" s="148"/>
    </row>
    <row r="2795" spans="1:21" x14ac:dyDescent="0.3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510.53</v>
      </c>
      <c r="P2795">
        <v>1065</v>
      </c>
      <c r="Q2795" t="str">
        <f t="shared" si="43"/>
        <v>Street</v>
      </c>
      <c r="R2795" s="148"/>
      <c r="S2795" t="s">
        <v>381</v>
      </c>
      <c r="U2795" s="148"/>
    </row>
    <row r="2796" spans="1:21" x14ac:dyDescent="0.3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55853.14</v>
      </c>
      <c r="P2796">
        <v>75636</v>
      </c>
      <c r="Q2796" t="str">
        <f t="shared" si="43"/>
        <v>Street</v>
      </c>
      <c r="R2796" s="148"/>
      <c r="S2796" t="s">
        <v>381</v>
      </c>
      <c r="U2796" s="148"/>
    </row>
    <row r="2797" spans="1:21" x14ac:dyDescent="0.3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8"/>
      <c r="S2797" t="s">
        <v>381</v>
      </c>
      <c r="U2797" s="148"/>
    </row>
    <row r="2798" spans="1:21" x14ac:dyDescent="0.3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8"/>
      <c r="S2798" t="s">
        <v>381</v>
      </c>
      <c r="U2798" s="148"/>
    </row>
    <row r="2799" spans="1:21" x14ac:dyDescent="0.3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8"/>
      <c r="S2799" t="s">
        <v>381</v>
      </c>
      <c r="U2799" s="148"/>
    </row>
    <row r="2800" spans="1:21" x14ac:dyDescent="0.3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8"/>
      <c r="S2800" t="s">
        <v>381</v>
      </c>
      <c r="U2800" s="148"/>
    </row>
    <row r="2801" spans="1:21" x14ac:dyDescent="0.3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755902.74</v>
      </c>
      <c r="P2801">
        <v>5365934</v>
      </c>
      <c r="Q2801" t="str">
        <f t="shared" si="43"/>
        <v>3-Small C&amp;I</v>
      </c>
      <c r="R2801" s="148"/>
      <c r="S2801" t="s">
        <v>381</v>
      </c>
      <c r="U2801" s="148"/>
    </row>
    <row r="2802" spans="1:21" x14ac:dyDescent="0.3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-22752.92</v>
      </c>
      <c r="P2802">
        <v>1022820</v>
      </c>
      <c r="Q2802" t="str">
        <f t="shared" si="43"/>
        <v>3-Small C&amp;I</v>
      </c>
      <c r="R2802" s="148"/>
      <c r="S2802" t="s">
        <v>381</v>
      </c>
      <c r="U2802" s="148"/>
    </row>
    <row r="2803" spans="1:21" x14ac:dyDescent="0.3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401.07</v>
      </c>
      <c r="P2803">
        <v>2859</v>
      </c>
      <c r="Q2803" t="str">
        <f t="shared" si="43"/>
        <v>3-Small C&amp;I</v>
      </c>
      <c r="R2803" s="148"/>
      <c r="S2803" t="s">
        <v>381</v>
      </c>
      <c r="U2803" s="148"/>
    </row>
    <row r="2804" spans="1:21" x14ac:dyDescent="0.3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</v>
      </c>
      <c r="P2804">
        <v>202</v>
      </c>
      <c r="Q2804" t="str">
        <f t="shared" si="43"/>
        <v>3-Small C&amp;I</v>
      </c>
      <c r="R2804" s="148"/>
      <c r="S2804" t="s">
        <v>381</v>
      </c>
      <c r="U2804" s="148"/>
    </row>
    <row r="2805" spans="1:21" x14ac:dyDescent="0.3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98.38</v>
      </c>
      <c r="P2805">
        <v>290</v>
      </c>
      <c r="Q2805" t="str">
        <f t="shared" si="43"/>
        <v>3-Small C&amp;I</v>
      </c>
      <c r="R2805" s="148"/>
      <c r="S2805" t="s">
        <v>381</v>
      </c>
      <c r="U2805" s="148"/>
    </row>
    <row r="2806" spans="1:21" x14ac:dyDescent="0.3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8"/>
      <c r="S2806" t="s">
        <v>381</v>
      </c>
      <c r="U2806" s="148"/>
    </row>
    <row r="2807" spans="1:21" x14ac:dyDescent="0.3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</v>
      </c>
      <c r="P2807">
        <v>895</v>
      </c>
      <c r="Q2807" t="str">
        <f t="shared" si="43"/>
        <v>3-Small C&amp;I</v>
      </c>
      <c r="R2807" s="148"/>
      <c r="S2807" t="s">
        <v>381</v>
      </c>
      <c r="U2807" s="148"/>
    </row>
    <row r="2808" spans="1:21" x14ac:dyDescent="0.3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</v>
      </c>
      <c r="P2808">
        <v>6</v>
      </c>
      <c r="Q2808" t="str">
        <f t="shared" si="43"/>
        <v>3-Small C&amp;I</v>
      </c>
      <c r="R2808" s="148"/>
      <c r="S2808" t="s">
        <v>381</v>
      </c>
      <c r="U2808" s="148"/>
    </row>
    <row r="2809" spans="1:21" x14ac:dyDescent="0.3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8"/>
      <c r="S2809" t="s">
        <v>381</v>
      </c>
      <c r="U2809" s="148"/>
    </row>
    <row r="2810" spans="1:21" x14ac:dyDescent="0.3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896.51</v>
      </c>
      <c r="P2810">
        <v>4097</v>
      </c>
      <c r="Q2810" t="str">
        <f t="shared" si="43"/>
        <v>3-Small C&amp;I</v>
      </c>
      <c r="R2810" s="148"/>
      <c r="S2810" t="s">
        <v>381</v>
      </c>
      <c r="U2810" s="148"/>
    </row>
    <row r="2811" spans="1:21" x14ac:dyDescent="0.3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367705.29</v>
      </c>
      <c r="P2811">
        <v>2806733</v>
      </c>
      <c r="Q2811" t="str">
        <f t="shared" si="43"/>
        <v>Street</v>
      </c>
      <c r="R2811" s="148"/>
      <c r="S2811" t="s">
        <v>381</v>
      </c>
      <c r="U2811" s="148"/>
    </row>
    <row r="2812" spans="1:21" x14ac:dyDescent="0.3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</v>
      </c>
      <c r="P2812">
        <v>155</v>
      </c>
      <c r="Q2812" t="str">
        <f t="shared" si="43"/>
        <v>Street</v>
      </c>
      <c r="R2812" s="148"/>
      <c r="S2812" t="s">
        <v>381</v>
      </c>
      <c r="U2812" s="148"/>
    </row>
    <row r="2813" spans="1:21" x14ac:dyDescent="0.3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8"/>
      <c r="S2813" t="s">
        <v>381</v>
      </c>
      <c r="U2813" s="148"/>
    </row>
    <row r="2814" spans="1:21" x14ac:dyDescent="0.3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8"/>
      <c r="S2814" t="s">
        <v>381</v>
      </c>
      <c r="U2814" s="148"/>
    </row>
    <row r="2815" spans="1:21" x14ac:dyDescent="0.3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218944.55</v>
      </c>
      <c r="P2815">
        <v>1736788</v>
      </c>
      <c r="Q2815" t="str">
        <f t="shared" si="43"/>
        <v>1-Residential</v>
      </c>
      <c r="R2815" s="148"/>
      <c r="S2815" t="s">
        <v>381</v>
      </c>
      <c r="U2815" s="148"/>
    </row>
    <row r="2816" spans="1:21" x14ac:dyDescent="0.3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3543.56</v>
      </c>
      <c r="P2816">
        <v>15085</v>
      </c>
      <c r="Q2816" t="str">
        <f t="shared" si="43"/>
        <v>1-Residential</v>
      </c>
      <c r="R2816" s="148"/>
      <c r="S2816" t="s">
        <v>381</v>
      </c>
      <c r="U2816" s="148"/>
    </row>
    <row r="2817" spans="1:21" x14ac:dyDescent="0.3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</v>
      </c>
      <c r="P2817">
        <v>0</v>
      </c>
      <c r="Q2817" t="str">
        <f t="shared" si="43"/>
        <v>4-Medium C&amp;I</v>
      </c>
      <c r="R2817" s="148"/>
      <c r="S2817" t="s">
        <v>381</v>
      </c>
      <c r="U2817" s="148"/>
    </row>
    <row r="2818" spans="1:21" x14ac:dyDescent="0.3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ref="Q2818:Q2881" si="44">VLOOKUP(J2818,S:T,2,FALSE)</f>
        <v>5-Large C&amp;I</v>
      </c>
      <c r="R2818" s="148"/>
      <c r="S2818" t="s">
        <v>381</v>
      </c>
      <c r="U2818" s="148"/>
    </row>
    <row r="2819" spans="1:21" x14ac:dyDescent="0.3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-483.58</v>
      </c>
      <c r="P2819">
        <v>-2322</v>
      </c>
      <c r="Q2819" t="str">
        <f t="shared" si="44"/>
        <v>Street</v>
      </c>
      <c r="R2819" s="148"/>
      <c r="S2819" t="s">
        <v>381</v>
      </c>
      <c r="U2819" s="148"/>
    </row>
    <row r="2820" spans="1:21" x14ac:dyDescent="0.3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8"/>
      <c r="S2820" t="s">
        <v>381</v>
      </c>
      <c r="U2820" s="148"/>
    </row>
    <row r="2821" spans="1:21" x14ac:dyDescent="0.3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</v>
      </c>
      <c r="P2821">
        <v>1982</v>
      </c>
      <c r="Q2821" t="str">
        <f t="shared" si="44"/>
        <v>1-Residential</v>
      </c>
      <c r="R2821" s="148"/>
      <c r="S2821" t="s">
        <v>381</v>
      </c>
      <c r="U2821" s="148"/>
    </row>
    <row r="2822" spans="1:21" x14ac:dyDescent="0.3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1262.32</v>
      </c>
      <c r="P2822">
        <v>1773</v>
      </c>
      <c r="Q2822" t="str">
        <f t="shared" si="44"/>
        <v>Street</v>
      </c>
      <c r="R2822" s="148"/>
      <c r="S2822" t="s">
        <v>381</v>
      </c>
      <c r="U2822" s="148"/>
    </row>
    <row r="2823" spans="1:21" x14ac:dyDescent="0.3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8"/>
      <c r="S2823" t="s">
        <v>381</v>
      </c>
      <c r="U2823" s="148"/>
    </row>
    <row r="2824" spans="1:21" x14ac:dyDescent="0.3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8"/>
      <c r="S2824" t="s">
        <v>381</v>
      </c>
      <c r="U2824" s="148"/>
    </row>
    <row r="2825" spans="1:21" x14ac:dyDescent="0.3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8"/>
      <c r="S2825" t="s">
        <v>381</v>
      </c>
      <c r="U2825" s="148"/>
    </row>
    <row r="2826" spans="1:21" x14ac:dyDescent="0.3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</v>
      </c>
      <c r="P2826">
        <v>5020</v>
      </c>
      <c r="Q2826" t="str">
        <f t="shared" si="44"/>
        <v>3-Small C&amp;I</v>
      </c>
      <c r="R2826" s="148"/>
      <c r="S2826" t="s">
        <v>381</v>
      </c>
      <c r="U2826" s="148"/>
    </row>
    <row r="2827" spans="1:21" x14ac:dyDescent="0.3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</v>
      </c>
      <c r="P2827">
        <v>8980</v>
      </c>
      <c r="Q2827" t="str">
        <f t="shared" si="44"/>
        <v>3-Small C&amp;I</v>
      </c>
      <c r="R2827" s="148"/>
      <c r="S2827" t="s">
        <v>381</v>
      </c>
      <c r="U2827" s="148"/>
    </row>
    <row r="2828" spans="1:21" x14ac:dyDescent="0.3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8"/>
      <c r="S2828" t="s">
        <v>381</v>
      </c>
      <c r="U2828" s="148"/>
    </row>
    <row r="2829" spans="1:21" x14ac:dyDescent="0.3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478445.91</v>
      </c>
      <c r="P2829">
        <v>5763384</v>
      </c>
      <c r="Q2829" t="str">
        <f t="shared" si="44"/>
        <v>4-Medium C&amp;I</v>
      </c>
      <c r="R2829" s="148"/>
      <c r="S2829" t="s">
        <v>381</v>
      </c>
      <c r="U2829" s="148"/>
    </row>
    <row r="2830" spans="1:21" x14ac:dyDescent="0.3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2129.83</v>
      </c>
      <c r="P2830">
        <v>11960</v>
      </c>
      <c r="Q2830" t="str">
        <f t="shared" si="44"/>
        <v>4-Medium C&amp;I</v>
      </c>
      <c r="R2830" s="148"/>
      <c r="S2830" t="s">
        <v>381</v>
      </c>
      <c r="U2830" s="148"/>
    </row>
    <row r="2831" spans="1:21" x14ac:dyDescent="0.3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</v>
      </c>
      <c r="P2831">
        <v>8960</v>
      </c>
      <c r="Q2831" t="str">
        <f t="shared" si="44"/>
        <v>3-Small C&amp;I</v>
      </c>
      <c r="R2831" s="148"/>
      <c r="S2831" t="s">
        <v>381</v>
      </c>
      <c r="U2831" s="148"/>
    </row>
    <row r="2832" spans="1:21" x14ac:dyDescent="0.3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8"/>
      <c r="S2832" t="s">
        <v>381</v>
      </c>
      <c r="U2832" s="148"/>
    </row>
    <row r="2833" spans="1:21" x14ac:dyDescent="0.3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8"/>
      <c r="S2833" t="s">
        <v>381</v>
      </c>
      <c r="U2833" s="148"/>
    </row>
    <row r="2834" spans="1:21" x14ac:dyDescent="0.3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8"/>
      <c r="S2834" t="s">
        <v>381</v>
      </c>
      <c r="U2834" s="148"/>
    </row>
    <row r="2835" spans="1:21" x14ac:dyDescent="0.3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3976.81</v>
      </c>
      <c r="P2835">
        <v>15862</v>
      </c>
      <c r="Q2835" t="str">
        <f t="shared" si="44"/>
        <v>3-Small C&amp;I</v>
      </c>
      <c r="R2835" s="148"/>
      <c r="S2835" t="s">
        <v>381</v>
      </c>
      <c r="U2835" s="148"/>
    </row>
    <row r="2836" spans="1:21" x14ac:dyDescent="0.3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8"/>
      <c r="S2836" t="s">
        <v>381</v>
      </c>
      <c r="U2836" s="148"/>
    </row>
    <row r="2837" spans="1:21" x14ac:dyDescent="0.3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8"/>
      <c r="S2837" t="s">
        <v>381</v>
      </c>
      <c r="U2837" s="148"/>
    </row>
    <row r="2838" spans="1:21" x14ac:dyDescent="0.3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68.19</v>
      </c>
      <c r="P2838">
        <v>116</v>
      </c>
      <c r="Q2838" t="str">
        <f t="shared" si="44"/>
        <v>Street</v>
      </c>
      <c r="R2838" s="148"/>
      <c r="S2838" t="s">
        <v>381</v>
      </c>
      <c r="U2838" s="148"/>
    </row>
    <row r="2839" spans="1:21" x14ac:dyDescent="0.3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8"/>
      <c r="S2839" t="s">
        <v>381</v>
      </c>
      <c r="U2839" s="148"/>
    </row>
    <row r="2840" spans="1:21" x14ac:dyDescent="0.3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8"/>
      <c r="S2840" t="s">
        <v>381</v>
      </c>
      <c r="U2840" s="148"/>
    </row>
    <row r="2841" spans="1:21" x14ac:dyDescent="0.3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870411.96</v>
      </c>
      <c r="P2841">
        <v>6072407</v>
      </c>
      <c r="Q2841" t="str">
        <f t="shared" si="44"/>
        <v>1-Residential</v>
      </c>
      <c r="R2841" s="148"/>
      <c r="S2841" t="s">
        <v>381</v>
      </c>
      <c r="U2841" s="148"/>
    </row>
    <row r="2842" spans="1:21" x14ac:dyDescent="0.3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</v>
      </c>
      <c r="P2842">
        <v>86120</v>
      </c>
      <c r="Q2842" t="str">
        <f t="shared" si="44"/>
        <v>4-Medium C&amp;I</v>
      </c>
      <c r="R2842" s="148"/>
      <c r="S2842" t="s">
        <v>381</v>
      </c>
      <c r="U2842" s="148"/>
    </row>
    <row r="2843" spans="1:21" x14ac:dyDescent="0.3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8"/>
      <c r="S2843" t="s">
        <v>381</v>
      </c>
      <c r="U2843" s="148"/>
    </row>
    <row r="2844" spans="1:21" x14ac:dyDescent="0.3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</v>
      </c>
      <c r="P2844">
        <v>57400</v>
      </c>
      <c r="Q2844" t="str">
        <f t="shared" si="44"/>
        <v>4-Medium C&amp;I</v>
      </c>
      <c r="R2844" s="148"/>
      <c r="S2844" t="s">
        <v>381</v>
      </c>
      <c r="U2844" s="148"/>
    </row>
    <row r="2845" spans="1:21" x14ac:dyDescent="0.3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8"/>
      <c r="S2845" t="s">
        <v>381</v>
      </c>
      <c r="U2845" s="148"/>
    </row>
    <row r="2846" spans="1:21" x14ac:dyDescent="0.3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2125.33</v>
      </c>
      <c r="P2846">
        <v>16026</v>
      </c>
      <c r="Q2846" t="str">
        <f t="shared" si="44"/>
        <v>3-Small C&amp;I</v>
      </c>
      <c r="R2846" s="148"/>
      <c r="S2846" t="s">
        <v>381</v>
      </c>
      <c r="U2846" s="148"/>
    </row>
    <row r="2847" spans="1:21" x14ac:dyDescent="0.3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8"/>
      <c r="S2847" t="s">
        <v>381</v>
      </c>
      <c r="U2847" s="148"/>
    </row>
    <row r="2848" spans="1:21" x14ac:dyDescent="0.3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</v>
      </c>
      <c r="P2848">
        <v>7039</v>
      </c>
      <c r="Q2848" t="str">
        <f t="shared" si="44"/>
        <v>3-Small C&amp;I</v>
      </c>
      <c r="R2848" s="148"/>
      <c r="S2848" t="s">
        <v>381</v>
      </c>
      <c r="U2848" s="148"/>
    </row>
    <row r="2849" spans="1:21" x14ac:dyDescent="0.3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</v>
      </c>
      <c r="P2849">
        <v>39277631</v>
      </c>
      <c r="Q2849" t="str">
        <f t="shared" si="44"/>
        <v>3-Small C&amp;I</v>
      </c>
      <c r="R2849" s="148"/>
      <c r="S2849" t="s">
        <v>381</v>
      </c>
      <c r="U2849" s="148"/>
    </row>
    <row r="2850" spans="1:21" x14ac:dyDescent="0.3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16.04</v>
      </c>
      <c r="P2850">
        <v>32</v>
      </c>
      <c r="Q2850" t="str">
        <f t="shared" si="44"/>
        <v>3-Small C&amp;I</v>
      </c>
      <c r="R2850" s="148"/>
      <c r="S2850" t="s">
        <v>381</v>
      </c>
      <c r="U2850" s="148"/>
    </row>
    <row r="2851" spans="1:21" x14ac:dyDescent="0.3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8"/>
      <c r="S2851" t="s">
        <v>381</v>
      </c>
      <c r="U2851" s="148"/>
    </row>
    <row r="2852" spans="1:21" x14ac:dyDescent="0.3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8"/>
      <c r="S2852" t="s">
        <v>381</v>
      </c>
      <c r="U2852" s="148"/>
    </row>
    <row r="2853" spans="1:21" x14ac:dyDescent="0.3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</v>
      </c>
      <c r="P2853">
        <v>36731</v>
      </c>
      <c r="Q2853" t="str">
        <f t="shared" si="44"/>
        <v>3-Small C&amp;I</v>
      </c>
      <c r="R2853" s="148"/>
      <c r="S2853" t="s">
        <v>381</v>
      </c>
      <c r="U2853" s="148"/>
    </row>
    <row r="2854" spans="1:21" x14ac:dyDescent="0.3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8"/>
      <c r="S2854" t="s">
        <v>381</v>
      </c>
      <c r="U2854" s="148"/>
    </row>
    <row r="2855" spans="1:21" x14ac:dyDescent="0.3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8"/>
      <c r="S2855" t="s">
        <v>381</v>
      </c>
      <c r="U2855" s="148"/>
    </row>
    <row r="2856" spans="1:21" x14ac:dyDescent="0.3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12520.89</v>
      </c>
      <c r="P2856">
        <v>85940</v>
      </c>
      <c r="Q2856" t="str">
        <f t="shared" si="44"/>
        <v>1-Residential</v>
      </c>
      <c r="R2856" s="148"/>
      <c r="S2856" t="s">
        <v>381</v>
      </c>
      <c r="U2856" s="148"/>
    </row>
    <row r="2857" spans="1:21" x14ac:dyDescent="0.3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161925.4</v>
      </c>
      <c r="P2857">
        <v>395239</v>
      </c>
      <c r="Q2857" t="str">
        <f t="shared" si="44"/>
        <v>Street</v>
      </c>
      <c r="R2857" s="148"/>
      <c r="S2857" t="s">
        <v>381</v>
      </c>
      <c r="U2857" s="148"/>
    </row>
    <row r="2858" spans="1:21" x14ac:dyDescent="0.3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</v>
      </c>
      <c r="P2858">
        <v>229720</v>
      </c>
      <c r="Q2858" t="str">
        <f t="shared" si="44"/>
        <v>5-Large C&amp;I</v>
      </c>
      <c r="R2858" s="148"/>
      <c r="S2858" t="s">
        <v>381</v>
      </c>
      <c r="U2858" s="148"/>
    </row>
    <row r="2859" spans="1:21" x14ac:dyDescent="0.3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8"/>
      <c r="S2859" t="s">
        <v>381</v>
      </c>
      <c r="U2859" s="148"/>
    </row>
    <row r="2860" spans="1:21" x14ac:dyDescent="0.3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5125.74</v>
      </c>
      <c r="P2860">
        <v>8265</v>
      </c>
      <c r="Q2860" t="str">
        <f t="shared" si="44"/>
        <v>Street</v>
      </c>
      <c r="R2860" s="148"/>
      <c r="S2860" t="s">
        <v>381</v>
      </c>
      <c r="U2860" s="148"/>
    </row>
    <row r="2861" spans="1:21" x14ac:dyDescent="0.3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</v>
      </c>
      <c r="P2861">
        <v>-30923</v>
      </c>
      <c r="Q2861" t="str">
        <f t="shared" si="44"/>
        <v>Street</v>
      </c>
      <c r="R2861" s="148"/>
      <c r="S2861" t="s">
        <v>381</v>
      </c>
      <c r="U2861" s="148"/>
    </row>
    <row r="2862" spans="1:21" x14ac:dyDescent="0.3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</v>
      </c>
      <c r="P2862">
        <v>1095</v>
      </c>
      <c r="Q2862" t="str">
        <f t="shared" si="44"/>
        <v>Street</v>
      </c>
      <c r="R2862" s="148"/>
      <c r="S2862" t="s">
        <v>381</v>
      </c>
      <c r="U2862" s="148"/>
    </row>
    <row r="2863" spans="1:21" x14ac:dyDescent="0.3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35.9</v>
      </c>
      <c r="P2863">
        <v>100</v>
      </c>
      <c r="Q2863" t="str">
        <f t="shared" si="44"/>
        <v>Street</v>
      </c>
      <c r="R2863" s="148"/>
      <c r="S2863" t="s">
        <v>381</v>
      </c>
      <c r="U2863" s="148"/>
    </row>
    <row r="2864" spans="1:21" x14ac:dyDescent="0.3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</v>
      </c>
      <c r="P2864">
        <v>4056</v>
      </c>
      <c r="Q2864" t="str">
        <f t="shared" si="44"/>
        <v>Street</v>
      </c>
      <c r="R2864" s="148"/>
      <c r="S2864" t="s">
        <v>381</v>
      </c>
      <c r="U2864" s="148"/>
    </row>
    <row r="2865" spans="1:21" x14ac:dyDescent="0.3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8"/>
      <c r="S2865" t="s">
        <v>381</v>
      </c>
      <c r="U2865" s="148"/>
    </row>
    <row r="2866" spans="1:21" x14ac:dyDescent="0.3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8"/>
      <c r="S2866" t="s">
        <v>381</v>
      </c>
      <c r="U2866" s="148"/>
    </row>
    <row r="2867" spans="1:21" x14ac:dyDescent="0.3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3515.33</v>
      </c>
      <c r="P2867">
        <v>8935</v>
      </c>
      <c r="Q2867" t="str">
        <f t="shared" si="44"/>
        <v>Street</v>
      </c>
      <c r="R2867" s="148"/>
      <c r="S2867" t="s">
        <v>381</v>
      </c>
      <c r="U2867" s="148"/>
    </row>
    <row r="2868" spans="1:21" x14ac:dyDescent="0.3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3424.62</v>
      </c>
      <c r="P2868">
        <v>22238</v>
      </c>
      <c r="Q2868" t="str">
        <f t="shared" si="44"/>
        <v>2-Low Income Residential</v>
      </c>
      <c r="R2868" s="148"/>
      <c r="S2868" t="s">
        <v>381</v>
      </c>
      <c r="U2868" s="148"/>
    </row>
    <row r="2869" spans="1:21" x14ac:dyDescent="0.3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</v>
      </c>
      <c r="P2869">
        <v>47210</v>
      </c>
      <c r="Q2869" t="str">
        <f t="shared" si="44"/>
        <v>4-Medium C&amp;I</v>
      </c>
      <c r="R2869" s="148"/>
      <c r="S2869" t="s">
        <v>381</v>
      </c>
      <c r="U2869" s="148"/>
    </row>
    <row r="2870" spans="1:21" x14ac:dyDescent="0.3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2331413.67</v>
      </c>
      <c r="P2870">
        <v>77873846</v>
      </c>
      <c r="Q2870" t="str">
        <f t="shared" si="44"/>
        <v>3-Small C&amp;I</v>
      </c>
      <c r="R2870" s="148"/>
      <c r="S2870" t="s">
        <v>381</v>
      </c>
      <c r="U2870" s="148"/>
    </row>
    <row r="2871" spans="1:21" x14ac:dyDescent="0.3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</v>
      </c>
      <c r="P2871">
        <v>292</v>
      </c>
      <c r="Q2871" t="str">
        <f t="shared" si="44"/>
        <v>3-Small C&amp;I</v>
      </c>
      <c r="R2871" s="148"/>
      <c r="S2871" t="s">
        <v>381</v>
      </c>
      <c r="U2871" s="148"/>
    </row>
    <row r="2872" spans="1:21" x14ac:dyDescent="0.3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</v>
      </c>
      <c r="P2872">
        <v>416295</v>
      </c>
      <c r="Q2872" t="str">
        <f t="shared" si="44"/>
        <v>3-Small C&amp;I</v>
      </c>
      <c r="R2872" s="148"/>
      <c r="S2872" t="s">
        <v>381</v>
      </c>
      <c r="U2872" s="148"/>
    </row>
    <row r="2873" spans="1:21" x14ac:dyDescent="0.3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</v>
      </c>
      <c r="P2873">
        <v>14671</v>
      </c>
      <c r="Q2873" t="str">
        <f t="shared" si="44"/>
        <v>3-Small C&amp;I</v>
      </c>
      <c r="R2873" s="148"/>
      <c r="S2873" t="s">
        <v>381</v>
      </c>
      <c r="U2873" s="148"/>
    </row>
    <row r="2874" spans="1:21" x14ac:dyDescent="0.3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8"/>
      <c r="S2874" t="s">
        <v>381</v>
      </c>
      <c r="U2874" s="148"/>
    </row>
    <row r="2875" spans="1:21" x14ac:dyDescent="0.3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8"/>
      <c r="S2875" t="s">
        <v>381</v>
      </c>
      <c r="U2875" s="148"/>
    </row>
    <row r="2876" spans="1:21" x14ac:dyDescent="0.3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-442166.86</v>
      </c>
      <c r="P2876">
        <v>271553</v>
      </c>
      <c r="Q2876" t="str">
        <f t="shared" si="44"/>
        <v>3-Small C&amp;I</v>
      </c>
      <c r="R2876" s="148"/>
      <c r="S2876" t="s">
        <v>381</v>
      </c>
      <c r="U2876" s="148"/>
    </row>
    <row r="2877" spans="1:21" x14ac:dyDescent="0.3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47864.71</v>
      </c>
      <c r="P2877">
        <v>111818</v>
      </c>
      <c r="Q2877" t="str">
        <f t="shared" si="44"/>
        <v>Street</v>
      </c>
      <c r="R2877" s="148"/>
      <c r="S2877" t="s">
        <v>381</v>
      </c>
      <c r="U2877" s="148"/>
    </row>
    <row r="2878" spans="1:21" x14ac:dyDescent="0.3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8"/>
      <c r="S2878" t="s">
        <v>381</v>
      </c>
      <c r="U2878" s="148"/>
    </row>
    <row r="2879" spans="1:21" x14ac:dyDescent="0.3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8"/>
      <c r="S2879" t="s">
        <v>381</v>
      </c>
      <c r="U2879" s="148"/>
    </row>
    <row r="2880" spans="1:21" x14ac:dyDescent="0.3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88.24</v>
      </c>
      <c r="P2880">
        <v>356</v>
      </c>
      <c r="Q2880" t="str">
        <f t="shared" si="44"/>
        <v>1-Residential</v>
      </c>
      <c r="R2880" s="148"/>
      <c r="S2880" t="s">
        <v>381</v>
      </c>
      <c r="U2880" s="148"/>
    </row>
    <row r="2881" spans="1:21" x14ac:dyDescent="0.3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2597758.34</v>
      </c>
      <c r="P2881">
        <v>19446000</v>
      </c>
      <c r="Q2881" t="str">
        <f t="shared" si="44"/>
        <v>1-Residential</v>
      </c>
      <c r="R2881" s="148"/>
      <c r="S2881" t="s">
        <v>381</v>
      </c>
      <c r="U2881" s="148"/>
    </row>
    <row r="2882" spans="1:21" x14ac:dyDescent="0.3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422598.1</v>
      </c>
      <c r="P2882">
        <v>1744424</v>
      </c>
      <c r="Q2882" t="str">
        <f t="shared" ref="Q2882:Q2945" si="45">VLOOKUP(J2882,S:T,2,FALSE)</f>
        <v>1-Residential</v>
      </c>
      <c r="R2882" s="148"/>
      <c r="S2882" t="s">
        <v>381</v>
      </c>
      <c r="U2882" s="148"/>
    </row>
    <row r="2883" spans="1:21" x14ac:dyDescent="0.3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</v>
      </c>
      <c r="P2883">
        <v>138145</v>
      </c>
      <c r="Q2883" t="str">
        <f t="shared" si="45"/>
        <v>1-Residential</v>
      </c>
      <c r="R2883" s="148"/>
      <c r="S2883" t="s">
        <v>381</v>
      </c>
      <c r="U2883" s="148"/>
    </row>
    <row r="2884" spans="1:21" x14ac:dyDescent="0.3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</v>
      </c>
      <c r="P2884">
        <v>2270</v>
      </c>
      <c r="Q2884" t="str">
        <f t="shared" si="45"/>
        <v>2-Low Income Residential</v>
      </c>
      <c r="R2884" s="148"/>
      <c r="S2884" t="s">
        <v>381</v>
      </c>
      <c r="U2884" s="148"/>
    </row>
    <row r="2885" spans="1:21" x14ac:dyDescent="0.3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</v>
      </c>
      <c r="P2885">
        <v>58406</v>
      </c>
      <c r="Q2885" t="str">
        <f t="shared" si="45"/>
        <v>2-Low Income Residential</v>
      </c>
      <c r="R2885" s="148"/>
      <c r="S2885" t="s">
        <v>381</v>
      </c>
      <c r="U2885" s="148"/>
    </row>
    <row r="2886" spans="1:21" x14ac:dyDescent="0.3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8"/>
      <c r="S2886" t="s">
        <v>381</v>
      </c>
      <c r="U2886" s="148"/>
    </row>
    <row r="2887" spans="1:21" x14ac:dyDescent="0.3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6816.62</v>
      </c>
      <c r="P2887">
        <v>43957</v>
      </c>
      <c r="Q2887" t="str">
        <f t="shared" si="45"/>
        <v>2-Low Income Residential</v>
      </c>
      <c r="R2887" s="148"/>
      <c r="S2887" t="s">
        <v>381</v>
      </c>
      <c r="U2887" s="148"/>
    </row>
    <row r="2888" spans="1:21" x14ac:dyDescent="0.3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8"/>
      <c r="S2888" t="s">
        <v>381</v>
      </c>
      <c r="U2888" s="148"/>
    </row>
    <row r="2889" spans="1:21" x14ac:dyDescent="0.3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228.82</v>
      </c>
      <c r="P2889">
        <v>2210</v>
      </c>
      <c r="Q2889" t="str">
        <f t="shared" si="45"/>
        <v>3-Small C&amp;I</v>
      </c>
      <c r="R2889" s="148"/>
      <c r="S2889" t="s">
        <v>381</v>
      </c>
      <c r="U2889" s="148"/>
    </row>
    <row r="2890" spans="1:21" x14ac:dyDescent="0.3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8"/>
      <c r="S2890" t="s">
        <v>381</v>
      </c>
      <c r="U2890" s="148"/>
    </row>
    <row r="2891" spans="1:21" x14ac:dyDescent="0.3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8"/>
      <c r="S2891" t="s">
        <v>381</v>
      </c>
      <c r="U2891" s="148"/>
    </row>
    <row r="2892" spans="1:21" x14ac:dyDescent="0.3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</v>
      </c>
      <c r="P2892">
        <v>0</v>
      </c>
      <c r="Q2892" t="str">
        <f t="shared" si="45"/>
        <v>5-Large C&amp;I</v>
      </c>
      <c r="R2892" s="148"/>
      <c r="S2892" t="s">
        <v>381</v>
      </c>
      <c r="U2892" s="148"/>
    </row>
    <row r="2893" spans="1:21" x14ac:dyDescent="0.3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8"/>
      <c r="S2893" t="s">
        <v>381</v>
      </c>
      <c r="U2893" s="148"/>
    </row>
    <row r="2894" spans="1:21" x14ac:dyDescent="0.3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8"/>
      <c r="S2894" t="s">
        <v>381</v>
      </c>
      <c r="U2894" s="148"/>
    </row>
    <row r="2895" spans="1:21" x14ac:dyDescent="0.3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21204.51</v>
      </c>
      <c r="P2895">
        <v>41980</v>
      </c>
      <c r="Q2895" t="str">
        <f t="shared" si="45"/>
        <v>Street</v>
      </c>
      <c r="R2895" s="148"/>
      <c r="S2895" t="s">
        <v>381</v>
      </c>
      <c r="U2895" s="148"/>
    </row>
    <row r="2896" spans="1:21" x14ac:dyDescent="0.3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8"/>
      <c r="S2896" t="s">
        <v>381</v>
      </c>
      <c r="U2896" s="148"/>
    </row>
    <row r="2897" spans="1:21" x14ac:dyDescent="0.3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1639.85</v>
      </c>
      <c r="P2897">
        <v>3067</v>
      </c>
      <c r="Q2897" t="str">
        <f t="shared" si="45"/>
        <v>Street</v>
      </c>
      <c r="R2897" s="148"/>
      <c r="S2897" t="s">
        <v>381</v>
      </c>
      <c r="U2897" s="148"/>
    </row>
    <row r="2898" spans="1:21" x14ac:dyDescent="0.3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29.31</v>
      </c>
      <c r="P2898">
        <v>108</v>
      </c>
      <c r="Q2898" t="str">
        <f t="shared" si="45"/>
        <v>Street</v>
      </c>
      <c r="R2898" s="148"/>
      <c r="S2898" t="s">
        <v>381</v>
      </c>
      <c r="U2898" s="148"/>
    </row>
    <row r="2899" spans="1:21" x14ac:dyDescent="0.3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</v>
      </c>
      <c r="P2899">
        <v>17164</v>
      </c>
      <c r="Q2899" t="str">
        <f t="shared" si="45"/>
        <v>Street</v>
      </c>
      <c r="R2899" s="148"/>
      <c r="S2899" t="s">
        <v>381</v>
      </c>
      <c r="U2899" s="148"/>
    </row>
    <row r="2900" spans="1:21" x14ac:dyDescent="0.3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8"/>
      <c r="S2900" t="s">
        <v>381</v>
      </c>
      <c r="U2900" s="148"/>
    </row>
    <row r="2901" spans="1:21" x14ac:dyDescent="0.3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</v>
      </c>
      <c r="P2901">
        <v>23628811</v>
      </c>
      <c r="Q2901" t="str">
        <f t="shared" si="45"/>
        <v>4-Medium C&amp;I</v>
      </c>
      <c r="R2901" s="148"/>
      <c r="S2901" t="s">
        <v>381</v>
      </c>
      <c r="U2901" s="148"/>
    </row>
    <row r="2902" spans="1:21" x14ac:dyDescent="0.3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</v>
      </c>
      <c r="P2902">
        <v>1139657</v>
      </c>
      <c r="Q2902" t="str">
        <f t="shared" si="45"/>
        <v>3-Small C&amp;I</v>
      </c>
      <c r="R2902" s="148"/>
      <c r="S2902" t="s">
        <v>381</v>
      </c>
      <c r="U2902" s="148"/>
    </row>
    <row r="2903" spans="1:21" x14ac:dyDescent="0.3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8"/>
      <c r="S2903" t="s">
        <v>381</v>
      </c>
      <c r="U2903" s="148"/>
    </row>
    <row r="2904" spans="1:21" x14ac:dyDescent="0.3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</v>
      </c>
      <c r="P2904">
        <v>0</v>
      </c>
      <c r="Q2904" t="str">
        <f t="shared" si="45"/>
        <v>3-Small C&amp;I</v>
      </c>
      <c r="R2904" s="148"/>
      <c r="S2904" t="s">
        <v>381</v>
      </c>
      <c r="U2904" s="148"/>
    </row>
    <row r="2905" spans="1:21" x14ac:dyDescent="0.3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8"/>
      <c r="S2905" t="s">
        <v>381</v>
      </c>
      <c r="U2905" s="148"/>
    </row>
    <row r="2906" spans="1:21" x14ac:dyDescent="0.3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</v>
      </c>
      <c r="P2906">
        <v>1255</v>
      </c>
      <c r="Q2906" t="str">
        <f t="shared" si="45"/>
        <v>3-Small C&amp;I</v>
      </c>
      <c r="R2906" s="148"/>
      <c r="S2906" t="s">
        <v>381</v>
      </c>
      <c r="U2906" s="148"/>
    </row>
    <row r="2907" spans="1:21" x14ac:dyDescent="0.3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8"/>
      <c r="S2907" t="s">
        <v>381</v>
      </c>
      <c r="U2907" s="148"/>
    </row>
    <row r="2908" spans="1:21" x14ac:dyDescent="0.3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8"/>
      <c r="S2908" t="s">
        <v>381</v>
      </c>
      <c r="U2908" s="148"/>
    </row>
    <row r="2909" spans="1:21" x14ac:dyDescent="0.3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19903.64</v>
      </c>
      <c r="P2909">
        <v>55401</v>
      </c>
      <c r="Q2909" t="str">
        <f t="shared" si="45"/>
        <v>Street</v>
      </c>
      <c r="R2909" s="148"/>
      <c r="S2909" t="s">
        <v>381</v>
      </c>
      <c r="U2909" s="148"/>
    </row>
    <row r="2910" spans="1:21" x14ac:dyDescent="0.3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8"/>
      <c r="S2910" t="s">
        <v>381</v>
      </c>
      <c r="U2910" s="148"/>
    </row>
    <row r="2911" spans="1:21" x14ac:dyDescent="0.3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</v>
      </c>
      <c r="P2911">
        <v>126077</v>
      </c>
      <c r="Q2911" t="str">
        <f t="shared" si="45"/>
        <v>Street</v>
      </c>
      <c r="R2911" s="148"/>
      <c r="S2911" t="s">
        <v>381</v>
      </c>
      <c r="U2911" s="148"/>
    </row>
    <row r="2912" spans="1:21" x14ac:dyDescent="0.3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</v>
      </c>
      <c r="P2912">
        <v>87886</v>
      </c>
      <c r="Q2912" t="str">
        <f t="shared" si="45"/>
        <v>5-Large C&amp;I</v>
      </c>
      <c r="R2912" s="148"/>
      <c r="S2912" t="s">
        <v>381</v>
      </c>
      <c r="U2912" s="148"/>
    </row>
    <row r="2913" spans="1:21" x14ac:dyDescent="0.3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963014.44</v>
      </c>
      <c r="P2913">
        <v>6210318</v>
      </c>
      <c r="Q2913" t="str">
        <f t="shared" si="45"/>
        <v>5-Large C&amp;I</v>
      </c>
      <c r="R2913" s="148"/>
      <c r="S2913" t="s">
        <v>381</v>
      </c>
      <c r="U2913" s="148"/>
    </row>
    <row r="2914" spans="1:21" x14ac:dyDescent="0.3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</v>
      </c>
      <c r="P2914">
        <v>786513</v>
      </c>
      <c r="Q2914" t="str">
        <f t="shared" si="45"/>
        <v>1-Residential</v>
      </c>
      <c r="R2914" s="148"/>
      <c r="S2914" t="s">
        <v>381</v>
      </c>
      <c r="U2914" s="148"/>
    </row>
    <row r="2915" spans="1:21" x14ac:dyDescent="0.3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8"/>
      <c r="S2915" t="s">
        <v>381</v>
      </c>
      <c r="U2915" s="148"/>
    </row>
    <row r="2916" spans="1:21" x14ac:dyDescent="0.3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8"/>
      <c r="S2916" t="s">
        <v>381</v>
      </c>
      <c r="U2916" s="148"/>
    </row>
    <row r="2917" spans="1:21" x14ac:dyDescent="0.3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8"/>
      <c r="S2917" t="s">
        <v>381</v>
      </c>
      <c r="U2917" s="148"/>
    </row>
    <row r="2918" spans="1:21" x14ac:dyDescent="0.3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</v>
      </c>
      <c r="P2918">
        <v>227285</v>
      </c>
      <c r="Q2918" t="str">
        <f t="shared" si="45"/>
        <v>Street</v>
      </c>
      <c r="R2918" s="148"/>
      <c r="S2918" t="s">
        <v>381</v>
      </c>
      <c r="U2918" s="148"/>
    </row>
    <row r="2919" spans="1:21" x14ac:dyDescent="0.3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11.86</v>
      </c>
      <c r="P2919">
        <v>24</v>
      </c>
      <c r="Q2919" t="str">
        <f t="shared" si="45"/>
        <v>Street</v>
      </c>
      <c r="R2919" s="148"/>
      <c r="S2919" t="s">
        <v>381</v>
      </c>
      <c r="U2919" s="148"/>
    </row>
    <row r="2920" spans="1:21" x14ac:dyDescent="0.3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</v>
      </c>
      <c r="P2920">
        <v>207</v>
      </c>
      <c r="Q2920" t="str">
        <f t="shared" si="45"/>
        <v>Street</v>
      </c>
      <c r="R2920" s="148"/>
      <c r="S2920" t="s">
        <v>381</v>
      </c>
      <c r="U2920" s="148"/>
    </row>
    <row r="2921" spans="1:21" x14ac:dyDescent="0.3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8"/>
      <c r="S2921" t="s">
        <v>381</v>
      </c>
      <c r="U2921" s="148"/>
    </row>
    <row r="2922" spans="1:21" x14ac:dyDescent="0.3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</v>
      </c>
      <c r="P2922">
        <v>17</v>
      </c>
      <c r="Q2922" t="str">
        <f t="shared" si="45"/>
        <v>Street</v>
      </c>
      <c r="R2922" s="148"/>
      <c r="S2922" t="s">
        <v>381</v>
      </c>
      <c r="U2922" s="148"/>
    </row>
    <row r="2923" spans="1:21" x14ac:dyDescent="0.3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519264.48</v>
      </c>
      <c r="P2923">
        <v>2866266</v>
      </c>
      <c r="Q2923" t="str">
        <f t="shared" si="45"/>
        <v>4-Medium C&amp;I</v>
      </c>
      <c r="R2923" s="148"/>
      <c r="S2923" t="s">
        <v>381</v>
      </c>
      <c r="U2923" s="148"/>
    </row>
    <row r="2924" spans="1:21" x14ac:dyDescent="0.3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</v>
      </c>
      <c r="P2924">
        <v>3500</v>
      </c>
      <c r="Q2924" t="str">
        <f t="shared" si="45"/>
        <v>4-Medium C&amp;I</v>
      </c>
      <c r="R2924" s="148"/>
      <c r="S2924" t="s">
        <v>381</v>
      </c>
      <c r="U2924" s="148"/>
    </row>
    <row r="2925" spans="1:21" x14ac:dyDescent="0.3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7080.62</v>
      </c>
      <c r="P2925">
        <v>63696</v>
      </c>
      <c r="Q2925" t="str">
        <f t="shared" si="45"/>
        <v>3-Small C&amp;I</v>
      </c>
      <c r="R2925" s="148"/>
      <c r="S2925" t="s">
        <v>381</v>
      </c>
      <c r="U2925" s="148"/>
    </row>
    <row r="2926" spans="1:21" x14ac:dyDescent="0.3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8"/>
      <c r="S2926" t="s">
        <v>381</v>
      </c>
      <c r="U2926" s="148"/>
    </row>
    <row r="2927" spans="1:21" x14ac:dyDescent="0.3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</v>
      </c>
      <c r="P2927">
        <v>772</v>
      </c>
      <c r="Q2927" t="str">
        <f t="shared" si="45"/>
        <v>3-Small C&amp;I</v>
      </c>
      <c r="R2927" s="148"/>
      <c r="S2927" t="s">
        <v>381</v>
      </c>
      <c r="U2927" s="148"/>
    </row>
    <row r="2928" spans="1:21" x14ac:dyDescent="0.3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</v>
      </c>
      <c r="P2928">
        <v>885576</v>
      </c>
      <c r="Q2928" t="str">
        <f t="shared" si="45"/>
        <v>4-Medium C&amp;I</v>
      </c>
      <c r="R2928" s="148"/>
      <c r="S2928" t="s">
        <v>381</v>
      </c>
      <c r="U2928" s="148"/>
    </row>
    <row r="2929" spans="1:21" x14ac:dyDescent="0.3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</v>
      </c>
      <c r="P2929">
        <v>300</v>
      </c>
      <c r="Q2929" t="str">
        <f t="shared" si="45"/>
        <v>Street</v>
      </c>
      <c r="R2929" s="148"/>
      <c r="S2929" t="s">
        <v>381</v>
      </c>
      <c r="U2929" s="148"/>
    </row>
    <row r="2930" spans="1:21" x14ac:dyDescent="0.35">
      <c r="A2930" s="146">
        <v>5</v>
      </c>
      <c r="B2930" s="146" t="s">
        <v>241</v>
      </c>
      <c r="C2930">
        <v>2020</v>
      </c>
      <c r="D2930" s="146">
        <v>7</v>
      </c>
      <c r="E2930" s="146" t="s">
        <v>374</v>
      </c>
      <c r="F2930" s="147">
        <v>10</v>
      </c>
      <c r="G2930" s="146" t="s">
        <v>250</v>
      </c>
      <c r="H2930" s="146">
        <v>903</v>
      </c>
      <c r="I2930" s="146" t="s">
        <v>244</v>
      </c>
      <c r="J2930" s="146" t="s">
        <v>245</v>
      </c>
      <c r="K2930" s="146" t="s">
        <v>246</v>
      </c>
      <c r="L2930" s="146">
        <v>4513</v>
      </c>
      <c r="M2930" s="146" t="s">
        <v>338</v>
      </c>
      <c r="N2930" s="146">
        <v>32158</v>
      </c>
      <c r="O2930" s="146">
        <v>3211216.68</v>
      </c>
      <c r="P2930" s="146">
        <v>23819106</v>
      </c>
      <c r="Q2930" t="str">
        <f t="shared" si="45"/>
        <v>1-Residential</v>
      </c>
      <c r="R2930" s="148"/>
      <c r="S2930" t="s">
        <v>381</v>
      </c>
      <c r="U2930" s="148"/>
    </row>
    <row r="2931" spans="1:21" x14ac:dyDescent="0.35">
      <c r="A2931" s="146">
        <v>5</v>
      </c>
      <c r="B2931" s="146" t="s">
        <v>241</v>
      </c>
      <c r="C2931">
        <v>2020</v>
      </c>
      <c r="D2931" s="146">
        <v>7</v>
      </c>
      <c r="E2931" s="146" t="s">
        <v>374</v>
      </c>
      <c r="F2931" s="147">
        <v>6</v>
      </c>
      <c r="G2931" s="146" t="s">
        <v>293</v>
      </c>
      <c r="H2931" s="146">
        <v>623</v>
      </c>
      <c r="I2931" s="146" t="s">
        <v>302</v>
      </c>
      <c r="J2931" s="146" t="s">
        <v>301</v>
      </c>
      <c r="K2931" s="146" t="s">
        <v>303</v>
      </c>
      <c r="L2931" s="146">
        <v>700</v>
      </c>
      <c r="M2931" s="146" t="s">
        <v>296</v>
      </c>
      <c r="N2931" s="146">
        <v>1</v>
      </c>
      <c r="O2931" s="146">
        <v>1225.5</v>
      </c>
      <c r="P2931" s="146">
        <v>4267</v>
      </c>
      <c r="Q2931" t="str">
        <f t="shared" si="45"/>
        <v>Street</v>
      </c>
      <c r="R2931" s="148"/>
      <c r="S2931" t="s">
        <v>381</v>
      </c>
      <c r="U2931" s="148"/>
    </row>
    <row r="2932" spans="1:21" x14ac:dyDescent="0.35">
      <c r="A2932" s="146">
        <v>5</v>
      </c>
      <c r="B2932" s="146" t="s">
        <v>241</v>
      </c>
      <c r="C2932">
        <v>2020</v>
      </c>
      <c r="D2932" s="146">
        <v>7</v>
      </c>
      <c r="E2932" s="146" t="s">
        <v>374</v>
      </c>
      <c r="F2932" s="147">
        <v>6</v>
      </c>
      <c r="G2932" s="146" t="s">
        <v>293</v>
      </c>
      <c r="H2932" s="146">
        <v>601</v>
      </c>
      <c r="I2932" s="146" t="s">
        <v>359</v>
      </c>
      <c r="J2932" s="146" t="s">
        <v>290</v>
      </c>
      <c r="K2932" s="146" t="s">
        <v>299</v>
      </c>
      <c r="L2932" s="146">
        <v>700</v>
      </c>
      <c r="M2932" s="146" t="s">
        <v>296</v>
      </c>
      <c r="N2932" s="146">
        <v>120</v>
      </c>
      <c r="O2932" s="146">
        <v>50846.82</v>
      </c>
      <c r="P2932" s="146">
        <v>68768</v>
      </c>
      <c r="Q2932" t="str">
        <f t="shared" si="45"/>
        <v>Street</v>
      </c>
      <c r="R2932" s="148"/>
      <c r="S2932" t="s">
        <v>381</v>
      </c>
      <c r="U2932" s="148"/>
    </row>
    <row r="2933" spans="1:21" x14ac:dyDescent="0.35">
      <c r="A2933" s="146">
        <v>5</v>
      </c>
      <c r="B2933" s="146" t="s">
        <v>241</v>
      </c>
      <c r="C2933">
        <v>2020</v>
      </c>
      <c r="D2933" s="146">
        <v>7</v>
      </c>
      <c r="E2933" s="146" t="s">
        <v>374</v>
      </c>
      <c r="F2933" s="147">
        <v>60</v>
      </c>
      <c r="G2933" s="146" t="s">
        <v>154</v>
      </c>
      <c r="H2933" s="146">
        <v>601</v>
      </c>
      <c r="I2933" s="146" t="s">
        <v>359</v>
      </c>
      <c r="J2933" s="146" t="s">
        <v>290</v>
      </c>
      <c r="K2933" s="146" t="s">
        <v>299</v>
      </c>
      <c r="L2933" s="146">
        <v>360</v>
      </c>
      <c r="M2933" s="146" t="s">
        <v>304</v>
      </c>
      <c r="N2933" s="146">
        <v>45</v>
      </c>
      <c r="O2933" s="146">
        <v>1147.17</v>
      </c>
      <c r="P2933" s="146">
        <v>1599</v>
      </c>
      <c r="Q2933" t="str">
        <f t="shared" si="45"/>
        <v>Street</v>
      </c>
      <c r="R2933" s="148"/>
      <c r="S2933" t="s">
        <v>381</v>
      </c>
      <c r="U2933" s="148"/>
    </row>
    <row r="2934" spans="1:21" x14ac:dyDescent="0.35">
      <c r="A2934" s="146">
        <v>5</v>
      </c>
      <c r="B2934" s="146" t="s">
        <v>241</v>
      </c>
      <c r="C2934">
        <v>2020</v>
      </c>
      <c r="D2934" s="146">
        <v>7</v>
      </c>
      <c r="E2934" s="146" t="s">
        <v>374</v>
      </c>
      <c r="F2934" s="147">
        <v>10</v>
      </c>
      <c r="G2934" s="146" t="s">
        <v>250</v>
      </c>
      <c r="H2934" s="146">
        <v>6</v>
      </c>
      <c r="I2934" s="146" t="s">
        <v>344</v>
      </c>
      <c r="J2934" s="146" t="s">
        <v>257</v>
      </c>
      <c r="K2934" s="146" t="s">
        <v>258</v>
      </c>
      <c r="L2934" s="146">
        <v>207</v>
      </c>
      <c r="M2934" s="146" t="s">
        <v>252</v>
      </c>
      <c r="N2934" s="146">
        <v>5387</v>
      </c>
      <c r="O2934" s="146">
        <v>550581.6</v>
      </c>
      <c r="P2934" s="146">
        <v>3666188</v>
      </c>
      <c r="Q2934" t="str">
        <f t="shared" si="45"/>
        <v>2-Low Income Residential</v>
      </c>
      <c r="R2934" s="148"/>
      <c r="S2934" t="s">
        <v>381</v>
      </c>
      <c r="U2934" s="148"/>
    </row>
    <row r="2935" spans="1:21" x14ac:dyDescent="0.35">
      <c r="A2935" s="146">
        <v>5</v>
      </c>
      <c r="B2935" s="146" t="s">
        <v>241</v>
      </c>
      <c r="C2935">
        <v>2020</v>
      </c>
      <c r="D2935" s="146">
        <v>7</v>
      </c>
      <c r="E2935" s="146" t="s">
        <v>374</v>
      </c>
      <c r="F2935" s="147">
        <v>1</v>
      </c>
      <c r="G2935" s="146" t="s">
        <v>243</v>
      </c>
      <c r="H2935" s="146">
        <v>905</v>
      </c>
      <c r="I2935" s="146" t="s">
        <v>358</v>
      </c>
      <c r="J2935" s="146" t="s">
        <v>257</v>
      </c>
      <c r="K2935" s="146" t="s">
        <v>258</v>
      </c>
      <c r="L2935" s="146">
        <v>4512</v>
      </c>
      <c r="M2935" s="146" t="s">
        <v>247</v>
      </c>
      <c r="N2935" s="146">
        <v>65813</v>
      </c>
      <c r="O2935" s="146">
        <v>1836118.55</v>
      </c>
      <c r="P2935" s="146">
        <v>44000137</v>
      </c>
      <c r="Q2935" t="str">
        <f t="shared" si="45"/>
        <v>2-Low Income Residential</v>
      </c>
      <c r="R2935" s="148"/>
      <c r="S2935" t="s">
        <v>381</v>
      </c>
      <c r="U2935" s="148"/>
    </row>
    <row r="2936" spans="1:21" x14ac:dyDescent="0.35">
      <c r="A2936" s="146">
        <v>4</v>
      </c>
      <c r="B2936" s="146" t="s">
        <v>249</v>
      </c>
      <c r="C2936">
        <v>2020</v>
      </c>
      <c r="D2936" s="146">
        <v>7</v>
      </c>
      <c r="E2936" s="146" t="s">
        <v>374</v>
      </c>
      <c r="F2936" s="147">
        <v>1</v>
      </c>
      <c r="G2936" s="146" t="s">
        <v>243</v>
      </c>
      <c r="H2936" s="146">
        <v>905</v>
      </c>
      <c r="I2936" s="146" t="s">
        <v>358</v>
      </c>
      <c r="J2936" s="146" t="s">
        <v>257</v>
      </c>
      <c r="K2936" s="146" t="s">
        <v>258</v>
      </c>
      <c r="L2936" s="146">
        <v>4512</v>
      </c>
      <c r="M2936" s="146" t="s">
        <v>247</v>
      </c>
      <c r="N2936" s="146">
        <v>98</v>
      </c>
      <c r="O2936" s="146">
        <v>3001.4</v>
      </c>
      <c r="P2936" s="146">
        <v>65491</v>
      </c>
      <c r="Q2936" t="str">
        <f t="shared" si="45"/>
        <v>2-Low Income Residential</v>
      </c>
      <c r="R2936" s="148"/>
      <c r="S2936" t="s">
        <v>381</v>
      </c>
      <c r="U2936" s="148"/>
    </row>
    <row r="2937" spans="1:21" x14ac:dyDescent="0.35">
      <c r="A2937" s="146">
        <v>5</v>
      </c>
      <c r="B2937" s="146" t="s">
        <v>241</v>
      </c>
      <c r="C2937">
        <v>2020</v>
      </c>
      <c r="D2937" s="146">
        <v>7</v>
      </c>
      <c r="E2937" s="146" t="s">
        <v>374</v>
      </c>
      <c r="F2937" s="147">
        <v>1</v>
      </c>
      <c r="G2937" s="146" t="s">
        <v>243</v>
      </c>
      <c r="H2937" s="146">
        <v>2</v>
      </c>
      <c r="I2937" s="146" t="s">
        <v>330</v>
      </c>
      <c r="J2937" s="146" t="s">
        <v>245</v>
      </c>
      <c r="K2937" s="146" t="s">
        <v>246</v>
      </c>
      <c r="L2937" s="146">
        <v>200</v>
      </c>
      <c r="M2937" s="146" t="s">
        <v>259</v>
      </c>
      <c r="N2937" s="146">
        <v>329</v>
      </c>
      <c r="O2937" s="146">
        <v>47243.82</v>
      </c>
      <c r="P2937" s="146">
        <v>201812</v>
      </c>
      <c r="Q2937" t="str">
        <f t="shared" si="45"/>
        <v>1-Residential</v>
      </c>
      <c r="R2937" s="148"/>
      <c r="S2937" t="s">
        <v>381</v>
      </c>
      <c r="U2937" s="148"/>
    </row>
    <row r="2938" spans="1:21" x14ac:dyDescent="0.35">
      <c r="A2938" s="146">
        <v>5</v>
      </c>
      <c r="B2938" s="146" t="s">
        <v>241</v>
      </c>
      <c r="C2938">
        <v>2020</v>
      </c>
      <c r="D2938" s="146">
        <v>7</v>
      </c>
      <c r="E2938" s="146" t="s">
        <v>374</v>
      </c>
      <c r="F2938" s="147">
        <v>3</v>
      </c>
      <c r="G2938" s="146" t="s">
        <v>262</v>
      </c>
      <c r="H2938" s="146">
        <v>603</v>
      </c>
      <c r="I2938" s="146" t="s">
        <v>306</v>
      </c>
      <c r="J2938" s="146" t="s">
        <v>305</v>
      </c>
      <c r="K2938" s="146" t="s">
        <v>307</v>
      </c>
      <c r="L2938" s="146">
        <v>300</v>
      </c>
      <c r="M2938" s="146" t="s">
        <v>282</v>
      </c>
      <c r="N2938" s="146">
        <v>1800</v>
      </c>
      <c r="O2938" s="146">
        <v>146695.16</v>
      </c>
      <c r="P2938" s="146">
        <v>357540</v>
      </c>
      <c r="Q2938" t="str">
        <f t="shared" si="45"/>
        <v>Street</v>
      </c>
      <c r="R2938" s="148"/>
      <c r="S2938" t="s">
        <v>381</v>
      </c>
      <c r="U2938" s="148"/>
    </row>
    <row r="2939" spans="1:21" x14ac:dyDescent="0.35">
      <c r="A2939" s="146">
        <v>5</v>
      </c>
      <c r="B2939" s="146" t="s">
        <v>241</v>
      </c>
      <c r="C2939">
        <v>2020</v>
      </c>
      <c r="D2939" s="146">
        <v>7</v>
      </c>
      <c r="E2939" s="146" t="s">
        <v>374</v>
      </c>
      <c r="F2939" s="147">
        <v>6</v>
      </c>
      <c r="G2939" s="146" t="s">
        <v>293</v>
      </c>
      <c r="H2939" s="146">
        <v>602</v>
      </c>
      <c r="I2939" s="146" t="s">
        <v>309</v>
      </c>
      <c r="J2939" s="146" t="s">
        <v>305</v>
      </c>
      <c r="K2939" s="146" t="s">
        <v>307</v>
      </c>
      <c r="L2939" s="146">
        <v>700</v>
      </c>
      <c r="M2939" s="146" t="s">
        <v>296</v>
      </c>
      <c r="N2939" s="146">
        <v>322</v>
      </c>
      <c r="O2939" s="146">
        <v>25320.27</v>
      </c>
      <c r="P2939" s="146">
        <v>60277</v>
      </c>
      <c r="Q2939" t="str">
        <f t="shared" si="45"/>
        <v>Street</v>
      </c>
      <c r="R2939" s="148"/>
      <c r="S2939" t="s">
        <v>381</v>
      </c>
      <c r="U2939" s="148"/>
    </row>
    <row r="2940" spans="1:21" x14ac:dyDescent="0.35">
      <c r="A2940" s="146">
        <v>5</v>
      </c>
      <c r="B2940" s="146" t="s">
        <v>241</v>
      </c>
      <c r="C2940">
        <v>2020</v>
      </c>
      <c r="D2940" s="146">
        <v>7</v>
      </c>
      <c r="E2940" s="146" t="s">
        <v>374</v>
      </c>
      <c r="F2940" s="147">
        <v>5</v>
      </c>
      <c r="G2940" s="146" t="s">
        <v>283</v>
      </c>
      <c r="H2940" s="146">
        <v>18</v>
      </c>
      <c r="I2940" s="146" t="s">
        <v>284</v>
      </c>
      <c r="J2940" s="146" t="s">
        <v>268</v>
      </c>
      <c r="K2940" s="146" t="s">
        <v>281</v>
      </c>
      <c r="L2940" s="146">
        <v>460</v>
      </c>
      <c r="M2940" s="146" t="s">
        <v>285</v>
      </c>
      <c r="N2940" s="146">
        <v>183</v>
      </c>
      <c r="O2940" s="146">
        <v>635701.17000000004</v>
      </c>
      <c r="P2940" s="146">
        <v>3707800</v>
      </c>
      <c r="Q2940" t="str">
        <f t="shared" si="45"/>
        <v>4-Medium C&amp;I</v>
      </c>
      <c r="R2940" s="148"/>
      <c r="S2940" t="s">
        <v>381</v>
      </c>
      <c r="U2940" s="148"/>
    </row>
    <row r="2941" spans="1:21" x14ac:dyDescent="0.35">
      <c r="A2941" s="146">
        <v>5</v>
      </c>
      <c r="B2941" s="146" t="s">
        <v>241</v>
      </c>
      <c r="C2941">
        <v>2020</v>
      </c>
      <c r="D2941" s="146">
        <v>7</v>
      </c>
      <c r="E2941" s="146" t="s">
        <v>374</v>
      </c>
      <c r="F2941" s="147">
        <v>3</v>
      </c>
      <c r="G2941" s="146" t="s">
        <v>262</v>
      </c>
      <c r="H2941" s="146">
        <v>955</v>
      </c>
      <c r="I2941" s="146" t="s">
        <v>328</v>
      </c>
      <c r="J2941" s="146" t="s">
        <v>268</v>
      </c>
      <c r="K2941" s="146" t="s">
        <v>281</v>
      </c>
      <c r="L2941" s="146">
        <v>4532</v>
      </c>
      <c r="M2941" s="146" t="s">
        <v>265</v>
      </c>
      <c r="N2941" s="146">
        <v>349</v>
      </c>
      <c r="O2941" s="146">
        <v>605922.23</v>
      </c>
      <c r="P2941" s="146">
        <v>7225419</v>
      </c>
      <c r="Q2941" t="str">
        <f t="shared" si="45"/>
        <v>4-Medium C&amp;I</v>
      </c>
      <c r="R2941" s="148"/>
      <c r="S2941" t="s">
        <v>381</v>
      </c>
      <c r="U2941" s="148"/>
    </row>
    <row r="2942" spans="1:21" x14ac:dyDescent="0.35">
      <c r="A2942" s="146">
        <v>5</v>
      </c>
      <c r="B2942" s="146" t="s">
        <v>241</v>
      </c>
      <c r="C2942">
        <v>2020</v>
      </c>
      <c r="D2942" s="146">
        <v>7</v>
      </c>
      <c r="E2942" s="146" t="s">
        <v>374</v>
      </c>
      <c r="F2942" s="147">
        <v>3</v>
      </c>
      <c r="G2942" s="146" t="s">
        <v>262</v>
      </c>
      <c r="H2942" s="146">
        <v>951</v>
      </c>
      <c r="I2942" s="146" t="s">
        <v>263</v>
      </c>
      <c r="J2942" s="146" t="s">
        <v>255</v>
      </c>
      <c r="K2942" s="146" t="s">
        <v>264</v>
      </c>
      <c r="L2942" s="146">
        <v>4532</v>
      </c>
      <c r="M2942" s="146" t="s">
        <v>265</v>
      </c>
      <c r="N2942" s="146">
        <v>1226</v>
      </c>
      <c r="O2942" s="146">
        <v>50314.22</v>
      </c>
      <c r="P2942" s="146">
        <v>416753</v>
      </c>
      <c r="Q2942" t="str">
        <f t="shared" si="45"/>
        <v>3-Small C&amp;I</v>
      </c>
      <c r="R2942" s="148"/>
      <c r="S2942" t="s">
        <v>381</v>
      </c>
      <c r="U2942" s="148"/>
    </row>
    <row r="2943" spans="1:21" x14ac:dyDescent="0.35">
      <c r="A2943" s="146">
        <v>4</v>
      </c>
      <c r="B2943" s="146" t="s">
        <v>249</v>
      </c>
      <c r="C2943">
        <v>2020</v>
      </c>
      <c r="D2943" s="146">
        <v>7</v>
      </c>
      <c r="E2943" s="146" t="s">
        <v>374</v>
      </c>
      <c r="F2943" s="147">
        <v>3</v>
      </c>
      <c r="G2943" s="146" t="s">
        <v>262</v>
      </c>
      <c r="H2943" s="146">
        <v>951</v>
      </c>
      <c r="I2943" s="146" t="s">
        <v>263</v>
      </c>
      <c r="J2943" s="146" t="s">
        <v>255</v>
      </c>
      <c r="K2943" s="146" t="s">
        <v>264</v>
      </c>
      <c r="L2943" s="146">
        <v>4532</v>
      </c>
      <c r="M2943" s="146" t="s">
        <v>265</v>
      </c>
      <c r="N2943" s="146">
        <v>6</v>
      </c>
      <c r="O2943" s="146">
        <v>186.87</v>
      </c>
      <c r="P2943" s="146">
        <v>1366</v>
      </c>
      <c r="Q2943" t="str">
        <f t="shared" si="45"/>
        <v>3-Small C&amp;I</v>
      </c>
      <c r="R2943" s="148"/>
      <c r="S2943" t="s">
        <v>381</v>
      </c>
      <c r="U2943" s="148"/>
    </row>
    <row r="2944" spans="1:21" x14ac:dyDescent="0.35">
      <c r="A2944" s="146">
        <v>5</v>
      </c>
      <c r="B2944" s="146" t="s">
        <v>241</v>
      </c>
      <c r="C2944">
        <v>2020</v>
      </c>
      <c r="D2944" s="146">
        <v>7</v>
      </c>
      <c r="E2944" s="146" t="s">
        <v>374</v>
      </c>
      <c r="F2944" s="147">
        <v>5</v>
      </c>
      <c r="G2944" s="146" t="s">
        <v>283</v>
      </c>
      <c r="H2944" s="146">
        <v>951</v>
      </c>
      <c r="I2944" s="146" t="s">
        <v>263</v>
      </c>
      <c r="J2944" s="146" t="s">
        <v>255</v>
      </c>
      <c r="K2944" s="146" t="s">
        <v>264</v>
      </c>
      <c r="L2944" s="146">
        <v>4552</v>
      </c>
      <c r="M2944" s="146" t="s">
        <v>313</v>
      </c>
      <c r="N2944" s="146">
        <v>1</v>
      </c>
      <c r="O2944" s="146">
        <v>37.22</v>
      </c>
      <c r="P2944" s="146">
        <v>300</v>
      </c>
      <c r="Q2944" t="str">
        <f t="shared" si="45"/>
        <v>3-Small C&amp;I</v>
      </c>
      <c r="R2944" s="148"/>
      <c r="S2944" t="s">
        <v>381</v>
      </c>
      <c r="U2944" s="148"/>
    </row>
    <row r="2945" spans="1:21" x14ac:dyDescent="0.35">
      <c r="A2945" s="146">
        <v>5</v>
      </c>
      <c r="B2945" s="146" t="s">
        <v>241</v>
      </c>
      <c r="C2945">
        <v>2020</v>
      </c>
      <c r="D2945" s="146">
        <v>7</v>
      </c>
      <c r="E2945" s="146" t="s">
        <v>374</v>
      </c>
      <c r="F2945" s="147">
        <v>1</v>
      </c>
      <c r="G2945" s="146" t="s">
        <v>243</v>
      </c>
      <c r="H2945" s="146">
        <v>10</v>
      </c>
      <c r="I2945" s="146" t="s">
        <v>347</v>
      </c>
      <c r="J2945" s="146" t="s">
        <v>260</v>
      </c>
      <c r="K2945" s="146" t="s">
        <v>273</v>
      </c>
      <c r="L2945" s="146">
        <v>200</v>
      </c>
      <c r="M2945" s="146" t="s">
        <v>259</v>
      </c>
      <c r="N2945" s="146">
        <v>1061</v>
      </c>
      <c r="O2945" s="146">
        <v>83549.17</v>
      </c>
      <c r="P2945" s="146">
        <v>403645</v>
      </c>
      <c r="Q2945" t="str">
        <f t="shared" si="45"/>
        <v>3-Small C&amp;I</v>
      </c>
      <c r="R2945" s="148"/>
      <c r="S2945" t="s">
        <v>381</v>
      </c>
      <c r="U2945" s="148"/>
    </row>
    <row r="2946" spans="1:21" x14ac:dyDescent="0.35">
      <c r="A2946" s="146">
        <v>4</v>
      </c>
      <c r="B2946" s="146" t="s">
        <v>249</v>
      </c>
      <c r="C2946">
        <v>2020</v>
      </c>
      <c r="D2946" s="146">
        <v>7</v>
      </c>
      <c r="E2946" s="146" t="s">
        <v>374</v>
      </c>
      <c r="F2946" s="147">
        <v>3</v>
      </c>
      <c r="G2946" s="146" t="s">
        <v>262</v>
      </c>
      <c r="H2946" s="146">
        <v>955</v>
      </c>
      <c r="I2946" s="146" t="s">
        <v>328</v>
      </c>
      <c r="J2946" s="146" t="s">
        <v>271</v>
      </c>
      <c r="K2946" s="146" t="s">
        <v>327</v>
      </c>
      <c r="L2946" s="146">
        <v>4532</v>
      </c>
      <c r="M2946" s="146" t="s">
        <v>265</v>
      </c>
      <c r="N2946" s="146">
        <v>1</v>
      </c>
      <c r="O2946" s="146">
        <v>82.64</v>
      </c>
      <c r="P2946" s="146">
        <v>0</v>
      </c>
      <c r="Q2946" t="str">
        <f t="shared" ref="Q2946:Q3009" si="46">VLOOKUP(J2946,S:T,2,FALSE)</f>
        <v>4-Medium C&amp;I</v>
      </c>
      <c r="R2946" s="148"/>
      <c r="S2946" t="s">
        <v>381</v>
      </c>
      <c r="U2946" s="148"/>
    </row>
    <row r="2947" spans="1:21" x14ac:dyDescent="0.35">
      <c r="A2947" s="146">
        <v>5</v>
      </c>
      <c r="B2947" s="146" t="s">
        <v>241</v>
      </c>
      <c r="C2947">
        <v>2020</v>
      </c>
      <c r="D2947" s="146">
        <v>7</v>
      </c>
      <c r="E2947" s="146" t="s">
        <v>374</v>
      </c>
      <c r="F2947" s="147">
        <v>1</v>
      </c>
      <c r="G2947" s="146" t="s">
        <v>243</v>
      </c>
      <c r="H2947" s="146">
        <v>950</v>
      </c>
      <c r="I2947" s="146" t="s">
        <v>269</v>
      </c>
      <c r="J2947" s="146" t="s">
        <v>248</v>
      </c>
      <c r="K2947" s="146" t="s">
        <v>270</v>
      </c>
      <c r="L2947" s="146">
        <v>4512</v>
      </c>
      <c r="M2947" s="146" t="s">
        <v>247</v>
      </c>
      <c r="N2947" s="146">
        <v>805</v>
      </c>
      <c r="O2947" s="146">
        <v>56733.61</v>
      </c>
      <c r="P2947" s="146">
        <v>497334</v>
      </c>
      <c r="Q2947" t="str">
        <f t="shared" si="46"/>
        <v>3-Small C&amp;I</v>
      </c>
      <c r="R2947" s="148"/>
      <c r="S2947" t="s">
        <v>381</v>
      </c>
      <c r="U2947" s="148"/>
    </row>
    <row r="2948" spans="1:21" x14ac:dyDescent="0.35">
      <c r="A2948" s="146">
        <v>5</v>
      </c>
      <c r="B2948" s="146" t="s">
        <v>241</v>
      </c>
      <c r="C2948">
        <v>2020</v>
      </c>
      <c r="D2948" s="146">
        <v>7</v>
      </c>
      <c r="E2948" s="146" t="s">
        <v>374</v>
      </c>
      <c r="F2948" s="147">
        <v>1</v>
      </c>
      <c r="G2948" s="146" t="s">
        <v>243</v>
      </c>
      <c r="H2948" s="146">
        <v>15</v>
      </c>
      <c r="I2948" s="146" t="s">
        <v>318</v>
      </c>
      <c r="J2948" s="146" t="s">
        <v>266</v>
      </c>
      <c r="K2948" s="146" t="s">
        <v>276</v>
      </c>
      <c r="L2948" s="146">
        <v>200</v>
      </c>
      <c r="M2948" s="146" t="s">
        <v>259</v>
      </c>
      <c r="N2948" s="146">
        <v>2</v>
      </c>
      <c r="O2948" s="146">
        <v>71.56</v>
      </c>
      <c r="P2948" s="146">
        <v>287</v>
      </c>
      <c r="Q2948" t="str">
        <f t="shared" si="46"/>
        <v>3-Small C&amp;I</v>
      </c>
      <c r="R2948" s="148"/>
      <c r="S2948" t="s">
        <v>381</v>
      </c>
      <c r="U2948" s="148"/>
    </row>
    <row r="2949" spans="1:21" x14ac:dyDescent="0.35">
      <c r="A2949" s="146">
        <v>5</v>
      </c>
      <c r="B2949" s="146" t="s">
        <v>241</v>
      </c>
      <c r="C2949" s="146">
        <v>2020</v>
      </c>
      <c r="D2949" s="146">
        <v>7</v>
      </c>
      <c r="E2949" s="146" t="s">
        <v>374</v>
      </c>
      <c r="F2949" s="147">
        <v>3</v>
      </c>
      <c r="G2949" s="146" t="s">
        <v>262</v>
      </c>
      <c r="H2949" s="146">
        <v>11</v>
      </c>
      <c r="I2949" s="146" t="s">
        <v>335</v>
      </c>
      <c r="J2949" s="146" t="s">
        <v>248</v>
      </c>
      <c r="K2949" s="146" t="s">
        <v>270</v>
      </c>
      <c r="L2949" s="146">
        <v>300</v>
      </c>
      <c r="M2949" s="146" t="s">
        <v>282</v>
      </c>
      <c r="N2949" s="146">
        <v>212</v>
      </c>
      <c r="O2949" s="146">
        <v>62717.75</v>
      </c>
      <c r="P2949" s="146">
        <v>355437</v>
      </c>
      <c r="Q2949" t="str">
        <f t="shared" si="46"/>
        <v>3-Small C&amp;I</v>
      </c>
      <c r="R2949" s="148"/>
      <c r="S2949" t="s">
        <v>381</v>
      </c>
      <c r="U2949" s="148"/>
    </row>
    <row r="2950" spans="1:21" x14ac:dyDescent="0.35">
      <c r="A2950" s="146">
        <v>5</v>
      </c>
      <c r="B2950" s="146" t="s">
        <v>241</v>
      </c>
      <c r="C2950" s="146">
        <v>2020</v>
      </c>
      <c r="D2950" s="146">
        <v>7</v>
      </c>
      <c r="E2950" s="146" t="s">
        <v>374</v>
      </c>
      <c r="F2950" s="147">
        <v>6</v>
      </c>
      <c r="G2950" s="146" t="s">
        <v>293</v>
      </c>
      <c r="H2950" s="146">
        <v>608</v>
      </c>
      <c r="I2950" s="146" t="s">
        <v>339</v>
      </c>
      <c r="J2950" s="146" t="s">
        <v>308</v>
      </c>
      <c r="K2950" s="146" t="s">
        <v>154</v>
      </c>
      <c r="L2950" s="146">
        <v>700</v>
      </c>
      <c r="M2950" s="146" t="s">
        <v>296</v>
      </c>
      <c r="N2950" s="146">
        <v>56</v>
      </c>
      <c r="O2950" s="146">
        <v>28040.77</v>
      </c>
      <c r="P2950" s="146">
        <v>128494</v>
      </c>
      <c r="Q2950" t="str">
        <f t="shared" si="46"/>
        <v>Street</v>
      </c>
      <c r="R2950" s="148"/>
      <c r="S2950" t="s">
        <v>381</v>
      </c>
      <c r="U2950" s="148"/>
    </row>
    <row r="2951" spans="1:21" x14ac:dyDescent="0.35">
      <c r="A2951" s="146">
        <v>5</v>
      </c>
      <c r="B2951" s="146" t="s">
        <v>241</v>
      </c>
      <c r="C2951" s="146">
        <v>2020</v>
      </c>
      <c r="D2951" s="146">
        <v>7</v>
      </c>
      <c r="E2951" s="146" t="s">
        <v>374</v>
      </c>
      <c r="F2951" s="147">
        <v>3</v>
      </c>
      <c r="G2951" s="146" t="s">
        <v>262</v>
      </c>
      <c r="H2951" s="146">
        <v>710</v>
      </c>
      <c r="I2951" s="146" t="s">
        <v>332</v>
      </c>
      <c r="J2951" s="146" t="s">
        <v>277</v>
      </c>
      <c r="K2951" s="146" t="s">
        <v>317</v>
      </c>
      <c r="L2951" s="146">
        <v>4532</v>
      </c>
      <c r="M2951" s="146" t="s">
        <v>265</v>
      </c>
      <c r="N2951" s="146">
        <v>1945</v>
      </c>
      <c r="O2951" s="146">
        <v>21539337.27</v>
      </c>
      <c r="P2951" s="146">
        <v>337669858</v>
      </c>
      <c r="Q2951" t="str">
        <f t="shared" si="46"/>
        <v>5-Large C&amp;I</v>
      </c>
      <c r="R2951" s="148"/>
      <c r="S2951" t="s">
        <v>381</v>
      </c>
      <c r="U2951" s="148"/>
    </row>
    <row r="2952" spans="1:21" x14ac:dyDescent="0.35">
      <c r="A2952" s="146">
        <v>5</v>
      </c>
      <c r="B2952" s="146" t="s">
        <v>241</v>
      </c>
      <c r="C2952" s="146">
        <v>2020</v>
      </c>
      <c r="D2952" s="146">
        <v>7</v>
      </c>
      <c r="E2952" s="146" t="s">
        <v>374</v>
      </c>
      <c r="F2952" s="147">
        <v>6</v>
      </c>
      <c r="G2952" s="146" t="s">
        <v>293</v>
      </c>
      <c r="H2952" s="146">
        <v>612</v>
      </c>
      <c r="I2952" s="146" t="s">
        <v>363</v>
      </c>
      <c r="J2952" s="146" t="s">
        <v>253</v>
      </c>
      <c r="K2952" s="146" t="s">
        <v>295</v>
      </c>
      <c r="L2952" s="146">
        <v>700</v>
      </c>
      <c r="M2952" s="146" t="s">
        <v>296</v>
      </c>
      <c r="N2952" s="146">
        <v>2</v>
      </c>
      <c r="O2952" s="146">
        <v>48.95</v>
      </c>
      <c r="P2952" s="146">
        <v>185</v>
      </c>
      <c r="Q2952" t="str">
        <f t="shared" si="46"/>
        <v>3-Small C&amp;I</v>
      </c>
      <c r="R2952" s="148"/>
      <c r="S2952" t="s">
        <v>381</v>
      </c>
      <c r="U2952" s="148"/>
    </row>
    <row r="2953" spans="1:21" x14ac:dyDescent="0.35">
      <c r="A2953" s="146">
        <v>5</v>
      </c>
      <c r="B2953" s="146" t="s">
        <v>241</v>
      </c>
      <c r="C2953" s="146">
        <v>2020</v>
      </c>
      <c r="D2953" s="146">
        <v>7</v>
      </c>
      <c r="E2953" s="146" t="s">
        <v>374</v>
      </c>
      <c r="F2953" s="147">
        <v>60</v>
      </c>
      <c r="G2953" s="146" t="s">
        <v>154</v>
      </c>
      <c r="H2953" s="146">
        <v>615</v>
      </c>
      <c r="I2953" s="146" t="s">
        <v>298</v>
      </c>
      <c r="J2953" s="146" t="s">
        <v>290</v>
      </c>
      <c r="K2953" s="146" t="s">
        <v>299</v>
      </c>
      <c r="L2953" s="146">
        <v>4563</v>
      </c>
      <c r="M2953" s="146" t="s">
        <v>324</v>
      </c>
      <c r="N2953" s="146">
        <v>39</v>
      </c>
      <c r="O2953" s="146">
        <v>4660.93</v>
      </c>
      <c r="P2953" s="146">
        <v>7522</v>
      </c>
      <c r="Q2953" t="str">
        <f t="shared" si="46"/>
        <v>Street</v>
      </c>
      <c r="R2953" s="148"/>
      <c r="S2953" t="s">
        <v>381</v>
      </c>
      <c r="U2953" s="148"/>
    </row>
    <row r="2954" spans="1:21" x14ac:dyDescent="0.35">
      <c r="A2954" s="146">
        <v>4</v>
      </c>
      <c r="B2954" s="146" t="s">
        <v>249</v>
      </c>
      <c r="C2954" s="146">
        <v>2020</v>
      </c>
      <c r="D2954" s="146">
        <v>7</v>
      </c>
      <c r="E2954" s="146" t="s">
        <v>374</v>
      </c>
      <c r="F2954" s="147">
        <v>60</v>
      </c>
      <c r="G2954" s="146" t="s">
        <v>154</v>
      </c>
      <c r="H2954" s="146">
        <v>615</v>
      </c>
      <c r="I2954" s="146" t="s">
        <v>298</v>
      </c>
      <c r="J2954" s="146" t="s">
        <v>290</v>
      </c>
      <c r="K2954" s="146" t="s">
        <v>299</v>
      </c>
      <c r="L2954" s="146">
        <v>4563</v>
      </c>
      <c r="M2954" s="146" t="s">
        <v>324</v>
      </c>
      <c r="N2954" s="146">
        <v>1</v>
      </c>
      <c r="O2954" s="146">
        <v>10.7</v>
      </c>
      <c r="P2954" s="146">
        <v>21</v>
      </c>
      <c r="Q2954" t="str">
        <f t="shared" si="46"/>
        <v>Street</v>
      </c>
      <c r="R2954" s="148"/>
      <c r="S2954" t="s">
        <v>381</v>
      </c>
      <c r="U2954" s="148"/>
    </row>
    <row r="2955" spans="1:21" x14ac:dyDescent="0.35">
      <c r="A2955" s="146">
        <v>5</v>
      </c>
      <c r="B2955" s="146" t="s">
        <v>241</v>
      </c>
      <c r="C2955" s="146">
        <v>2020</v>
      </c>
      <c r="D2955" s="146">
        <v>7</v>
      </c>
      <c r="E2955" s="146" t="s">
        <v>374</v>
      </c>
      <c r="F2955" s="147">
        <v>6</v>
      </c>
      <c r="G2955" s="146" t="s">
        <v>293</v>
      </c>
      <c r="H2955" s="146">
        <v>600</v>
      </c>
      <c r="I2955" s="146" t="s">
        <v>364</v>
      </c>
      <c r="J2955" s="146" t="s">
        <v>290</v>
      </c>
      <c r="K2955" s="146" t="s">
        <v>299</v>
      </c>
      <c r="L2955" s="146">
        <v>700</v>
      </c>
      <c r="M2955" s="146" t="s">
        <v>296</v>
      </c>
      <c r="N2955" s="146">
        <v>75</v>
      </c>
      <c r="O2955" s="146">
        <v>58304.68</v>
      </c>
      <c r="P2955" s="146">
        <v>75147</v>
      </c>
      <c r="Q2955" t="str">
        <f t="shared" si="46"/>
        <v>Street</v>
      </c>
      <c r="R2955" s="148"/>
      <c r="S2955" t="s">
        <v>381</v>
      </c>
      <c r="U2955" s="148"/>
    </row>
    <row r="2956" spans="1:21" x14ac:dyDescent="0.35">
      <c r="A2956" s="146">
        <v>5</v>
      </c>
      <c r="B2956" s="146" t="s">
        <v>241</v>
      </c>
      <c r="C2956" s="146">
        <v>2020</v>
      </c>
      <c r="D2956" s="146">
        <v>7</v>
      </c>
      <c r="E2956" s="146" t="s">
        <v>374</v>
      </c>
      <c r="F2956" s="147">
        <v>10</v>
      </c>
      <c r="G2956" s="146" t="s">
        <v>250</v>
      </c>
      <c r="H2956" s="146">
        <v>1</v>
      </c>
      <c r="I2956" s="146" t="s">
        <v>251</v>
      </c>
      <c r="J2956" s="146" t="s">
        <v>245</v>
      </c>
      <c r="K2956" s="146" t="s">
        <v>246</v>
      </c>
      <c r="L2956" s="146">
        <v>207</v>
      </c>
      <c r="M2956" s="146" t="s">
        <v>252</v>
      </c>
      <c r="N2956" s="146">
        <v>37741</v>
      </c>
      <c r="O2956" s="146">
        <v>5808818.0300000003</v>
      </c>
      <c r="P2956" s="146">
        <v>24642819</v>
      </c>
      <c r="Q2956" t="str">
        <f t="shared" si="46"/>
        <v>1-Residential</v>
      </c>
      <c r="R2956" s="148"/>
      <c r="S2956" t="s">
        <v>381</v>
      </c>
      <c r="U2956" s="148"/>
    </row>
    <row r="2957" spans="1:21" x14ac:dyDescent="0.35">
      <c r="A2957" s="146">
        <v>5</v>
      </c>
      <c r="B2957" s="146" t="s">
        <v>241</v>
      </c>
      <c r="C2957" s="146">
        <v>2020</v>
      </c>
      <c r="D2957" s="146">
        <v>7</v>
      </c>
      <c r="E2957" s="146" t="s">
        <v>374</v>
      </c>
      <c r="F2957" s="147">
        <v>1</v>
      </c>
      <c r="G2957" s="146" t="s">
        <v>243</v>
      </c>
      <c r="H2957" s="146">
        <v>602</v>
      </c>
      <c r="I2957" s="146" t="s">
        <v>309</v>
      </c>
      <c r="J2957" s="146" t="s">
        <v>305</v>
      </c>
      <c r="K2957" s="146" t="s">
        <v>307</v>
      </c>
      <c r="L2957" s="146">
        <v>200</v>
      </c>
      <c r="M2957" s="146" t="s">
        <v>259</v>
      </c>
      <c r="N2957" s="146">
        <v>180</v>
      </c>
      <c r="O2957" s="146">
        <v>6469.57</v>
      </c>
      <c r="P2957" s="146">
        <v>12670</v>
      </c>
      <c r="Q2957" t="str">
        <f t="shared" si="46"/>
        <v>Street</v>
      </c>
      <c r="R2957" s="148"/>
      <c r="S2957" t="s">
        <v>381</v>
      </c>
      <c r="U2957" s="148"/>
    </row>
    <row r="2958" spans="1:21" x14ac:dyDescent="0.35">
      <c r="A2958" s="146">
        <v>5</v>
      </c>
      <c r="B2958" s="146" t="s">
        <v>241</v>
      </c>
      <c r="C2958" s="146">
        <v>2020</v>
      </c>
      <c r="D2958" s="146">
        <v>7</v>
      </c>
      <c r="E2958" s="146" t="s">
        <v>374</v>
      </c>
      <c r="F2958" s="147">
        <v>1</v>
      </c>
      <c r="G2958" s="146" t="s">
        <v>243</v>
      </c>
      <c r="H2958" s="146">
        <v>603</v>
      </c>
      <c r="I2958" s="146" t="s">
        <v>306</v>
      </c>
      <c r="J2958" s="146" t="s">
        <v>305</v>
      </c>
      <c r="K2958" s="146" t="s">
        <v>307</v>
      </c>
      <c r="L2958" s="146">
        <v>200</v>
      </c>
      <c r="M2958" s="146" t="s">
        <v>259</v>
      </c>
      <c r="N2958" s="146">
        <v>724</v>
      </c>
      <c r="O2958" s="146">
        <v>19157.43</v>
      </c>
      <c r="P2958" s="146">
        <v>37941</v>
      </c>
      <c r="Q2958" t="str">
        <f t="shared" si="46"/>
        <v>Street</v>
      </c>
      <c r="R2958" s="148"/>
      <c r="S2958" t="s">
        <v>381</v>
      </c>
      <c r="U2958" s="148"/>
    </row>
    <row r="2959" spans="1:21" x14ac:dyDescent="0.35">
      <c r="A2959" s="146">
        <v>4</v>
      </c>
      <c r="B2959" s="146" t="s">
        <v>249</v>
      </c>
      <c r="C2959" s="146">
        <v>2020</v>
      </c>
      <c r="D2959" s="146">
        <v>7</v>
      </c>
      <c r="E2959" s="146" t="s">
        <v>374</v>
      </c>
      <c r="F2959" s="147">
        <v>3</v>
      </c>
      <c r="G2959" s="146" t="s">
        <v>262</v>
      </c>
      <c r="H2959" s="146">
        <v>616</v>
      </c>
      <c r="I2959" s="146" t="s">
        <v>311</v>
      </c>
      <c r="J2959" s="146" t="s">
        <v>305</v>
      </c>
      <c r="K2959" s="146" t="s">
        <v>307</v>
      </c>
      <c r="L2959" s="146">
        <v>4532</v>
      </c>
      <c r="M2959" s="146" t="s">
        <v>265</v>
      </c>
      <c r="N2959" s="146">
        <v>1</v>
      </c>
      <c r="O2959" s="146">
        <v>8.4499999999999993</v>
      </c>
      <c r="P2959" s="146">
        <v>15</v>
      </c>
      <c r="Q2959" t="str">
        <f t="shared" si="46"/>
        <v>Street</v>
      </c>
      <c r="R2959" s="148"/>
      <c r="S2959" t="s">
        <v>381</v>
      </c>
      <c r="U2959" s="148"/>
    </row>
    <row r="2960" spans="1:21" x14ac:dyDescent="0.35">
      <c r="A2960" s="146">
        <v>5</v>
      </c>
      <c r="B2960" s="146" t="s">
        <v>241</v>
      </c>
      <c r="C2960" s="146">
        <v>2020</v>
      </c>
      <c r="D2960" s="146">
        <v>7</v>
      </c>
      <c r="E2960" s="146" t="s">
        <v>374</v>
      </c>
      <c r="F2960" s="147">
        <v>3</v>
      </c>
      <c r="G2960" s="146" t="s">
        <v>262</v>
      </c>
      <c r="H2960" s="146">
        <v>701</v>
      </c>
      <c r="I2960" s="146" t="s">
        <v>316</v>
      </c>
      <c r="J2960" s="146" t="s">
        <v>277</v>
      </c>
      <c r="K2960" s="146" t="s">
        <v>317</v>
      </c>
      <c r="L2960" s="146">
        <v>300</v>
      </c>
      <c r="M2960" s="146" t="s">
        <v>282</v>
      </c>
      <c r="N2960" s="146">
        <v>156</v>
      </c>
      <c r="O2960" s="146">
        <v>1527346.28</v>
      </c>
      <c r="P2960" s="146">
        <v>10493932</v>
      </c>
      <c r="Q2960" t="str">
        <f t="shared" si="46"/>
        <v>5-Large C&amp;I</v>
      </c>
      <c r="R2960" s="148"/>
      <c r="S2960" t="s">
        <v>381</v>
      </c>
      <c r="U2960" s="148"/>
    </row>
    <row r="2961" spans="1:21" x14ac:dyDescent="0.35">
      <c r="A2961" s="146">
        <v>5</v>
      </c>
      <c r="B2961" s="146" t="s">
        <v>241</v>
      </c>
      <c r="C2961" s="146">
        <v>2020</v>
      </c>
      <c r="D2961" s="146">
        <v>7</v>
      </c>
      <c r="E2961" s="146" t="s">
        <v>374</v>
      </c>
      <c r="F2961" s="147">
        <v>3</v>
      </c>
      <c r="G2961" s="146" t="s">
        <v>262</v>
      </c>
      <c r="H2961" s="146">
        <v>602</v>
      </c>
      <c r="I2961" s="146" t="s">
        <v>309</v>
      </c>
      <c r="J2961" s="146" t="s">
        <v>305</v>
      </c>
      <c r="K2961" s="146" t="s">
        <v>307</v>
      </c>
      <c r="L2961" s="146">
        <v>300</v>
      </c>
      <c r="M2961" s="146" t="s">
        <v>282</v>
      </c>
      <c r="N2961" s="146">
        <v>911</v>
      </c>
      <c r="O2961" s="146">
        <v>87047.85</v>
      </c>
      <c r="P2961" s="146">
        <v>209372</v>
      </c>
      <c r="Q2961" t="str">
        <f t="shared" si="46"/>
        <v>Street</v>
      </c>
      <c r="R2961" s="148"/>
      <c r="S2961" t="s">
        <v>381</v>
      </c>
      <c r="U2961" s="148"/>
    </row>
    <row r="2962" spans="1:21" x14ac:dyDescent="0.35">
      <c r="A2962" s="146">
        <v>4</v>
      </c>
      <c r="B2962" s="146" t="s">
        <v>249</v>
      </c>
      <c r="C2962" s="146">
        <v>2020</v>
      </c>
      <c r="D2962" s="146">
        <v>7</v>
      </c>
      <c r="E2962" s="146" t="s">
        <v>374</v>
      </c>
      <c r="F2962" s="147">
        <v>3</v>
      </c>
      <c r="G2962" s="146" t="s">
        <v>262</v>
      </c>
      <c r="H2962" s="146">
        <v>1</v>
      </c>
      <c r="I2962" s="146" t="s">
        <v>251</v>
      </c>
      <c r="J2962" s="146" t="s">
        <v>245</v>
      </c>
      <c r="K2962" s="146" t="s">
        <v>246</v>
      </c>
      <c r="L2962" s="146">
        <v>300</v>
      </c>
      <c r="M2962" s="146" t="s">
        <v>282</v>
      </c>
      <c r="N2962" s="146">
        <v>22</v>
      </c>
      <c r="O2962" s="146">
        <v>2153.21</v>
      </c>
      <c r="P2962" s="146">
        <v>8610</v>
      </c>
      <c r="Q2962" t="str">
        <f t="shared" si="46"/>
        <v>1-Residential</v>
      </c>
      <c r="R2962" s="148"/>
      <c r="S2962" t="s">
        <v>381</v>
      </c>
      <c r="U2962" s="148"/>
    </row>
    <row r="2963" spans="1:21" x14ac:dyDescent="0.35">
      <c r="A2963" s="146">
        <v>5</v>
      </c>
      <c r="B2963" s="146" t="s">
        <v>241</v>
      </c>
      <c r="C2963" s="146">
        <v>2020</v>
      </c>
      <c r="D2963" s="146">
        <v>7</v>
      </c>
      <c r="E2963" s="146" t="s">
        <v>374</v>
      </c>
      <c r="F2963" s="147">
        <v>6</v>
      </c>
      <c r="G2963" s="146" t="s">
        <v>293</v>
      </c>
      <c r="H2963" s="146">
        <v>603</v>
      </c>
      <c r="I2963" s="146" t="s">
        <v>306</v>
      </c>
      <c r="J2963" s="146" t="s">
        <v>305</v>
      </c>
      <c r="K2963" s="146" t="s">
        <v>307</v>
      </c>
      <c r="L2963" s="146">
        <v>700</v>
      </c>
      <c r="M2963" s="146" t="s">
        <v>296</v>
      </c>
      <c r="N2963" s="146">
        <v>633</v>
      </c>
      <c r="O2963" s="146">
        <v>43657</v>
      </c>
      <c r="P2963" s="146">
        <v>101829</v>
      </c>
      <c r="Q2963" t="str">
        <f t="shared" si="46"/>
        <v>Street</v>
      </c>
      <c r="R2963" s="148"/>
      <c r="S2963" t="s">
        <v>381</v>
      </c>
      <c r="U2963" s="148"/>
    </row>
    <row r="2964" spans="1:21" x14ac:dyDescent="0.35">
      <c r="A2964" s="146">
        <v>5</v>
      </c>
      <c r="B2964" s="146" t="s">
        <v>241</v>
      </c>
      <c r="C2964" s="146">
        <v>2020</v>
      </c>
      <c r="D2964" s="146">
        <v>7</v>
      </c>
      <c r="E2964" s="146" t="s">
        <v>374</v>
      </c>
      <c r="F2964" s="147">
        <v>1</v>
      </c>
      <c r="G2964" s="146" t="s">
        <v>243</v>
      </c>
      <c r="H2964" s="146">
        <v>7</v>
      </c>
      <c r="I2964" s="146" t="s">
        <v>345</v>
      </c>
      <c r="J2964" s="146" t="s">
        <v>257</v>
      </c>
      <c r="K2964" s="146" t="s">
        <v>258</v>
      </c>
      <c r="L2964" s="146">
        <v>200</v>
      </c>
      <c r="M2964" s="146" t="s">
        <v>259</v>
      </c>
      <c r="N2964" s="146">
        <v>88</v>
      </c>
      <c r="O2964" s="146">
        <v>9365.1299999999992</v>
      </c>
      <c r="P2964" s="146">
        <v>63165</v>
      </c>
      <c r="Q2964" t="str">
        <f t="shared" si="46"/>
        <v>2-Low Income Residential</v>
      </c>
      <c r="R2964" s="148"/>
      <c r="S2964" t="s">
        <v>381</v>
      </c>
      <c r="U2964" s="148"/>
    </row>
    <row r="2965" spans="1:21" x14ac:dyDescent="0.35">
      <c r="A2965" s="146">
        <v>5</v>
      </c>
      <c r="B2965" s="146" t="s">
        <v>241</v>
      </c>
      <c r="C2965" s="146">
        <v>2020</v>
      </c>
      <c r="D2965" s="146">
        <v>7</v>
      </c>
      <c r="E2965" s="146" t="s">
        <v>374</v>
      </c>
      <c r="F2965" s="147">
        <v>3</v>
      </c>
      <c r="G2965" s="146" t="s">
        <v>262</v>
      </c>
      <c r="H2965" s="146">
        <v>18</v>
      </c>
      <c r="I2965" s="146" t="s">
        <v>284</v>
      </c>
      <c r="J2965" s="146" t="s">
        <v>268</v>
      </c>
      <c r="K2965" s="146" t="s">
        <v>281</v>
      </c>
      <c r="L2965" s="146">
        <v>300</v>
      </c>
      <c r="M2965" s="146" t="s">
        <v>282</v>
      </c>
      <c r="N2965" s="146">
        <v>2020</v>
      </c>
      <c r="O2965" s="146">
        <v>5013511.53</v>
      </c>
      <c r="P2965" s="146">
        <v>29882180</v>
      </c>
      <c r="Q2965" t="str">
        <f t="shared" si="46"/>
        <v>4-Medium C&amp;I</v>
      </c>
      <c r="R2965" s="148"/>
      <c r="S2965" t="s">
        <v>381</v>
      </c>
      <c r="U2965" s="148"/>
    </row>
    <row r="2966" spans="1:21" x14ac:dyDescent="0.35">
      <c r="A2966" s="146">
        <v>4</v>
      </c>
      <c r="B2966" s="146" t="s">
        <v>249</v>
      </c>
      <c r="C2966" s="146">
        <v>2020</v>
      </c>
      <c r="D2966" s="146">
        <v>7</v>
      </c>
      <c r="E2966" s="146" t="s">
        <v>374</v>
      </c>
      <c r="F2966" s="147">
        <v>3</v>
      </c>
      <c r="G2966" s="146" t="s">
        <v>262</v>
      </c>
      <c r="H2966" s="146">
        <v>954</v>
      </c>
      <c r="I2966" s="146" t="s">
        <v>356</v>
      </c>
      <c r="J2966" s="146" t="s">
        <v>268</v>
      </c>
      <c r="K2966" s="146" t="s">
        <v>281</v>
      </c>
      <c r="L2966" s="146">
        <v>4532</v>
      </c>
      <c r="M2966" s="146" t="s">
        <v>265</v>
      </c>
      <c r="N2966" s="146">
        <v>63</v>
      </c>
      <c r="O2966" s="146">
        <v>118747.16</v>
      </c>
      <c r="P2966" s="146">
        <v>1243381</v>
      </c>
      <c r="Q2966" t="str">
        <f t="shared" si="46"/>
        <v>4-Medium C&amp;I</v>
      </c>
      <c r="R2966" s="148"/>
      <c r="S2966" t="s">
        <v>381</v>
      </c>
      <c r="U2966" s="148"/>
    </row>
    <row r="2967" spans="1:21" x14ac:dyDescent="0.35">
      <c r="A2967" s="146">
        <v>5</v>
      </c>
      <c r="B2967" s="146" t="s">
        <v>241</v>
      </c>
      <c r="C2967" s="146">
        <v>2020</v>
      </c>
      <c r="D2967" s="146">
        <v>7</v>
      </c>
      <c r="E2967" s="146" t="s">
        <v>374</v>
      </c>
      <c r="F2967" s="147">
        <v>79</v>
      </c>
      <c r="G2967" s="146" t="s">
        <v>154</v>
      </c>
      <c r="H2967" s="146">
        <v>954</v>
      </c>
      <c r="I2967" s="146" t="s">
        <v>356</v>
      </c>
      <c r="J2967" s="146" t="s">
        <v>268</v>
      </c>
      <c r="K2967" s="146" t="s">
        <v>281</v>
      </c>
      <c r="L2967" s="146">
        <v>4579</v>
      </c>
      <c r="M2967" s="146" t="s">
        <v>267</v>
      </c>
      <c r="N2967" s="146">
        <v>5</v>
      </c>
      <c r="O2967" s="146">
        <v>4092.62</v>
      </c>
      <c r="P2967" s="146">
        <v>53300</v>
      </c>
      <c r="Q2967" t="str">
        <f t="shared" si="46"/>
        <v>4-Medium C&amp;I</v>
      </c>
      <c r="R2967" s="148"/>
      <c r="S2967" t="s">
        <v>381</v>
      </c>
      <c r="U2967" s="148"/>
    </row>
    <row r="2968" spans="1:21" x14ac:dyDescent="0.35">
      <c r="A2968" s="146">
        <v>5</v>
      </c>
      <c r="B2968" s="146" t="s">
        <v>241</v>
      </c>
      <c r="C2968" s="146">
        <v>2020</v>
      </c>
      <c r="D2968" s="146">
        <v>7</v>
      </c>
      <c r="E2968" s="146" t="s">
        <v>374</v>
      </c>
      <c r="F2968" s="147">
        <v>3</v>
      </c>
      <c r="G2968" s="146" t="s">
        <v>262</v>
      </c>
      <c r="H2968" s="146">
        <v>17</v>
      </c>
      <c r="I2968" s="146" t="s">
        <v>314</v>
      </c>
      <c r="J2968" s="146" t="s">
        <v>274</v>
      </c>
      <c r="K2968" s="146" t="s">
        <v>315</v>
      </c>
      <c r="L2968" s="146">
        <v>300</v>
      </c>
      <c r="M2968" s="146" t="s">
        <v>282</v>
      </c>
      <c r="N2968" s="146">
        <v>2</v>
      </c>
      <c r="O2968" s="146">
        <v>1679.62</v>
      </c>
      <c r="P2968" s="146">
        <v>9080</v>
      </c>
      <c r="Q2968" t="str">
        <f t="shared" si="46"/>
        <v>4-Medium C&amp;I</v>
      </c>
      <c r="R2968" s="148"/>
      <c r="S2968" t="s">
        <v>381</v>
      </c>
      <c r="U2968" s="148"/>
    </row>
    <row r="2969" spans="1:21" x14ac:dyDescent="0.35">
      <c r="A2969" s="146">
        <v>5</v>
      </c>
      <c r="B2969" s="146" t="s">
        <v>241</v>
      </c>
      <c r="C2969" s="146">
        <v>2020</v>
      </c>
      <c r="D2969" s="146">
        <v>7</v>
      </c>
      <c r="E2969" s="146" t="s">
        <v>374</v>
      </c>
      <c r="F2969" s="147">
        <v>3</v>
      </c>
      <c r="G2969" s="146" t="s">
        <v>262</v>
      </c>
      <c r="H2969" s="146">
        <v>953</v>
      </c>
      <c r="I2969" s="146" t="s">
        <v>278</v>
      </c>
      <c r="J2969" s="146" t="s">
        <v>266</v>
      </c>
      <c r="K2969" s="146" t="s">
        <v>276</v>
      </c>
      <c r="L2969" s="146">
        <v>4532</v>
      </c>
      <c r="M2969" s="146" t="s">
        <v>265</v>
      </c>
      <c r="N2969" s="146">
        <v>19465</v>
      </c>
      <c r="O2969" s="146">
        <v>817213.51</v>
      </c>
      <c r="P2969" s="146">
        <v>7709864</v>
      </c>
      <c r="Q2969" t="str">
        <f t="shared" si="46"/>
        <v>3-Small C&amp;I</v>
      </c>
      <c r="R2969" s="148"/>
      <c r="S2969" t="s">
        <v>381</v>
      </c>
      <c r="U2969" s="148"/>
    </row>
    <row r="2970" spans="1:21" x14ac:dyDescent="0.35">
      <c r="A2970" s="146">
        <v>4</v>
      </c>
      <c r="B2970" s="146" t="s">
        <v>249</v>
      </c>
      <c r="C2970" s="146">
        <v>2020</v>
      </c>
      <c r="D2970" s="146">
        <v>7</v>
      </c>
      <c r="E2970" s="146" t="s">
        <v>374</v>
      </c>
      <c r="F2970" s="147">
        <v>3</v>
      </c>
      <c r="G2970" s="146" t="s">
        <v>262</v>
      </c>
      <c r="H2970" s="146">
        <v>953</v>
      </c>
      <c r="I2970" s="146" t="s">
        <v>278</v>
      </c>
      <c r="J2970" s="146" t="s">
        <v>266</v>
      </c>
      <c r="K2970" s="146" t="s">
        <v>276</v>
      </c>
      <c r="L2970" s="146">
        <v>4532</v>
      </c>
      <c r="M2970" s="146" t="s">
        <v>265</v>
      </c>
      <c r="N2970" s="146">
        <v>44</v>
      </c>
      <c r="O2970" s="146">
        <v>2356.1</v>
      </c>
      <c r="P2970" s="146">
        <v>18208</v>
      </c>
      <c r="Q2970" t="str">
        <f t="shared" si="46"/>
        <v>3-Small C&amp;I</v>
      </c>
      <c r="R2970" s="148"/>
      <c r="S2970" t="s">
        <v>381</v>
      </c>
      <c r="U2970" s="148"/>
    </row>
    <row r="2971" spans="1:21" x14ac:dyDescent="0.35">
      <c r="A2971" s="146">
        <v>5</v>
      </c>
      <c r="B2971" s="146" t="s">
        <v>241</v>
      </c>
      <c r="C2971" s="146">
        <v>2020</v>
      </c>
      <c r="D2971" s="146">
        <v>7</v>
      </c>
      <c r="E2971" s="146" t="s">
        <v>374</v>
      </c>
      <c r="F2971" s="147">
        <v>3</v>
      </c>
      <c r="G2971" s="146" t="s">
        <v>262</v>
      </c>
      <c r="H2971" s="146">
        <v>15</v>
      </c>
      <c r="I2971" s="146" t="s">
        <v>318</v>
      </c>
      <c r="J2971" s="146" t="s">
        <v>266</v>
      </c>
      <c r="K2971" s="146" t="s">
        <v>276</v>
      </c>
      <c r="L2971" s="146">
        <v>300</v>
      </c>
      <c r="M2971" s="146" t="s">
        <v>282</v>
      </c>
      <c r="N2971" s="146">
        <v>102</v>
      </c>
      <c r="O2971" s="146">
        <v>3941.01</v>
      </c>
      <c r="P2971" s="146">
        <v>16146</v>
      </c>
      <c r="Q2971" t="str">
        <f t="shared" si="46"/>
        <v>3-Small C&amp;I</v>
      </c>
      <c r="R2971" s="148"/>
      <c r="S2971" t="s">
        <v>381</v>
      </c>
      <c r="U2971" s="148"/>
    </row>
    <row r="2972" spans="1:21" x14ac:dyDescent="0.35">
      <c r="A2972" s="146">
        <v>5</v>
      </c>
      <c r="B2972" s="146" t="s">
        <v>241</v>
      </c>
      <c r="C2972" s="146">
        <v>2020</v>
      </c>
      <c r="D2972" s="146">
        <v>7</v>
      </c>
      <c r="E2972" s="146" t="s">
        <v>374</v>
      </c>
      <c r="F2972" s="147">
        <v>6</v>
      </c>
      <c r="G2972" s="146" t="s">
        <v>293</v>
      </c>
      <c r="H2972" s="146">
        <v>609</v>
      </c>
      <c r="I2972" s="146" t="s">
        <v>340</v>
      </c>
      <c r="J2972" s="146" t="s">
        <v>308</v>
      </c>
      <c r="K2972" s="146" t="s">
        <v>154</v>
      </c>
      <c r="L2972" s="146">
        <v>700</v>
      </c>
      <c r="M2972" s="146" t="s">
        <v>296</v>
      </c>
      <c r="N2972" s="146">
        <v>13</v>
      </c>
      <c r="O2972" s="146">
        <v>3264.21</v>
      </c>
      <c r="P2972" s="146">
        <v>15088</v>
      </c>
      <c r="Q2972" t="str">
        <f t="shared" si="46"/>
        <v>Street</v>
      </c>
      <c r="R2972" s="148"/>
      <c r="S2972" t="s">
        <v>381</v>
      </c>
      <c r="U2972" s="148"/>
    </row>
    <row r="2973" spans="1:21" x14ac:dyDescent="0.35">
      <c r="A2973" s="146">
        <v>5</v>
      </c>
      <c r="B2973" s="146" t="s">
        <v>241</v>
      </c>
      <c r="C2973" s="146">
        <v>2020</v>
      </c>
      <c r="D2973" s="146">
        <v>7</v>
      </c>
      <c r="E2973" s="146" t="s">
        <v>374</v>
      </c>
      <c r="F2973" s="147">
        <v>6</v>
      </c>
      <c r="G2973" s="146" t="s">
        <v>293</v>
      </c>
      <c r="H2973" s="146">
        <v>619</v>
      </c>
      <c r="I2973" s="146" t="s">
        <v>341</v>
      </c>
      <c r="J2973" s="146" t="s">
        <v>308</v>
      </c>
      <c r="K2973" s="146" t="s">
        <v>154</v>
      </c>
      <c r="L2973" s="146">
        <v>4562</v>
      </c>
      <c r="M2973" s="146" t="s">
        <v>300</v>
      </c>
      <c r="N2973" s="146">
        <v>440</v>
      </c>
      <c r="O2973" s="146">
        <v>170016.56</v>
      </c>
      <c r="P2973" s="146">
        <v>1125534</v>
      </c>
      <c r="Q2973" t="str">
        <f t="shared" si="46"/>
        <v>Street</v>
      </c>
      <c r="R2973" s="148"/>
      <c r="S2973" t="s">
        <v>381</v>
      </c>
      <c r="U2973" s="148"/>
    </row>
    <row r="2974" spans="1:21" x14ac:dyDescent="0.35">
      <c r="A2974" s="146">
        <v>5</v>
      </c>
      <c r="B2974" s="146" t="s">
        <v>241</v>
      </c>
      <c r="C2974" s="146">
        <v>2020</v>
      </c>
      <c r="D2974" s="146">
        <v>7</v>
      </c>
      <c r="E2974" s="146" t="s">
        <v>374</v>
      </c>
      <c r="F2974" s="147">
        <v>6</v>
      </c>
      <c r="G2974" s="146" t="s">
        <v>293</v>
      </c>
      <c r="H2974" s="146">
        <v>627</v>
      </c>
      <c r="I2974" s="146" t="s">
        <v>366</v>
      </c>
      <c r="J2974" s="146" t="s">
        <v>310</v>
      </c>
      <c r="K2974" s="146" t="s">
        <v>154</v>
      </c>
      <c r="L2974" s="146">
        <v>4562</v>
      </c>
      <c r="M2974" s="146" t="s">
        <v>300</v>
      </c>
      <c r="N2974" s="146">
        <v>2</v>
      </c>
      <c r="O2974" s="146">
        <v>901.01</v>
      </c>
      <c r="P2974" s="146">
        <v>172</v>
      </c>
      <c r="Q2974" t="str">
        <f t="shared" si="46"/>
        <v>Street</v>
      </c>
      <c r="R2974" s="148"/>
      <c r="S2974" t="s">
        <v>381</v>
      </c>
      <c r="U2974" s="148"/>
    </row>
    <row r="2975" spans="1:21" x14ac:dyDescent="0.35">
      <c r="A2975" s="146">
        <v>4</v>
      </c>
      <c r="B2975" s="146" t="s">
        <v>249</v>
      </c>
      <c r="C2975" s="146">
        <v>2020</v>
      </c>
      <c r="D2975" s="146">
        <v>7</v>
      </c>
      <c r="E2975" s="146" t="s">
        <v>374</v>
      </c>
      <c r="F2975" s="147">
        <v>3</v>
      </c>
      <c r="G2975" s="146" t="s">
        <v>262</v>
      </c>
      <c r="H2975" s="146">
        <v>621</v>
      </c>
      <c r="I2975" s="146" t="s">
        <v>323</v>
      </c>
      <c r="J2975" s="146" t="s">
        <v>253</v>
      </c>
      <c r="K2975" s="146" t="s">
        <v>295</v>
      </c>
      <c r="L2975" s="146">
        <v>4532</v>
      </c>
      <c r="M2975" s="146" t="s">
        <v>265</v>
      </c>
      <c r="N2975" s="146">
        <v>8</v>
      </c>
      <c r="O2975" s="146">
        <v>149.47</v>
      </c>
      <c r="P2975" s="146">
        <v>859</v>
      </c>
      <c r="Q2975" t="str">
        <f t="shared" si="46"/>
        <v>3-Small C&amp;I</v>
      </c>
      <c r="R2975" s="148"/>
      <c r="S2975" t="s">
        <v>381</v>
      </c>
      <c r="U2975" s="148"/>
    </row>
    <row r="2976" spans="1:21" x14ac:dyDescent="0.35">
      <c r="A2976" s="146">
        <v>4</v>
      </c>
      <c r="B2976" s="146" t="s">
        <v>249</v>
      </c>
      <c r="C2976" s="146">
        <v>2020</v>
      </c>
      <c r="D2976" s="146">
        <v>7</v>
      </c>
      <c r="E2976" s="146" t="s">
        <v>374</v>
      </c>
      <c r="F2976" s="147">
        <v>60</v>
      </c>
      <c r="G2976" s="146" t="s">
        <v>154</v>
      </c>
      <c r="H2976" s="146">
        <v>624</v>
      </c>
      <c r="I2976" s="146" t="s">
        <v>325</v>
      </c>
      <c r="J2976" s="146" t="s">
        <v>301</v>
      </c>
      <c r="K2976" s="146" t="s">
        <v>303</v>
      </c>
      <c r="L2976" s="146">
        <v>4563</v>
      </c>
      <c r="M2976" s="146" t="s">
        <v>324</v>
      </c>
      <c r="N2976" s="146">
        <v>2</v>
      </c>
      <c r="O2976" s="146">
        <v>26.51</v>
      </c>
      <c r="P2976" s="146">
        <v>97</v>
      </c>
      <c r="Q2976" t="str">
        <f t="shared" si="46"/>
        <v>Street</v>
      </c>
      <c r="R2976" s="148"/>
      <c r="S2976" t="s">
        <v>381</v>
      </c>
      <c r="U2976" s="148"/>
    </row>
    <row r="2977" spans="1:21" x14ac:dyDescent="0.35">
      <c r="A2977" s="146">
        <v>4</v>
      </c>
      <c r="B2977" s="146" t="s">
        <v>249</v>
      </c>
      <c r="C2977" s="146">
        <v>2020</v>
      </c>
      <c r="D2977" s="146">
        <v>7</v>
      </c>
      <c r="E2977" s="146" t="s">
        <v>374</v>
      </c>
      <c r="F2977" s="147">
        <v>5</v>
      </c>
      <c r="G2977" s="146" t="s">
        <v>283</v>
      </c>
      <c r="H2977" s="146">
        <v>710</v>
      </c>
      <c r="I2977" s="146" t="s">
        <v>332</v>
      </c>
      <c r="J2977" s="146" t="s">
        <v>277</v>
      </c>
      <c r="K2977" s="146" t="s">
        <v>317</v>
      </c>
      <c r="L2977" s="146">
        <v>4552</v>
      </c>
      <c r="M2977" s="146" t="s">
        <v>313</v>
      </c>
      <c r="N2977" s="146">
        <v>1</v>
      </c>
      <c r="O2977" s="146">
        <v>5542.19</v>
      </c>
      <c r="P2977" s="146">
        <v>69742</v>
      </c>
      <c r="Q2977" t="str">
        <f t="shared" si="46"/>
        <v>5-Large C&amp;I</v>
      </c>
      <c r="R2977" s="148"/>
      <c r="S2977" t="s">
        <v>381</v>
      </c>
      <c r="U2977" s="148"/>
    </row>
    <row r="2978" spans="1:21" x14ac:dyDescent="0.35">
      <c r="A2978" s="146">
        <v>4</v>
      </c>
      <c r="B2978" s="146" t="s">
        <v>249</v>
      </c>
      <c r="C2978" s="146">
        <v>2020</v>
      </c>
      <c r="D2978" s="146">
        <v>7</v>
      </c>
      <c r="E2978" s="146" t="s">
        <v>374</v>
      </c>
      <c r="F2978" s="147">
        <v>1</v>
      </c>
      <c r="G2978" s="146" t="s">
        <v>243</v>
      </c>
      <c r="H2978" s="146">
        <v>1</v>
      </c>
      <c r="I2978" s="146" t="s">
        <v>251</v>
      </c>
      <c r="J2978" s="146" t="s">
        <v>245</v>
      </c>
      <c r="K2978" s="146" t="s">
        <v>246</v>
      </c>
      <c r="L2978" s="146">
        <v>200</v>
      </c>
      <c r="M2978" s="146" t="s">
        <v>259</v>
      </c>
      <c r="N2978" s="146">
        <v>2675</v>
      </c>
      <c r="O2978" s="146">
        <v>588668.64</v>
      </c>
      <c r="P2978" s="146">
        <v>2458592</v>
      </c>
      <c r="Q2978" t="str">
        <f t="shared" si="46"/>
        <v>1-Residential</v>
      </c>
      <c r="R2978" s="148"/>
      <c r="S2978" t="s">
        <v>381</v>
      </c>
      <c r="U2978" s="148"/>
    </row>
    <row r="2979" spans="1:21" x14ac:dyDescent="0.35">
      <c r="A2979" s="146">
        <v>4</v>
      </c>
      <c r="B2979" s="146" t="s">
        <v>249</v>
      </c>
      <c r="C2979" s="146">
        <v>2020</v>
      </c>
      <c r="D2979" s="146">
        <v>7</v>
      </c>
      <c r="E2979" s="146" t="s">
        <v>374</v>
      </c>
      <c r="F2979" s="147">
        <v>3</v>
      </c>
      <c r="G2979" s="146" t="s">
        <v>262</v>
      </c>
      <c r="H2979" s="146">
        <v>701</v>
      </c>
      <c r="I2979" s="146" t="s">
        <v>316</v>
      </c>
      <c r="J2979" s="146" t="s">
        <v>277</v>
      </c>
      <c r="K2979" s="146" t="s">
        <v>317</v>
      </c>
      <c r="L2979" s="146">
        <v>300</v>
      </c>
      <c r="M2979" s="146" t="s">
        <v>282</v>
      </c>
      <c r="N2979" s="146">
        <v>1</v>
      </c>
      <c r="O2979" s="146">
        <v>8961.15</v>
      </c>
      <c r="P2979" s="146">
        <v>59520</v>
      </c>
      <c r="Q2979" t="str">
        <f t="shared" si="46"/>
        <v>5-Large C&amp;I</v>
      </c>
      <c r="R2979" s="148"/>
      <c r="S2979" t="s">
        <v>381</v>
      </c>
      <c r="U2979" s="148"/>
    </row>
    <row r="2980" spans="1:21" x14ac:dyDescent="0.35">
      <c r="A2980" s="146">
        <v>5</v>
      </c>
      <c r="B2980" s="146" t="s">
        <v>241</v>
      </c>
      <c r="C2980" s="146">
        <v>2020</v>
      </c>
      <c r="D2980" s="146">
        <v>7</v>
      </c>
      <c r="E2980" s="146" t="s">
        <v>374</v>
      </c>
      <c r="F2980" s="147">
        <v>5</v>
      </c>
      <c r="G2980" s="146" t="s">
        <v>283</v>
      </c>
      <c r="H2980" s="146">
        <v>700</v>
      </c>
      <c r="I2980" s="146" t="s">
        <v>329</v>
      </c>
      <c r="J2980" s="146" t="s">
        <v>277</v>
      </c>
      <c r="K2980" s="146" t="s">
        <v>317</v>
      </c>
      <c r="L2980" s="146">
        <v>460</v>
      </c>
      <c r="M2980" s="146" t="s">
        <v>285</v>
      </c>
      <c r="N2980" s="146">
        <v>3</v>
      </c>
      <c r="O2980" s="146">
        <v>93862.58</v>
      </c>
      <c r="P2980" s="146">
        <v>653800</v>
      </c>
      <c r="Q2980" t="str">
        <f t="shared" si="46"/>
        <v>5-Large C&amp;I</v>
      </c>
      <c r="R2980" s="148"/>
      <c r="S2980" t="s">
        <v>381</v>
      </c>
      <c r="U2980" s="148"/>
    </row>
    <row r="2981" spans="1:21" x14ac:dyDescent="0.35">
      <c r="A2981" s="146">
        <v>4</v>
      </c>
      <c r="B2981" s="146" t="s">
        <v>249</v>
      </c>
      <c r="C2981" s="146">
        <v>2020</v>
      </c>
      <c r="D2981" s="146">
        <v>7</v>
      </c>
      <c r="E2981" s="146" t="s">
        <v>374</v>
      </c>
      <c r="F2981" s="147">
        <v>1</v>
      </c>
      <c r="G2981" s="146" t="s">
        <v>243</v>
      </c>
      <c r="H2981" s="146">
        <v>903</v>
      </c>
      <c r="I2981" s="146" t="s">
        <v>244</v>
      </c>
      <c r="J2981" s="146" t="s">
        <v>245</v>
      </c>
      <c r="K2981" s="146" t="s">
        <v>246</v>
      </c>
      <c r="L2981" s="146">
        <v>4512</v>
      </c>
      <c r="M2981" s="146" t="s">
        <v>247</v>
      </c>
      <c r="N2981" s="146">
        <v>9168</v>
      </c>
      <c r="O2981" s="146">
        <v>1288035</v>
      </c>
      <c r="P2981" s="146">
        <v>9179906</v>
      </c>
      <c r="Q2981" t="str">
        <f t="shared" si="46"/>
        <v>1-Residential</v>
      </c>
      <c r="R2981" s="148"/>
      <c r="S2981" t="s">
        <v>381</v>
      </c>
      <c r="U2981" s="148"/>
    </row>
    <row r="2982" spans="1:21" x14ac:dyDescent="0.35">
      <c r="A2982" s="146">
        <v>5</v>
      </c>
      <c r="B2982" s="146" t="s">
        <v>241</v>
      </c>
      <c r="C2982" s="146">
        <v>2020</v>
      </c>
      <c r="D2982" s="146">
        <v>7</v>
      </c>
      <c r="E2982" s="146" t="s">
        <v>374</v>
      </c>
      <c r="F2982" s="147">
        <v>5</v>
      </c>
      <c r="G2982" s="146" t="s">
        <v>283</v>
      </c>
      <c r="H2982" s="146">
        <v>603</v>
      </c>
      <c r="I2982" s="146" t="s">
        <v>306</v>
      </c>
      <c r="J2982" s="146" t="s">
        <v>305</v>
      </c>
      <c r="K2982" s="146" t="s">
        <v>307</v>
      </c>
      <c r="L2982" s="146">
        <v>460</v>
      </c>
      <c r="M2982" s="146" t="s">
        <v>285</v>
      </c>
      <c r="N2982" s="146">
        <v>49</v>
      </c>
      <c r="O2982" s="146">
        <v>6233.3</v>
      </c>
      <c r="P2982" s="146">
        <v>15570</v>
      </c>
      <c r="Q2982" t="str">
        <f t="shared" si="46"/>
        <v>Street</v>
      </c>
      <c r="R2982" s="148"/>
      <c r="S2982" t="s">
        <v>381</v>
      </c>
      <c r="U2982" s="148"/>
    </row>
    <row r="2983" spans="1:21" x14ac:dyDescent="0.35">
      <c r="A2983" s="146">
        <v>4</v>
      </c>
      <c r="B2983" s="146" t="s">
        <v>249</v>
      </c>
      <c r="C2983" s="146">
        <v>2020</v>
      </c>
      <c r="D2983" s="146">
        <v>7</v>
      </c>
      <c r="E2983" s="146" t="s">
        <v>374</v>
      </c>
      <c r="F2983" s="147">
        <v>3</v>
      </c>
      <c r="G2983" s="146" t="s">
        <v>262</v>
      </c>
      <c r="H2983" s="146">
        <v>903</v>
      </c>
      <c r="I2983" s="146" t="s">
        <v>244</v>
      </c>
      <c r="J2983" s="146" t="s">
        <v>245</v>
      </c>
      <c r="K2983" s="146" t="s">
        <v>246</v>
      </c>
      <c r="L2983" s="146">
        <v>4532</v>
      </c>
      <c r="M2983" s="146" t="s">
        <v>265</v>
      </c>
      <c r="N2983" s="146">
        <v>21</v>
      </c>
      <c r="O2983" s="146">
        <v>1208.97</v>
      </c>
      <c r="P2983" s="146">
        <v>7981</v>
      </c>
      <c r="Q2983" t="str">
        <f t="shared" si="46"/>
        <v>1-Residential</v>
      </c>
      <c r="R2983" s="148"/>
      <c r="S2983" t="s">
        <v>381</v>
      </c>
      <c r="U2983" s="148"/>
    </row>
    <row r="2984" spans="1:21" x14ac:dyDescent="0.35">
      <c r="A2984" s="146">
        <v>5</v>
      </c>
      <c r="B2984" s="146" t="s">
        <v>241</v>
      </c>
      <c r="C2984" s="146">
        <v>2020</v>
      </c>
      <c r="D2984" s="146">
        <v>7</v>
      </c>
      <c r="E2984" s="146" t="s">
        <v>374</v>
      </c>
      <c r="F2984" s="147">
        <v>3</v>
      </c>
      <c r="G2984" s="146" t="s">
        <v>262</v>
      </c>
      <c r="H2984" s="146">
        <v>9</v>
      </c>
      <c r="I2984" s="146" t="s">
        <v>334</v>
      </c>
      <c r="J2984" s="146" t="s">
        <v>260</v>
      </c>
      <c r="K2984" s="146" t="s">
        <v>273</v>
      </c>
      <c r="L2984" s="146">
        <v>300</v>
      </c>
      <c r="M2984" s="146" t="s">
        <v>282</v>
      </c>
      <c r="N2984" s="146">
        <v>304</v>
      </c>
      <c r="O2984" s="146">
        <v>-397365.53</v>
      </c>
      <c r="P2984" s="146">
        <v>565960</v>
      </c>
      <c r="Q2984" t="str">
        <f t="shared" si="46"/>
        <v>3-Small C&amp;I</v>
      </c>
      <c r="R2984" s="148"/>
      <c r="S2984" t="s">
        <v>381</v>
      </c>
      <c r="U2984" s="148"/>
    </row>
    <row r="2985" spans="1:21" x14ac:dyDescent="0.35">
      <c r="A2985" s="146">
        <v>5</v>
      </c>
      <c r="B2985" s="146" t="s">
        <v>241</v>
      </c>
      <c r="C2985" s="146">
        <v>2020</v>
      </c>
      <c r="D2985" s="146">
        <v>7</v>
      </c>
      <c r="E2985" s="146" t="s">
        <v>374</v>
      </c>
      <c r="F2985" s="147">
        <v>3</v>
      </c>
      <c r="G2985" s="146" t="s">
        <v>262</v>
      </c>
      <c r="H2985" s="146">
        <v>16</v>
      </c>
      <c r="I2985" s="146" t="s">
        <v>326</v>
      </c>
      <c r="J2985" s="146" t="s">
        <v>271</v>
      </c>
      <c r="K2985" s="146" t="s">
        <v>327</v>
      </c>
      <c r="L2985" s="146">
        <v>300</v>
      </c>
      <c r="M2985" s="146" t="s">
        <v>282</v>
      </c>
      <c r="N2985" s="146">
        <v>1</v>
      </c>
      <c r="O2985" s="146">
        <v>2544.7800000000002</v>
      </c>
      <c r="P2985" s="146">
        <v>14840</v>
      </c>
      <c r="Q2985" t="str">
        <f t="shared" si="46"/>
        <v>4-Medium C&amp;I</v>
      </c>
      <c r="R2985" s="148"/>
      <c r="S2985" t="s">
        <v>381</v>
      </c>
      <c r="U2985" s="148"/>
    </row>
    <row r="2986" spans="1:21" x14ac:dyDescent="0.35">
      <c r="A2986" s="146">
        <v>5</v>
      </c>
      <c r="B2986" s="146" t="s">
        <v>241</v>
      </c>
      <c r="C2986" s="146">
        <v>2020</v>
      </c>
      <c r="D2986" s="146">
        <v>7</v>
      </c>
      <c r="E2986" s="146" t="s">
        <v>374</v>
      </c>
      <c r="F2986" s="147">
        <v>3</v>
      </c>
      <c r="G2986" s="146" t="s">
        <v>262</v>
      </c>
      <c r="H2986" s="146">
        <v>12</v>
      </c>
      <c r="I2986" s="146" t="s">
        <v>372</v>
      </c>
      <c r="J2986" s="146" t="s">
        <v>255</v>
      </c>
      <c r="K2986" s="146" t="s">
        <v>264</v>
      </c>
      <c r="L2986" s="146">
        <v>300</v>
      </c>
      <c r="M2986" s="146" t="s">
        <v>282</v>
      </c>
      <c r="N2986" s="146">
        <v>1</v>
      </c>
      <c r="O2986" s="146">
        <v>25.48</v>
      </c>
      <c r="P2986" s="146">
        <v>98</v>
      </c>
      <c r="Q2986" t="str">
        <f t="shared" si="46"/>
        <v>3-Small C&amp;I</v>
      </c>
      <c r="R2986" s="148"/>
      <c r="S2986" t="s">
        <v>381</v>
      </c>
      <c r="U2986" s="148"/>
    </row>
    <row r="2987" spans="1:21" x14ac:dyDescent="0.35">
      <c r="A2987" s="146">
        <v>5</v>
      </c>
      <c r="B2987" s="146" t="s">
        <v>241</v>
      </c>
      <c r="C2987" s="146">
        <v>2020</v>
      </c>
      <c r="D2987" s="146">
        <v>7</v>
      </c>
      <c r="E2987" s="146" t="s">
        <v>374</v>
      </c>
      <c r="F2987" s="147">
        <v>5</v>
      </c>
      <c r="G2987" s="146" t="s">
        <v>283</v>
      </c>
      <c r="H2987" s="146">
        <v>8</v>
      </c>
      <c r="I2987" s="146" t="s">
        <v>333</v>
      </c>
      <c r="J2987" s="146" t="s">
        <v>255</v>
      </c>
      <c r="K2987" s="146" t="s">
        <v>264</v>
      </c>
      <c r="L2987" s="146">
        <v>460</v>
      </c>
      <c r="M2987" s="146" t="s">
        <v>285</v>
      </c>
      <c r="N2987" s="146">
        <v>1</v>
      </c>
      <c r="O2987" s="146">
        <v>61.03</v>
      </c>
      <c r="P2987" s="146">
        <v>292</v>
      </c>
      <c r="Q2987" t="str">
        <f t="shared" si="46"/>
        <v>3-Small C&amp;I</v>
      </c>
      <c r="R2987" s="148"/>
      <c r="S2987" t="s">
        <v>381</v>
      </c>
      <c r="U2987" s="148"/>
    </row>
    <row r="2988" spans="1:21" x14ac:dyDescent="0.35">
      <c r="A2988" s="146">
        <v>5</v>
      </c>
      <c r="B2988" s="146" t="s">
        <v>241</v>
      </c>
      <c r="C2988" s="146">
        <v>2020</v>
      </c>
      <c r="D2988" s="146">
        <v>7</v>
      </c>
      <c r="E2988" s="146" t="s">
        <v>374</v>
      </c>
      <c r="F2988" s="147">
        <v>77</v>
      </c>
      <c r="G2988" s="146" t="s">
        <v>154</v>
      </c>
      <c r="H2988" s="146">
        <v>950</v>
      </c>
      <c r="I2988" s="146" t="s">
        <v>269</v>
      </c>
      <c r="J2988" s="146" t="s">
        <v>248</v>
      </c>
      <c r="K2988" s="146" t="s">
        <v>270</v>
      </c>
      <c r="L2988" s="146">
        <v>4577</v>
      </c>
      <c r="M2988" s="146" t="s">
        <v>154</v>
      </c>
      <c r="N2988" s="146">
        <v>1</v>
      </c>
      <c r="O2988" s="146">
        <v>143.43</v>
      </c>
      <c r="P2988" s="146">
        <v>1347</v>
      </c>
      <c r="Q2988" t="str">
        <f t="shared" si="46"/>
        <v>3-Small C&amp;I</v>
      </c>
      <c r="R2988" s="148"/>
      <c r="S2988" t="s">
        <v>381</v>
      </c>
      <c r="U2988" s="148"/>
    </row>
    <row r="2989" spans="1:21" x14ac:dyDescent="0.35">
      <c r="A2989" s="146">
        <v>5</v>
      </c>
      <c r="B2989" s="146" t="s">
        <v>241</v>
      </c>
      <c r="C2989" s="146">
        <v>2020</v>
      </c>
      <c r="D2989" s="146">
        <v>7</v>
      </c>
      <c r="E2989" s="146" t="s">
        <v>374</v>
      </c>
      <c r="F2989" s="147">
        <v>6</v>
      </c>
      <c r="G2989" s="146" t="s">
        <v>293</v>
      </c>
      <c r="H2989" s="146">
        <v>5</v>
      </c>
      <c r="I2989" s="146" t="s">
        <v>289</v>
      </c>
      <c r="J2989" s="146" t="s">
        <v>248</v>
      </c>
      <c r="K2989" s="146" t="s">
        <v>270</v>
      </c>
      <c r="L2989" s="146">
        <v>700</v>
      </c>
      <c r="M2989" s="146" t="s">
        <v>296</v>
      </c>
      <c r="N2989" s="146">
        <v>6</v>
      </c>
      <c r="O2989" s="146">
        <v>205.03</v>
      </c>
      <c r="P2989" s="146">
        <v>793</v>
      </c>
      <c r="Q2989" t="str">
        <f t="shared" si="46"/>
        <v>3-Small C&amp;I</v>
      </c>
      <c r="R2989" s="148"/>
      <c r="S2989" t="s">
        <v>381</v>
      </c>
      <c r="U2989" s="148"/>
    </row>
    <row r="2990" spans="1:21" x14ac:dyDescent="0.35">
      <c r="A2990" s="146">
        <v>4</v>
      </c>
      <c r="B2990" s="146" t="s">
        <v>249</v>
      </c>
      <c r="C2990" s="146">
        <v>2020</v>
      </c>
      <c r="D2990" s="146">
        <v>7</v>
      </c>
      <c r="E2990" s="146" t="s">
        <v>374</v>
      </c>
      <c r="F2990" s="147">
        <v>3</v>
      </c>
      <c r="G2990" s="146" t="s">
        <v>262</v>
      </c>
      <c r="H2990" s="146">
        <v>5</v>
      </c>
      <c r="I2990" s="146" t="s">
        <v>289</v>
      </c>
      <c r="J2990" s="146" t="s">
        <v>248</v>
      </c>
      <c r="K2990" s="146" t="s">
        <v>270</v>
      </c>
      <c r="L2990" s="146">
        <v>300</v>
      </c>
      <c r="M2990" s="146" t="s">
        <v>282</v>
      </c>
      <c r="N2990" s="146">
        <v>316</v>
      </c>
      <c r="O2990" s="146">
        <v>68757.919999999998</v>
      </c>
      <c r="P2990" s="146">
        <v>353824</v>
      </c>
      <c r="Q2990" t="str">
        <f t="shared" si="46"/>
        <v>3-Small C&amp;I</v>
      </c>
      <c r="R2990" s="148"/>
      <c r="S2990" t="s">
        <v>381</v>
      </c>
      <c r="U2990" s="148"/>
    </row>
    <row r="2991" spans="1:21" x14ac:dyDescent="0.35">
      <c r="A2991" s="146">
        <v>4</v>
      </c>
      <c r="B2991" s="146" t="s">
        <v>249</v>
      </c>
      <c r="C2991" s="146">
        <v>2020</v>
      </c>
      <c r="D2991" s="146">
        <v>7</v>
      </c>
      <c r="E2991" s="146" t="s">
        <v>374</v>
      </c>
      <c r="F2991" s="147">
        <v>3</v>
      </c>
      <c r="G2991" s="146" t="s">
        <v>262</v>
      </c>
      <c r="H2991" s="146">
        <v>710</v>
      </c>
      <c r="I2991" s="146" t="s">
        <v>332</v>
      </c>
      <c r="J2991" s="146" t="s">
        <v>277</v>
      </c>
      <c r="K2991" s="146" t="s">
        <v>317</v>
      </c>
      <c r="L2991" s="146">
        <v>4532</v>
      </c>
      <c r="M2991" s="146" t="s">
        <v>265</v>
      </c>
      <c r="N2991" s="146">
        <v>9</v>
      </c>
      <c r="O2991" s="146">
        <v>83058.34</v>
      </c>
      <c r="P2991" s="146">
        <v>1120291</v>
      </c>
      <c r="Q2991" t="str">
        <f t="shared" si="46"/>
        <v>5-Large C&amp;I</v>
      </c>
      <c r="R2991" s="148"/>
      <c r="S2991" t="s">
        <v>381</v>
      </c>
      <c r="U2991" s="148"/>
    </row>
    <row r="2992" spans="1:21" x14ac:dyDescent="0.35">
      <c r="A2992" s="146">
        <v>5</v>
      </c>
      <c r="B2992" s="146" t="s">
        <v>241</v>
      </c>
      <c r="C2992" s="146">
        <v>2020</v>
      </c>
      <c r="D2992" s="146">
        <v>7</v>
      </c>
      <c r="E2992" s="146" t="s">
        <v>374</v>
      </c>
      <c r="F2992" s="147">
        <v>3</v>
      </c>
      <c r="G2992" s="146" t="s">
        <v>262</v>
      </c>
      <c r="H2992" s="146">
        <v>621</v>
      </c>
      <c r="I2992" s="146" t="s">
        <v>323</v>
      </c>
      <c r="J2992" s="146" t="s">
        <v>253</v>
      </c>
      <c r="K2992" s="146" t="s">
        <v>295</v>
      </c>
      <c r="L2992" s="146">
        <v>4532</v>
      </c>
      <c r="M2992" s="146" t="s">
        <v>265</v>
      </c>
      <c r="N2992" s="146">
        <v>6</v>
      </c>
      <c r="O2992" s="146">
        <v>430.54</v>
      </c>
      <c r="P2992" s="146">
        <v>3906</v>
      </c>
      <c r="Q2992" t="str">
        <f t="shared" si="46"/>
        <v>3-Small C&amp;I</v>
      </c>
      <c r="R2992" s="148"/>
      <c r="S2992" t="s">
        <v>381</v>
      </c>
      <c r="U2992" s="148"/>
    </row>
    <row r="2993" spans="1:21" x14ac:dyDescent="0.35">
      <c r="A2993" s="146">
        <v>5</v>
      </c>
      <c r="B2993" s="146" t="s">
        <v>241</v>
      </c>
      <c r="C2993" s="146">
        <v>2020</v>
      </c>
      <c r="D2993" s="146">
        <v>7</v>
      </c>
      <c r="E2993" s="146" t="s">
        <v>374</v>
      </c>
      <c r="F2993" s="147">
        <v>60</v>
      </c>
      <c r="G2993" s="146" t="s">
        <v>154</v>
      </c>
      <c r="H2993" s="146">
        <v>621</v>
      </c>
      <c r="I2993" s="146" t="s">
        <v>323</v>
      </c>
      <c r="J2993" s="146" t="s">
        <v>253</v>
      </c>
      <c r="K2993" s="146" t="s">
        <v>295</v>
      </c>
      <c r="L2993" s="146">
        <v>4563</v>
      </c>
      <c r="M2993" s="146" t="s">
        <v>324</v>
      </c>
      <c r="N2993" s="146">
        <v>1</v>
      </c>
      <c r="O2993" s="146">
        <v>7.83</v>
      </c>
      <c r="P2993" s="146">
        <v>7</v>
      </c>
      <c r="Q2993" t="str">
        <f t="shared" si="46"/>
        <v>3-Small C&amp;I</v>
      </c>
      <c r="R2993" s="148"/>
      <c r="S2993" t="s">
        <v>381</v>
      </c>
      <c r="U2993" s="148"/>
    </row>
    <row r="2994" spans="1:21" x14ac:dyDescent="0.35">
      <c r="A2994" s="146">
        <v>5</v>
      </c>
      <c r="B2994" s="146" t="s">
        <v>241</v>
      </c>
      <c r="C2994" s="146">
        <v>2020</v>
      </c>
      <c r="D2994" s="146">
        <v>7</v>
      </c>
      <c r="E2994" s="146" t="s">
        <v>374</v>
      </c>
      <c r="F2994" s="147">
        <v>3</v>
      </c>
      <c r="G2994" s="146" t="s">
        <v>262</v>
      </c>
      <c r="H2994" s="146">
        <v>903</v>
      </c>
      <c r="I2994" s="146" t="s">
        <v>244</v>
      </c>
      <c r="J2994" s="146" t="s">
        <v>245</v>
      </c>
      <c r="K2994" s="146" t="s">
        <v>246</v>
      </c>
      <c r="L2994" s="146">
        <v>4532</v>
      </c>
      <c r="M2994" s="146" t="s">
        <v>265</v>
      </c>
      <c r="N2994" s="146">
        <v>1165</v>
      </c>
      <c r="O2994" s="146">
        <v>292869.96000000002</v>
      </c>
      <c r="P2994" s="146">
        <v>2305357</v>
      </c>
      <c r="Q2994" t="str">
        <f t="shared" si="46"/>
        <v>1-Residential</v>
      </c>
      <c r="R2994" s="148"/>
      <c r="S2994" t="s">
        <v>381</v>
      </c>
      <c r="U2994" s="148"/>
    </row>
    <row r="2995" spans="1:21" x14ac:dyDescent="0.35">
      <c r="A2995" s="146">
        <v>5</v>
      </c>
      <c r="B2995" s="146" t="s">
        <v>241</v>
      </c>
      <c r="C2995" s="146">
        <v>2020</v>
      </c>
      <c r="D2995" s="146">
        <v>7</v>
      </c>
      <c r="E2995" s="146" t="s">
        <v>374</v>
      </c>
      <c r="F2995" s="147">
        <v>60</v>
      </c>
      <c r="G2995" s="146" t="s">
        <v>154</v>
      </c>
      <c r="H2995" s="146">
        <v>600</v>
      </c>
      <c r="I2995" s="146" t="s">
        <v>364</v>
      </c>
      <c r="J2995" s="146" t="s">
        <v>290</v>
      </c>
      <c r="K2995" s="146" t="s">
        <v>299</v>
      </c>
      <c r="L2995" s="146">
        <v>360</v>
      </c>
      <c r="M2995" s="146" t="s">
        <v>304</v>
      </c>
      <c r="N2995" s="146">
        <v>9</v>
      </c>
      <c r="O2995" s="146">
        <v>3811.58</v>
      </c>
      <c r="P2995" s="146">
        <v>3693</v>
      </c>
      <c r="Q2995" t="str">
        <f t="shared" si="46"/>
        <v>Street</v>
      </c>
      <c r="R2995" s="148"/>
      <c r="S2995" t="s">
        <v>381</v>
      </c>
      <c r="U2995" s="148"/>
    </row>
    <row r="2996" spans="1:21" x14ac:dyDescent="0.35">
      <c r="A2996" s="146">
        <v>5</v>
      </c>
      <c r="B2996" s="146" t="s">
        <v>241</v>
      </c>
      <c r="C2996" s="146">
        <v>2020</v>
      </c>
      <c r="D2996" s="146">
        <v>7</v>
      </c>
      <c r="E2996" s="146" t="s">
        <v>374</v>
      </c>
      <c r="F2996" s="147">
        <v>10</v>
      </c>
      <c r="G2996" s="146" t="s">
        <v>250</v>
      </c>
      <c r="H2996" s="146">
        <v>905</v>
      </c>
      <c r="I2996" s="146" t="s">
        <v>358</v>
      </c>
      <c r="J2996" s="146" t="s">
        <v>257</v>
      </c>
      <c r="K2996" s="146" t="s">
        <v>258</v>
      </c>
      <c r="L2996" s="146">
        <v>4513</v>
      </c>
      <c r="M2996" s="146" t="s">
        <v>338</v>
      </c>
      <c r="N2996" s="146">
        <v>4894</v>
      </c>
      <c r="O2996" s="146">
        <v>139485.25</v>
      </c>
      <c r="P2996" s="146">
        <v>3378067</v>
      </c>
      <c r="Q2996" t="str">
        <f t="shared" si="46"/>
        <v>2-Low Income Residential</v>
      </c>
      <c r="R2996" s="148"/>
      <c r="S2996" t="s">
        <v>381</v>
      </c>
      <c r="U2996" s="148"/>
    </row>
    <row r="2997" spans="1:21" x14ac:dyDescent="0.35">
      <c r="A2997" s="146">
        <v>4</v>
      </c>
      <c r="B2997" s="146" t="s">
        <v>249</v>
      </c>
      <c r="C2997" s="146">
        <v>2020</v>
      </c>
      <c r="D2997" s="146">
        <v>7</v>
      </c>
      <c r="E2997" s="146" t="s">
        <v>374</v>
      </c>
      <c r="F2997" s="147">
        <v>10</v>
      </c>
      <c r="G2997" s="146" t="s">
        <v>250</v>
      </c>
      <c r="H2997" s="146">
        <v>6</v>
      </c>
      <c r="I2997" s="146" t="s">
        <v>344</v>
      </c>
      <c r="J2997" s="146" t="s">
        <v>257</v>
      </c>
      <c r="K2997" s="146" t="s">
        <v>258</v>
      </c>
      <c r="L2997" s="146">
        <v>207</v>
      </c>
      <c r="M2997" s="146" t="s">
        <v>252</v>
      </c>
      <c r="N2997" s="146">
        <v>1</v>
      </c>
      <c r="O2997" s="146">
        <v>43.27</v>
      </c>
      <c r="P2997" s="146">
        <v>265</v>
      </c>
      <c r="Q2997" t="str">
        <f t="shared" si="46"/>
        <v>2-Low Income Residential</v>
      </c>
      <c r="R2997" s="148"/>
      <c r="S2997" t="s">
        <v>381</v>
      </c>
      <c r="U2997" s="148"/>
    </row>
    <row r="2998" spans="1:21" x14ac:dyDescent="0.35">
      <c r="A2998" s="146">
        <v>5</v>
      </c>
      <c r="B2998" s="146" t="s">
        <v>241</v>
      </c>
      <c r="C2998" s="146">
        <v>2020</v>
      </c>
      <c r="D2998" s="146">
        <v>7</v>
      </c>
      <c r="E2998" s="146" t="s">
        <v>374</v>
      </c>
      <c r="F2998" s="147">
        <v>3</v>
      </c>
      <c r="G2998" s="146" t="s">
        <v>262</v>
      </c>
      <c r="H2998" s="146">
        <v>616</v>
      </c>
      <c r="I2998" s="146" t="s">
        <v>311</v>
      </c>
      <c r="J2998" s="146" t="s">
        <v>305</v>
      </c>
      <c r="K2998" s="146" t="s">
        <v>307</v>
      </c>
      <c r="L2998" s="146">
        <v>4532</v>
      </c>
      <c r="M2998" s="146" t="s">
        <v>265</v>
      </c>
      <c r="N2998" s="146">
        <v>3364</v>
      </c>
      <c r="O2998" s="146">
        <v>267378.77</v>
      </c>
      <c r="P2998" s="146">
        <v>812966</v>
      </c>
      <c r="Q2998" t="str">
        <f t="shared" si="46"/>
        <v>Street</v>
      </c>
      <c r="R2998" s="148"/>
      <c r="S2998" t="s">
        <v>381</v>
      </c>
      <c r="U2998" s="148"/>
    </row>
    <row r="2999" spans="1:21" x14ac:dyDescent="0.35">
      <c r="A2999" s="146">
        <v>5</v>
      </c>
      <c r="B2999" s="146" t="s">
        <v>241</v>
      </c>
      <c r="C2999" s="146">
        <v>2020</v>
      </c>
      <c r="D2999" s="146">
        <v>7</v>
      </c>
      <c r="E2999" s="146" t="s">
        <v>374</v>
      </c>
      <c r="F2999" s="147">
        <v>10</v>
      </c>
      <c r="G2999" s="146" t="s">
        <v>250</v>
      </c>
      <c r="H2999" s="146">
        <v>603</v>
      </c>
      <c r="I2999" s="146" t="s">
        <v>306</v>
      </c>
      <c r="J2999" s="146" t="s">
        <v>305</v>
      </c>
      <c r="K2999" s="146" t="s">
        <v>307</v>
      </c>
      <c r="L2999" s="146">
        <v>207</v>
      </c>
      <c r="M2999" s="146" t="s">
        <v>252</v>
      </c>
      <c r="N2999" s="146">
        <v>27</v>
      </c>
      <c r="O2999" s="146">
        <v>464.4</v>
      </c>
      <c r="P2999" s="146">
        <v>964</v>
      </c>
      <c r="Q2999" t="str">
        <f t="shared" si="46"/>
        <v>Street</v>
      </c>
      <c r="R2999" s="148"/>
      <c r="S2999" t="s">
        <v>381</v>
      </c>
      <c r="U2999" s="148"/>
    </row>
    <row r="3000" spans="1:21" x14ac:dyDescent="0.35">
      <c r="A3000" s="146">
        <v>5</v>
      </c>
      <c r="B3000" s="146" t="s">
        <v>241</v>
      </c>
      <c r="C3000" s="146">
        <v>2020</v>
      </c>
      <c r="D3000" s="146">
        <v>7</v>
      </c>
      <c r="E3000" s="146" t="s">
        <v>374</v>
      </c>
      <c r="F3000" s="147">
        <v>3</v>
      </c>
      <c r="G3000" s="146" t="s">
        <v>262</v>
      </c>
      <c r="H3000" s="146">
        <v>2</v>
      </c>
      <c r="I3000" s="146" t="s">
        <v>330</v>
      </c>
      <c r="J3000" s="146" t="s">
        <v>245</v>
      </c>
      <c r="K3000" s="146" t="s">
        <v>246</v>
      </c>
      <c r="L3000" s="146">
        <v>300</v>
      </c>
      <c r="M3000" s="146" t="s">
        <v>282</v>
      </c>
      <c r="N3000" s="146">
        <v>2</v>
      </c>
      <c r="O3000" s="146">
        <v>119.63</v>
      </c>
      <c r="P3000" s="146">
        <v>469</v>
      </c>
      <c r="Q3000" t="str">
        <f t="shared" si="46"/>
        <v>1-Residential</v>
      </c>
      <c r="R3000" s="148"/>
      <c r="S3000" t="s">
        <v>381</v>
      </c>
      <c r="U3000" s="148"/>
    </row>
    <row r="3001" spans="1:21" x14ac:dyDescent="0.35">
      <c r="A3001" s="146">
        <v>5</v>
      </c>
      <c r="B3001" s="146" t="s">
        <v>241</v>
      </c>
      <c r="C3001" s="146">
        <v>2020</v>
      </c>
      <c r="D3001" s="146">
        <v>7</v>
      </c>
      <c r="E3001" s="146" t="s">
        <v>374</v>
      </c>
      <c r="F3001" s="147">
        <v>5</v>
      </c>
      <c r="G3001" s="146" t="s">
        <v>283</v>
      </c>
      <c r="H3001" s="146">
        <v>13</v>
      </c>
      <c r="I3001" s="146" t="s">
        <v>337</v>
      </c>
      <c r="J3001" s="146" t="s">
        <v>268</v>
      </c>
      <c r="K3001" s="146" t="s">
        <v>281</v>
      </c>
      <c r="L3001" s="146">
        <v>460</v>
      </c>
      <c r="M3001" s="146" t="s">
        <v>285</v>
      </c>
      <c r="N3001" s="146">
        <v>7</v>
      </c>
      <c r="O3001" s="146">
        <v>17668.509999999998</v>
      </c>
      <c r="P3001" s="146">
        <v>102020</v>
      </c>
      <c r="Q3001" t="str">
        <f t="shared" si="46"/>
        <v>4-Medium C&amp;I</v>
      </c>
      <c r="R3001" s="148"/>
      <c r="S3001" t="s">
        <v>381</v>
      </c>
      <c r="U3001" s="148"/>
    </row>
    <row r="3002" spans="1:21" x14ac:dyDescent="0.35">
      <c r="A3002" s="146">
        <v>4</v>
      </c>
      <c r="B3002" s="146" t="s">
        <v>249</v>
      </c>
      <c r="C3002" s="146">
        <v>2020</v>
      </c>
      <c r="D3002" s="146">
        <v>7</v>
      </c>
      <c r="E3002" s="146" t="s">
        <v>374</v>
      </c>
      <c r="F3002" s="147">
        <v>5</v>
      </c>
      <c r="G3002" s="146" t="s">
        <v>283</v>
      </c>
      <c r="H3002" s="146">
        <v>18</v>
      </c>
      <c r="I3002" s="146" t="s">
        <v>284</v>
      </c>
      <c r="J3002" s="146" t="s">
        <v>268</v>
      </c>
      <c r="K3002" s="146" t="s">
        <v>281</v>
      </c>
      <c r="L3002" s="146">
        <v>460</v>
      </c>
      <c r="M3002" s="146" t="s">
        <v>285</v>
      </c>
      <c r="N3002" s="146">
        <v>1</v>
      </c>
      <c r="O3002" s="146">
        <v>538.01</v>
      </c>
      <c r="P3002" s="146">
        <v>2640</v>
      </c>
      <c r="Q3002" t="str">
        <f t="shared" si="46"/>
        <v>4-Medium C&amp;I</v>
      </c>
      <c r="R3002" s="148"/>
      <c r="S3002" t="s">
        <v>381</v>
      </c>
      <c r="U3002" s="148"/>
    </row>
    <row r="3003" spans="1:21" x14ac:dyDescent="0.35">
      <c r="A3003" s="146">
        <v>5</v>
      </c>
      <c r="B3003" s="146" t="s">
        <v>241</v>
      </c>
      <c r="C3003" s="146">
        <v>2020</v>
      </c>
      <c r="D3003" s="146">
        <v>7</v>
      </c>
      <c r="E3003" s="146" t="s">
        <v>374</v>
      </c>
      <c r="F3003" s="147">
        <v>75</v>
      </c>
      <c r="G3003" s="146" t="s">
        <v>154</v>
      </c>
      <c r="H3003" s="146">
        <v>18</v>
      </c>
      <c r="I3003" s="146" t="s">
        <v>284</v>
      </c>
      <c r="J3003" s="146" t="s">
        <v>268</v>
      </c>
      <c r="K3003" s="146" t="s">
        <v>281</v>
      </c>
      <c r="L3003" s="146">
        <v>1575</v>
      </c>
      <c r="M3003" s="146" t="s">
        <v>320</v>
      </c>
      <c r="N3003" s="146">
        <v>2</v>
      </c>
      <c r="O3003" s="146">
        <v>9726.83</v>
      </c>
      <c r="P3003" s="146">
        <v>58140</v>
      </c>
      <c r="Q3003" t="str">
        <f t="shared" si="46"/>
        <v>4-Medium C&amp;I</v>
      </c>
      <c r="R3003" s="148"/>
      <c r="S3003" t="s">
        <v>381</v>
      </c>
      <c r="U3003" s="148"/>
    </row>
    <row r="3004" spans="1:21" x14ac:dyDescent="0.35">
      <c r="A3004" s="146">
        <v>5</v>
      </c>
      <c r="B3004" s="146" t="s">
        <v>241</v>
      </c>
      <c r="C3004" s="146">
        <v>2020</v>
      </c>
      <c r="D3004" s="146">
        <v>7</v>
      </c>
      <c r="E3004" s="146" t="s">
        <v>374</v>
      </c>
      <c r="F3004" s="147">
        <v>77</v>
      </c>
      <c r="G3004" s="146" t="s">
        <v>154</v>
      </c>
      <c r="H3004" s="146">
        <v>18</v>
      </c>
      <c r="I3004" s="146" t="s">
        <v>284</v>
      </c>
      <c r="J3004" s="146" t="s">
        <v>268</v>
      </c>
      <c r="K3004" s="146" t="s">
        <v>281</v>
      </c>
      <c r="L3004" s="146">
        <v>1577</v>
      </c>
      <c r="M3004" s="146" t="s">
        <v>336</v>
      </c>
      <c r="N3004" s="146">
        <v>1</v>
      </c>
      <c r="O3004" s="146">
        <v>3849.75</v>
      </c>
      <c r="P3004" s="146">
        <v>22800</v>
      </c>
      <c r="Q3004" t="str">
        <f t="shared" si="46"/>
        <v>4-Medium C&amp;I</v>
      </c>
      <c r="R3004" s="148"/>
      <c r="S3004" t="s">
        <v>381</v>
      </c>
      <c r="U3004" s="148"/>
    </row>
    <row r="3005" spans="1:21" x14ac:dyDescent="0.35">
      <c r="A3005" s="146">
        <v>4</v>
      </c>
      <c r="B3005" s="146" t="s">
        <v>249</v>
      </c>
      <c r="C3005" s="146">
        <v>2020</v>
      </c>
      <c r="D3005" s="146">
        <v>7</v>
      </c>
      <c r="E3005" s="146" t="s">
        <v>374</v>
      </c>
      <c r="F3005" s="147">
        <v>3</v>
      </c>
      <c r="G3005" s="146" t="s">
        <v>262</v>
      </c>
      <c r="H3005" s="146">
        <v>9</v>
      </c>
      <c r="I3005" s="146" t="s">
        <v>334</v>
      </c>
      <c r="J3005" s="146" t="s">
        <v>260</v>
      </c>
      <c r="K3005" s="146" t="s">
        <v>273</v>
      </c>
      <c r="L3005" s="146">
        <v>300</v>
      </c>
      <c r="M3005" s="146" t="s">
        <v>282</v>
      </c>
      <c r="N3005" s="146">
        <v>2</v>
      </c>
      <c r="O3005" s="146">
        <v>124.38</v>
      </c>
      <c r="P3005" s="146">
        <v>554</v>
      </c>
      <c r="Q3005" t="str">
        <f t="shared" si="46"/>
        <v>3-Small C&amp;I</v>
      </c>
      <c r="R3005" s="148"/>
      <c r="S3005" t="s">
        <v>381</v>
      </c>
      <c r="U3005" s="148"/>
    </row>
    <row r="3006" spans="1:21" x14ac:dyDescent="0.35">
      <c r="A3006" s="146">
        <v>5</v>
      </c>
      <c r="B3006" s="146" t="s">
        <v>241</v>
      </c>
      <c r="C3006" s="146">
        <v>2020</v>
      </c>
      <c r="D3006" s="146">
        <v>7</v>
      </c>
      <c r="E3006" s="146" t="s">
        <v>374</v>
      </c>
      <c r="F3006" s="147">
        <v>3</v>
      </c>
      <c r="G3006" s="146" t="s">
        <v>262</v>
      </c>
      <c r="H3006" s="146">
        <v>13</v>
      </c>
      <c r="I3006" s="146" t="s">
        <v>337</v>
      </c>
      <c r="J3006" s="146" t="s">
        <v>268</v>
      </c>
      <c r="K3006" s="146" t="s">
        <v>281</v>
      </c>
      <c r="L3006" s="146">
        <v>300</v>
      </c>
      <c r="M3006" s="146" t="s">
        <v>282</v>
      </c>
      <c r="N3006" s="146">
        <v>86</v>
      </c>
      <c r="O3006" s="146">
        <v>183404.58</v>
      </c>
      <c r="P3006" s="146">
        <v>1050443</v>
      </c>
      <c r="Q3006" t="str">
        <f t="shared" si="46"/>
        <v>4-Medium C&amp;I</v>
      </c>
      <c r="R3006" s="148"/>
      <c r="S3006" t="s">
        <v>381</v>
      </c>
      <c r="U3006" s="148"/>
    </row>
    <row r="3007" spans="1:21" x14ac:dyDescent="0.35">
      <c r="A3007" s="146">
        <v>5</v>
      </c>
      <c r="B3007" s="146" t="s">
        <v>241</v>
      </c>
      <c r="C3007" s="146">
        <v>2020</v>
      </c>
      <c r="D3007" s="146">
        <v>7</v>
      </c>
      <c r="E3007" s="146" t="s">
        <v>374</v>
      </c>
      <c r="F3007" s="147">
        <v>1</v>
      </c>
      <c r="G3007" s="146" t="s">
        <v>243</v>
      </c>
      <c r="H3007" s="146">
        <v>5</v>
      </c>
      <c r="I3007" s="146" t="s">
        <v>289</v>
      </c>
      <c r="J3007" s="146" t="s">
        <v>248</v>
      </c>
      <c r="K3007" s="146" t="s">
        <v>270</v>
      </c>
      <c r="L3007" s="146">
        <v>200</v>
      </c>
      <c r="M3007" s="146" t="s">
        <v>259</v>
      </c>
      <c r="N3007" s="146">
        <v>1272</v>
      </c>
      <c r="O3007" s="146">
        <v>-48338.73</v>
      </c>
      <c r="P3007" s="146">
        <v>745988</v>
      </c>
      <c r="Q3007" t="str">
        <f t="shared" si="46"/>
        <v>3-Small C&amp;I</v>
      </c>
      <c r="R3007" s="148"/>
      <c r="S3007" t="s">
        <v>381</v>
      </c>
      <c r="U3007" s="148"/>
    </row>
    <row r="3008" spans="1:21" x14ac:dyDescent="0.35">
      <c r="A3008" s="146">
        <v>5</v>
      </c>
      <c r="B3008" s="146" t="s">
        <v>241</v>
      </c>
      <c r="C3008" s="146">
        <v>2020</v>
      </c>
      <c r="D3008" s="146">
        <v>7</v>
      </c>
      <c r="E3008" s="146" t="s">
        <v>374</v>
      </c>
      <c r="F3008" s="147">
        <v>1</v>
      </c>
      <c r="G3008" s="146" t="s">
        <v>243</v>
      </c>
      <c r="H3008" s="146">
        <v>11</v>
      </c>
      <c r="I3008" s="146" t="s">
        <v>335</v>
      </c>
      <c r="J3008" s="146" t="s">
        <v>248</v>
      </c>
      <c r="K3008" s="146" t="s">
        <v>270</v>
      </c>
      <c r="L3008" s="146">
        <v>200</v>
      </c>
      <c r="M3008" s="146" t="s">
        <v>259</v>
      </c>
      <c r="N3008" s="146">
        <v>9</v>
      </c>
      <c r="O3008" s="146">
        <v>-26084.57</v>
      </c>
      <c r="P3008" s="146">
        <v>43187</v>
      </c>
      <c r="Q3008" t="str">
        <f t="shared" si="46"/>
        <v>3-Small C&amp;I</v>
      </c>
      <c r="R3008" s="148"/>
      <c r="S3008" t="s">
        <v>381</v>
      </c>
      <c r="U3008" s="148"/>
    </row>
    <row r="3009" spans="1:21" x14ac:dyDescent="0.35">
      <c r="A3009" s="146">
        <v>5</v>
      </c>
      <c r="B3009" s="146" t="s">
        <v>241</v>
      </c>
      <c r="C3009" s="146">
        <v>2020</v>
      </c>
      <c r="D3009" s="146">
        <v>7</v>
      </c>
      <c r="E3009" s="146" t="s">
        <v>374</v>
      </c>
      <c r="F3009" s="147">
        <v>3</v>
      </c>
      <c r="G3009" s="146" t="s">
        <v>262</v>
      </c>
      <c r="H3009" s="146">
        <v>5</v>
      </c>
      <c r="I3009" s="146" t="s">
        <v>289</v>
      </c>
      <c r="J3009" s="146" t="s">
        <v>248</v>
      </c>
      <c r="K3009" s="146" t="s">
        <v>270</v>
      </c>
      <c r="L3009" s="146">
        <v>300</v>
      </c>
      <c r="M3009" s="146" t="s">
        <v>282</v>
      </c>
      <c r="N3009" s="146">
        <v>42857</v>
      </c>
      <c r="O3009" s="146">
        <v>-394524.95</v>
      </c>
      <c r="P3009" s="146">
        <v>53610635</v>
      </c>
      <c r="Q3009" t="str">
        <f t="shared" si="46"/>
        <v>3-Small C&amp;I</v>
      </c>
      <c r="R3009" s="148"/>
      <c r="S3009" t="s">
        <v>381</v>
      </c>
      <c r="U3009" s="148"/>
    </row>
    <row r="3010" spans="1:21" x14ac:dyDescent="0.35">
      <c r="A3010" s="146">
        <v>4</v>
      </c>
      <c r="B3010" s="146" t="s">
        <v>249</v>
      </c>
      <c r="C3010" s="146">
        <v>2020</v>
      </c>
      <c r="D3010" s="146">
        <v>7</v>
      </c>
      <c r="E3010" s="146" t="s">
        <v>374</v>
      </c>
      <c r="F3010" s="147">
        <v>6</v>
      </c>
      <c r="G3010" s="146" t="s">
        <v>293</v>
      </c>
      <c r="H3010" s="146">
        <v>615</v>
      </c>
      <c r="I3010" s="146" t="s">
        <v>298</v>
      </c>
      <c r="J3010" s="146" t="s">
        <v>290</v>
      </c>
      <c r="K3010" s="146" t="s">
        <v>299</v>
      </c>
      <c r="L3010" s="146">
        <v>4562</v>
      </c>
      <c r="M3010" s="146" t="s">
        <v>300</v>
      </c>
      <c r="N3010" s="146">
        <v>1</v>
      </c>
      <c r="O3010" s="146">
        <v>5708.66</v>
      </c>
      <c r="P3010" s="146">
        <v>11386</v>
      </c>
      <c r="Q3010" t="str">
        <f t="shared" ref="Q3010:Q3073" si="47">VLOOKUP(J3010,S:T,2,FALSE)</f>
        <v>Street</v>
      </c>
      <c r="R3010" s="148"/>
      <c r="S3010" t="s">
        <v>381</v>
      </c>
      <c r="U3010" s="148"/>
    </row>
    <row r="3011" spans="1:21" x14ac:dyDescent="0.35">
      <c r="A3011" s="146">
        <v>5</v>
      </c>
      <c r="B3011" s="146" t="s">
        <v>241</v>
      </c>
      <c r="C3011" s="146">
        <v>2020</v>
      </c>
      <c r="D3011" s="146">
        <v>7</v>
      </c>
      <c r="E3011" s="146" t="s">
        <v>374</v>
      </c>
      <c r="F3011" s="147">
        <v>60</v>
      </c>
      <c r="G3011" s="146" t="s">
        <v>154</v>
      </c>
      <c r="H3011" s="146">
        <v>623</v>
      </c>
      <c r="I3011" s="146" t="s">
        <v>302</v>
      </c>
      <c r="J3011" s="146" t="s">
        <v>301</v>
      </c>
      <c r="K3011" s="146" t="s">
        <v>303</v>
      </c>
      <c r="L3011" s="146">
        <v>360</v>
      </c>
      <c r="M3011" s="146" t="s">
        <v>304</v>
      </c>
      <c r="N3011" s="146">
        <v>2</v>
      </c>
      <c r="O3011" s="146">
        <v>32.94</v>
      </c>
      <c r="P3011" s="146">
        <v>92</v>
      </c>
      <c r="Q3011" t="str">
        <f t="shared" si="47"/>
        <v>Street</v>
      </c>
      <c r="R3011" s="148"/>
      <c r="S3011" t="s">
        <v>381</v>
      </c>
      <c r="U3011" s="148"/>
    </row>
    <row r="3012" spans="1:21" x14ac:dyDescent="0.35">
      <c r="A3012" s="146">
        <v>5</v>
      </c>
      <c r="B3012" s="146" t="s">
        <v>241</v>
      </c>
      <c r="C3012" s="146">
        <v>2020</v>
      </c>
      <c r="D3012" s="146">
        <v>7</v>
      </c>
      <c r="E3012" s="146" t="s">
        <v>374</v>
      </c>
      <c r="F3012" s="147">
        <v>60</v>
      </c>
      <c r="G3012" s="146" t="s">
        <v>154</v>
      </c>
      <c r="H3012" s="146">
        <v>624</v>
      </c>
      <c r="I3012" s="146" t="s">
        <v>325</v>
      </c>
      <c r="J3012" s="146" t="s">
        <v>301</v>
      </c>
      <c r="K3012" s="146" t="s">
        <v>303</v>
      </c>
      <c r="L3012" s="146">
        <v>4563</v>
      </c>
      <c r="M3012" s="146" t="s">
        <v>324</v>
      </c>
      <c r="N3012" s="146">
        <v>2</v>
      </c>
      <c r="O3012" s="146">
        <v>39.28</v>
      </c>
      <c r="P3012" s="146">
        <v>188</v>
      </c>
      <c r="Q3012" t="str">
        <f t="shared" si="47"/>
        <v>Street</v>
      </c>
      <c r="R3012" s="148"/>
      <c r="S3012" t="s">
        <v>381</v>
      </c>
      <c r="U3012" s="148"/>
    </row>
    <row r="3013" spans="1:21" x14ac:dyDescent="0.35">
      <c r="A3013" s="146">
        <v>5</v>
      </c>
      <c r="B3013" s="146" t="s">
        <v>241</v>
      </c>
      <c r="C3013" s="146">
        <v>2020</v>
      </c>
      <c r="D3013" s="146">
        <v>7</v>
      </c>
      <c r="E3013" s="146" t="s">
        <v>374</v>
      </c>
      <c r="F3013" s="147">
        <v>3</v>
      </c>
      <c r="G3013" s="146" t="s">
        <v>262</v>
      </c>
      <c r="H3013" s="146">
        <v>20</v>
      </c>
      <c r="I3013" s="146" t="s">
        <v>357</v>
      </c>
      <c r="J3013" s="146" t="s">
        <v>274</v>
      </c>
      <c r="K3013" s="146" t="s">
        <v>315</v>
      </c>
      <c r="L3013" s="146">
        <v>300</v>
      </c>
      <c r="M3013" s="146" t="s">
        <v>282</v>
      </c>
      <c r="N3013" s="146">
        <v>69</v>
      </c>
      <c r="O3013" s="146">
        <v>125846.8</v>
      </c>
      <c r="P3013" s="146">
        <v>738010</v>
      </c>
      <c r="Q3013" t="str">
        <f t="shared" si="47"/>
        <v>4-Medium C&amp;I</v>
      </c>
      <c r="R3013" s="148"/>
      <c r="S3013" t="s">
        <v>381</v>
      </c>
      <c r="U3013" s="148"/>
    </row>
    <row r="3014" spans="1:21" x14ac:dyDescent="0.35">
      <c r="A3014" s="146">
        <v>5</v>
      </c>
      <c r="B3014" s="146" t="s">
        <v>241</v>
      </c>
      <c r="C3014" s="146">
        <v>2020</v>
      </c>
      <c r="D3014" s="146">
        <v>7</v>
      </c>
      <c r="E3014" s="146" t="s">
        <v>374</v>
      </c>
      <c r="F3014" s="147">
        <v>3</v>
      </c>
      <c r="G3014" s="146" t="s">
        <v>262</v>
      </c>
      <c r="H3014" s="146">
        <v>1</v>
      </c>
      <c r="I3014" s="146" t="s">
        <v>251</v>
      </c>
      <c r="J3014" s="146" t="s">
        <v>245</v>
      </c>
      <c r="K3014" s="146" t="s">
        <v>246</v>
      </c>
      <c r="L3014" s="146">
        <v>300</v>
      </c>
      <c r="M3014" s="146" t="s">
        <v>282</v>
      </c>
      <c r="N3014" s="146">
        <v>1203</v>
      </c>
      <c r="O3014" s="146">
        <v>245564.9</v>
      </c>
      <c r="P3014" s="146">
        <v>1051540</v>
      </c>
      <c r="Q3014" t="str">
        <f t="shared" si="47"/>
        <v>1-Residential</v>
      </c>
      <c r="R3014" s="148"/>
      <c r="S3014" t="s">
        <v>381</v>
      </c>
      <c r="U3014" s="148"/>
    </row>
    <row r="3015" spans="1:21" x14ac:dyDescent="0.35">
      <c r="A3015" s="146">
        <v>5</v>
      </c>
      <c r="B3015" s="146" t="s">
        <v>241</v>
      </c>
      <c r="C3015" s="146">
        <v>2020</v>
      </c>
      <c r="D3015" s="146">
        <v>7</v>
      </c>
      <c r="E3015" s="146" t="s">
        <v>374</v>
      </c>
      <c r="F3015" s="147">
        <v>71</v>
      </c>
      <c r="G3015" s="146" t="s">
        <v>154</v>
      </c>
      <c r="H3015" s="146">
        <v>1</v>
      </c>
      <c r="I3015" s="146" t="s">
        <v>251</v>
      </c>
      <c r="J3015" s="146" t="s">
        <v>245</v>
      </c>
      <c r="K3015" s="146" t="s">
        <v>246</v>
      </c>
      <c r="L3015" s="146">
        <v>1571</v>
      </c>
      <c r="M3015" s="146" t="s">
        <v>331</v>
      </c>
      <c r="N3015" s="146">
        <v>1</v>
      </c>
      <c r="O3015" s="146">
        <v>7</v>
      </c>
      <c r="P3015" s="146">
        <v>0</v>
      </c>
      <c r="Q3015" t="str">
        <f t="shared" si="47"/>
        <v>1-Residential</v>
      </c>
      <c r="R3015" s="148"/>
      <c r="S3015" t="s">
        <v>381</v>
      </c>
      <c r="U3015" s="148"/>
    </row>
    <row r="3016" spans="1:21" x14ac:dyDescent="0.35">
      <c r="A3016" s="146">
        <v>4</v>
      </c>
      <c r="B3016" s="146" t="s">
        <v>249</v>
      </c>
      <c r="C3016" s="146">
        <v>2020</v>
      </c>
      <c r="D3016" s="146">
        <v>7</v>
      </c>
      <c r="E3016" s="146" t="s">
        <v>374</v>
      </c>
      <c r="F3016" s="147">
        <v>10</v>
      </c>
      <c r="G3016" s="146" t="s">
        <v>250</v>
      </c>
      <c r="H3016" s="146">
        <v>1</v>
      </c>
      <c r="I3016" s="146" t="s">
        <v>251</v>
      </c>
      <c r="J3016" s="146" t="s">
        <v>245</v>
      </c>
      <c r="K3016" s="146" t="s">
        <v>246</v>
      </c>
      <c r="L3016" s="146">
        <v>207</v>
      </c>
      <c r="M3016" s="146" t="s">
        <v>252</v>
      </c>
      <c r="N3016" s="146">
        <v>34</v>
      </c>
      <c r="O3016" s="146">
        <v>6262.01</v>
      </c>
      <c r="P3016" s="146">
        <v>25837</v>
      </c>
      <c r="Q3016" t="str">
        <f t="shared" si="47"/>
        <v>1-Residential</v>
      </c>
      <c r="R3016" s="148"/>
      <c r="S3016" t="s">
        <v>381</v>
      </c>
      <c r="U3016" s="148"/>
    </row>
    <row r="3017" spans="1:21" x14ac:dyDescent="0.35">
      <c r="A3017" s="146">
        <v>5</v>
      </c>
      <c r="B3017" s="146" t="s">
        <v>241</v>
      </c>
      <c r="C3017" s="146">
        <v>2020</v>
      </c>
      <c r="D3017" s="146">
        <v>7</v>
      </c>
      <c r="E3017" s="146" t="s">
        <v>374</v>
      </c>
      <c r="F3017" s="147">
        <v>10</v>
      </c>
      <c r="G3017" s="146" t="s">
        <v>250</v>
      </c>
      <c r="H3017" s="146">
        <v>2</v>
      </c>
      <c r="I3017" s="146" t="s">
        <v>330</v>
      </c>
      <c r="J3017" s="146" t="s">
        <v>245</v>
      </c>
      <c r="K3017" s="146" t="s">
        <v>246</v>
      </c>
      <c r="L3017" s="146">
        <v>207</v>
      </c>
      <c r="M3017" s="146" t="s">
        <v>252</v>
      </c>
      <c r="N3017" s="146">
        <v>25</v>
      </c>
      <c r="O3017" s="146">
        <v>4583.46</v>
      </c>
      <c r="P3017" s="146">
        <v>19982</v>
      </c>
      <c r="Q3017" t="str">
        <f t="shared" si="47"/>
        <v>1-Residential</v>
      </c>
      <c r="R3017" s="148"/>
      <c r="S3017" t="s">
        <v>381</v>
      </c>
      <c r="U3017" s="148"/>
    </row>
    <row r="3018" spans="1:21" x14ac:dyDescent="0.35">
      <c r="A3018" s="146">
        <v>5</v>
      </c>
      <c r="B3018" s="146" t="s">
        <v>241</v>
      </c>
      <c r="C3018" s="146">
        <v>2020</v>
      </c>
      <c r="D3018" s="146">
        <v>7</v>
      </c>
      <c r="E3018" s="146" t="s">
        <v>374</v>
      </c>
      <c r="F3018" s="147">
        <v>5</v>
      </c>
      <c r="G3018" s="146" t="s">
        <v>283</v>
      </c>
      <c r="H3018" s="146">
        <v>602</v>
      </c>
      <c r="I3018" s="146" t="s">
        <v>309</v>
      </c>
      <c r="J3018" s="146" t="s">
        <v>305</v>
      </c>
      <c r="K3018" s="146" t="s">
        <v>307</v>
      </c>
      <c r="L3018" s="146">
        <v>460</v>
      </c>
      <c r="M3018" s="146" t="s">
        <v>285</v>
      </c>
      <c r="N3018" s="146">
        <v>26</v>
      </c>
      <c r="O3018" s="146">
        <v>3093.17</v>
      </c>
      <c r="P3018" s="146">
        <v>7889</v>
      </c>
      <c r="Q3018" t="str">
        <f t="shared" si="47"/>
        <v>Street</v>
      </c>
      <c r="R3018" s="148"/>
      <c r="S3018" t="s">
        <v>381</v>
      </c>
      <c r="U3018" s="148"/>
    </row>
    <row r="3019" spans="1:21" x14ac:dyDescent="0.35">
      <c r="A3019" s="146">
        <v>5</v>
      </c>
      <c r="B3019" s="146" t="s">
        <v>241</v>
      </c>
      <c r="C3019" s="146">
        <v>2020</v>
      </c>
      <c r="D3019" s="146">
        <v>7</v>
      </c>
      <c r="E3019" s="146" t="s">
        <v>374</v>
      </c>
      <c r="F3019" s="147">
        <v>3</v>
      </c>
      <c r="G3019" s="146" t="s">
        <v>262</v>
      </c>
      <c r="H3019" s="146">
        <v>956</v>
      </c>
      <c r="I3019" s="146" t="s">
        <v>367</v>
      </c>
      <c r="J3019" s="146" t="s">
        <v>268</v>
      </c>
      <c r="K3019" s="146" t="s">
        <v>281</v>
      </c>
      <c r="L3019" s="146">
        <v>4532</v>
      </c>
      <c r="M3019" s="146" t="s">
        <v>265</v>
      </c>
      <c r="N3019" s="146">
        <v>226</v>
      </c>
      <c r="O3019" s="146">
        <v>404101.68</v>
      </c>
      <c r="P3019" s="146">
        <v>4834331</v>
      </c>
      <c r="Q3019" t="str">
        <f t="shared" si="47"/>
        <v>4-Medium C&amp;I</v>
      </c>
      <c r="R3019" s="148"/>
      <c r="S3019" t="s">
        <v>381</v>
      </c>
      <c r="U3019" s="148"/>
    </row>
    <row r="3020" spans="1:21" x14ac:dyDescent="0.35">
      <c r="A3020" s="146">
        <v>4</v>
      </c>
      <c r="B3020" s="146" t="s">
        <v>249</v>
      </c>
      <c r="C3020" s="146">
        <v>2020</v>
      </c>
      <c r="D3020" s="146">
        <v>7</v>
      </c>
      <c r="E3020" s="146" t="s">
        <v>374</v>
      </c>
      <c r="F3020" s="147">
        <v>3</v>
      </c>
      <c r="G3020" s="146" t="s">
        <v>262</v>
      </c>
      <c r="H3020" s="146">
        <v>950</v>
      </c>
      <c r="I3020" s="146" t="s">
        <v>269</v>
      </c>
      <c r="J3020" s="146" t="s">
        <v>248</v>
      </c>
      <c r="K3020" s="146" t="s">
        <v>270</v>
      </c>
      <c r="L3020" s="146">
        <v>4532</v>
      </c>
      <c r="M3020" s="146" t="s">
        <v>265</v>
      </c>
      <c r="N3020" s="146">
        <v>1114</v>
      </c>
      <c r="O3020" s="146">
        <v>173404.9</v>
      </c>
      <c r="P3020" s="146">
        <v>1558221</v>
      </c>
      <c r="Q3020" t="str">
        <f t="shared" si="47"/>
        <v>3-Small C&amp;I</v>
      </c>
      <c r="R3020" s="148"/>
      <c r="S3020" t="s">
        <v>381</v>
      </c>
      <c r="U3020" s="148"/>
    </row>
    <row r="3021" spans="1:21" x14ac:dyDescent="0.35">
      <c r="A3021" s="146">
        <v>5</v>
      </c>
      <c r="B3021" s="146" t="s">
        <v>241</v>
      </c>
      <c r="C3021" s="146">
        <v>2020</v>
      </c>
      <c r="D3021" s="146">
        <v>7</v>
      </c>
      <c r="E3021" s="146" t="s">
        <v>374</v>
      </c>
      <c r="F3021" s="147">
        <v>5</v>
      </c>
      <c r="G3021" s="146" t="s">
        <v>283</v>
      </c>
      <c r="H3021" s="146">
        <v>950</v>
      </c>
      <c r="I3021" s="146" t="s">
        <v>269</v>
      </c>
      <c r="J3021" s="146" t="s">
        <v>248</v>
      </c>
      <c r="K3021" s="146" t="s">
        <v>270</v>
      </c>
      <c r="L3021" s="146">
        <v>4552</v>
      </c>
      <c r="M3021" s="146" t="s">
        <v>313</v>
      </c>
      <c r="N3021" s="146">
        <v>1324</v>
      </c>
      <c r="O3021" s="146">
        <v>379088.42</v>
      </c>
      <c r="P3021" s="146">
        <v>3699735</v>
      </c>
      <c r="Q3021" t="str">
        <f t="shared" si="47"/>
        <v>3-Small C&amp;I</v>
      </c>
      <c r="R3021" s="148"/>
      <c r="S3021" t="s">
        <v>381</v>
      </c>
      <c r="U3021" s="148"/>
    </row>
    <row r="3022" spans="1:21" x14ac:dyDescent="0.35">
      <c r="A3022" s="146">
        <v>5</v>
      </c>
      <c r="B3022" s="146" t="s">
        <v>241</v>
      </c>
      <c r="C3022" s="146">
        <v>2020</v>
      </c>
      <c r="D3022" s="146">
        <v>7</v>
      </c>
      <c r="E3022" s="146" t="s">
        <v>374</v>
      </c>
      <c r="F3022" s="147">
        <v>75</v>
      </c>
      <c r="G3022" s="146" t="s">
        <v>154</v>
      </c>
      <c r="H3022" s="146">
        <v>950</v>
      </c>
      <c r="I3022" s="146" t="s">
        <v>269</v>
      </c>
      <c r="J3022" s="146" t="s">
        <v>248</v>
      </c>
      <c r="K3022" s="146" t="s">
        <v>270</v>
      </c>
      <c r="L3022" s="146">
        <v>4575</v>
      </c>
      <c r="M3022" s="146" t="s">
        <v>154</v>
      </c>
      <c r="N3022" s="146">
        <v>2</v>
      </c>
      <c r="O3022" s="146">
        <v>1187.3699999999999</v>
      </c>
      <c r="P3022" s="146">
        <v>11780</v>
      </c>
      <c r="Q3022" t="str">
        <f t="shared" si="47"/>
        <v>3-Small C&amp;I</v>
      </c>
      <c r="R3022" s="148"/>
      <c r="S3022" t="s">
        <v>381</v>
      </c>
      <c r="U3022" s="148"/>
    </row>
    <row r="3023" spans="1:21" x14ac:dyDescent="0.35">
      <c r="A3023" s="146">
        <v>5</v>
      </c>
      <c r="B3023" s="146" t="s">
        <v>241</v>
      </c>
      <c r="C3023" s="146">
        <v>2020</v>
      </c>
      <c r="D3023" s="146">
        <v>7</v>
      </c>
      <c r="E3023" s="146" t="s">
        <v>374</v>
      </c>
      <c r="F3023" s="147">
        <v>79</v>
      </c>
      <c r="G3023" s="146" t="s">
        <v>154</v>
      </c>
      <c r="H3023" s="146">
        <v>950</v>
      </c>
      <c r="I3023" s="146" t="s">
        <v>269</v>
      </c>
      <c r="J3023" s="146" t="s">
        <v>248</v>
      </c>
      <c r="K3023" s="146" t="s">
        <v>270</v>
      </c>
      <c r="L3023" s="146">
        <v>4579</v>
      </c>
      <c r="M3023" s="146" t="s">
        <v>267</v>
      </c>
      <c r="N3023" s="146">
        <v>83</v>
      </c>
      <c r="O3023" s="146">
        <v>7411.23</v>
      </c>
      <c r="P3023" s="146">
        <v>66691</v>
      </c>
      <c r="Q3023" t="str">
        <f t="shared" si="47"/>
        <v>3-Small C&amp;I</v>
      </c>
      <c r="R3023" s="148"/>
      <c r="S3023" t="s">
        <v>381</v>
      </c>
      <c r="U3023" s="148"/>
    </row>
    <row r="3024" spans="1:21" x14ac:dyDescent="0.35">
      <c r="A3024" s="146">
        <v>4</v>
      </c>
      <c r="B3024" s="146" t="s">
        <v>249</v>
      </c>
      <c r="C3024" s="146">
        <v>2020</v>
      </c>
      <c r="D3024" s="146">
        <v>7</v>
      </c>
      <c r="E3024" s="146" t="s">
        <v>374</v>
      </c>
      <c r="F3024" s="147">
        <v>3</v>
      </c>
      <c r="G3024" s="146" t="s">
        <v>262</v>
      </c>
      <c r="H3024" s="146">
        <v>952</v>
      </c>
      <c r="I3024" s="146" t="s">
        <v>272</v>
      </c>
      <c r="J3024" s="146" t="s">
        <v>260</v>
      </c>
      <c r="K3024" s="146" t="s">
        <v>273</v>
      </c>
      <c r="L3024" s="146">
        <v>4532</v>
      </c>
      <c r="M3024" s="146" t="s">
        <v>265</v>
      </c>
      <c r="N3024" s="146">
        <v>10</v>
      </c>
      <c r="O3024" s="146">
        <v>583.54999999999995</v>
      </c>
      <c r="P3024" s="146">
        <v>4590</v>
      </c>
      <c r="Q3024" t="str">
        <f t="shared" si="47"/>
        <v>3-Small C&amp;I</v>
      </c>
      <c r="R3024" s="148"/>
      <c r="S3024" t="s">
        <v>381</v>
      </c>
      <c r="U3024" s="148"/>
    </row>
    <row r="3025" spans="1:21" x14ac:dyDescent="0.35">
      <c r="A3025" s="146">
        <v>5</v>
      </c>
      <c r="B3025" s="146" t="s">
        <v>241</v>
      </c>
      <c r="C3025" s="146">
        <v>2020</v>
      </c>
      <c r="D3025" s="146">
        <v>7</v>
      </c>
      <c r="E3025" s="146" t="s">
        <v>374</v>
      </c>
      <c r="F3025" s="147">
        <v>5</v>
      </c>
      <c r="G3025" s="146" t="s">
        <v>283</v>
      </c>
      <c r="H3025" s="146">
        <v>11</v>
      </c>
      <c r="I3025" s="146" t="s">
        <v>335</v>
      </c>
      <c r="J3025" s="146" t="s">
        <v>248</v>
      </c>
      <c r="K3025" s="146" t="s">
        <v>270</v>
      </c>
      <c r="L3025" s="146">
        <v>460</v>
      </c>
      <c r="M3025" s="146" t="s">
        <v>285</v>
      </c>
      <c r="N3025" s="146">
        <v>2</v>
      </c>
      <c r="O3025" s="146">
        <v>140.06</v>
      </c>
      <c r="P3025" s="146">
        <v>658</v>
      </c>
      <c r="Q3025" t="str">
        <f t="shared" si="47"/>
        <v>3-Small C&amp;I</v>
      </c>
      <c r="R3025" s="148"/>
      <c r="S3025" t="s">
        <v>381</v>
      </c>
      <c r="U3025" s="148"/>
    </row>
    <row r="3026" spans="1:21" x14ac:dyDescent="0.35">
      <c r="A3026" s="146">
        <v>5</v>
      </c>
      <c r="B3026" s="146" t="s">
        <v>241</v>
      </c>
      <c r="C3026" s="146">
        <v>2020</v>
      </c>
      <c r="D3026" s="146">
        <v>7</v>
      </c>
      <c r="E3026" s="146" t="s">
        <v>374</v>
      </c>
      <c r="F3026" s="147">
        <v>72</v>
      </c>
      <c r="G3026" s="146" t="s">
        <v>154</v>
      </c>
      <c r="H3026" s="146">
        <v>5</v>
      </c>
      <c r="I3026" s="146" t="s">
        <v>289</v>
      </c>
      <c r="J3026" s="146" t="s">
        <v>248</v>
      </c>
      <c r="K3026" s="146" t="s">
        <v>270</v>
      </c>
      <c r="L3026" s="146">
        <v>1572</v>
      </c>
      <c r="M3026" s="146" t="s">
        <v>319</v>
      </c>
      <c r="N3026" s="146">
        <v>1</v>
      </c>
      <c r="O3026" s="146">
        <v>2063.12</v>
      </c>
      <c r="P3026" s="146">
        <v>11199</v>
      </c>
      <c r="Q3026" t="str">
        <f t="shared" si="47"/>
        <v>3-Small C&amp;I</v>
      </c>
      <c r="R3026" s="148"/>
      <c r="S3026" t="s">
        <v>381</v>
      </c>
      <c r="U3026" s="148"/>
    </row>
    <row r="3027" spans="1:21" x14ac:dyDescent="0.35">
      <c r="A3027" s="146">
        <v>5</v>
      </c>
      <c r="B3027" s="146" t="s">
        <v>241</v>
      </c>
      <c r="C3027" s="146">
        <v>2020</v>
      </c>
      <c r="D3027" s="146">
        <v>7</v>
      </c>
      <c r="E3027" s="146" t="s">
        <v>374</v>
      </c>
      <c r="F3027" s="147">
        <v>10</v>
      </c>
      <c r="G3027" s="146" t="s">
        <v>250</v>
      </c>
      <c r="H3027" s="146">
        <v>616</v>
      </c>
      <c r="I3027" s="146" t="s">
        <v>311</v>
      </c>
      <c r="J3027" s="146" t="s">
        <v>305</v>
      </c>
      <c r="K3027" s="146" t="s">
        <v>307</v>
      </c>
      <c r="L3027" s="146">
        <v>4513</v>
      </c>
      <c r="M3027" s="146" t="s">
        <v>338</v>
      </c>
      <c r="N3027" s="146">
        <v>3</v>
      </c>
      <c r="O3027" s="146">
        <v>83.54</v>
      </c>
      <c r="P3027" s="146">
        <v>272</v>
      </c>
      <c r="Q3027" t="str">
        <f t="shared" si="47"/>
        <v>Street</v>
      </c>
      <c r="R3027" s="148"/>
      <c r="S3027" t="s">
        <v>381</v>
      </c>
      <c r="U3027" s="148"/>
    </row>
    <row r="3028" spans="1:21" x14ac:dyDescent="0.35">
      <c r="A3028" s="146">
        <v>5</v>
      </c>
      <c r="B3028" s="146" t="s">
        <v>241</v>
      </c>
      <c r="C3028" s="146">
        <v>2020</v>
      </c>
      <c r="D3028" s="146">
        <v>7</v>
      </c>
      <c r="E3028" s="146" t="s">
        <v>374</v>
      </c>
      <c r="F3028" s="147">
        <v>79</v>
      </c>
      <c r="G3028" s="146" t="s">
        <v>154</v>
      </c>
      <c r="H3028" s="146">
        <v>153</v>
      </c>
      <c r="I3028" s="146" t="s">
        <v>342</v>
      </c>
      <c r="J3028" s="146" t="s">
        <v>279</v>
      </c>
      <c r="K3028" s="146" t="s">
        <v>279</v>
      </c>
      <c r="L3028" s="146">
        <v>1579</v>
      </c>
      <c r="M3028" s="146" t="s">
        <v>343</v>
      </c>
      <c r="N3028" s="146">
        <v>18</v>
      </c>
      <c r="O3028" s="146">
        <v>0</v>
      </c>
      <c r="P3028" s="146">
        <v>3554287</v>
      </c>
      <c r="Q3028" t="str">
        <f t="shared" si="47"/>
        <v>OTHER</v>
      </c>
      <c r="R3028" s="148"/>
      <c r="S3028" t="s">
        <v>381</v>
      </c>
      <c r="U3028" s="148"/>
    </row>
    <row r="3029" spans="1:21" x14ac:dyDescent="0.35">
      <c r="A3029" s="146">
        <v>4</v>
      </c>
      <c r="B3029" s="146" t="s">
        <v>249</v>
      </c>
      <c r="C3029" s="146">
        <v>2020</v>
      </c>
      <c r="D3029" s="146">
        <v>7</v>
      </c>
      <c r="E3029" s="146" t="s">
        <v>374</v>
      </c>
      <c r="F3029" s="147">
        <v>1</v>
      </c>
      <c r="G3029" s="146" t="s">
        <v>243</v>
      </c>
      <c r="H3029" s="146">
        <v>5</v>
      </c>
      <c r="I3029" s="146" t="s">
        <v>289</v>
      </c>
      <c r="J3029" s="146" t="s">
        <v>248</v>
      </c>
      <c r="K3029" s="146" t="s">
        <v>270</v>
      </c>
      <c r="L3029" s="146">
        <v>200</v>
      </c>
      <c r="M3029" s="146" t="s">
        <v>259</v>
      </c>
      <c r="N3029" s="146">
        <v>13</v>
      </c>
      <c r="O3029" s="146">
        <v>1644.07</v>
      </c>
      <c r="P3029" s="146">
        <v>7996</v>
      </c>
      <c r="Q3029" t="str">
        <f t="shared" si="47"/>
        <v>3-Small C&amp;I</v>
      </c>
      <c r="R3029" s="148"/>
      <c r="S3029" t="s">
        <v>381</v>
      </c>
      <c r="U3029" s="148"/>
    </row>
    <row r="3030" spans="1:21" x14ac:dyDescent="0.35">
      <c r="A3030" s="146">
        <v>5</v>
      </c>
      <c r="B3030" s="146" t="s">
        <v>241</v>
      </c>
      <c r="C3030" s="146">
        <v>2020</v>
      </c>
      <c r="D3030" s="146">
        <v>7</v>
      </c>
      <c r="E3030" s="146" t="s">
        <v>374</v>
      </c>
      <c r="F3030" s="147">
        <v>6</v>
      </c>
      <c r="G3030" s="146" t="s">
        <v>293</v>
      </c>
      <c r="H3030" s="146">
        <v>625</v>
      </c>
      <c r="I3030" s="146" t="s">
        <v>354</v>
      </c>
      <c r="J3030" s="146" t="s">
        <v>310</v>
      </c>
      <c r="K3030" s="146" t="s">
        <v>154</v>
      </c>
      <c r="L3030" s="146">
        <v>700</v>
      </c>
      <c r="M3030" s="146" t="s">
        <v>296</v>
      </c>
      <c r="N3030" s="146">
        <v>1</v>
      </c>
      <c r="O3030" s="146">
        <v>18.12</v>
      </c>
      <c r="P3030" s="146">
        <v>16</v>
      </c>
      <c r="Q3030" t="str">
        <f t="shared" si="47"/>
        <v>Street</v>
      </c>
      <c r="R3030" s="148"/>
      <c r="S3030" t="s">
        <v>381</v>
      </c>
      <c r="U3030" s="148"/>
    </row>
    <row r="3031" spans="1:21" x14ac:dyDescent="0.35">
      <c r="A3031" s="146">
        <v>5</v>
      </c>
      <c r="B3031" s="146" t="s">
        <v>241</v>
      </c>
      <c r="C3031" s="146">
        <v>2020</v>
      </c>
      <c r="D3031" s="146">
        <v>7</v>
      </c>
      <c r="E3031" s="146" t="s">
        <v>374</v>
      </c>
      <c r="F3031" s="147">
        <v>6</v>
      </c>
      <c r="G3031" s="146" t="s">
        <v>293</v>
      </c>
      <c r="H3031" s="146">
        <v>613</v>
      </c>
      <c r="I3031" s="146" t="s">
        <v>294</v>
      </c>
      <c r="J3031" s="146" t="s">
        <v>253</v>
      </c>
      <c r="K3031" s="146" t="s">
        <v>295</v>
      </c>
      <c r="L3031" s="146">
        <v>700</v>
      </c>
      <c r="M3031" s="146" t="s">
        <v>296</v>
      </c>
      <c r="N3031" s="146">
        <v>6</v>
      </c>
      <c r="O3031" s="146">
        <v>95.67</v>
      </c>
      <c r="P3031" s="146">
        <v>278</v>
      </c>
      <c r="Q3031" t="str">
        <f t="shared" si="47"/>
        <v>3-Small C&amp;I</v>
      </c>
      <c r="R3031" s="148"/>
      <c r="S3031" t="s">
        <v>381</v>
      </c>
      <c r="U3031" s="148"/>
    </row>
    <row r="3032" spans="1:21" x14ac:dyDescent="0.35">
      <c r="A3032" s="146">
        <v>5</v>
      </c>
      <c r="B3032" s="146" t="s">
        <v>241</v>
      </c>
      <c r="C3032" s="146">
        <v>2020</v>
      </c>
      <c r="D3032" s="146">
        <v>7</v>
      </c>
      <c r="E3032" s="146" t="s">
        <v>374</v>
      </c>
      <c r="F3032" s="147">
        <v>6</v>
      </c>
      <c r="G3032" s="146" t="s">
        <v>293</v>
      </c>
      <c r="H3032" s="146">
        <v>621</v>
      </c>
      <c r="I3032" s="146" t="s">
        <v>323</v>
      </c>
      <c r="J3032" s="146" t="s">
        <v>253</v>
      </c>
      <c r="K3032" s="146" t="s">
        <v>295</v>
      </c>
      <c r="L3032" s="146">
        <v>4562</v>
      </c>
      <c r="M3032" s="146" t="s">
        <v>300</v>
      </c>
      <c r="N3032" s="146">
        <v>10</v>
      </c>
      <c r="O3032" s="146">
        <v>165.7</v>
      </c>
      <c r="P3032" s="146">
        <v>915</v>
      </c>
      <c r="Q3032" t="str">
        <f t="shared" si="47"/>
        <v>3-Small C&amp;I</v>
      </c>
      <c r="R3032" s="148"/>
      <c r="S3032" t="s">
        <v>381</v>
      </c>
      <c r="U3032" s="148"/>
    </row>
    <row r="3033" spans="1:21" x14ac:dyDescent="0.35">
      <c r="A3033" s="146">
        <v>4</v>
      </c>
      <c r="B3033" s="146" t="s">
        <v>249</v>
      </c>
      <c r="C3033" s="146">
        <v>2020</v>
      </c>
      <c r="D3033" s="146">
        <v>7</v>
      </c>
      <c r="E3033" s="146" t="s">
        <v>374</v>
      </c>
      <c r="F3033" s="147">
        <v>10</v>
      </c>
      <c r="G3033" s="146" t="s">
        <v>250</v>
      </c>
      <c r="H3033" s="146">
        <v>903</v>
      </c>
      <c r="I3033" s="146" t="s">
        <v>244</v>
      </c>
      <c r="J3033" s="146" t="s">
        <v>245</v>
      </c>
      <c r="K3033" s="146" t="s">
        <v>246</v>
      </c>
      <c r="L3033" s="146">
        <v>4513</v>
      </c>
      <c r="M3033" s="146" t="s">
        <v>338</v>
      </c>
      <c r="N3033" s="146">
        <v>138</v>
      </c>
      <c r="O3033" s="146">
        <v>15613.02</v>
      </c>
      <c r="P3033" s="146">
        <v>109024</v>
      </c>
      <c r="Q3033" t="str">
        <f t="shared" si="47"/>
        <v>1-Residential</v>
      </c>
      <c r="R3033" s="148"/>
      <c r="S3033" t="s">
        <v>381</v>
      </c>
      <c r="U3033" s="148"/>
    </row>
    <row r="3034" spans="1:21" x14ac:dyDescent="0.35">
      <c r="A3034" s="146">
        <v>5</v>
      </c>
      <c r="B3034" s="146" t="s">
        <v>241</v>
      </c>
      <c r="C3034" s="146">
        <v>2020</v>
      </c>
      <c r="D3034" s="146">
        <v>7</v>
      </c>
      <c r="E3034" s="146" t="s">
        <v>374</v>
      </c>
      <c r="F3034" s="147">
        <v>6</v>
      </c>
      <c r="G3034" s="146" t="s">
        <v>293</v>
      </c>
      <c r="H3034" s="146">
        <v>615</v>
      </c>
      <c r="I3034" s="146" t="s">
        <v>298</v>
      </c>
      <c r="J3034" s="146" t="s">
        <v>290</v>
      </c>
      <c r="K3034" s="146" t="s">
        <v>299</v>
      </c>
      <c r="L3034" s="146">
        <v>4562</v>
      </c>
      <c r="M3034" s="146" t="s">
        <v>300</v>
      </c>
      <c r="N3034" s="146">
        <v>513</v>
      </c>
      <c r="O3034" s="146">
        <v>617961.03</v>
      </c>
      <c r="P3034" s="146">
        <v>1213547</v>
      </c>
      <c r="Q3034" t="str">
        <f t="shared" si="47"/>
        <v>Street</v>
      </c>
      <c r="R3034" s="148"/>
      <c r="S3034" t="s">
        <v>381</v>
      </c>
      <c r="U3034" s="148"/>
    </row>
    <row r="3035" spans="1:21" x14ac:dyDescent="0.35">
      <c r="A3035" s="146">
        <v>5</v>
      </c>
      <c r="B3035" s="146" t="s">
        <v>241</v>
      </c>
      <c r="C3035" s="146">
        <v>2020</v>
      </c>
      <c r="D3035" s="146">
        <v>7</v>
      </c>
      <c r="E3035" s="146" t="s">
        <v>374</v>
      </c>
      <c r="F3035" s="147">
        <v>6</v>
      </c>
      <c r="G3035" s="146" t="s">
        <v>293</v>
      </c>
      <c r="H3035" s="146">
        <v>606</v>
      </c>
      <c r="I3035" s="146" t="s">
        <v>351</v>
      </c>
      <c r="J3035" s="146" t="s">
        <v>297</v>
      </c>
      <c r="K3035" s="146" t="s">
        <v>352</v>
      </c>
      <c r="L3035" s="146">
        <v>700</v>
      </c>
      <c r="M3035" s="146" t="s">
        <v>296</v>
      </c>
      <c r="N3035" s="146">
        <v>2</v>
      </c>
      <c r="O3035" s="146">
        <v>651.30999999999995</v>
      </c>
      <c r="P3035" s="146">
        <v>997</v>
      </c>
      <c r="Q3035" t="str">
        <f t="shared" si="47"/>
        <v>Street</v>
      </c>
      <c r="R3035" s="148"/>
      <c r="S3035" t="s">
        <v>381</v>
      </c>
      <c r="U3035" s="148"/>
    </row>
    <row r="3036" spans="1:21" x14ac:dyDescent="0.35">
      <c r="A3036" s="146">
        <v>4</v>
      </c>
      <c r="B3036" s="146" t="s">
        <v>249</v>
      </c>
      <c r="C3036" s="146">
        <v>2020</v>
      </c>
      <c r="D3036" s="146">
        <v>7</v>
      </c>
      <c r="E3036" s="146" t="s">
        <v>374</v>
      </c>
      <c r="F3036" s="147">
        <v>1</v>
      </c>
      <c r="G3036" s="146" t="s">
        <v>243</v>
      </c>
      <c r="H3036" s="146">
        <v>2</v>
      </c>
      <c r="I3036" s="146" t="s">
        <v>330</v>
      </c>
      <c r="J3036" s="146" t="s">
        <v>245</v>
      </c>
      <c r="K3036" s="146" t="s">
        <v>246</v>
      </c>
      <c r="L3036" s="146">
        <v>200</v>
      </c>
      <c r="M3036" s="146" t="s">
        <v>259</v>
      </c>
      <c r="N3036" s="146">
        <v>1</v>
      </c>
      <c r="O3036" s="146">
        <v>554.58000000000004</v>
      </c>
      <c r="P3036" s="146">
        <v>2396</v>
      </c>
      <c r="Q3036" t="str">
        <f t="shared" si="47"/>
        <v>1-Residential</v>
      </c>
      <c r="R3036" s="148"/>
      <c r="S3036" t="s">
        <v>381</v>
      </c>
      <c r="U3036" s="148"/>
    </row>
    <row r="3037" spans="1:21" x14ac:dyDescent="0.35">
      <c r="A3037" s="146">
        <v>5</v>
      </c>
      <c r="B3037" s="146" t="s">
        <v>241</v>
      </c>
      <c r="C3037" s="146">
        <v>2020</v>
      </c>
      <c r="D3037" s="146">
        <v>7</v>
      </c>
      <c r="E3037" s="146" t="s">
        <v>374</v>
      </c>
      <c r="F3037" s="147">
        <v>1</v>
      </c>
      <c r="G3037" s="146" t="s">
        <v>243</v>
      </c>
      <c r="H3037" s="146">
        <v>903</v>
      </c>
      <c r="I3037" s="146" t="s">
        <v>244</v>
      </c>
      <c r="J3037" s="146" t="s">
        <v>245</v>
      </c>
      <c r="K3037" s="146" t="s">
        <v>246</v>
      </c>
      <c r="L3037" s="146">
        <v>4512</v>
      </c>
      <c r="M3037" s="146" t="s">
        <v>247</v>
      </c>
      <c r="N3037" s="146">
        <v>449611</v>
      </c>
      <c r="O3037" s="146">
        <v>48309306.619999997</v>
      </c>
      <c r="P3037" s="146">
        <v>353820469</v>
      </c>
      <c r="Q3037" t="str">
        <f t="shared" si="47"/>
        <v>1-Residential</v>
      </c>
      <c r="R3037" s="148"/>
      <c r="S3037" t="s">
        <v>381</v>
      </c>
      <c r="U3037" s="148"/>
    </row>
    <row r="3038" spans="1:21" x14ac:dyDescent="0.35">
      <c r="A3038" s="146">
        <v>5</v>
      </c>
      <c r="B3038" s="146" t="s">
        <v>241</v>
      </c>
      <c r="C3038" s="146">
        <v>2020</v>
      </c>
      <c r="D3038" s="146">
        <v>7</v>
      </c>
      <c r="E3038" s="146" t="s">
        <v>374</v>
      </c>
      <c r="F3038" s="147">
        <v>10</v>
      </c>
      <c r="G3038" s="146" t="s">
        <v>250</v>
      </c>
      <c r="H3038" s="146">
        <v>602</v>
      </c>
      <c r="I3038" s="146" t="s">
        <v>309</v>
      </c>
      <c r="J3038" s="146" t="s">
        <v>305</v>
      </c>
      <c r="K3038" s="146" t="s">
        <v>307</v>
      </c>
      <c r="L3038" s="146">
        <v>207</v>
      </c>
      <c r="M3038" s="146" t="s">
        <v>252</v>
      </c>
      <c r="N3038" s="146">
        <v>2</v>
      </c>
      <c r="O3038" s="146">
        <v>62.1</v>
      </c>
      <c r="P3038" s="146">
        <v>106</v>
      </c>
      <c r="Q3038" t="str">
        <f t="shared" si="47"/>
        <v>Street</v>
      </c>
      <c r="R3038" s="148"/>
      <c r="S3038" t="s">
        <v>381</v>
      </c>
      <c r="U3038" s="148"/>
    </row>
    <row r="3039" spans="1:21" x14ac:dyDescent="0.35">
      <c r="A3039" s="146">
        <v>5</v>
      </c>
      <c r="B3039" s="146" t="s">
        <v>241</v>
      </c>
      <c r="C3039" s="146">
        <v>2020</v>
      </c>
      <c r="D3039" s="146">
        <v>7</v>
      </c>
      <c r="E3039" s="146" t="s">
        <v>374</v>
      </c>
      <c r="F3039" s="147">
        <v>1</v>
      </c>
      <c r="G3039" s="146" t="s">
        <v>243</v>
      </c>
      <c r="H3039" s="146">
        <v>616</v>
      </c>
      <c r="I3039" s="146" t="s">
        <v>311</v>
      </c>
      <c r="J3039" s="146" t="s">
        <v>305</v>
      </c>
      <c r="K3039" s="146" t="s">
        <v>307</v>
      </c>
      <c r="L3039" s="146">
        <v>4512</v>
      </c>
      <c r="M3039" s="146" t="s">
        <v>247</v>
      </c>
      <c r="N3039" s="146">
        <v>612</v>
      </c>
      <c r="O3039" s="146">
        <v>21015.77</v>
      </c>
      <c r="P3039" s="146">
        <v>49905</v>
      </c>
      <c r="Q3039" t="str">
        <f t="shared" si="47"/>
        <v>Street</v>
      </c>
      <c r="R3039" s="148"/>
      <c r="S3039" t="s">
        <v>381</v>
      </c>
      <c r="U3039" s="148"/>
    </row>
    <row r="3040" spans="1:21" x14ac:dyDescent="0.35">
      <c r="A3040" s="146">
        <v>5</v>
      </c>
      <c r="B3040" s="146" t="s">
        <v>241</v>
      </c>
      <c r="C3040" s="146">
        <v>2020</v>
      </c>
      <c r="D3040" s="146">
        <v>7</v>
      </c>
      <c r="E3040" s="146" t="s">
        <v>374</v>
      </c>
      <c r="F3040" s="147">
        <v>1</v>
      </c>
      <c r="G3040" s="146" t="s">
        <v>243</v>
      </c>
      <c r="H3040" s="146">
        <v>18</v>
      </c>
      <c r="I3040" s="146" t="s">
        <v>284</v>
      </c>
      <c r="J3040" s="146" t="s">
        <v>268</v>
      </c>
      <c r="K3040" s="146" t="s">
        <v>281</v>
      </c>
      <c r="L3040" s="146">
        <v>200</v>
      </c>
      <c r="M3040" s="146" t="s">
        <v>259</v>
      </c>
      <c r="N3040" s="146">
        <v>1</v>
      </c>
      <c r="O3040" s="146">
        <v>157</v>
      </c>
      <c r="P3040" s="146">
        <v>560</v>
      </c>
      <c r="Q3040" t="str">
        <f t="shared" si="47"/>
        <v>4-Medium C&amp;I</v>
      </c>
      <c r="R3040" s="148"/>
      <c r="S3040" t="s">
        <v>381</v>
      </c>
      <c r="U3040" s="148"/>
    </row>
    <row r="3041" spans="1:21" x14ac:dyDescent="0.35">
      <c r="A3041" s="146">
        <v>5</v>
      </c>
      <c r="B3041" s="146" t="s">
        <v>241</v>
      </c>
      <c r="C3041" s="146">
        <v>2020</v>
      </c>
      <c r="D3041" s="146">
        <v>7</v>
      </c>
      <c r="E3041" s="146" t="s">
        <v>374</v>
      </c>
      <c r="F3041" s="147">
        <v>5</v>
      </c>
      <c r="G3041" s="146" t="s">
        <v>283</v>
      </c>
      <c r="H3041" s="146">
        <v>954</v>
      </c>
      <c r="I3041" s="146" t="s">
        <v>356</v>
      </c>
      <c r="J3041" s="146" t="s">
        <v>268</v>
      </c>
      <c r="K3041" s="146" t="s">
        <v>281</v>
      </c>
      <c r="L3041" s="146">
        <v>4552</v>
      </c>
      <c r="M3041" s="146" t="s">
        <v>313</v>
      </c>
      <c r="N3041" s="146">
        <v>503</v>
      </c>
      <c r="O3041" s="146">
        <v>1226700.8700000001</v>
      </c>
      <c r="P3041" s="146">
        <v>13168851</v>
      </c>
      <c r="Q3041" t="str">
        <f t="shared" si="47"/>
        <v>4-Medium C&amp;I</v>
      </c>
      <c r="R3041" s="148"/>
      <c r="S3041" t="s">
        <v>381</v>
      </c>
      <c r="U3041" s="148"/>
    </row>
    <row r="3042" spans="1:21" x14ac:dyDescent="0.35">
      <c r="A3042" s="146">
        <v>5</v>
      </c>
      <c r="B3042" s="146" t="s">
        <v>241</v>
      </c>
      <c r="C3042" s="146">
        <v>2020</v>
      </c>
      <c r="D3042" s="146">
        <v>7</v>
      </c>
      <c r="E3042" s="146" t="s">
        <v>374</v>
      </c>
      <c r="F3042" s="147">
        <v>6</v>
      </c>
      <c r="G3042" s="146" t="s">
        <v>293</v>
      </c>
      <c r="H3042" s="146">
        <v>950</v>
      </c>
      <c r="I3042" s="146" t="s">
        <v>269</v>
      </c>
      <c r="J3042" s="146" t="s">
        <v>248</v>
      </c>
      <c r="K3042" s="146" t="s">
        <v>270</v>
      </c>
      <c r="L3042" s="146">
        <v>4562</v>
      </c>
      <c r="M3042" s="146" t="s">
        <v>300</v>
      </c>
      <c r="N3042" s="146">
        <v>30</v>
      </c>
      <c r="O3042" s="146">
        <v>846.64</v>
      </c>
      <c r="P3042" s="146">
        <v>5597</v>
      </c>
      <c r="Q3042" t="str">
        <f t="shared" si="47"/>
        <v>3-Small C&amp;I</v>
      </c>
      <c r="R3042" s="148"/>
      <c r="S3042" t="s">
        <v>381</v>
      </c>
      <c r="U3042" s="148"/>
    </row>
    <row r="3043" spans="1:21" x14ac:dyDescent="0.35">
      <c r="A3043" s="146">
        <v>4</v>
      </c>
      <c r="B3043" s="146" t="s">
        <v>249</v>
      </c>
      <c r="C3043" s="146">
        <v>2020</v>
      </c>
      <c r="D3043" s="146">
        <v>7</v>
      </c>
      <c r="E3043" s="146" t="s">
        <v>374</v>
      </c>
      <c r="F3043" s="147">
        <v>1</v>
      </c>
      <c r="G3043" s="146" t="s">
        <v>243</v>
      </c>
      <c r="H3043" s="146">
        <v>950</v>
      </c>
      <c r="I3043" s="146" t="s">
        <v>269</v>
      </c>
      <c r="J3043" s="146" t="s">
        <v>248</v>
      </c>
      <c r="K3043" s="146" t="s">
        <v>270</v>
      </c>
      <c r="L3043" s="146">
        <v>4512</v>
      </c>
      <c r="M3043" s="146" t="s">
        <v>247</v>
      </c>
      <c r="N3043" s="146">
        <v>27</v>
      </c>
      <c r="O3043" s="146">
        <v>1870.44</v>
      </c>
      <c r="P3043" s="146">
        <v>16696</v>
      </c>
      <c r="Q3043" t="str">
        <f t="shared" si="47"/>
        <v>3-Small C&amp;I</v>
      </c>
      <c r="R3043" s="148"/>
      <c r="S3043" t="s">
        <v>381</v>
      </c>
      <c r="U3043" s="148"/>
    </row>
    <row r="3044" spans="1:21" x14ac:dyDescent="0.35">
      <c r="A3044" s="146">
        <v>4</v>
      </c>
      <c r="B3044" s="146" t="s">
        <v>249</v>
      </c>
      <c r="C3044" s="146">
        <v>2020</v>
      </c>
      <c r="D3044" s="146">
        <v>7</v>
      </c>
      <c r="E3044" s="146" t="s">
        <v>374</v>
      </c>
      <c r="F3044" s="147">
        <v>3</v>
      </c>
      <c r="G3044" s="146" t="s">
        <v>262</v>
      </c>
      <c r="H3044" s="146">
        <v>15</v>
      </c>
      <c r="I3044" s="146" t="s">
        <v>318</v>
      </c>
      <c r="J3044" s="146" t="s">
        <v>266</v>
      </c>
      <c r="K3044" s="146" t="s">
        <v>276</v>
      </c>
      <c r="L3044" s="146">
        <v>300</v>
      </c>
      <c r="M3044" s="146" t="s">
        <v>282</v>
      </c>
      <c r="N3044" s="146">
        <v>1</v>
      </c>
      <c r="O3044" s="146">
        <v>14.92</v>
      </c>
      <c r="P3044" s="146">
        <v>26</v>
      </c>
      <c r="Q3044" t="str">
        <f t="shared" si="47"/>
        <v>3-Small C&amp;I</v>
      </c>
      <c r="R3044" s="148"/>
      <c r="S3044" t="s">
        <v>381</v>
      </c>
      <c r="U3044" s="148"/>
    </row>
    <row r="3045" spans="1:21" x14ac:dyDescent="0.35">
      <c r="A3045" s="146">
        <v>4</v>
      </c>
      <c r="B3045" s="146" t="s">
        <v>249</v>
      </c>
      <c r="C3045" s="146">
        <v>2020</v>
      </c>
      <c r="D3045" s="146">
        <v>7</v>
      </c>
      <c r="E3045" s="146" t="s">
        <v>374</v>
      </c>
      <c r="F3045" s="147">
        <v>1</v>
      </c>
      <c r="G3045" s="146" t="s">
        <v>243</v>
      </c>
      <c r="H3045" s="146">
        <v>953</v>
      </c>
      <c r="I3045" s="146" t="s">
        <v>278</v>
      </c>
      <c r="J3045" s="146" t="s">
        <v>266</v>
      </c>
      <c r="K3045" s="146" t="s">
        <v>276</v>
      </c>
      <c r="L3045" s="146">
        <v>4512</v>
      </c>
      <c r="M3045" s="146" t="s">
        <v>247</v>
      </c>
      <c r="N3045" s="146">
        <v>1</v>
      </c>
      <c r="O3045" s="146">
        <v>32.04</v>
      </c>
      <c r="P3045" s="146">
        <v>209</v>
      </c>
      <c r="Q3045" t="str">
        <f t="shared" si="47"/>
        <v>3-Small C&amp;I</v>
      </c>
      <c r="R3045" s="148"/>
      <c r="S3045" t="s">
        <v>381</v>
      </c>
      <c r="U3045" s="148"/>
    </row>
    <row r="3046" spans="1:21" x14ac:dyDescent="0.35">
      <c r="A3046" s="146">
        <v>5</v>
      </c>
      <c r="B3046" s="146" t="s">
        <v>241</v>
      </c>
      <c r="C3046" s="146">
        <v>2020</v>
      </c>
      <c r="D3046" s="146">
        <v>7</v>
      </c>
      <c r="E3046" s="146" t="s">
        <v>374</v>
      </c>
      <c r="F3046" s="147">
        <v>5</v>
      </c>
      <c r="G3046" s="146" t="s">
        <v>283</v>
      </c>
      <c r="H3046" s="146">
        <v>5</v>
      </c>
      <c r="I3046" s="146" t="s">
        <v>289</v>
      </c>
      <c r="J3046" s="146" t="s">
        <v>248</v>
      </c>
      <c r="K3046" s="146" t="s">
        <v>270</v>
      </c>
      <c r="L3046" s="146">
        <v>460</v>
      </c>
      <c r="M3046" s="146" t="s">
        <v>285</v>
      </c>
      <c r="N3046" s="146">
        <v>981</v>
      </c>
      <c r="O3046" s="146">
        <v>141560.43</v>
      </c>
      <c r="P3046" s="146">
        <v>1686530</v>
      </c>
      <c r="Q3046" t="str">
        <f t="shared" si="47"/>
        <v>3-Small C&amp;I</v>
      </c>
      <c r="R3046" s="148"/>
      <c r="S3046" t="s">
        <v>381</v>
      </c>
      <c r="U3046" s="148"/>
    </row>
    <row r="3047" spans="1:21" x14ac:dyDescent="0.35">
      <c r="A3047" s="146">
        <v>5</v>
      </c>
      <c r="B3047" s="146" t="s">
        <v>241</v>
      </c>
      <c r="C3047" s="146">
        <v>2020</v>
      </c>
      <c r="D3047" s="146">
        <v>7</v>
      </c>
      <c r="E3047" s="146" t="s">
        <v>374</v>
      </c>
      <c r="F3047" s="147">
        <v>10</v>
      </c>
      <c r="G3047" s="146" t="s">
        <v>250</v>
      </c>
      <c r="H3047" s="146">
        <v>5</v>
      </c>
      <c r="I3047" s="146" t="s">
        <v>289</v>
      </c>
      <c r="J3047" s="146" t="s">
        <v>248</v>
      </c>
      <c r="K3047" s="146" t="s">
        <v>270</v>
      </c>
      <c r="L3047" s="146">
        <v>207</v>
      </c>
      <c r="M3047" s="146" t="s">
        <v>252</v>
      </c>
      <c r="N3047" s="146">
        <v>15</v>
      </c>
      <c r="O3047" s="146">
        <v>1382.75</v>
      </c>
      <c r="P3047" s="146">
        <v>6724</v>
      </c>
      <c r="Q3047" t="str">
        <f t="shared" si="47"/>
        <v>3-Small C&amp;I</v>
      </c>
      <c r="R3047" s="148"/>
      <c r="S3047" t="s">
        <v>381</v>
      </c>
      <c r="U3047" s="148"/>
    </row>
    <row r="3048" spans="1:21" x14ac:dyDescent="0.35">
      <c r="A3048" s="146">
        <v>5</v>
      </c>
      <c r="B3048" s="146" t="s">
        <v>241</v>
      </c>
      <c r="C3048" s="146">
        <v>2020</v>
      </c>
      <c r="D3048" s="146">
        <v>7</v>
      </c>
      <c r="E3048" s="146" t="s">
        <v>374</v>
      </c>
      <c r="F3048" s="147">
        <v>6</v>
      </c>
      <c r="G3048" s="146" t="s">
        <v>293</v>
      </c>
      <c r="H3048" s="146">
        <v>626</v>
      </c>
      <c r="I3048" s="146" t="s">
        <v>355</v>
      </c>
      <c r="J3048" s="146" t="s">
        <v>310</v>
      </c>
      <c r="K3048" s="146" t="s">
        <v>154</v>
      </c>
      <c r="L3048" s="146">
        <v>700</v>
      </c>
      <c r="M3048" s="146" t="s">
        <v>296</v>
      </c>
      <c r="N3048" s="146">
        <v>4</v>
      </c>
      <c r="O3048" s="146">
        <v>2129.38</v>
      </c>
      <c r="P3048" s="146">
        <v>464</v>
      </c>
      <c r="Q3048" t="str">
        <f t="shared" si="47"/>
        <v>Street</v>
      </c>
      <c r="R3048" s="148"/>
      <c r="S3048" t="s">
        <v>381</v>
      </c>
      <c r="U3048" s="148"/>
    </row>
    <row r="3049" spans="1:21" x14ac:dyDescent="0.35">
      <c r="A3049" s="146">
        <v>5</v>
      </c>
      <c r="B3049" s="146" t="s">
        <v>241</v>
      </c>
      <c r="C3049" s="146">
        <v>2020</v>
      </c>
      <c r="D3049" s="146">
        <v>7</v>
      </c>
      <c r="E3049" s="146" t="s">
        <v>374</v>
      </c>
      <c r="F3049" s="147">
        <v>5</v>
      </c>
      <c r="G3049" s="146" t="s">
        <v>283</v>
      </c>
      <c r="H3049" s="146">
        <v>710</v>
      </c>
      <c r="I3049" s="146" t="s">
        <v>332</v>
      </c>
      <c r="J3049" s="146" t="s">
        <v>277</v>
      </c>
      <c r="K3049" s="146" t="s">
        <v>317</v>
      </c>
      <c r="L3049" s="146">
        <v>4552</v>
      </c>
      <c r="M3049" s="146" t="s">
        <v>313</v>
      </c>
      <c r="N3049" s="146">
        <v>643</v>
      </c>
      <c r="O3049" s="146">
        <v>11439431.619999999</v>
      </c>
      <c r="P3049" s="146">
        <v>184856033</v>
      </c>
      <c r="Q3049" t="str">
        <f t="shared" si="47"/>
        <v>5-Large C&amp;I</v>
      </c>
      <c r="R3049" s="148"/>
      <c r="S3049" t="s">
        <v>381</v>
      </c>
      <c r="U3049" s="148"/>
    </row>
    <row r="3050" spans="1:21" x14ac:dyDescent="0.35">
      <c r="A3050" s="146">
        <v>5</v>
      </c>
      <c r="B3050" s="146" t="s">
        <v>241</v>
      </c>
      <c r="C3050" s="146">
        <v>2020</v>
      </c>
      <c r="D3050" s="146">
        <v>7</v>
      </c>
      <c r="E3050" s="146" t="s">
        <v>374</v>
      </c>
      <c r="F3050" s="147">
        <v>6</v>
      </c>
      <c r="G3050" s="146" t="s">
        <v>293</v>
      </c>
      <c r="H3050" s="146">
        <v>617</v>
      </c>
      <c r="I3050" s="146" t="s">
        <v>349</v>
      </c>
      <c r="J3050" s="146" t="s">
        <v>292</v>
      </c>
      <c r="K3050" s="146" t="s">
        <v>350</v>
      </c>
      <c r="L3050" s="146">
        <v>4562</v>
      </c>
      <c r="M3050" s="146" t="s">
        <v>300</v>
      </c>
      <c r="N3050" s="146">
        <v>6</v>
      </c>
      <c r="O3050" s="146">
        <v>7959.27</v>
      </c>
      <c r="P3050" s="146">
        <v>27136</v>
      </c>
      <c r="Q3050" t="str">
        <f t="shared" si="47"/>
        <v>Street</v>
      </c>
      <c r="R3050" s="148"/>
      <c r="S3050" t="s">
        <v>381</v>
      </c>
      <c r="U3050" s="148"/>
    </row>
    <row r="3051" spans="1:21" x14ac:dyDescent="0.35">
      <c r="A3051" s="146">
        <v>5</v>
      </c>
      <c r="B3051" s="146" t="s">
        <v>241</v>
      </c>
      <c r="C3051" s="146">
        <v>2020</v>
      </c>
      <c r="D3051" s="146">
        <v>7</v>
      </c>
      <c r="E3051" s="146" t="s">
        <v>374</v>
      </c>
      <c r="F3051" s="147">
        <v>6</v>
      </c>
      <c r="G3051" s="146" t="s">
        <v>293</v>
      </c>
      <c r="H3051" s="146">
        <v>618</v>
      </c>
      <c r="I3051" s="146" t="s">
        <v>365</v>
      </c>
      <c r="J3051" s="146" t="s">
        <v>297</v>
      </c>
      <c r="K3051" s="146" t="s">
        <v>352</v>
      </c>
      <c r="L3051" s="146">
        <v>4562</v>
      </c>
      <c r="M3051" s="146" t="s">
        <v>300</v>
      </c>
      <c r="N3051" s="146">
        <v>6</v>
      </c>
      <c r="O3051" s="146">
        <v>1491.18</v>
      </c>
      <c r="P3051" s="146">
        <v>2792</v>
      </c>
      <c r="Q3051" t="str">
        <f t="shared" si="47"/>
        <v>Street</v>
      </c>
      <c r="R3051" s="148"/>
      <c r="S3051" t="s">
        <v>381</v>
      </c>
      <c r="U3051" s="148"/>
    </row>
    <row r="3052" spans="1:21" x14ac:dyDescent="0.35">
      <c r="A3052" s="146">
        <v>4</v>
      </c>
      <c r="B3052" s="146" t="s">
        <v>249</v>
      </c>
      <c r="C3052" s="146">
        <v>2020</v>
      </c>
      <c r="D3052" s="146">
        <v>7</v>
      </c>
      <c r="E3052" s="146" t="s">
        <v>374</v>
      </c>
      <c r="F3052" s="147">
        <v>6</v>
      </c>
      <c r="G3052" s="146" t="s">
        <v>293</v>
      </c>
      <c r="H3052" s="146">
        <v>624</v>
      </c>
      <c r="I3052" s="146" t="s">
        <v>325</v>
      </c>
      <c r="J3052" s="146" t="s">
        <v>301</v>
      </c>
      <c r="K3052" s="146" t="s">
        <v>303</v>
      </c>
      <c r="L3052" s="146">
        <v>4562</v>
      </c>
      <c r="M3052" s="146" t="s">
        <v>300</v>
      </c>
      <c r="N3052" s="146">
        <v>2</v>
      </c>
      <c r="O3052" s="146">
        <v>1207.79</v>
      </c>
      <c r="P3052" s="146">
        <v>4788</v>
      </c>
      <c r="Q3052" t="str">
        <f t="shared" si="47"/>
        <v>Street</v>
      </c>
      <c r="R3052" s="148"/>
      <c r="S3052" t="s">
        <v>381</v>
      </c>
      <c r="U3052" s="148"/>
    </row>
    <row r="3053" spans="1:21" x14ac:dyDescent="0.35">
      <c r="A3053" s="146">
        <v>5</v>
      </c>
      <c r="B3053" s="146" t="s">
        <v>241</v>
      </c>
      <c r="C3053" s="146">
        <v>2020</v>
      </c>
      <c r="D3053" s="146">
        <v>7</v>
      </c>
      <c r="E3053" s="146" t="s">
        <v>374</v>
      </c>
      <c r="F3053" s="147">
        <v>3</v>
      </c>
      <c r="G3053" s="146" t="s">
        <v>262</v>
      </c>
      <c r="H3053" s="146">
        <v>700</v>
      </c>
      <c r="I3053" s="146" t="s">
        <v>329</v>
      </c>
      <c r="J3053" s="146" t="s">
        <v>277</v>
      </c>
      <c r="K3053" s="146" t="s">
        <v>317</v>
      </c>
      <c r="L3053" s="146">
        <v>300</v>
      </c>
      <c r="M3053" s="146" t="s">
        <v>282</v>
      </c>
      <c r="N3053" s="146">
        <v>4</v>
      </c>
      <c r="O3053" s="146">
        <v>43919.01</v>
      </c>
      <c r="P3053" s="146">
        <v>294160</v>
      </c>
      <c r="Q3053" t="str">
        <f t="shared" si="47"/>
        <v>5-Large C&amp;I</v>
      </c>
      <c r="R3053" s="148"/>
      <c r="S3053" t="s">
        <v>381</v>
      </c>
      <c r="U3053" s="148"/>
    </row>
    <row r="3054" spans="1:21" x14ac:dyDescent="0.35">
      <c r="A3054" s="146">
        <v>5</v>
      </c>
      <c r="B3054" s="146" t="s">
        <v>241</v>
      </c>
      <c r="C3054" s="146">
        <v>2020</v>
      </c>
      <c r="D3054" s="146">
        <v>7</v>
      </c>
      <c r="E3054" s="146" t="s">
        <v>374</v>
      </c>
      <c r="F3054" s="147">
        <v>72</v>
      </c>
      <c r="G3054" s="146" t="s">
        <v>154</v>
      </c>
      <c r="H3054" s="146">
        <v>1</v>
      </c>
      <c r="I3054" s="146" t="s">
        <v>251</v>
      </c>
      <c r="J3054" s="146" t="s">
        <v>245</v>
      </c>
      <c r="K3054" s="146" t="s">
        <v>246</v>
      </c>
      <c r="L3054" s="146">
        <v>1572</v>
      </c>
      <c r="M3054" s="146" t="s">
        <v>319</v>
      </c>
      <c r="N3054" s="146">
        <v>1</v>
      </c>
      <c r="O3054" s="146">
        <v>96.68</v>
      </c>
      <c r="P3054" s="146">
        <v>393</v>
      </c>
      <c r="Q3054" t="str">
        <f t="shared" si="47"/>
        <v>1-Residential</v>
      </c>
      <c r="R3054" s="148"/>
      <c r="S3054" t="s">
        <v>381</v>
      </c>
      <c r="U3054" s="148"/>
    </row>
    <row r="3055" spans="1:21" x14ac:dyDescent="0.35">
      <c r="A3055" s="146">
        <v>5</v>
      </c>
      <c r="B3055" s="146" t="s">
        <v>241</v>
      </c>
      <c r="C3055" s="146">
        <v>2020</v>
      </c>
      <c r="D3055" s="146">
        <v>7</v>
      </c>
      <c r="E3055" s="146" t="s">
        <v>374</v>
      </c>
      <c r="F3055" s="147">
        <v>1</v>
      </c>
      <c r="G3055" s="146" t="s">
        <v>243</v>
      </c>
      <c r="H3055" s="146">
        <v>6</v>
      </c>
      <c r="I3055" s="146" t="s">
        <v>344</v>
      </c>
      <c r="J3055" s="146" t="s">
        <v>257</v>
      </c>
      <c r="K3055" s="146" t="s">
        <v>258</v>
      </c>
      <c r="L3055" s="146">
        <v>200</v>
      </c>
      <c r="M3055" s="146" t="s">
        <v>259</v>
      </c>
      <c r="N3055" s="146">
        <v>57086</v>
      </c>
      <c r="O3055" s="146">
        <v>5920213.9400000004</v>
      </c>
      <c r="P3055" s="146">
        <v>39357036</v>
      </c>
      <c r="Q3055" t="str">
        <f t="shared" si="47"/>
        <v>2-Low Income Residential</v>
      </c>
      <c r="R3055" s="148"/>
      <c r="S3055" t="s">
        <v>381</v>
      </c>
      <c r="U3055" s="148"/>
    </row>
    <row r="3056" spans="1:21" x14ac:dyDescent="0.35">
      <c r="A3056" s="146">
        <v>4</v>
      </c>
      <c r="B3056" s="146" t="s">
        <v>249</v>
      </c>
      <c r="C3056" s="146">
        <v>2020</v>
      </c>
      <c r="D3056" s="146">
        <v>7</v>
      </c>
      <c r="E3056" s="146" t="s">
        <v>374</v>
      </c>
      <c r="F3056" s="147">
        <v>3</v>
      </c>
      <c r="G3056" s="146" t="s">
        <v>262</v>
      </c>
      <c r="H3056" s="146">
        <v>18</v>
      </c>
      <c r="I3056" s="146" t="s">
        <v>284</v>
      </c>
      <c r="J3056" s="146" t="s">
        <v>268</v>
      </c>
      <c r="K3056" s="146" t="s">
        <v>281</v>
      </c>
      <c r="L3056" s="146">
        <v>300</v>
      </c>
      <c r="M3056" s="146" t="s">
        <v>282</v>
      </c>
      <c r="N3056" s="146">
        <v>11</v>
      </c>
      <c r="O3056" s="146">
        <v>21217.62</v>
      </c>
      <c r="P3056" s="146">
        <v>114980</v>
      </c>
      <c r="Q3056" t="str">
        <f t="shared" si="47"/>
        <v>4-Medium C&amp;I</v>
      </c>
      <c r="R3056" s="148"/>
      <c r="S3056" t="s">
        <v>381</v>
      </c>
      <c r="U3056" s="148"/>
    </row>
    <row r="3057" spans="1:21" x14ac:dyDescent="0.35">
      <c r="A3057" s="146">
        <v>5</v>
      </c>
      <c r="B3057" s="146" t="s">
        <v>241</v>
      </c>
      <c r="C3057" s="146">
        <v>2020</v>
      </c>
      <c r="D3057" s="146">
        <v>7</v>
      </c>
      <c r="E3057" s="146" t="s">
        <v>374</v>
      </c>
      <c r="F3057" s="147">
        <v>79</v>
      </c>
      <c r="G3057" s="146" t="s">
        <v>154</v>
      </c>
      <c r="H3057" s="146">
        <v>18</v>
      </c>
      <c r="I3057" s="146" t="s">
        <v>284</v>
      </c>
      <c r="J3057" s="146" t="s">
        <v>268</v>
      </c>
      <c r="K3057" s="146" t="s">
        <v>281</v>
      </c>
      <c r="L3057" s="146">
        <v>1579</v>
      </c>
      <c r="M3057" s="146" t="s">
        <v>343</v>
      </c>
      <c r="N3057" s="146">
        <v>1</v>
      </c>
      <c r="O3057" s="146">
        <v>7705.99</v>
      </c>
      <c r="P3057" s="146">
        <v>51800</v>
      </c>
      <c r="Q3057" t="str">
        <f t="shared" si="47"/>
        <v>4-Medium C&amp;I</v>
      </c>
      <c r="R3057" s="148"/>
      <c r="S3057" t="s">
        <v>381</v>
      </c>
      <c r="U3057" s="148"/>
    </row>
    <row r="3058" spans="1:21" x14ac:dyDescent="0.35">
      <c r="A3058" s="146">
        <v>5</v>
      </c>
      <c r="B3058" s="146" t="s">
        <v>241</v>
      </c>
      <c r="C3058" s="146">
        <v>2020</v>
      </c>
      <c r="D3058" s="146">
        <v>7</v>
      </c>
      <c r="E3058" s="146" t="s">
        <v>374</v>
      </c>
      <c r="F3058" s="147">
        <v>79</v>
      </c>
      <c r="G3058" s="146" t="s">
        <v>154</v>
      </c>
      <c r="H3058" s="146">
        <v>951</v>
      </c>
      <c r="I3058" s="146" t="s">
        <v>263</v>
      </c>
      <c r="J3058" s="146" t="s">
        <v>255</v>
      </c>
      <c r="K3058" s="146" t="s">
        <v>264</v>
      </c>
      <c r="L3058" s="146">
        <v>4579</v>
      </c>
      <c r="M3058" s="146" t="s">
        <v>267</v>
      </c>
      <c r="N3058" s="146">
        <v>7</v>
      </c>
      <c r="O3058" s="146">
        <v>332.26</v>
      </c>
      <c r="P3058" s="146">
        <v>2844</v>
      </c>
      <c r="Q3058" t="str">
        <f t="shared" si="47"/>
        <v>3-Small C&amp;I</v>
      </c>
      <c r="R3058" s="148"/>
      <c r="S3058" t="s">
        <v>381</v>
      </c>
      <c r="U3058" s="148"/>
    </row>
    <row r="3059" spans="1:21" x14ac:dyDescent="0.35">
      <c r="A3059" s="146">
        <v>5</v>
      </c>
      <c r="B3059" s="146" t="s">
        <v>241</v>
      </c>
      <c r="C3059" s="146">
        <v>2020</v>
      </c>
      <c r="D3059" s="146">
        <v>7</v>
      </c>
      <c r="E3059" s="146" t="s">
        <v>374</v>
      </c>
      <c r="F3059" s="147">
        <v>3</v>
      </c>
      <c r="G3059" s="146" t="s">
        <v>262</v>
      </c>
      <c r="H3059" s="146">
        <v>19</v>
      </c>
      <c r="I3059" s="146" t="s">
        <v>361</v>
      </c>
      <c r="J3059" s="146" t="s">
        <v>271</v>
      </c>
      <c r="K3059" s="146" t="s">
        <v>327</v>
      </c>
      <c r="L3059" s="146">
        <v>300</v>
      </c>
      <c r="M3059" s="146" t="s">
        <v>282</v>
      </c>
      <c r="N3059" s="146">
        <v>46</v>
      </c>
      <c r="O3059" s="146">
        <v>114692.19</v>
      </c>
      <c r="P3059" s="146">
        <v>699304</v>
      </c>
      <c r="Q3059" t="str">
        <f t="shared" si="47"/>
        <v>4-Medium C&amp;I</v>
      </c>
      <c r="R3059" s="148"/>
      <c r="S3059" t="s">
        <v>381</v>
      </c>
      <c r="U3059" s="148"/>
    </row>
    <row r="3060" spans="1:21" x14ac:dyDescent="0.35">
      <c r="A3060" s="146">
        <v>5</v>
      </c>
      <c r="B3060" s="146" t="s">
        <v>241</v>
      </c>
      <c r="C3060" s="146">
        <v>2020</v>
      </c>
      <c r="D3060" s="146">
        <v>7</v>
      </c>
      <c r="E3060" s="146" t="s">
        <v>374</v>
      </c>
      <c r="F3060" s="147">
        <v>3</v>
      </c>
      <c r="G3060" s="146" t="s">
        <v>262</v>
      </c>
      <c r="H3060" s="146">
        <v>8</v>
      </c>
      <c r="I3060" s="146" t="s">
        <v>333</v>
      </c>
      <c r="J3060" s="146" t="s">
        <v>255</v>
      </c>
      <c r="K3060" s="146" t="s">
        <v>264</v>
      </c>
      <c r="L3060" s="146">
        <v>300</v>
      </c>
      <c r="M3060" s="146" t="s">
        <v>282</v>
      </c>
      <c r="N3060" s="146">
        <v>376</v>
      </c>
      <c r="O3060" s="146">
        <v>19582.05</v>
      </c>
      <c r="P3060" s="146">
        <v>91869</v>
      </c>
      <c r="Q3060" t="str">
        <f t="shared" si="47"/>
        <v>3-Small C&amp;I</v>
      </c>
      <c r="R3060" s="148"/>
      <c r="S3060" t="s">
        <v>381</v>
      </c>
      <c r="U3060" s="148"/>
    </row>
    <row r="3061" spans="1:21" x14ac:dyDescent="0.35">
      <c r="A3061" s="146">
        <v>5</v>
      </c>
      <c r="B3061" s="146" t="s">
        <v>241</v>
      </c>
      <c r="C3061" s="146">
        <v>2020</v>
      </c>
      <c r="D3061" s="146">
        <v>7</v>
      </c>
      <c r="E3061" s="146" t="s">
        <v>374</v>
      </c>
      <c r="F3061" s="147">
        <v>3</v>
      </c>
      <c r="G3061" s="146" t="s">
        <v>262</v>
      </c>
      <c r="H3061" s="146">
        <v>950</v>
      </c>
      <c r="I3061" s="146" t="s">
        <v>269</v>
      </c>
      <c r="J3061" s="146" t="s">
        <v>248</v>
      </c>
      <c r="K3061" s="146" t="s">
        <v>270</v>
      </c>
      <c r="L3061" s="146">
        <v>4532</v>
      </c>
      <c r="M3061" s="146" t="s">
        <v>265</v>
      </c>
      <c r="N3061" s="146">
        <v>60026</v>
      </c>
      <c r="O3061" s="146">
        <v>5054618.95</v>
      </c>
      <c r="P3061" s="146">
        <v>100135488</v>
      </c>
      <c r="Q3061" t="str">
        <f t="shared" si="47"/>
        <v>3-Small C&amp;I</v>
      </c>
      <c r="R3061" s="148"/>
      <c r="S3061" t="s">
        <v>381</v>
      </c>
      <c r="U3061" s="148"/>
    </row>
    <row r="3062" spans="1:21" x14ac:dyDescent="0.35">
      <c r="A3062" s="146">
        <v>4</v>
      </c>
      <c r="B3062" s="146" t="s">
        <v>249</v>
      </c>
      <c r="C3062" s="146">
        <v>2020</v>
      </c>
      <c r="D3062" s="146">
        <v>7</v>
      </c>
      <c r="E3062" s="146" t="s">
        <v>374</v>
      </c>
      <c r="F3062" s="147">
        <v>5</v>
      </c>
      <c r="G3062" s="146" t="s">
        <v>283</v>
      </c>
      <c r="H3062" s="146">
        <v>950</v>
      </c>
      <c r="I3062" s="146" t="s">
        <v>269</v>
      </c>
      <c r="J3062" s="146" t="s">
        <v>248</v>
      </c>
      <c r="K3062" s="146" t="s">
        <v>270</v>
      </c>
      <c r="L3062" s="146">
        <v>4552</v>
      </c>
      <c r="M3062" s="146" t="s">
        <v>313</v>
      </c>
      <c r="N3062" s="146">
        <v>2</v>
      </c>
      <c r="O3062" s="146">
        <v>45.03</v>
      </c>
      <c r="P3062" s="146">
        <v>241</v>
      </c>
      <c r="Q3062" t="str">
        <f t="shared" si="47"/>
        <v>3-Small C&amp;I</v>
      </c>
      <c r="R3062" s="148"/>
      <c r="S3062" t="s">
        <v>381</v>
      </c>
      <c r="U3062" s="148"/>
    </row>
    <row r="3063" spans="1:21" x14ac:dyDescent="0.35">
      <c r="A3063" s="146">
        <v>5</v>
      </c>
      <c r="B3063" s="146" t="s">
        <v>241</v>
      </c>
      <c r="C3063" s="146">
        <v>2020</v>
      </c>
      <c r="D3063" s="146">
        <v>7</v>
      </c>
      <c r="E3063" s="146" t="s">
        <v>374</v>
      </c>
      <c r="F3063" s="147">
        <v>10</v>
      </c>
      <c r="G3063" s="146" t="s">
        <v>250</v>
      </c>
      <c r="H3063" s="146">
        <v>950</v>
      </c>
      <c r="I3063" s="146" t="s">
        <v>269</v>
      </c>
      <c r="J3063" s="146" t="s">
        <v>248</v>
      </c>
      <c r="K3063" s="146" t="s">
        <v>270</v>
      </c>
      <c r="L3063" s="146">
        <v>4513</v>
      </c>
      <c r="M3063" s="146" t="s">
        <v>338</v>
      </c>
      <c r="N3063" s="146">
        <v>13</v>
      </c>
      <c r="O3063" s="146">
        <v>1454.41</v>
      </c>
      <c r="P3063" s="146">
        <v>13382</v>
      </c>
      <c r="Q3063" t="str">
        <f t="shared" si="47"/>
        <v>3-Small C&amp;I</v>
      </c>
      <c r="R3063" s="148"/>
      <c r="S3063" t="s">
        <v>381</v>
      </c>
      <c r="U3063" s="148"/>
    </row>
    <row r="3064" spans="1:21" x14ac:dyDescent="0.35">
      <c r="A3064" s="146">
        <v>4</v>
      </c>
      <c r="B3064" s="146" t="s">
        <v>249</v>
      </c>
      <c r="C3064" s="146">
        <v>2020</v>
      </c>
      <c r="D3064" s="146">
        <v>7</v>
      </c>
      <c r="E3064" s="146" t="s">
        <v>374</v>
      </c>
      <c r="F3064" s="147">
        <v>1</v>
      </c>
      <c r="G3064" s="146" t="s">
        <v>243</v>
      </c>
      <c r="H3064" s="146">
        <v>10</v>
      </c>
      <c r="I3064" s="146" t="s">
        <v>347</v>
      </c>
      <c r="J3064" s="146" t="s">
        <v>266</v>
      </c>
      <c r="K3064" s="146" t="s">
        <v>276</v>
      </c>
      <c r="L3064" s="146">
        <v>200</v>
      </c>
      <c r="M3064" s="146" t="s">
        <v>259</v>
      </c>
      <c r="N3064" s="146">
        <v>5</v>
      </c>
      <c r="O3064" s="146">
        <v>315.8</v>
      </c>
      <c r="P3064" s="146">
        <v>1403</v>
      </c>
      <c r="Q3064" t="str">
        <f t="shared" si="47"/>
        <v>3-Small C&amp;I</v>
      </c>
      <c r="R3064" s="148"/>
      <c r="S3064" t="s">
        <v>381</v>
      </c>
      <c r="U3064" s="148"/>
    </row>
    <row r="3065" spans="1:21" x14ac:dyDescent="0.35">
      <c r="A3065" s="146">
        <v>4</v>
      </c>
      <c r="B3065" s="146" t="s">
        <v>249</v>
      </c>
      <c r="C3065" s="146">
        <v>2020</v>
      </c>
      <c r="D3065" s="146">
        <v>7</v>
      </c>
      <c r="E3065" s="146" t="s">
        <v>374</v>
      </c>
      <c r="F3065" s="147">
        <v>3</v>
      </c>
      <c r="G3065" s="146" t="s">
        <v>262</v>
      </c>
      <c r="H3065" s="146">
        <v>10</v>
      </c>
      <c r="I3065" s="146" t="s">
        <v>347</v>
      </c>
      <c r="J3065" s="146" t="s">
        <v>266</v>
      </c>
      <c r="K3065" s="146" t="s">
        <v>276</v>
      </c>
      <c r="L3065" s="146">
        <v>300</v>
      </c>
      <c r="M3065" s="146" t="s">
        <v>282</v>
      </c>
      <c r="N3065" s="146">
        <v>32</v>
      </c>
      <c r="O3065" s="146">
        <v>1497.66</v>
      </c>
      <c r="P3065" s="146">
        <v>8437</v>
      </c>
      <c r="Q3065" t="str">
        <f t="shared" si="47"/>
        <v>3-Small C&amp;I</v>
      </c>
      <c r="R3065" s="148"/>
      <c r="S3065" t="s">
        <v>381</v>
      </c>
      <c r="U3065" s="148"/>
    </row>
    <row r="3066" spans="1:21" x14ac:dyDescent="0.35">
      <c r="A3066" s="146">
        <v>5</v>
      </c>
      <c r="B3066" s="146" t="s">
        <v>241</v>
      </c>
      <c r="C3066" s="146">
        <v>2020</v>
      </c>
      <c r="D3066" s="146">
        <v>7</v>
      </c>
      <c r="E3066" s="146" t="s">
        <v>374</v>
      </c>
      <c r="F3066" s="147">
        <v>79</v>
      </c>
      <c r="G3066" s="146" t="s">
        <v>154</v>
      </c>
      <c r="H3066" s="146">
        <v>5</v>
      </c>
      <c r="I3066" s="146" t="s">
        <v>289</v>
      </c>
      <c r="J3066" s="146" t="s">
        <v>248</v>
      </c>
      <c r="K3066" s="146" t="s">
        <v>270</v>
      </c>
      <c r="L3066" s="146">
        <v>1579</v>
      </c>
      <c r="M3066" s="146" t="s">
        <v>343</v>
      </c>
      <c r="N3066" s="146">
        <v>1</v>
      </c>
      <c r="O3066" s="146">
        <v>9.64</v>
      </c>
      <c r="P3066" s="146">
        <v>0</v>
      </c>
      <c r="Q3066" t="str">
        <f t="shared" si="47"/>
        <v>3-Small C&amp;I</v>
      </c>
      <c r="R3066" s="148"/>
      <c r="S3066" t="s">
        <v>381</v>
      </c>
      <c r="U3066" s="148"/>
    </row>
    <row r="3067" spans="1:21" x14ac:dyDescent="0.35">
      <c r="A3067" s="146">
        <v>5</v>
      </c>
      <c r="B3067" s="146" t="s">
        <v>241</v>
      </c>
      <c r="C3067" s="146">
        <v>2020</v>
      </c>
      <c r="D3067" s="146">
        <v>7</v>
      </c>
      <c r="E3067" s="146" t="s">
        <v>374</v>
      </c>
      <c r="F3067" s="147">
        <v>6</v>
      </c>
      <c r="G3067" s="146" t="s">
        <v>293</v>
      </c>
      <c r="H3067" s="146">
        <v>616</v>
      </c>
      <c r="I3067" s="146" t="s">
        <v>311</v>
      </c>
      <c r="J3067" s="146" t="s">
        <v>305</v>
      </c>
      <c r="K3067" s="146" t="s">
        <v>307</v>
      </c>
      <c r="L3067" s="146">
        <v>4562</v>
      </c>
      <c r="M3067" s="146" t="s">
        <v>300</v>
      </c>
      <c r="N3067" s="146">
        <v>916</v>
      </c>
      <c r="O3067" s="146">
        <v>62907.45</v>
      </c>
      <c r="P3067" s="146">
        <v>184354</v>
      </c>
      <c r="Q3067" t="str">
        <f t="shared" si="47"/>
        <v>Street</v>
      </c>
      <c r="R3067" s="148"/>
      <c r="S3067" t="s">
        <v>381</v>
      </c>
      <c r="U3067" s="148"/>
    </row>
    <row r="3068" spans="1:21" x14ac:dyDescent="0.35">
      <c r="A3068" s="146">
        <v>5</v>
      </c>
      <c r="B3068" s="146" t="s">
        <v>241</v>
      </c>
      <c r="C3068" s="146">
        <v>2020</v>
      </c>
      <c r="D3068" s="146">
        <v>7</v>
      </c>
      <c r="E3068" s="146" t="s">
        <v>374</v>
      </c>
      <c r="F3068" s="147">
        <v>5</v>
      </c>
      <c r="G3068" s="146" t="s">
        <v>283</v>
      </c>
      <c r="H3068" s="146">
        <v>701</v>
      </c>
      <c r="I3068" s="146" t="s">
        <v>316</v>
      </c>
      <c r="J3068" s="146" t="s">
        <v>277</v>
      </c>
      <c r="K3068" s="146" t="s">
        <v>317</v>
      </c>
      <c r="L3068" s="146">
        <v>460</v>
      </c>
      <c r="M3068" s="146" t="s">
        <v>285</v>
      </c>
      <c r="N3068" s="146">
        <v>73</v>
      </c>
      <c r="O3068" s="146">
        <v>869925.23</v>
      </c>
      <c r="P3068" s="146">
        <v>5680019</v>
      </c>
      <c r="Q3068" t="str">
        <f t="shared" si="47"/>
        <v>5-Large C&amp;I</v>
      </c>
      <c r="R3068" s="148"/>
      <c r="S3068" t="s">
        <v>381</v>
      </c>
      <c r="U3068" s="148"/>
    </row>
    <row r="3069" spans="1:21" x14ac:dyDescent="0.35">
      <c r="A3069" s="146">
        <v>5</v>
      </c>
      <c r="B3069" s="146" t="s">
        <v>241</v>
      </c>
      <c r="C3069" s="146">
        <v>2020</v>
      </c>
      <c r="D3069" s="146">
        <v>7</v>
      </c>
      <c r="E3069" s="146" t="s">
        <v>374</v>
      </c>
      <c r="F3069" s="147">
        <v>75</v>
      </c>
      <c r="G3069" s="146" t="s">
        <v>154</v>
      </c>
      <c r="H3069" s="146">
        <v>701</v>
      </c>
      <c r="I3069" s="146" t="s">
        <v>316</v>
      </c>
      <c r="J3069" s="146" t="s">
        <v>277</v>
      </c>
      <c r="K3069" s="146" t="s">
        <v>317</v>
      </c>
      <c r="L3069" s="146">
        <v>1575</v>
      </c>
      <c r="M3069" s="146" t="s">
        <v>320</v>
      </c>
      <c r="N3069" s="146">
        <v>1</v>
      </c>
      <c r="O3069" s="146">
        <v>16965.490000000002</v>
      </c>
      <c r="P3069" s="146">
        <v>121100</v>
      </c>
      <c r="Q3069" t="str">
        <f t="shared" si="47"/>
        <v>5-Large C&amp;I</v>
      </c>
      <c r="R3069" s="148"/>
      <c r="S3069" t="s">
        <v>381</v>
      </c>
      <c r="U3069" s="148"/>
    </row>
    <row r="3070" spans="1:21" x14ac:dyDescent="0.35">
      <c r="A3070" s="146">
        <v>5</v>
      </c>
      <c r="B3070" s="146" t="s">
        <v>241</v>
      </c>
      <c r="C3070" s="146">
        <v>2020</v>
      </c>
      <c r="D3070" s="146">
        <v>7</v>
      </c>
      <c r="E3070" s="146" t="s">
        <v>374</v>
      </c>
      <c r="F3070" s="147">
        <v>6</v>
      </c>
      <c r="G3070" s="146" t="s">
        <v>293</v>
      </c>
      <c r="H3070" s="146">
        <v>607</v>
      </c>
      <c r="I3070" s="146" t="s">
        <v>353</v>
      </c>
      <c r="J3070" s="146" t="s">
        <v>297</v>
      </c>
      <c r="K3070" s="146" t="s">
        <v>352</v>
      </c>
      <c r="L3070" s="146">
        <v>700</v>
      </c>
      <c r="M3070" s="146" t="s">
        <v>296</v>
      </c>
      <c r="N3070" s="146">
        <v>2</v>
      </c>
      <c r="O3070" s="146">
        <v>15809.62</v>
      </c>
      <c r="P3070" s="146">
        <v>32273</v>
      </c>
      <c r="Q3070" t="str">
        <f t="shared" si="47"/>
        <v>Street</v>
      </c>
      <c r="R3070" s="148"/>
      <c r="S3070" t="s">
        <v>381</v>
      </c>
      <c r="U3070" s="148"/>
    </row>
    <row r="3071" spans="1:21" x14ac:dyDescent="0.35">
      <c r="A3071" s="146">
        <v>5</v>
      </c>
      <c r="B3071" s="146" t="s">
        <v>241</v>
      </c>
      <c r="C3071" s="146">
        <v>2020</v>
      </c>
      <c r="D3071" s="146">
        <v>7</v>
      </c>
      <c r="E3071" s="146" t="s">
        <v>374</v>
      </c>
      <c r="F3071" s="147">
        <v>6</v>
      </c>
      <c r="G3071" s="146" t="s">
        <v>293</v>
      </c>
      <c r="H3071" s="146">
        <v>624</v>
      </c>
      <c r="I3071" s="146" t="s">
        <v>325</v>
      </c>
      <c r="J3071" s="146" t="s">
        <v>301</v>
      </c>
      <c r="K3071" s="146" t="s">
        <v>303</v>
      </c>
      <c r="L3071" s="146">
        <v>4562</v>
      </c>
      <c r="M3071" s="146" t="s">
        <v>300</v>
      </c>
      <c r="N3071" s="146">
        <v>11</v>
      </c>
      <c r="O3071" s="146">
        <v>1701.04</v>
      </c>
      <c r="P3071" s="146">
        <v>7969</v>
      </c>
      <c r="Q3071" t="str">
        <f t="shared" si="47"/>
        <v>Street</v>
      </c>
      <c r="R3071" s="148"/>
      <c r="S3071" t="s">
        <v>381</v>
      </c>
      <c r="U3071" s="148"/>
    </row>
    <row r="3072" spans="1:21" x14ac:dyDescent="0.35">
      <c r="A3072" s="146">
        <v>4</v>
      </c>
      <c r="B3072" s="146" t="s">
        <v>249</v>
      </c>
      <c r="C3072" s="146">
        <v>2020</v>
      </c>
      <c r="D3072" s="146">
        <v>7</v>
      </c>
      <c r="E3072" s="146" t="s">
        <v>374</v>
      </c>
      <c r="F3072" s="147">
        <v>10</v>
      </c>
      <c r="G3072" s="146" t="s">
        <v>250</v>
      </c>
      <c r="H3072" s="146">
        <v>905</v>
      </c>
      <c r="I3072" s="146" t="s">
        <v>358</v>
      </c>
      <c r="J3072" s="146" t="s">
        <v>257</v>
      </c>
      <c r="K3072" s="146" t="s">
        <v>258</v>
      </c>
      <c r="L3072" s="146">
        <v>4513</v>
      </c>
      <c r="M3072" s="146" t="s">
        <v>338</v>
      </c>
      <c r="N3072" s="146">
        <v>4</v>
      </c>
      <c r="O3072" s="146">
        <v>140.44</v>
      </c>
      <c r="P3072" s="146">
        <v>2906</v>
      </c>
      <c r="Q3072" t="str">
        <f t="shared" si="47"/>
        <v>2-Low Income Residential</v>
      </c>
      <c r="R3072" s="148"/>
      <c r="S3072" t="s">
        <v>381</v>
      </c>
      <c r="U3072" s="148"/>
    </row>
    <row r="3073" spans="1:21" x14ac:dyDescent="0.35">
      <c r="A3073" s="146">
        <v>5</v>
      </c>
      <c r="B3073" s="146" t="s">
        <v>241</v>
      </c>
      <c r="C3073" s="146">
        <v>2020</v>
      </c>
      <c r="D3073" s="146">
        <v>7</v>
      </c>
      <c r="E3073" s="146" t="s">
        <v>374</v>
      </c>
      <c r="F3073" s="147">
        <v>10</v>
      </c>
      <c r="G3073" s="146" t="s">
        <v>250</v>
      </c>
      <c r="H3073" s="146">
        <v>7</v>
      </c>
      <c r="I3073" s="146" t="s">
        <v>345</v>
      </c>
      <c r="J3073" s="146" t="s">
        <v>257</v>
      </c>
      <c r="K3073" s="146" t="s">
        <v>258</v>
      </c>
      <c r="L3073" s="146">
        <v>207</v>
      </c>
      <c r="M3073" s="146" t="s">
        <v>252</v>
      </c>
      <c r="N3073" s="146">
        <v>7</v>
      </c>
      <c r="O3073" s="146">
        <v>839.07</v>
      </c>
      <c r="P3073" s="146">
        <v>5684</v>
      </c>
      <c r="Q3073" t="str">
        <f t="shared" si="47"/>
        <v>2-Low Income Residential</v>
      </c>
      <c r="R3073" s="148"/>
      <c r="S3073" t="s">
        <v>381</v>
      </c>
      <c r="U3073" s="148"/>
    </row>
    <row r="3074" spans="1:21" x14ac:dyDescent="0.35">
      <c r="A3074" s="146">
        <v>5</v>
      </c>
      <c r="B3074" s="146" t="s">
        <v>241</v>
      </c>
      <c r="C3074" s="146">
        <v>2020</v>
      </c>
      <c r="D3074" s="146">
        <v>7</v>
      </c>
      <c r="E3074" s="146" t="s">
        <v>374</v>
      </c>
      <c r="F3074" s="147">
        <v>5</v>
      </c>
      <c r="G3074" s="146" t="s">
        <v>283</v>
      </c>
      <c r="H3074" s="146">
        <v>616</v>
      </c>
      <c r="I3074" s="146" t="s">
        <v>311</v>
      </c>
      <c r="J3074" s="146" t="s">
        <v>305</v>
      </c>
      <c r="K3074" s="146" t="s">
        <v>307</v>
      </c>
      <c r="L3074" s="146">
        <v>4552</v>
      </c>
      <c r="M3074" s="146" t="s">
        <v>313</v>
      </c>
      <c r="N3074" s="146">
        <v>108</v>
      </c>
      <c r="O3074" s="146">
        <v>14493.74</v>
      </c>
      <c r="P3074" s="146">
        <v>45332</v>
      </c>
      <c r="Q3074" t="str">
        <f t="shared" ref="Q3074:Q3137" si="48">VLOOKUP(J3074,S:T,2,FALSE)</f>
        <v>Street</v>
      </c>
      <c r="R3074" s="148"/>
      <c r="S3074" t="s">
        <v>381</v>
      </c>
      <c r="U3074" s="148"/>
    </row>
    <row r="3075" spans="1:21" x14ac:dyDescent="0.35">
      <c r="A3075" s="146">
        <v>5</v>
      </c>
      <c r="B3075" s="146" t="s">
        <v>241</v>
      </c>
      <c r="C3075" s="146">
        <v>2020</v>
      </c>
      <c r="D3075" s="146">
        <v>7</v>
      </c>
      <c r="E3075" s="146" t="s">
        <v>374</v>
      </c>
      <c r="F3075" s="147">
        <v>1</v>
      </c>
      <c r="G3075" s="146" t="s">
        <v>243</v>
      </c>
      <c r="H3075" s="146">
        <v>1</v>
      </c>
      <c r="I3075" s="146" t="s">
        <v>251</v>
      </c>
      <c r="J3075" s="146" t="s">
        <v>245</v>
      </c>
      <c r="K3075" s="146" t="s">
        <v>246</v>
      </c>
      <c r="L3075" s="146">
        <v>200</v>
      </c>
      <c r="M3075" s="146" t="s">
        <v>259</v>
      </c>
      <c r="N3075" s="146">
        <v>509395</v>
      </c>
      <c r="O3075" s="146">
        <v>88334136.439999998</v>
      </c>
      <c r="P3075" s="146">
        <v>374389199</v>
      </c>
      <c r="Q3075" t="str">
        <f t="shared" si="48"/>
        <v>1-Residential</v>
      </c>
      <c r="R3075" s="148"/>
      <c r="S3075" t="s">
        <v>381</v>
      </c>
      <c r="U3075" s="148"/>
    </row>
    <row r="3076" spans="1:21" x14ac:dyDescent="0.35">
      <c r="A3076" s="146">
        <v>4</v>
      </c>
      <c r="B3076" s="146" t="s">
        <v>249</v>
      </c>
      <c r="C3076" s="146">
        <v>2020</v>
      </c>
      <c r="D3076" s="146">
        <v>7</v>
      </c>
      <c r="E3076" s="146" t="s">
        <v>374</v>
      </c>
      <c r="F3076" s="147">
        <v>1</v>
      </c>
      <c r="G3076" s="146" t="s">
        <v>243</v>
      </c>
      <c r="H3076" s="146">
        <v>6</v>
      </c>
      <c r="I3076" s="146" t="s">
        <v>344</v>
      </c>
      <c r="J3076" s="146" t="s">
        <v>257</v>
      </c>
      <c r="K3076" s="146" t="s">
        <v>258</v>
      </c>
      <c r="L3076" s="146">
        <v>200</v>
      </c>
      <c r="M3076" s="146" t="s">
        <v>259</v>
      </c>
      <c r="N3076" s="146">
        <v>41</v>
      </c>
      <c r="O3076" s="146">
        <v>3505.24</v>
      </c>
      <c r="P3076" s="146">
        <v>22820</v>
      </c>
      <c r="Q3076" t="str">
        <f t="shared" si="48"/>
        <v>2-Low Income Residential</v>
      </c>
      <c r="R3076" s="148"/>
      <c r="S3076" t="s">
        <v>381</v>
      </c>
      <c r="U3076" s="148"/>
    </row>
    <row r="3077" spans="1:21" x14ac:dyDescent="0.35">
      <c r="A3077" s="146">
        <v>5</v>
      </c>
      <c r="B3077" s="146" t="s">
        <v>241</v>
      </c>
      <c r="C3077" s="146">
        <v>2020</v>
      </c>
      <c r="D3077" s="146">
        <v>7</v>
      </c>
      <c r="E3077" s="146" t="s">
        <v>374</v>
      </c>
      <c r="F3077" s="147">
        <v>75</v>
      </c>
      <c r="G3077" s="146" t="s">
        <v>154</v>
      </c>
      <c r="H3077" s="146">
        <v>13</v>
      </c>
      <c r="I3077" s="146" t="s">
        <v>337</v>
      </c>
      <c r="J3077" s="146" t="s">
        <v>268</v>
      </c>
      <c r="K3077" s="146" t="s">
        <v>281</v>
      </c>
      <c r="L3077" s="146">
        <v>1575</v>
      </c>
      <c r="M3077" s="146" t="s">
        <v>320</v>
      </c>
      <c r="N3077" s="146">
        <v>1</v>
      </c>
      <c r="O3077" s="146">
        <v>598.12</v>
      </c>
      <c r="P3077" s="146">
        <v>3150</v>
      </c>
      <c r="Q3077" t="str">
        <f t="shared" si="48"/>
        <v>4-Medium C&amp;I</v>
      </c>
      <c r="R3077" s="148"/>
      <c r="S3077" t="s">
        <v>381</v>
      </c>
      <c r="U3077" s="148"/>
    </row>
    <row r="3078" spans="1:21" x14ac:dyDescent="0.35">
      <c r="A3078" s="146">
        <v>5</v>
      </c>
      <c r="B3078" s="146" t="s">
        <v>241</v>
      </c>
      <c r="C3078" s="146">
        <v>2020</v>
      </c>
      <c r="D3078" s="146">
        <v>7</v>
      </c>
      <c r="E3078" s="146" t="s">
        <v>374</v>
      </c>
      <c r="F3078" s="147">
        <v>3</v>
      </c>
      <c r="G3078" s="146" t="s">
        <v>262</v>
      </c>
      <c r="H3078" s="146">
        <v>954</v>
      </c>
      <c r="I3078" s="146" t="s">
        <v>356</v>
      </c>
      <c r="J3078" s="146" t="s">
        <v>268</v>
      </c>
      <c r="K3078" s="146" t="s">
        <v>281</v>
      </c>
      <c r="L3078" s="146">
        <v>4532</v>
      </c>
      <c r="M3078" s="146" t="s">
        <v>265</v>
      </c>
      <c r="N3078" s="146">
        <v>7824</v>
      </c>
      <c r="O3078" s="146">
        <v>13698143.09</v>
      </c>
      <c r="P3078" s="146">
        <v>160324475</v>
      </c>
      <c r="Q3078" t="str">
        <f t="shared" si="48"/>
        <v>4-Medium C&amp;I</v>
      </c>
      <c r="R3078" s="148"/>
      <c r="S3078" t="s">
        <v>381</v>
      </c>
      <c r="U3078" s="148"/>
    </row>
    <row r="3079" spans="1:21" x14ac:dyDescent="0.35">
      <c r="A3079" s="146">
        <v>5</v>
      </c>
      <c r="B3079" s="146" t="s">
        <v>241</v>
      </c>
      <c r="C3079" s="146">
        <v>2020</v>
      </c>
      <c r="D3079" s="146">
        <v>7</v>
      </c>
      <c r="E3079" s="146" t="s">
        <v>374</v>
      </c>
      <c r="F3079" s="147">
        <v>3</v>
      </c>
      <c r="G3079" s="146" t="s">
        <v>262</v>
      </c>
      <c r="H3079" s="146">
        <v>10</v>
      </c>
      <c r="I3079" s="146" t="s">
        <v>347</v>
      </c>
      <c r="J3079" s="146" t="s">
        <v>260</v>
      </c>
      <c r="K3079" s="146" t="s">
        <v>273</v>
      </c>
      <c r="L3079" s="146">
        <v>300</v>
      </c>
      <c r="M3079" s="146" t="s">
        <v>282</v>
      </c>
      <c r="N3079" s="146">
        <v>20495</v>
      </c>
      <c r="O3079" s="146">
        <v>933323.6</v>
      </c>
      <c r="P3079" s="146">
        <v>6124311</v>
      </c>
      <c r="Q3079" t="str">
        <f t="shared" si="48"/>
        <v>3-Small C&amp;I</v>
      </c>
      <c r="R3079" s="148"/>
      <c r="S3079" t="s">
        <v>381</v>
      </c>
      <c r="U3079" s="148"/>
    </row>
    <row r="3080" spans="1:21" x14ac:dyDescent="0.35">
      <c r="A3080" s="146">
        <v>5</v>
      </c>
      <c r="B3080" s="146" t="s">
        <v>241</v>
      </c>
      <c r="C3080" s="146">
        <v>2020</v>
      </c>
      <c r="D3080" s="146">
        <v>7</v>
      </c>
      <c r="E3080" s="146" t="s">
        <v>374</v>
      </c>
      <c r="F3080" s="147">
        <v>3</v>
      </c>
      <c r="G3080" s="146" t="s">
        <v>262</v>
      </c>
      <c r="H3080" s="146">
        <v>952</v>
      </c>
      <c r="I3080" s="146" t="s">
        <v>272</v>
      </c>
      <c r="J3080" s="146" t="s">
        <v>260</v>
      </c>
      <c r="K3080" s="146" t="s">
        <v>273</v>
      </c>
      <c r="L3080" s="146">
        <v>4532</v>
      </c>
      <c r="M3080" s="146" t="s">
        <v>265</v>
      </c>
      <c r="N3080" s="146">
        <v>449</v>
      </c>
      <c r="O3080" s="146">
        <v>17759</v>
      </c>
      <c r="P3080" s="146">
        <v>1183368</v>
      </c>
      <c r="Q3080" t="str">
        <f t="shared" si="48"/>
        <v>3-Small C&amp;I</v>
      </c>
      <c r="R3080" s="148"/>
      <c r="S3080" t="s">
        <v>381</v>
      </c>
      <c r="U3080" s="148"/>
    </row>
    <row r="3081" spans="1:21" x14ac:dyDescent="0.35">
      <c r="A3081" s="146">
        <v>5</v>
      </c>
      <c r="B3081" s="146" t="s">
        <v>241</v>
      </c>
      <c r="C3081" s="146">
        <v>2020</v>
      </c>
      <c r="D3081" s="146">
        <v>7</v>
      </c>
      <c r="E3081" s="146" t="s">
        <v>374</v>
      </c>
      <c r="F3081" s="147">
        <v>1</v>
      </c>
      <c r="G3081" s="146" t="s">
        <v>243</v>
      </c>
      <c r="H3081" s="146">
        <v>953</v>
      </c>
      <c r="I3081" s="146" t="s">
        <v>278</v>
      </c>
      <c r="J3081" s="146" t="s">
        <v>266</v>
      </c>
      <c r="K3081" s="146" t="s">
        <v>276</v>
      </c>
      <c r="L3081" s="146">
        <v>4512</v>
      </c>
      <c r="M3081" s="146" t="s">
        <v>247</v>
      </c>
      <c r="N3081" s="146">
        <v>788</v>
      </c>
      <c r="O3081" s="146">
        <v>36619.800000000003</v>
      </c>
      <c r="P3081" s="146">
        <v>294756</v>
      </c>
      <c r="Q3081" t="str">
        <f t="shared" si="48"/>
        <v>3-Small C&amp;I</v>
      </c>
      <c r="R3081" s="148"/>
      <c r="S3081" t="s">
        <v>381</v>
      </c>
      <c r="U3081" s="148"/>
    </row>
    <row r="3082" spans="1:21" x14ac:dyDescent="0.35">
      <c r="A3082" s="146">
        <v>5</v>
      </c>
      <c r="B3082" s="146" t="s">
        <v>241</v>
      </c>
      <c r="C3082" s="146">
        <v>2020</v>
      </c>
      <c r="D3082" s="146">
        <v>7</v>
      </c>
      <c r="E3082" s="146" t="s">
        <v>374</v>
      </c>
      <c r="F3082" s="147">
        <v>75</v>
      </c>
      <c r="G3082" s="146" t="s">
        <v>154</v>
      </c>
      <c r="H3082" s="146">
        <v>5</v>
      </c>
      <c r="I3082" s="146" t="s">
        <v>289</v>
      </c>
      <c r="J3082" s="146" t="s">
        <v>248</v>
      </c>
      <c r="K3082" s="146" t="s">
        <v>270</v>
      </c>
      <c r="L3082" s="146">
        <v>1575</v>
      </c>
      <c r="M3082" s="146" t="s">
        <v>320</v>
      </c>
      <c r="N3082" s="146">
        <v>5</v>
      </c>
      <c r="O3082" s="146">
        <v>2425.0700000000002</v>
      </c>
      <c r="P3082" s="146">
        <v>12950</v>
      </c>
      <c r="Q3082" t="str">
        <f t="shared" si="48"/>
        <v>3-Small C&amp;I</v>
      </c>
      <c r="R3082" s="148"/>
      <c r="S3082" t="s">
        <v>381</v>
      </c>
      <c r="U3082" s="148"/>
    </row>
    <row r="3083" spans="1:21" x14ac:dyDescent="0.35">
      <c r="A3083" s="146">
        <v>5</v>
      </c>
      <c r="B3083" s="146" t="s">
        <v>241</v>
      </c>
      <c r="C3083" s="146">
        <v>2020</v>
      </c>
      <c r="D3083" s="146">
        <v>7</v>
      </c>
      <c r="E3083" s="146" t="s">
        <v>374</v>
      </c>
      <c r="F3083" s="147">
        <v>77</v>
      </c>
      <c r="G3083" s="146" t="s">
        <v>154</v>
      </c>
      <c r="H3083" s="146">
        <v>5</v>
      </c>
      <c r="I3083" s="146" t="s">
        <v>289</v>
      </c>
      <c r="J3083" s="146" t="s">
        <v>248</v>
      </c>
      <c r="K3083" s="146" t="s">
        <v>270</v>
      </c>
      <c r="L3083" s="146">
        <v>1577</v>
      </c>
      <c r="M3083" s="146" t="s">
        <v>336</v>
      </c>
      <c r="N3083" s="146">
        <v>2</v>
      </c>
      <c r="O3083" s="146">
        <v>1352.07</v>
      </c>
      <c r="P3083" s="146">
        <v>7266</v>
      </c>
      <c r="Q3083" t="str">
        <f t="shared" si="48"/>
        <v>3-Small C&amp;I</v>
      </c>
      <c r="R3083" s="148"/>
      <c r="S3083" t="s">
        <v>381</v>
      </c>
      <c r="U3083" s="148"/>
    </row>
    <row r="3084" spans="1:21" x14ac:dyDescent="0.3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8"/>
      <c r="S3084" t="s">
        <v>381</v>
      </c>
      <c r="U3084" s="148"/>
    </row>
    <row r="3085" spans="1:21" x14ac:dyDescent="0.3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8"/>
      <c r="S3085" t="s">
        <v>381</v>
      </c>
      <c r="U3085" s="148"/>
    </row>
    <row r="3086" spans="1:21" x14ac:dyDescent="0.3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8.01</v>
      </c>
      <c r="P3086">
        <v>16</v>
      </c>
      <c r="Q3086" t="str">
        <f t="shared" si="48"/>
        <v>Street</v>
      </c>
      <c r="R3086" s="148"/>
      <c r="S3086" t="s">
        <v>381</v>
      </c>
      <c r="U3086" s="148"/>
    </row>
    <row r="3087" spans="1:21" x14ac:dyDescent="0.3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49.87</v>
      </c>
      <c r="P3087">
        <v>194</v>
      </c>
      <c r="Q3087" t="str">
        <f t="shared" si="48"/>
        <v>3-Small C&amp;I</v>
      </c>
      <c r="R3087" s="148"/>
      <c r="S3087" t="s">
        <v>381</v>
      </c>
      <c r="U3087" s="148"/>
    </row>
    <row r="3088" spans="1:21" x14ac:dyDescent="0.3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5859.95</v>
      </c>
      <c r="P3088">
        <v>76039</v>
      </c>
      <c r="Q3088" t="str">
        <f t="shared" si="48"/>
        <v>5-Large C&amp;I</v>
      </c>
      <c r="R3088" s="148"/>
      <c r="S3088" t="s">
        <v>381</v>
      </c>
      <c r="U3088" s="148"/>
    </row>
    <row r="3089" spans="1:21" x14ac:dyDescent="0.3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</v>
      </c>
      <c r="P3089">
        <v>4060</v>
      </c>
      <c r="Q3089" t="str">
        <f t="shared" si="48"/>
        <v>4-Medium C&amp;I</v>
      </c>
      <c r="R3089" s="148"/>
      <c r="S3089" t="s">
        <v>381</v>
      </c>
      <c r="U3089" s="148"/>
    </row>
    <row r="3090" spans="1:21" x14ac:dyDescent="0.3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</v>
      </c>
      <c r="P3090">
        <v>56320</v>
      </c>
      <c r="Q3090" t="str">
        <f t="shared" si="48"/>
        <v>4-Medium C&amp;I</v>
      </c>
      <c r="R3090" s="148"/>
      <c r="S3090" t="s">
        <v>381</v>
      </c>
      <c r="U3090" s="148"/>
    </row>
    <row r="3091" spans="1:21" x14ac:dyDescent="0.3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8"/>
      <c r="S3091" t="s">
        <v>381</v>
      </c>
      <c r="U3091" s="148"/>
    </row>
    <row r="3092" spans="1:21" x14ac:dyDescent="0.3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8"/>
      <c r="S3092" t="s">
        <v>381</v>
      </c>
      <c r="U3092" s="148"/>
    </row>
    <row r="3093" spans="1:21" x14ac:dyDescent="0.3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8"/>
      <c r="S3093" t="s">
        <v>381</v>
      </c>
      <c r="U3093" s="148"/>
    </row>
    <row r="3094" spans="1:21" x14ac:dyDescent="0.3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33449.64</v>
      </c>
      <c r="P3094">
        <v>244520</v>
      </c>
      <c r="Q3094" t="str">
        <f t="shared" si="48"/>
        <v>5-Large C&amp;I</v>
      </c>
      <c r="R3094" s="148"/>
      <c r="S3094" t="s">
        <v>381</v>
      </c>
      <c r="U3094" s="148"/>
    </row>
    <row r="3095" spans="1:21" x14ac:dyDescent="0.3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8"/>
      <c r="S3095" t="s">
        <v>381</v>
      </c>
      <c r="U3095" s="148"/>
    </row>
    <row r="3096" spans="1:21" x14ac:dyDescent="0.3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8"/>
      <c r="S3096" t="s">
        <v>381</v>
      </c>
      <c r="U3096" s="148"/>
    </row>
    <row r="3097" spans="1:21" x14ac:dyDescent="0.3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</v>
      </c>
      <c r="P3097">
        <v>281</v>
      </c>
      <c r="Q3097" t="str">
        <f t="shared" si="48"/>
        <v>3-Small C&amp;I</v>
      </c>
      <c r="R3097" s="148"/>
      <c r="S3097" t="s">
        <v>381</v>
      </c>
      <c r="U3097" s="148"/>
    </row>
    <row r="3098" spans="1:21" x14ac:dyDescent="0.3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2016.31</v>
      </c>
      <c r="P3098">
        <v>20780</v>
      </c>
      <c r="Q3098" t="str">
        <f t="shared" si="48"/>
        <v>3-Small C&amp;I</v>
      </c>
      <c r="R3098" s="148"/>
      <c r="S3098" t="s">
        <v>381</v>
      </c>
      <c r="U3098" s="148"/>
    </row>
    <row r="3099" spans="1:21" x14ac:dyDescent="0.3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</v>
      </c>
      <c r="P3099">
        <v>7447441</v>
      </c>
      <c r="Q3099" t="str">
        <f t="shared" si="48"/>
        <v>3-Small C&amp;I</v>
      </c>
      <c r="R3099" s="148"/>
      <c r="S3099" t="s">
        <v>381</v>
      </c>
      <c r="U3099" s="148"/>
    </row>
    <row r="3100" spans="1:21" x14ac:dyDescent="0.3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8"/>
      <c r="S3100" t="s">
        <v>381</v>
      </c>
      <c r="U3100" s="148"/>
    </row>
    <row r="3101" spans="1:21" x14ac:dyDescent="0.3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8"/>
      <c r="S3101" t="s">
        <v>381</v>
      </c>
      <c r="U3101" s="148"/>
    </row>
    <row r="3102" spans="1:21" x14ac:dyDescent="0.3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8"/>
      <c r="S3102" t="s">
        <v>381</v>
      </c>
      <c r="U3102" s="148"/>
    </row>
    <row r="3103" spans="1:21" x14ac:dyDescent="0.3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475.02</v>
      </c>
      <c r="P3103">
        <v>4392</v>
      </c>
      <c r="Q3103" t="str">
        <f t="shared" si="48"/>
        <v>3-Small C&amp;I</v>
      </c>
      <c r="R3103" s="148"/>
      <c r="S3103" t="s">
        <v>381</v>
      </c>
      <c r="U3103" s="148"/>
    </row>
    <row r="3104" spans="1:21" x14ac:dyDescent="0.3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</v>
      </c>
      <c r="P3104">
        <v>1447212</v>
      </c>
      <c r="Q3104" t="str">
        <f t="shared" si="48"/>
        <v>4-Medium C&amp;I</v>
      </c>
      <c r="R3104" s="148"/>
      <c r="S3104" t="s">
        <v>381</v>
      </c>
      <c r="U3104" s="148"/>
    </row>
    <row r="3105" spans="1:21" x14ac:dyDescent="0.3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8"/>
      <c r="S3105" t="s">
        <v>381</v>
      </c>
      <c r="U3105" s="148"/>
    </row>
    <row r="3106" spans="1:21" x14ac:dyDescent="0.3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8"/>
      <c r="S3106" t="s">
        <v>381</v>
      </c>
      <c r="U3106" s="148"/>
    </row>
    <row r="3107" spans="1:21" x14ac:dyDescent="0.3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3124.81</v>
      </c>
      <c r="P3107">
        <v>28449</v>
      </c>
      <c r="Q3107" t="str">
        <f t="shared" si="48"/>
        <v>3-Small C&amp;I</v>
      </c>
      <c r="R3107" s="148"/>
      <c r="S3107" t="s">
        <v>381</v>
      </c>
      <c r="U3107" s="148"/>
    </row>
    <row r="3108" spans="1:21" x14ac:dyDescent="0.3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8"/>
      <c r="S3108" t="s">
        <v>381</v>
      </c>
      <c r="U3108" s="148"/>
    </row>
    <row r="3109" spans="1:21" x14ac:dyDescent="0.3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</v>
      </c>
      <c r="P3109">
        <v>-259</v>
      </c>
      <c r="Q3109" t="str">
        <f t="shared" si="48"/>
        <v>3-Small C&amp;I</v>
      </c>
      <c r="R3109" s="148"/>
      <c r="S3109" t="s">
        <v>381</v>
      </c>
      <c r="U3109" s="148"/>
    </row>
    <row r="3110" spans="1:21" x14ac:dyDescent="0.3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</v>
      </c>
      <c r="P3110">
        <v>630</v>
      </c>
      <c r="Q3110" t="str">
        <f t="shared" si="48"/>
        <v>3-Small C&amp;I</v>
      </c>
      <c r="R3110" s="148"/>
      <c r="S3110" t="s">
        <v>381</v>
      </c>
      <c r="U3110" s="148"/>
    </row>
    <row r="3111" spans="1:21" x14ac:dyDescent="0.3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8"/>
      <c r="S3111" t="s">
        <v>381</v>
      </c>
      <c r="U3111" s="148"/>
    </row>
    <row r="3112" spans="1:21" x14ac:dyDescent="0.3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</v>
      </c>
      <c r="P3112">
        <v>493424</v>
      </c>
      <c r="Q3112" t="str">
        <f t="shared" si="48"/>
        <v>3-Small C&amp;I</v>
      </c>
      <c r="R3112" s="148"/>
      <c r="S3112" t="s">
        <v>381</v>
      </c>
      <c r="U3112" s="148"/>
    </row>
    <row r="3113" spans="1:21" x14ac:dyDescent="0.3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</v>
      </c>
      <c r="P3113">
        <v>478</v>
      </c>
      <c r="Q3113" t="str">
        <f t="shared" si="48"/>
        <v>Street</v>
      </c>
      <c r="R3113" s="148"/>
      <c r="S3113" t="s">
        <v>381</v>
      </c>
      <c r="U3113" s="148"/>
    </row>
    <row r="3114" spans="1:21" x14ac:dyDescent="0.3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8"/>
      <c r="S3114" t="s">
        <v>381</v>
      </c>
      <c r="U3114" s="148"/>
    </row>
    <row r="3115" spans="1:21" x14ac:dyDescent="0.3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8035.53</v>
      </c>
      <c r="P3115">
        <v>30493</v>
      </c>
      <c r="Q3115" t="str">
        <f t="shared" si="48"/>
        <v>Street</v>
      </c>
      <c r="R3115" s="148"/>
      <c r="S3115" t="s">
        <v>381</v>
      </c>
      <c r="U3115" s="148"/>
    </row>
    <row r="3116" spans="1:21" x14ac:dyDescent="0.3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</v>
      </c>
      <c r="P3116">
        <v>79572</v>
      </c>
      <c r="Q3116" t="str">
        <f t="shared" si="48"/>
        <v>Street</v>
      </c>
      <c r="R3116" s="148"/>
      <c r="S3116" t="s">
        <v>381</v>
      </c>
      <c r="U3116" s="148"/>
    </row>
    <row r="3117" spans="1:21" x14ac:dyDescent="0.3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</v>
      </c>
      <c r="P3117">
        <v>100</v>
      </c>
      <c r="Q3117" t="str">
        <f t="shared" si="48"/>
        <v>Street</v>
      </c>
      <c r="R3117" s="148"/>
      <c r="S3117" t="s">
        <v>381</v>
      </c>
      <c r="U3117" s="148"/>
    </row>
    <row r="3118" spans="1:21" x14ac:dyDescent="0.3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268066.73</v>
      </c>
      <c r="P3118">
        <v>1167190</v>
      </c>
      <c r="Q3118" t="str">
        <f t="shared" si="48"/>
        <v>1-Residential</v>
      </c>
      <c r="R3118" s="148"/>
      <c r="S3118" t="s">
        <v>381</v>
      </c>
      <c r="U3118" s="148"/>
    </row>
    <row r="3119" spans="1:21" x14ac:dyDescent="0.3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168.7</v>
      </c>
      <c r="P3119">
        <v>3717</v>
      </c>
      <c r="Q3119" t="str">
        <f t="shared" si="48"/>
        <v>2-Low Income Residential</v>
      </c>
      <c r="R3119" s="148"/>
      <c r="S3119" t="s">
        <v>381</v>
      </c>
      <c r="U3119" s="148"/>
    </row>
    <row r="3120" spans="1:21" x14ac:dyDescent="0.3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8"/>
      <c r="S3120" t="s">
        <v>381</v>
      </c>
      <c r="U3120" s="148"/>
    </row>
    <row r="3121" spans="1:21" x14ac:dyDescent="0.3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8"/>
      <c r="S3121" t="s">
        <v>381</v>
      </c>
      <c r="U3121" s="148"/>
    </row>
    <row r="3122" spans="1:21" x14ac:dyDescent="0.3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8"/>
      <c r="S3122" t="s">
        <v>381</v>
      </c>
      <c r="U3122" s="148"/>
    </row>
    <row r="3123" spans="1:21" x14ac:dyDescent="0.3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-369207.8</v>
      </c>
      <c r="P3123">
        <v>513702</v>
      </c>
      <c r="Q3123" t="str">
        <f t="shared" si="48"/>
        <v>3-Small C&amp;I</v>
      </c>
      <c r="R3123" s="148"/>
      <c r="S3123" t="s">
        <v>381</v>
      </c>
      <c r="U3123" s="148"/>
    </row>
    <row r="3124" spans="1:21" x14ac:dyDescent="0.3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8"/>
      <c r="S3124" t="s">
        <v>381</v>
      </c>
      <c r="U3124" s="148"/>
    </row>
    <row r="3125" spans="1:21" x14ac:dyDescent="0.3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8"/>
      <c r="S3125" t="s">
        <v>381</v>
      </c>
      <c r="U3125" s="148"/>
    </row>
    <row r="3126" spans="1:21" x14ac:dyDescent="0.3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</v>
      </c>
      <c r="P3126">
        <v>61080</v>
      </c>
      <c r="Q3126" t="str">
        <f t="shared" si="48"/>
        <v>5-Large C&amp;I</v>
      </c>
      <c r="R3126" s="148"/>
      <c r="S3126" t="s">
        <v>381</v>
      </c>
      <c r="U3126" s="148"/>
    </row>
    <row r="3127" spans="1:21" x14ac:dyDescent="0.3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</v>
      </c>
      <c r="P3127">
        <v>10526</v>
      </c>
      <c r="Q3127" t="str">
        <f t="shared" si="48"/>
        <v>3-Small C&amp;I</v>
      </c>
      <c r="R3127" s="148"/>
      <c r="S3127" t="s">
        <v>381</v>
      </c>
      <c r="U3127" s="148"/>
    </row>
    <row r="3128" spans="1:21" x14ac:dyDescent="0.3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8"/>
      <c r="S3128" t="s">
        <v>381</v>
      </c>
      <c r="U3128" s="148"/>
    </row>
    <row r="3129" spans="1:21" x14ac:dyDescent="0.3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8"/>
      <c r="S3129" t="s">
        <v>381</v>
      </c>
      <c r="U3129" s="148"/>
    </row>
    <row r="3130" spans="1:21" x14ac:dyDescent="0.3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8"/>
      <c r="S3130" t="s">
        <v>381</v>
      </c>
      <c r="U3130" s="148"/>
    </row>
    <row r="3131" spans="1:21" x14ac:dyDescent="0.3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141029.68</v>
      </c>
      <c r="P3131">
        <v>365969</v>
      </c>
      <c r="Q3131" t="str">
        <f t="shared" si="48"/>
        <v>Street</v>
      </c>
      <c r="R3131" s="148"/>
      <c r="S3131" t="s">
        <v>381</v>
      </c>
      <c r="U3131" s="148"/>
    </row>
    <row r="3132" spans="1:21" x14ac:dyDescent="0.3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</v>
      </c>
      <c r="P3132">
        <v>21939</v>
      </c>
      <c r="Q3132" t="str">
        <f t="shared" si="48"/>
        <v>1-Residential</v>
      </c>
      <c r="R3132" s="148"/>
      <c r="S3132" t="s">
        <v>381</v>
      </c>
      <c r="U3132" s="148"/>
    </row>
    <row r="3133" spans="1:21" x14ac:dyDescent="0.3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605247.48</v>
      </c>
      <c r="P3133">
        <v>4092182</v>
      </c>
      <c r="Q3133" t="str">
        <f t="shared" si="48"/>
        <v>2-Low Income Residential</v>
      </c>
      <c r="R3133" s="148"/>
      <c r="S3133" t="s">
        <v>381</v>
      </c>
      <c r="U3133" s="148"/>
    </row>
    <row r="3134" spans="1:21" x14ac:dyDescent="0.3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</v>
      </c>
      <c r="P3134">
        <v>186440</v>
      </c>
      <c r="Q3134" t="str">
        <f t="shared" si="48"/>
        <v>Street</v>
      </c>
      <c r="R3134" s="148"/>
      <c r="S3134" t="s">
        <v>381</v>
      </c>
      <c r="U3134" s="148"/>
    </row>
    <row r="3135" spans="1:21" x14ac:dyDescent="0.3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8"/>
      <c r="S3135" t="s">
        <v>381</v>
      </c>
      <c r="U3135" s="148"/>
    </row>
    <row r="3136" spans="1:21" x14ac:dyDescent="0.3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-60.47</v>
      </c>
      <c r="P3136">
        <v>-247</v>
      </c>
      <c r="Q3136" t="str">
        <f t="shared" si="48"/>
        <v>1-Residential</v>
      </c>
      <c r="R3136" s="148"/>
      <c r="S3136" t="s">
        <v>381</v>
      </c>
      <c r="U3136" s="148"/>
    </row>
    <row r="3137" spans="1:21" x14ac:dyDescent="0.3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8"/>
      <c r="S3137" t="s">
        <v>381</v>
      </c>
      <c r="U3137" s="148"/>
    </row>
    <row r="3138" spans="1:21" x14ac:dyDescent="0.3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</v>
      </c>
      <c r="P3138">
        <v>67727</v>
      </c>
      <c r="Q3138" t="str">
        <f t="shared" ref="Q3138:Q3201" si="49">VLOOKUP(J3138,S:T,2,FALSE)</f>
        <v>2-Low Income Residential</v>
      </c>
      <c r="R3138" s="148"/>
      <c r="S3138" t="s">
        <v>381</v>
      </c>
      <c r="U3138" s="148"/>
    </row>
    <row r="3139" spans="1:21" x14ac:dyDescent="0.3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8"/>
      <c r="S3139" t="s">
        <v>381</v>
      </c>
      <c r="U3139" s="148"/>
    </row>
    <row r="3140" spans="1:21" x14ac:dyDescent="0.3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7459.66</v>
      </c>
      <c r="P3140">
        <v>43200</v>
      </c>
      <c r="Q3140" t="str">
        <f t="shared" si="49"/>
        <v>4-Medium C&amp;I</v>
      </c>
      <c r="R3140" s="148"/>
      <c r="S3140" t="s">
        <v>381</v>
      </c>
      <c r="U3140" s="148"/>
    </row>
    <row r="3141" spans="1:21" x14ac:dyDescent="0.3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</v>
      </c>
      <c r="P3141">
        <v>14360734</v>
      </c>
      <c r="Q3141" t="str">
        <f t="shared" si="49"/>
        <v>4-Medium C&amp;I</v>
      </c>
      <c r="R3141" s="148"/>
      <c r="S3141" t="s">
        <v>381</v>
      </c>
      <c r="U3141" s="148"/>
    </row>
    <row r="3142" spans="1:21" x14ac:dyDescent="0.3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</v>
      </c>
      <c r="P3142">
        <v>865</v>
      </c>
      <c r="Q3142" t="str">
        <f t="shared" si="49"/>
        <v>3-Small C&amp;I</v>
      </c>
      <c r="R3142" s="148"/>
      <c r="S3142" t="s">
        <v>381</v>
      </c>
      <c r="U3142" s="148"/>
    </row>
    <row r="3143" spans="1:21" x14ac:dyDescent="0.3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</v>
      </c>
      <c r="P3143">
        <v>0</v>
      </c>
      <c r="Q3143" t="str">
        <f t="shared" si="49"/>
        <v>4-Medium C&amp;I</v>
      </c>
      <c r="R3143" s="148"/>
      <c r="S3143" t="s">
        <v>381</v>
      </c>
      <c r="U3143" s="148"/>
    </row>
    <row r="3144" spans="1:21" x14ac:dyDescent="0.3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1343.83</v>
      </c>
      <c r="P3144">
        <v>7640</v>
      </c>
      <c r="Q3144" t="str">
        <f t="shared" si="49"/>
        <v>4-Medium C&amp;I</v>
      </c>
      <c r="R3144" s="148"/>
      <c r="S3144" t="s">
        <v>381</v>
      </c>
      <c r="U3144" s="148"/>
    </row>
    <row r="3145" spans="1:21" x14ac:dyDescent="0.3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21.24</v>
      </c>
      <c r="P3145">
        <v>77</v>
      </c>
      <c r="Q3145" t="str">
        <f t="shared" si="49"/>
        <v>3-Small C&amp;I</v>
      </c>
      <c r="R3145" s="148"/>
      <c r="S3145" t="s">
        <v>381</v>
      </c>
      <c r="U3145" s="148"/>
    </row>
    <row r="3146" spans="1:21" x14ac:dyDescent="0.3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8"/>
      <c r="S3146" t="s">
        <v>381</v>
      </c>
      <c r="U3146" s="148"/>
    </row>
    <row r="3147" spans="1:21" x14ac:dyDescent="0.3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8"/>
      <c r="S3147" t="s">
        <v>381</v>
      </c>
      <c r="U3147" s="148"/>
    </row>
    <row r="3148" spans="1:21" x14ac:dyDescent="0.3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</v>
      </c>
      <c r="P3148">
        <v>1622</v>
      </c>
      <c r="Q3148" t="str">
        <f t="shared" si="49"/>
        <v>3-Small C&amp;I</v>
      </c>
      <c r="R3148" s="148"/>
      <c r="S3148" t="s">
        <v>381</v>
      </c>
      <c r="U3148" s="148"/>
    </row>
    <row r="3149" spans="1:21" x14ac:dyDescent="0.3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8"/>
      <c r="S3149" t="s">
        <v>381</v>
      </c>
      <c r="U3149" s="148"/>
    </row>
    <row r="3150" spans="1:21" x14ac:dyDescent="0.3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744.18</v>
      </c>
      <c r="P3150">
        <v>6176</v>
      </c>
      <c r="Q3150" t="str">
        <f t="shared" si="49"/>
        <v>3-Small C&amp;I</v>
      </c>
      <c r="R3150" s="148"/>
      <c r="S3150" t="s">
        <v>381</v>
      </c>
      <c r="U3150" s="148"/>
    </row>
    <row r="3151" spans="1:21" x14ac:dyDescent="0.3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8"/>
      <c r="S3151" t="s">
        <v>381</v>
      </c>
      <c r="U3151" s="148"/>
    </row>
    <row r="3152" spans="1:21" x14ac:dyDescent="0.3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8"/>
      <c r="S3152" t="s">
        <v>381</v>
      </c>
      <c r="U3152" s="148"/>
    </row>
    <row r="3153" spans="1:21" x14ac:dyDescent="0.3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8"/>
      <c r="S3153" t="s">
        <v>381</v>
      </c>
      <c r="U3153" s="148"/>
    </row>
    <row r="3154" spans="1:21" x14ac:dyDescent="0.3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8"/>
      <c r="S3154" t="s">
        <v>381</v>
      </c>
      <c r="U3154" s="148"/>
    </row>
    <row r="3155" spans="1:21" x14ac:dyDescent="0.3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59884.1</v>
      </c>
      <c r="P3155">
        <v>335933</v>
      </c>
      <c r="Q3155" t="str">
        <f t="shared" si="49"/>
        <v>3-Small C&amp;I</v>
      </c>
      <c r="R3155" s="148"/>
      <c r="S3155" t="s">
        <v>381</v>
      </c>
      <c r="U3155" s="148"/>
    </row>
    <row r="3156" spans="1:21" x14ac:dyDescent="0.3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42363.42</v>
      </c>
      <c r="P3156">
        <v>105190</v>
      </c>
      <c r="Q3156" t="str">
        <f t="shared" si="49"/>
        <v>Street</v>
      </c>
      <c r="R3156" s="148"/>
      <c r="S3156" t="s">
        <v>381</v>
      </c>
      <c r="U3156" s="148"/>
    </row>
    <row r="3157" spans="1:21" x14ac:dyDescent="0.3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</v>
      </c>
      <c r="P3157">
        <v>887527</v>
      </c>
      <c r="Q3157" t="str">
        <f t="shared" si="49"/>
        <v>Street</v>
      </c>
      <c r="R3157" s="148"/>
      <c r="S3157" t="s">
        <v>381</v>
      </c>
      <c r="U3157" s="148"/>
    </row>
    <row r="3158" spans="1:21" x14ac:dyDescent="0.3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8"/>
      <c r="S3158" t="s">
        <v>381</v>
      </c>
      <c r="U3158" s="148"/>
    </row>
    <row r="3159" spans="1:21" x14ac:dyDescent="0.3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8"/>
      <c r="S3159" t="s">
        <v>381</v>
      </c>
      <c r="U3159" s="148"/>
    </row>
    <row r="3160" spans="1:21" x14ac:dyDescent="0.3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</v>
      </c>
      <c r="P3160">
        <v>8670</v>
      </c>
      <c r="Q3160" t="str">
        <f t="shared" si="49"/>
        <v>Street</v>
      </c>
      <c r="R3160" s="148"/>
      <c r="S3160" t="s">
        <v>381</v>
      </c>
      <c r="U3160" s="148"/>
    </row>
    <row r="3161" spans="1:21" x14ac:dyDescent="0.3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48476.78</v>
      </c>
      <c r="P3161">
        <v>70982</v>
      </c>
      <c r="Q3161" t="str">
        <f t="shared" si="49"/>
        <v>Street</v>
      </c>
      <c r="R3161" s="148"/>
      <c r="S3161" t="s">
        <v>381</v>
      </c>
      <c r="U3161" s="148"/>
    </row>
    <row r="3162" spans="1:21" x14ac:dyDescent="0.3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8"/>
      <c r="S3162" t="s">
        <v>381</v>
      </c>
      <c r="U3162" s="148"/>
    </row>
    <row r="3163" spans="1:21" x14ac:dyDescent="0.3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6024.03</v>
      </c>
      <c r="P3163">
        <v>16022</v>
      </c>
      <c r="Q3163" t="str">
        <f t="shared" si="49"/>
        <v>Street</v>
      </c>
      <c r="R3163" s="148"/>
      <c r="S3163" t="s">
        <v>381</v>
      </c>
      <c r="U3163" s="148"/>
    </row>
    <row r="3164" spans="1:21" x14ac:dyDescent="0.3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8"/>
      <c r="S3164" t="s">
        <v>381</v>
      </c>
      <c r="U3164" s="148"/>
    </row>
    <row r="3165" spans="1:21" x14ac:dyDescent="0.3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</v>
      </c>
      <c r="P3165">
        <v>860</v>
      </c>
      <c r="Q3165" t="str">
        <f t="shared" si="49"/>
        <v>3-Small C&amp;I</v>
      </c>
      <c r="R3165" s="148"/>
      <c r="S3165" t="s">
        <v>381</v>
      </c>
      <c r="U3165" s="148"/>
    </row>
    <row r="3166" spans="1:21" x14ac:dyDescent="0.3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83306.42</v>
      </c>
      <c r="P3166">
        <v>1124044</v>
      </c>
      <c r="Q3166" t="str">
        <f t="shared" si="49"/>
        <v>5-Large C&amp;I</v>
      </c>
      <c r="R3166" s="148"/>
      <c r="S3166" t="s">
        <v>381</v>
      </c>
      <c r="U3166" s="148"/>
    </row>
    <row r="3167" spans="1:21" x14ac:dyDescent="0.3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8"/>
      <c r="S3167" t="s">
        <v>381</v>
      </c>
      <c r="U3167" s="148"/>
    </row>
    <row r="3168" spans="1:21" x14ac:dyDescent="0.3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8"/>
      <c r="S3168" t="s">
        <v>381</v>
      </c>
      <c r="U3168" s="148"/>
    </row>
    <row r="3169" spans="1:21" x14ac:dyDescent="0.3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8"/>
      <c r="S3169" t="s">
        <v>381</v>
      </c>
      <c r="U3169" s="148"/>
    </row>
    <row r="3170" spans="1:21" x14ac:dyDescent="0.3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8"/>
      <c r="S3170" t="s">
        <v>381</v>
      </c>
      <c r="U3170" s="148"/>
    </row>
    <row r="3171" spans="1:21" x14ac:dyDescent="0.3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21058.85</v>
      </c>
      <c r="P3171">
        <v>152826</v>
      </c>
      <c r="Q3171" t="str">
        <f t="shared" si="49"/>
        <v>1-Residential</v>
      </c>
      <c r="R3171" s="148"/>
      <c r="S3171" t="s">
        <v>381</v>
      </c>
      <c r="U3171" s="148"/>
    </row>
    <row r="3172" spans="1:21" x14ac:dyDescent="0.3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14526.81</v>
      </c>
      <c r="P3172">
        <v>102200</v>
      </c>
      <c r="Q3172" t="str">
        <f t="shared" si="49"/>
        <v>5-Large C&amp;I</v>
      </c>
      <c r="R3172" s="148"/>
      <c r="S3172" t="s">
        <v>381</v>
      </c>
      <c r="U3172" s="148"/>
    </row>
    <row r="3173" spans="1:21" x14ac:dyDescent="0.3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8"/>
      <c r="S3173" t="s">
        <v>381</v>
      </c>
      <c r="U3173" s="148"/>
    </row>
    <row r="3174" spans="1:21" x14ac:dyDescent="0.3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</v>
      </c>
      <c r="P3174">
        <v>292</v>
      </c>
      <c r="Q3174" t="str">
        <f t="shared" si="49"/>
        <v>3-Small C&amp;I</v>
      </c>
      <c r="R3174" s="148"/>
      <c r="S3174" t="s">
        <v>381</v>
      </c>
      <c r="U3174" s="148"/>
    </row>
    <row r="3175" spans="1:21" x14ac:dyDescent="0.3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8"/>
      <c r="S3175" t="s">
        <v>381</v>
      </c>
      <c r="U3175" s="148"/>
    </row>
    <row r="3176" spans="1:21" x14ac:dyDescent="0.3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29459.94</v>
      </c>
      <c r="P3176">
        <v>137431</v>
      </c>
      <c r="Q3176" t="str">
        <f t="shared" si="49"/>
        <v>Street</v>
      </c>
      <c r="R3176" s="148"/>
      <c r="S3176" t="s">
        <v>381</v>
      </c>
      <c r="U3176" s="148"/>
    </row>
    <row r="3177" spans="1:21" x14ac:dyDescent="0.3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17.04</v>
      </c>
      <c r="P3177">
        <v>16</v>
      </c>
      <c r="Q3177" t="str">
        <f t="shared" si="49"/>
        <v>Street</v>
      </c>
      <c r="R3177" s="148"/>
      <c r="S3177" t="s">
        <v>381</v>
      </c>
      <c r="U3177" s="148"/>
    </row>
    <row r="3178" spans="1:21" x14ac:dyDescent="0.3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8"/>
      <c r="S3178" t="s">
        <v>381</v>
      </c>
      <c r="U3178" s="148"/>
    </row>
    <row r="3179" spans="1:21" x14ac:dyDescent="0.3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8"/>
      <c r="S3179" t="s">
        <v>381</v>
      </c>
      <c r="U3179" s="148"/>
    </row>
    <row r="3180" spans="1:21" x14ac:dyDescent="0.3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8"/>
      <c r="S3180" t="s">
        <v>381</v>
      </c>
      <c r="U3180" s="148"/>
    </row>
    <row r="3181" spans="1:21" x14ac:dyDescent="0.3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59.29</v>
      </c>
      <c r="P3181">
        <v>109</v>
      </c>
      <c r="Q3181" t="str">
        <f t="shared" si="49"/>
        <v>Street</v>
      </c>
      <c r="R3181" s="148"/>
      <c r="S3181" t="s">
        <v>381</v>
      </c>
      <c r="U3181" s="148"/>
    </row>
    <row r="3182" spans="1:21" x14ac:dyDescent="0.3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8"/>
      <c r="S3182" t="s">
        <v>381</v>
      </c>
      <c r="U3182" s="148"/>
    </row>
    <row r="3183" spans="1:21" x14ac:dyDescent="0.3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8"/>
      <c r="S3183" t="s">
        <v>381</v>
      </c>
      <c r="U3183" s="148"/>
    </row>
    <row r="3184" spans="1:21" x14ac:dyDescent="0.3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8"/>
      <c r="S3184" t="s">
        <v>381</v>
      </c>
      <c r="U3184" s="148"/>
    </row>
    <row r="3185" spans="1:21" x14ac:dyDescent="0.3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1723212.65</v>
      </c>
      <c r="P3185">
        <v>12697657</v>
      </c>
      <c r="Q3185" t="str">
        <f t="shared" si="49"/>
        <v>1-Residential</v>
      </c>
      <c r="R3185" s="148"/>
      <c r="S3185" t="s">
        <v>381</v>
      </c>
      <c r="U3185" s="148"/>
    </row>
    <row r="3186" spans="1:21" x14ac:dyDescent="0.3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</v>
      </c>
      <c r="P3186">
        <v>90640</v>
      </c>
      <c r="Q3186" t="str">
        <f t="shared" si="49"/>
        <v>4-Medium C&amp;I</v>
      </c>
      <c r="R3186" s="148"/>
      <c r="S3186" t="s">
        <v>381</v>
      </c>
      <c r="U3186" s="148"/>
    </row>
    <row r="3187" spans="1:21" x14ac:dyDescent="0.3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7985.65</v>
      </c>
      <c r="P3187">
        <v>52800</v>
      </c>
      <c r="Q3187" t="str">
        <f t="shared" si="49"/>
        <v>4-Medium C&amp;I</v>
      </c>
      <c r="R3187" s="148"/>
      <c r="S3187" t="s">
        <v>381</v>
      </c>
      <c r="U3187" s="148"/>
    </row>
    <row r="3188" spans="1:21" x14ac:dyDescent="0.3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8"/>
      <c r="S3188" t="s">
        <v>381</v>
      </c>
      <c r="U3188" s="148"/>
    </row>
    <row r="3189" spans="1:21" x14ac:dyDescent="0.3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8"/>
      <c r="S3189" t="s">
        <v>381</v>
      </c>
      <c r="U3189" s="148"/>
    </row>
    <row r="3190" spans="1:21" x14ac:dyDescent="0.3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8"/>
      <c r="S3190" t="s">
        <v>381</v>
      </c>
      <c r="U3190" s="148"/>
    </row>
    <row r="3191" spans="1:21" x14ac:dyDescent="0.3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</v>
      </c>
      <c r="P3191">
        <v>4113322</v>
      </c>
      <c r="Q3191" t="str">
        <f t="shared" si="49"/>
        <v>3-Small C&amp;I</v>
      </c>
      <c r="R3191" s="148"/>
      <c r="S3191" t="s">
        <v>381</v>
      </c>
      <c r="U3191" s="148"/>
    </row>
    <row r="3192" spans="1:21" x14ac:dyDescent="0.3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8"/>
      <c r="S3192" t="s">
        <v>381</v>
      </c>
      <c r="U3192" s="148"/>
    </row>
    <row r="3193" spans="1:21" x14ac:dyDescent="0.3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59.44</v>
      </c>
      <c r="P3193">
        <v>214</v>
      </c>
      <c r="Q3193" t="str">
        <f t="shared" si="49"/>
        <v>3-Small C&amp;I</v>
      </c>
      <c r="R3193" s="148"/>
      <c r="S3193" t="s">
        <v>381</v>
      </c>
      <c r="U3193" s="148"/>
    </row>
    <row r="3194" spans="1:21" x14ac:dyDescent="0.3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8"/>
      <c r="S3194" t="s">
        <v>381</v>
      </c>
      <c r="U3194" s="148"/>
    </row>
    <row r="3195" spans="1:21" x14ac:dyDescent="0.3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19498.12</v>
      </c>
      <c r="P3195">
        <v>50380</v>
      </c>
      <c r="Q3195" t="str">
        <f t="shared" si="49"/>
        <v>Street</v>
      </c>
      <c r="R3195" s="148"/>
      <c r="S3195" t="s">
        <v>381</v>
      </c>
      <c r="U3195" s="148"/>
    </row>
    <row r="3196" spans="1:21" x14ac:dyDescent="0.3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</v>
      </c>
      <c r="P3196">
        <v>841231</v>
      </c>
      <c r="Q3196" t="str">
        <f t="shared" si="49"/>
        <v>Street</v>
      </c>
      <c r="R3196" s="148"/>
      <c r="S3196" t="s">
        <v>381</v>
      </c>
      <c r="U3196" s="148"/>
    </row>
    <row r="3197" spans="1:21" x14ac:dyDescent="0.3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8"/>
      <c r="S3197" t="s">
        <v>381</v>
      </c>
      <c r="U3197" s="148"/>
    </row>
    <row r="3198" spans="1:21" x14ac:dyDescent="0.3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8"/>
      <c r="S3198" t="s">
        <v>381</v>
      </c>
      <c r="U3198" s="148"/>
    </row>
    <row r="3199" spans="1:21" x14ac:dyDescent="0.3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</v>
      </c>
      <c r="P3199">
        <v>7096</v>
      </c>
      <c r="Q3199" t="str">
        <f t="shared" si="49"/>
        <v>Street</v>
      </c>
      <c r="R3199" s="148"/>
      <c r="S3199" t="s">
        <v>381</v>
      </c>
      <c r="U3199" s="148"/>
    </row>
    <row r="3200" spans="1:21" x14ac:dyDescent="0.3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</v>
      </c>
      <c r="P3200">
        <v>37989</v>
      </c>
      <c r="Q3200" t="str">
        <f t="shared" si="49"/>
        <v>1-Residential</v>
      </c>
      <c r="R3200" s="148"/>
      <c r="S3200" t="s">
        <v>381</v>
      </c>
      <c r="U3200" s="148"/>
    </row>
    <row r="3201" spans="1:21" x14ac:dyDescent="0.3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</v>
      </c>
      <c r="P3201">
        <v>6600</v>
      </c>
      <c r="Q3201" t="str">
        <f t="shared" si="49"/>
        <v>2-Low Income Residential</v>
      </c>
      <c r="R3201" s="148"/>
      <c r="S3201" t="s">
        <v>381</v>
      </c>
      <c r="U3201" s="148"/>
    </row>
    <row r="3202" spans="1:21" x14ac:dyDescent="0.3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</v>
      </c>
      <c r="P3202">
        <v>49774045</v>
      </c>
      <c r="Q3202" t="str">
        <f t="shared" ref="Q3202:Q3265" si="50">VLOOKUP(J3202,S:T,2,FALSE)</f>
        <v>2-Low Income Residential</v>
      </c>
      <c r="R3202" s="148"/>
      <c r="S3202" t="s">
        <v>381</v>
      </c>
      <c r="U3202" s="148"/>
    </row>
    <row r="3203" spans="1:21" x14ac:dyDescent="0.3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3628.93</v>
      </c>
      <c r="P3203">
        <v>85728</v>
      </c>
      <c r="Q3203" t="str">
        <f t="shared" si="50"/>
        <v>2-Low Income Residential</v>
      </c>
      <c r="R3203" s="148"/>
      <c r="S3203" t="s">
        <v>381</v>
      </c>
      <c r="U3203" s="148"/>
    </row>
    <row r="3204" spans="1:21" x14ac:dyDescent="0.3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</v>
      </c>
      <c r="P3204">
        <v>288</v>
      </c>
      <c r="Q3204" t="str">
        <f t="shared" si="50"/>
        <v>3-Small C&amp;I</v>
      </c>
      <c r="R3204" s="148"/>
      <c r="S3204" t="s">
        <v>381</v>
      </c>
      <c r="U3204" s="148"/>
    </row>
    <row r="3205" spans="1:21" x14ac:dyDescent="0.3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</v>
      </c>
      <c r="P3205">
        <v>953</v>
      </c>
      <c r="Q3205" t="str">
        <f t="shared" si="50"/>
        <v>3-Small C&amp;I</v>
      </c>
      <c r="R3205" s="148"/>
      <c r="S3205" t="s">
        <v>381</v>
      </c>
      <c r="U3205" s="148"/>
    </row>
    <row r="3206" spans="1:21" x14ac:dyDescent="0.3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</v>
      </c>
      <c r="P3206">
        <v>3799</v>
      </c>
      <c r="Q3206" t="str">
        <f t="shared" si="50"/>
        <v>Street</v>
      </c>
      <c r="R3206" s="148"/>
      <c r="S3206" t="s">
        <v>381</v>
      </c>
      <c r="U3206" s="148"/>
    </row>
    <row r="3207" spans="1:21" x14ac:dyDescent="0.3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1629.56</v>
      </c>
      <c r="P3207">
        <v>11321</v>
      </c>
      <c r="Q3207" t="str">
        <f t="shared" si="50"/>
        <v>1-Residential</v>
      </c>
      <c r="R3207" s="148"/>
      <c r="S3207" t="s">
        <v>381</v>
      </c>
      <c r="U3207" s="148"/>
    </row>
    <row r="3208" spans="1:21" x14ac:dyDescent="0.3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8"/>
      <c r="S3208" t="s">
        <v>381</v>
      </c>
      <c r="U3208" s="148"/>
    </row>
    <row r="3209" spans="1:21" x14ac:dyDescent="0.3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99022.34</v>
      </c>
      <c r="P3209">
        <v>494314</v>
      </c>
      <c r="Q3209" t="str">
        <f t="shared" si="50"/>
        <v>3-Small C&amp;I</v>
      </c>
      <c r="R3209" s="148"/>
      <c r="S3209" t="s">
        <v>381</v>
      </c>
      <c r="U3209" s="148"/>
    </row>
    <row r="3210" spans="1:21" x14ac:dyDescent="0.3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1713.12</v>
      </c>
      <c r="P3210">
        <v>8440</v>
      </c>
      <c r="Q3210" t="str">
        <f t="shared" si="50"/>
        <v>4-Medium C&amp;I</v>
      </c>
      <c r="R3210" s="148"/>
      <c r="S3210" t="s">
        <v>381</v>
      </c>
      <c r="U3210" s="148"/>
    </row>
    <row r="3211" spans="1:21" x14ac:dyDescent="0.3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8"/>
      <c r="S3211" t="s">
        <v>381</v>
      </c>
      <c r="U3211" s="148"/>
    </row>
    <row r="3212" spans="1:21" x14ac:dyDescent="0.3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</v>
      </c>
      <c r="P3212">
        <v>15725</v>
      </c>
      <c r="Q3212" t="str">
        <f t="shared" si="50"/>
        <v>3-Small C&amp;I</v>
      </c>
      <c r="R3212" s="148"/>
      <c r="S3212" t="s">
        <v>381</v>
      </c>
      <c r="U3212" s="148"/>
    </row>
    <row r="3213" spans="1:21" x14ac:dyDescent="0.3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8"/>
      <c r="S3213" t="s">
        <v>381</v>
      </c>
      <c r="U3213" s="148"/>
    </row>
    <row r="3214" spans="1:21" x14ac:dyDescent="0.3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36212.31</v>
      </c>
      <c r="P3214">
        <v>299925</v>
      </c>
      <c r="Q3214" t="str">
        <f t="shared" si="50"/>
        <v>3-Small C&amp;I</v>
      </c>
      <c r="R3214" s="148"/>
      <c r="S3214" t="s">
        <v>381</v>
      </c>
      <c r="U3214" s="148"/>
    </row>
    <row r="3215" spans="1:21" x14ac:dyDescent="0.3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8"/>
      <c r="S3215" t="s">
        <v>381</v>
      </c>
      <c r="U3215" s="148"/>
    </row>
    <row r="3216" spans="1:21" x14ac:dyDescent="0.3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743.29</v>
      </c>
      <c r="P3216">
        <v>145</v>
      </c>
      <c r="Q3216" t="str">
        <f t="shared" si="50"/>
        <v>Street</v>
      </c>
      <c r="R3216" s="148"/>
      <c r="S3216" t="s">
        <v>381</v>
      </c>
      <c r="U3216" s="148"/>
    </row>
    <row r="3217" spans="1:21" x14ac:dyDescent="0.3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</v>
      </c>
      <c r="P3217">
        <v>771627</v>
      </c>
      <c r="Q3217" t="str">
        <f t="shared" si="50"/>
        <v>3-Small C&amp;I</v>
      </c>
      <c r="R3217" s="148"/>
      <c r="S3217" t="s">
        <v>381</v>
      </c>
      <c r="U3217" s="148"/>
    </row>
    <row r="3218" spans="1:21" x14ac:dyDescent="0.3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2129.81</v>
      </c>
      <c r="P3218">
        <v>10944</v>
      </c>
      <c r="Q3218" t="str">
        <f t="shared" si="50"/>
        <v>3-Small C&amp;I</v>
      </c>
      <c r="R3218" s="148"/>
      <c r="S3218" t="s">
        <v>381</v>
      </c>
      <c r="U3218" s="148"/>
    </row>
    <row r="3219" spans="1:21" x14ac:dyDescent="0.3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</v>
      </c>
      <c r="P3219">
        <v>0</v>
      </c>
      <c r="Q3219" t="str">
        <f t="shared" si="50"/>
        <v>3-Small C&amp;I</v>
      </c>
      <c r="R3219" s="148"/>
      <c r="S3219" t="s">
        <v>381</v>
      </c>
      <c r="U3219" s="148"/>
    </row>
    <row r="3220" spans="1:21" x14ac:dyDescent="0.3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8"/>
      <c r="S3220" t="s">
        <v>381</v>
      </c>
      <c r="U3220" s="148"/>
    </row>
    <row r="3221" spans="1:21" x14ac:dyDescent="0.3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410057.73</v>
      </c>
      <c r="P3221">
        <v>3306582</v>
      </c>
      <c r="Q3221" t="str">
        <f t="shared" si="50"/>
        <v>Street</v>
      </c>
      <c r="R3221" s="148"/>
      <c r="S3221" t="s">
        <v>381</v>
      </c>
      <c r="U3221" s="148"/>
    </row>
    <row r="3222" spans="1:21" x14ac:dyDescent="0.3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1404.83</v>
      </c>
      <c r="P3222">
        <v>2871</v>
      </c>
      <c r="Q3222" t="str">
        <f t="shared" si="50"/>
        <v>Street</v>
      </c>
      <c r="R3222" s="148"/>
      <c r="S3222" t="s">
        <v>381</v>
      </c>
      <c r="U3222" s="148"/>
    </row>
    <row r="3223" spans="1:21" x14ac:dyDescent="0.3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</v>
      </c>
      <c r="P3223">
        <v>4921</v>
      </c>
      <c r="Q3223" t="str">
        <f t="shared" si="50"/>
        <v>Street</v>
      </c>
      <c r="R3223" s="148"/>
      <c r="S3223" t="s">
        <v>381</v>
      </c>
      <c r="U3223" s="148"/>
    </row>
    <row r="3224" spans="1:21" x14ac:dyDescent="0.3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83200.17</v>
      </c>
      <c r="P3224">
        <v>213348</v>
      </c>
      <c r="Q3224" t="str">
        <f t="shared" si="50"/>
        <v>Street</v>
      </c>
      <c r="R3224" s="148"/>
      <c r="S3224" t="s">
        <v>381</v>
      </c>
      <c r="U3224" s="148"/>
    </row>
    <row r="3225" spans="1:21" x14ac:dyDescent="0.3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</v>
      </c>
      <c r="P3225">
        <v>46303</v>
      </c>
      <c r="Q3225" t="str">
        <f t="shared" si="50"/>
        <v>Street</v>
      </c>
      <c r="R3225" s="148"/>
      <c r="S3225" t="s">
        <v>381</v>
      </c>
      <c r="U3225" s="148"/>
    </row>
    <row r="3226" spans="1:21" x14ac:dyDescent="0.3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8"/>
      <c r="S3226" t="s">
        <v>381</v>
      </c>
      <c r="U3226" s="148"/>
    </row>
    <row r="3227" spans="1:21" x14ac:dyDescent="0.3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890238.86</v>
      </c>
      <c r="P3227">
        <v>3790149</v>
      </c>
      <c r="Q3227" t="str">
        <f t="shared" si="50"/>
        <v>1-Residential</v>
      </c>
      <c r="R3227" s="148"/>
      <c r="S3227" t="s">
        <v>381</v>
      </c>
      <c r="U3227" s="148"/>
    </row>
    <row r="3228" spans="1:21" x14ac:dyDescent="0.3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88.72</v>
      </c>
      <c r="P3228">
        <v>358</v>
      </c>
      <c r="Q3228" t="str">
        <f t="shared" si="50"/>
        <v>1-Residential</v>
      </c>
      <c r="R3228" s="148"/>
      <c r="S3228" t="s">
        <v>381</v>
      </c>
      <c r="U3228" s="148"/>
    </row>
    <row r="3229" spans="1:21" x14ac:dyDescent="0.3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8"/>
      <c r="S3229" t="s">
        <v>381</v>
      </c>
      <c r="U3229" s="148"/>
    </row>
    <row r="3230" spans="1:21" x14ac:dyDescent="0.3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687257.44</v>
      </c>
      <c r="P3230">
        <v>3860405</v>
      </c>
      <c r="Q3230" t="str">
        <f t="shared" si="50"/>
        <v>4-Medium C&amp;I</v>
      </c>
      <c r="R3230" s="148"/>
      <c r="S3230" t="s">
        <v>381</v>
      </c>
      <c r="U3230" s="148"/>
    </row>
    <row r="3231" spans="1:21" x14ac:dyDescent="0.3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8"/>
      <c r="S3231" t="s">
        <v>381</v>
      </c>
      <c r="U3231" s="148"/>
    </row>
    <row r="3232" spans="1:21" x14ac:dyDescent="0.3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3687.2</v>
      </c>
      <c r="P3232">
        <v>43880</v>
      </c>
      <c r="Q3232" t="str">
        <f t="shared" si="50"/>
        <v>4-Medium C&amp;I</v>
      </c>
      <c r="R3232" s="148"/>
      <c r="S3232" t="s">
        <v>381</v>
      </c>
      <c r="U3232" s="148"/>
    </row>
    <row r="3233" spans="1:21" x14ac:dyDescent="0.3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8"/>
      <c r="S3233" t="s">
        <v>381</v>
      </c>
      <c r="U3233" s="148"/>
    </row>
    <row r="3234" spans="1:21" x14ac:dyDescent="0.3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182.98</v>
      </c>
      <c r="P3234">
        <v>1366</v>
      </c>
      <c r="Q3234" t="str">
        <f t="shared" si="50"/>
        <v>3-Small C&amp;I</v>
      </c>
      <c r="R3234" s="148"/>
      <c r="S3234" t="s">
        <v>381</v>
      </c>
      <c r="U3234" s="148"/>
    </row>
    <row r="3235" spans="1:21" x14ac:dyDescent="0.3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</v>
      </c>
      <c r="P3235">
        <v>5009</v>
      </c>
      <c r="Q3235" t="str">
        <f t="shared" si="50"/>
        <v>3-Small C&amp;I</v>
      </c>
      <c r="R3235" s="148"/>
      <c r="S3235" t="s">
        <v>381</v>
      </c>
      <c r="U3235" s="148"/>
    </row>
    <row r="3236" spans="1:21" x14ac:dyDescent="0.3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8"/>
      <c r="S3236" t="s">
        <v>381</v>
      </c>
      <c r="U3236" s="148"/>
    </row>
    <row r="3237" spans="1:21" x14ac:dyDescent="0.3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27.38</v>
      </c>
      <c r="P3237">
        <v>171</v>
      </c>
      <c r="Q3237" t="str">
        <f t="shared" si="50"/>
        <v>3-Small C&amp;I</v>
      </c>
      <c r="R3237" s="148"/>
      <c r="S3237" t="s">
        <v>381</v>
      </c>
      <c r="U3237" s="148"/>
    </row>
    <row r="3238" spans="1:21" x14ac:dyDescent="0.3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</v>
      </c>
      <c r="P3238">
        <v>1820151</v>
      </c>
      <c r="Q3238" t="str">
        <f t="shared" si="50"/>
        <v>3-Small C&amp;I</v>
      </c>
      <c r="R3238" s="148"/>
      <c r="S3238" t="s">
        <v>381</v>
      </c>
      <c r="U3238" s="148"/>
    </row>
    <row r="3239" spans="1:21" x14ac:dyDescent="0.3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29152.51</v>
      </c>
      <c r="P3239">
        <v>236539</v>
      </c>
      <c r="Q3239" t="str">
        <f t="shared" si="50"/>
        <v>3-Small C&amp;I</v>
      </c>
      <c r="R3239" s="148"/>
      <c r="S3239" t="s">
        <v>381</v>
      </c>
      <c r="U3239" s="148"/>
    </row>
    <row r="3240" spans="1:21" x14ac:dyDescent="0.3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611.51</v>
      </c>
      <c r="P3240">
        <v>5133</v>
      </c>
      <c r="Q3240" t="str">
        <f t="shared" si="50"/>
        <v>3-Small C&amp;I</v>
      </c>
      <c r="R3240" s="148"/>
      <c r="S3240" t="s">
        <v>381</v>
      </c>
      <c r="U3240" s="148"/>
    </row>
    <row r="3241" spans="1:21" x14ac:dyDescent="0.3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</v>
      </c>
      <c r="P3241">
        <v>3458</v>
      </c>
      <c r="Q3241" t="str">
        <f t="shared" si="50"/>
        <v>3-Small C&amp;I</v>
      </c>
      <c r="R3241" s="148"/>
      <c r="S3241" t="s">
        <v>381</v>
      </c>
      <c r="U3241" s="148"/>
    </row>
    <row r="3242" spans="1:21" x14ac:dyDescent="0.3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</v>
      </c>
      <c r="P3242">
        <v>416367</v>
      </c>
      <c r="Q3242" t="str">
        <f t="shared" si="50"/>
        <v>3-Small C&amp;I</v>
      </c>
      <c r="R3242" s="148"/>
      <c r="S3242" t="s">
        <v>381</v>
      </c>
      <c r="U3242" s="148"/>
    </row>
    <row r="3243" spans="1:21" x14ac:dyDescent="0.3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972.28</v>
      </c>
      <c r="P3243">
        <v>10200</v>
      </c>
      <c r="Q3243" t="str">
        <f t="shared" si="50"/>
        <v>3-Small C&amp;I</v>
      </c>
      <c r="R3243" s="148"/>
      <c r="S3243" t="s">
        <v>381</v>
      </c>
      <c r="U3243" s="148"/>
    </row>
    <row r="3244" spans="1:21" x14ac:dyDescent="0.3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</v>
      </c>
      <c r="P3244">
        <v>662918</v>
      </c>
      <c r="Q3244" t="str">
        <f t="shared" si="50"/>
        <v>4-Medium C&amp;I</v>
      </c>
      <c r="R3244" s="148"/>
      <c r="S3244" t="s">
        <v>381</v>
      </c>
      <c r="U3244" s="148"/>
    </row>
    <row r="3245" spans="1:21" x14ac:dyDescent="0.3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</v>
      </c>
      <c r="P3245">
        <v>16224</v>
      </c>
      <c r="Q3245" t="str">
        <f t="shared" si="50"/>
        <v>2-Low Income Residential</v>
      </c>
      <c r="R3245" s="148"/>
      <c r="S3245" t="s">
        <v>381</v>
      </c>
      <c r="U3245" s="148"/>
    </row>
    <row r="3246" spans="1:21" x14ac:dyDescent="0.3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</v>
      </c>
      <c r="P3246">
        <v>11401753</v>
      </c>
      <c r="Q3246" t="str">
        <f t="shared" si="50"/>
        <v>1-Residential</v>
      </c>
      <c r="R3246" s="148"/>
      <c r="S3246" t="s">
        <v>381</v>
      </c>
      <c r="U3246" s="148"/>
    </row>
    <row r="3247" spans="1:21" x14ac:dyDescent="0.3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8"/>
      <c r="S3247" t="s">
        <v>381</v>
      </c>
      <c r="U3247" s="148"/>
    </row>
    <row r="3248" spans="1:21" x14ac:dyDescent="0.3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</v>
      </c>
      <c r="P3248">
        <v>10228</v>
      </c>
      <c r="Q3248" t="str">
        <f t="shared" si="50"/>
        <v>Street</v>
      </c>
      <c r="R3248" s="148"/>
      <c r="S3248" t="s">
        <v>381</v>
      </c>
      <c r="U3248" s="148"/>
    </row>
    <row r="3249" spans="1:21" x14ac:dyDescent="0.3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</v>
      </c>
      <c r="P3249">
        <v>5729</v>
      </c>
      <c r="Q3249" t="str">
        <f t="shared" si="50"/>
        <v>Street</v>
      </c>
      <c r="R3249" s="148"/>
      <c r="S3249" t="s">
        <v>381</v>
      </c>
      <c r="U3249" s="148"/>
    </row>
    <row r="3250" spans="1:21" x14ac:dyDescent="0.3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57.98</v>
      </c>
      <c r="P3250">
        <v>242</v>
      </c>
      <c r="Q3250" t="str">
        <f t="shared" si="50"/>
        <v>3-Small C&amp;I</v>
      </c>
      <c r="R3250" s="148"/>
      <c r="S3250" t="s">
        <v>381</v>
      </c>
      <c r="U3250" s="148"/>
    </row>
    <row r="3251" spans="1:21" x14ac:dyDescent="0.3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8"/>
      <c r="S3251" t="s">
        <v>381</v>
      </c>
      <c r="U3251" s="148"/>
    </row>
    <row r="3252" spans="1:21" x14ac:dyDescent="0.3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8"/>
      <c r="S3252" t="s">
        <v>381</v>
      </c>
      <c r="U3252" s="148"/>
    </row>
    <row r="3253" spans="1:21" x14ac:dyDescent="0.3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8"/>
      <c r="S3253" t="s">
        <v>381</v>
      </c>
      <c r="U3253" s="148"/>
    </row>
    <row r="3254" spans="1:21" x14ac:dyDescent="0.3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8"/>
      <c r="S3254" t="s">
        <v>381</v>
      </c>
      <c r="U3254" s="148"/>
    </row>
    <row r="3255" spans="1:21" x14ac:dyDescent="0.3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</v>
      </c>
      <c r="P3255">
        <v>131460</v>
      </c>
      <c r="Q3255" t="str">
        <f t="shared" si="50"/>
        <v>4-Medium C&amp;I</v>
      </c>
      <c r="R3255" s="148"/>
      <c r="S3255" t="s">
        <v>381</v>
      </c>
      <c r="U3255" s="148"/>
    </row>
    <row r="3256" spans="1:21" x14ac:dyDescent="0.3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</v>
      </c>
      <c r="P3256">
        <v>3502309</v>
      </c>
      <c r="Q3256" t="str">
        <f t="shared" si="50"/>
        <v>4-Medium C&amp;I</v>
      </c>
      <c r="R3256" s="148"/>
      <c r="S3256" t="s">
        <v>381</v>
      </c>
      <c r="U3256" s="148"/>
    </row>
    <row r="3257" spans="1:21" x14ac:dyDescent="0.3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</v>
      </c>
      <c r="P3257">
        <v>4469521</v>
      </c>
      <c r="Q3257" t="str">
        <f t="shared" si="50"/>
        <v>5-Large C&amp;I</v>
      </c>
      <c r="R3257" s="148"/>
      <c r="S3257" t="s">
        <v>381</v>
      </c>
      <c r="U3257" s="148"/>
    </row>
    <row r="3258" spans="1:21" x14ac:dyDescent="0.3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</v>
      </c>
      <c r="P3258">
        <v>416600</v>
      </c>
      <c r="Q3258" t="str">
        <f t="shared" si="50"/>
        <v>5-Large C&amp;I</v>
      </c>
      <c r="R3258" s="148"/>
      <c r="S3258" t="s">
        <v>381</v>
      </c>
      <c r="U3258" s="148"/>
    </row>
    <row r="3259" spans="1:21" x14ac:dyDescent="0.3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8"/>
      <c r="S3259" t="s">
        <v>381</v>
      </c>
      <c r="U3259" s="148"/>
    </row>
    <row r="3260" spans="1:21" x14ac:dyDescent="0.3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85530.73</v>
      </c>
      <c r="P3260">
        <v>1224317</v>
      </c>
      <c r="Q3260" t="str">
        <f t="shared" si="50"/>
        <v>5-Large C&amp;I</v>
      </c>
      <c r="R3260" s="148"/>
      <c r="S3260" t="s">
        <v>381</v>
      </c>
      <c r="U3260" s="148"/>
    </row>
    <row r="3261" spans="1:21" x14ac:dyDescent="0.3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8405.08</v>
      </c>
      <c r="P3261">
        <v>57830</v>
      </c>
      <c r="Q3261" t="str">
        <f t="shared" si="50"/>
        <v>2-Low Income Residential</v>
      </c>
      <c r="R3261" s="148"/>
      <c r="S3261" t="s">
        <v>381</v>
      </c>
      <c r="U3261" s="148"/>
    </row>
    <row r="3262" spans="1:21" x14ac:dyDescent="0.3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8"/>
      <c r="S3262" t="s">
        <v>381</v>
      </c>
      <c r="U3262" s="148"/>
    </row>
    <row r="3263" spans="1:21" x14ac:dyDescent="0.3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</v>
      </c>
      <c r="P3263">
        <v>4749</v>
      </c>
      <c r="Q3263" t="str">
        <f t="shared" si="50"/>
        <v>2-Low Income Residential</v>
      </c>
      <c r="R3263" s="148"/>
      <c r="S3263" t="s">
        <v>381</v>
      </c>
      <c r="U3263" s="148"/>
    </row>
    <row r="3264" spans="1:21" x14ac:dyDescent="0.3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</v>
      </c>
      <c r="P3264">
        <v>280823</v>
      </c>
      <c r="Q3264" t="str">
        <f t="shared" si="50"/>
        <v>Street</v>
      </c>
      <c r="R3264" s="148"/>
      <c r="S3264" t="s">
        <v>381</v>
      </c>
      <c r="U3264" s="148"/>
    </row>
    <row r="3265" spans="1:21" x14ac:dyDescent="0.3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553378.85</v>
      </c>
      <c r="P3265">
        <v>1062300</v>
      </c>
      <c r="Q3265" t="str">
        <f t="shared" si="50"/>
        <v>Street</v>
      </c>
      <c r="R3265" s="148"/>
      <c r="S3265" t="s">
        <v>381</v>
      </c>
      <c r="U3265" s="148"/>
    </row>
    <row r="3266" spans="1:21" x14ac:dyDescent="0.3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38.54</v>
      </c>
      <c r="P3266">
        <v>122</v>
      </c>
      <c r="Q3266" t="str">
        <f t="shared" ref="Q3266:Q3329" si="51">VLOOKUP(J3266,S:T,2,FALSE)</f>
        <v>Street</v>
      </c>
      <c r="R3266" s="148"/>
      <c r="S3266" t="s">
        <v>381</v>
      </c>
      <c r="U3266" s="148"/>
    </row>
    <row r="3267" spans="1:21" x14ac:dyDescent="0.3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8"/>
      <c r="S3267" t="s">
        <v>381</v>
      </c>
      <c r="U3267" s="148"/>
    </row>
    <row r="3268" spans="1:21" x14ac:dyDescent="0.3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8"/>
      <c r="S3268" t="s">
        <v>381</v>
      </c>
      <c r="U3268" s="148"/>
    </row>
    <row r="3269" spans="1:21" x14ac:dyDescent="0.3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159280.21</v>
      </c>
      <c r="P3269">
        <v>1665646</v>
      </c>
      <c r="Q3269" t="str">
        <f t="shared" si="51"/>
        <v>3-Small C&amp;I</v>
      </c>
      <c r="R3269" s="148"/>
      <c r="S3269" t="s">
        <v>381</v>
      </c>
      <c r="U3269" s="148"/>
    </row>
    <row r="3270" spans="1:21" x14ac:dyDescent="0.3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8"/>
      <c r="S3270" t="s">
        <v>381</v>
      </c>
      <c r="U3270" s="148"/>
    </row>
    <row r="3271" spans="1:21" x14ac:dyDescent="0.3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</v>
      </c>
      <c r="P3271">
        <v>1485</v>
      </c>
      <c r="Q3271" t="str">
        <f t="shared" si="51"/>
        <v>3-Small C&amp;I</v>
      </c>
      <c r="R3271" s="148"/>
      <c r="S3271" t="s">
        <v>381</v>
      </c>
      <c r="U3271" s="148"/>
    </row>
    <row r="3272" spans="1:21" x14ac:dyDescent="0.3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</v>
      </c>
      <c r="P3272">
        <v>0</v>
      </c>
      <c r="Q3272" t="str">
        <f t="shared" si="51"/>
        <v>4-Medium C&amp;I</v>
      </c>
      <c r="R3272" s="148"/>
      <c r="S3272" t="s">
        <v>381</v>
      </c>
      <c r="U3272" s="148"/>
    </row>
    <row r="3273" spans="1:21" x14ac:dyDescent="0.3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8"/>
      <c r="S3273" t="s">
        <v>381</v>
      </c>
      <c r="U3273" s="148"/>
    </row>
    <row r="3274" spans="1:21" x14ac:dyDescent="0.3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8"/>
      <c r="S3274" t="s">
        <v>381</v>
      </c>
      <c r="U3274" s="148"/>
    </row>
    <row r="3275" spans="1:21" x14ac:dyDescent="0.3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8"/>
      <c r="S3275" t="s">
        <v>381</v>
      </c>
      <c r="U3275" s="148"/>
    </row>
    <row r="3276" spans="1:21" x14ac:dyDescent="0.3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8"/>
      <c r="S3276" t="s">
        <v>381</v>
      </c>
      <c r="U3276" s="148"/>
    </row>
    <row r="3277" spans="1:21" x14ac:dyDescent="0.3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8"/>
      <c r="S3277" t="s">
        <v>381</v>
      </c>
      <c r="U3277" s="148"/>
    </row>
    <row r="3278" spans="1:21" x14ac:dyDescent="0.3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5218955.43</v>
      </c>
      <c r="P3278">
        <v>35539539</v>
      </c>
      <c r="Q3278" t="str">
        <f t="shared" si="51"/>
        <v>2-Low Income Residential</v>
      </c>
      <c r="R3278" s="148"/>
      <c r="S3278" t="s">
        <v>381</v>
      </c>
      <c r="U3278" s="148"/>
    </row>
    <row r="3279" spans="1:21" x14ac:dyDescent="0.3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</v>
      </c>
      <c r="P3279">
        <v>101470</v>
      </c>
      <c r="Q3279" t="str">
        <f t="shared" si="51"/>
        <v>Street</v>
      </c>
      <c r="R3279" s="148"/>
      <c r="S3279" t="s">
        <v>381</v>
      </c>
      <c r="U3279" s="148"/>
    </row>
    <row r="3280" spans="1:21" x14ac:dyDescent="0.3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51070.14</v>
      </c>
      <c r="P3280">
        <v>136932</v>
      </c>
      <c r="Q3280" t="str">
        <f t="shared" si="51"/>
        <v>Street</v>
      </c>
      <c r="R3280" s="148"/>
      <c r="S3280" t="s">
        <v>381</v>
      </c>
      <c r="U3280" s="148"/>
    </row>
    <row r="3281" spans="1:21" x14ac:dyDescent="0.3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8"/>
      <c r="S3281" t="s">
        <v>381</v>
      </c>
      <c r="U3281" s="148"/>
    </row>
    <row r="3282" spans="1:21" x14ac:dyDescent="0.3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8"/>
      <c r="S3282" t="s">
        <v>381</v>
      </c>
      <c r="U3282" s="148"/>
    </row>
    <row r="3283" spans="1:21" x14ac:dyDescent="0.3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</v>
      </c>
      <c r="P3283">
        <v>131</v>
      </c>
      <c r="Q3283" t="str">
        <f t="shared" si="51"/>
        <v>Street</v>
      </c>
      <c r="R3283" s="148"/>
      <c r="S3283" t="s">
        <v>381</v>
      </c>
      <c r="U3283" s="148"/>
    </row>
    <row r="3284" spans="1:21" x14ac:dyDescent="0.3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399260.97</v>
      </c>
      <c r="P3284">
        <v>3127405</v>
      </c>
      <c r="Q3284" t="str">
        <f t="shared" si="51"/>
        <v>Street</v>
      </c>
      <c r="R3284" s="148"/>
      <c r="S3284" t="s">
        <v>381</v>
      </c>
      <c r="U3284" s="148"/>
    </row>
    <row r="3285" spans="1:21" x14ac:dyDescent="0.3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</v>
      </c>
      <c r="P3285">
        <v>625</v>
      </c>
      <c r="Q3285" t="str">
        <f t="shared" si="51"/>
        <v>Street</v>
      </c>
      <c r="R3285" s="148"/>
      <c r="S3285" t="s">
        <v>381</v>
      </c>
      <c r="U3285" s="148"/>
    </row>
    <row r="3286" spans="1:21" x14ac:dyDescent="0.3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8"/>
      <c r="S3286" t="s">
        <v>381</v>
      </c>
      <c r="U3286" s="148"/>
    </row>
    <row r="3287" spans="1:21" x14ac:dyDescent="0.3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8"/>
      <c r="S3287" t="s">
        <v>381</v>
      </c>
      <c r="U3287" s="148"/>
    </row>
    <row r="3288" spans="1:21" x14ac:dyDescent="0.3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</v>
      </c>
      <c r="P3288">
        <v>46846</v>
      </c>
      <c r="Q3288" t="str">
        <f t="shared" si="51"/>
        <v>3-Small C&amp;I</v>
      </c>
      <c r="R3288" s="148"/>
      <c r="S3288" t="s">
        <v>381</v>
      </c>
      <c r="U3288" s="148"/>
    </row>
    <row r="3289" spans="1:21" x14ac:dyDescent="0.3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</v>
      </c>
      <c r="P3289">
        <v>249</v>
      </c>
      <c r="Q3289" t="str">
        <f t="shared" si="51"/>
        <v>3-Small C&amp;I</v>
      </c>
      <c r="R3289" s="148"/>
      <c r="S3289" t="s">
        <v>381</v>
      </c>
      <c r="U3289" s="148"/>
    </row>
    <row r="3290" spans="1:21" x14ac:dyDescent="0.3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</v>
      </c>
      <c r="P3290">
        <v>2844</v>
      </c>
      <c r="Q3290" t="str">
        <f t="shared" si="51"/>
        <v>3-Small C&amp;I</v>
      </c>
      <c r="R3290" s="148"/>
      <c r="U3290" s="148"/>
    </row>
    <row r="3291" spans="1:21" x14ac:dyDescent="0.3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</v>
      </c>
      <c r="P3291">
        <v>3710997</v>
      </c>
      <c r="Q3291" t="str">
        <f t="shared" si="51"/>
        <v>3-Small C&amp;I</v>
      </c>
      <c r="R3291" s="148"/>
      <c r="U3291" s="148"/>
    </row>
    <row r="3292" spans="1:21" x14ac:dyDescent="0.3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6476.82</v>
      </c>
      <c r="P3292">
        <v>60887</v>
      </c>
      <c r="Q3292" t="str">
        <f t="shared" si="51"/>
        <v>3-Small C&amp;I</v>
      </c>
    </row>
    <row r="3293" spans="1:21" x14ac:dyDescent="0.3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21" x14ac:dyDescent="0.3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21" x14ac:dyDescent="0.3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21" x14ac:dyDescent="0.3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3283.99</v>
      </c>
      <c r="P3296">
        <v>46020</v>
      </c>
      <c r="Q3296" t="str">
        <f t="shared" si="51"/>
        <v>4-Medium C&amp;I</v>
      </c>
    </row>
    <row r="3297" spans="1:17" x14ac:dyDescent="0.3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x14ac:dyDescent="0.3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x14ac:dyDescent="0.3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x14ac:dyDescent="0.3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x14ac:dyDescent="0.3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x14ac:dyDescent="0.3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93.96</v>
      </c>
      <c r="P3302">
        <v>365</v>
      </c>
      <c r="Q3302" t="str">
        <f t="shared" si="51"/>
        <v>Street</v>
      </c>
    </row>
    <row r="3303" spans="1:17" x14ac:dyDescent="0.3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</v>
      </c>
      <c r="P3303">
        <v>1093322</v>
      </c>
      <c r="Q3303" t="str">
        <f t="shared" si="51"/>
        <v>Street</v>
      </c>
    </row>
    <row r="3304" spans="1:17" x14ac:dyDescent="0.3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9.27</v>
      </c>
      <c r="P3304">
        <v>20</v>
      </c>
      <c r="Q3304" t="str">
        <f t="shared" si="51"/>
        <v>Street</v>
      </c>
    </row>
    <row r="3305" spans="1:17" x14ac:dyDescent="0.3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x14ac:dyDescent="0.3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x14ac:dyDescent="0.3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</v>
      </c>
      <c r="P3307">
        <v>3749</v>
      </c>
      <c r="Q3307" t="str">
        <f t="shared" si="51"/>
        <v>Street</v>
      </c>
    </row>
    <row r="3308" spans="1:17" x14ac:dyDescent="0.3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7.88</v>
      </c>
      <c r="P3308">
        <v>8</v>
      </c>
      <c r="Q3308" t="str">
        <f t="shared" si="51"/>
        <v>3-Small C&amp;I</v>
      </c>
    </row>
    <row r="3309" spans="1:17" x14ac:dyDescent="0.3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96.69</v>
      </c>
      <c r="P3309">
        <v>436</v>
      </c>
      <c r="Q3309" t="str">
        <f t="shared" si="51"/>
        <v>3-Small C&amp;I</v>
      </c>
    </row>
    <row r="3310" spans="1:17" x14ac:dyDescent="0.3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x14ac:dyDescent="0.3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</v>
      </c>
      <c r="P3311">
        <v>0</v>
      </c>
      <c r="Q3311" t="str">
        <f t="shared" si="51"/>
        <v>3-Small C&amp;I</v>
      </c>
    </row>
    <row r="3312" spans="1:17" x14ac:dyDescent="0.3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7.67</v>
      </c>
      <c r="P3312">
        <v>0</v>
      </c>
      <c r="Q3312" t="str">
        <f t="shared" si="51"/>
        <v>3-Small C&amp;I</v>
      </c>
    </row>
    <row r="3313" spans="1:17" x14ac:dyDescent="0.3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-599.04</v>
      </c>
      <c r="P3313">
        <v>1055022</v>
      </c>
      <c r="Q3313" t="str">
        <f t="shared" si="51"/>
        <v>3-Small C&amp;I</v>
      </c>
    </row>
    <row r="3314" spans="1:17" x14ac:dyDescent="0.3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</v>
      </c>
      <c r="P3314">
        <v>23689</v>
      </c>
      <c r="Q3314" t="str">
        <f t="shared" si="51"/>
        <v>3-Small C&amp;I</v>
      </c>
    </row>
    <row r="3315" spans="1:17" x14ac:dyDescent="0.3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x14ac:dyDescent="0.3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6963.78</v>
      </c>
      <c r="P3316">
        <v>46000</v>
      </c>
      <c r="Q3316" t="str">
        <f t="shared" si="51"/>
        <v>4-Medium C&amp;I</v>
      </c>
    </row>
    <row r="3317" spans="1:17" x14ac:dyDescent="0.3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x14ac:dyDescent="0.3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</v>
      </c>
      <c r="P3318">
        <v>1089480</v>
      </c>
      <c r="Q3318" t="str">
        <f t="shared" si="51"/>
        <v>1-Residential</v>
      </c>
    </row>
    <row r="3319" spans="1:17" x14ac:dyDescent="0.3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x14ac:dyDescent="0.3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x14ac:dyDescent="0.3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x14ac:dyDescent="0.3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x14ac:dyDescent="0.3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x14ac:dyDescent="0.3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7278.87</v>
      </c>
      <c r="P3324">
        <v>20918</v>
      </c>
      <c r="Q3324" t="str">
        <f t="shared" si="51"/>
        <v>Street</v>
      </c>
    </row>
    <row r="3325" spans="1:17" x14ac:dyDescent="0.3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69470.98</v>
      </c>
      <c r="P3325">
        <v>243313</v>
      </c>
      <c r="Q3325" t="str">
        <f t="shared" si="51"/>
        <v>Street</v>
      </c>
    </row>
    <row r="3326" spans="1:17" x14ac:dyDescent="0.3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</v>
      </c>
      <c r="P3326">
        <v>190</v>
      </c>
      <c r="Q3326" t="str">
        <f t="shared" si="51"/>
        <v>Street</v>
      </c>
    </row>
    <row r="3327" spans="1:17" x14ac:dyDescent="0.3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</v>
      </c>
      <c r="P3327">
        <v>94080</v>
      </c>
      <c r="Q3327" t="str">
        <f t="shared" si="51"/>
        <v>5-Large C&amp;I</v>
      </c>
    </row>
    <row r="3328" spans="1:17" x14ac:dyDescent="0.3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</v>
      </c>
      <c r="P3328">
        <v>17000</v>
      </c>
      <c r="Q3328" t="str">
        <f t="shared" si="51"/>
        <v>4-Medium C&amp;I</v>
      </c>
    </row>
    <row r="3329" spans="1:17" x14ac:dyDescent="0.3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x14ac:dyDescent="0.3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673.01</v>
      </c>
      <c r="P3330">
        <v>3640</v>
      </c>
      <c r="Q3330" t="str">
        <f t="shared" ref="Q3330:Q3393" si="52">VLOOKUP(J3330,S:T,2,FALSE)</f>
        <v>4-Medium C&amp;I</v>
      </c>
    </row>
    <row r="3331" spans="1:17" x14ac:dyDescent="0.3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x14ac:dyDescent="0.3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</v>
      </c>
      <c r="P3332">
        <v>81322</v>
      </c>
      <c r="Q3332" t="str">
        <f t="shared" si="52"/>
        <v>2-Low Income Residential</v>
      </c>
    </row>
    <row r="3333" spans="1:17" x14ac:dyDescent="0.3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70.38</v>
      </c>
      <c r="P3333">
        <v>141</v>
      </c>
      <c r="Q3333" t="str">
        <f t="shared" si="52"/>
        <v>Street</v>
      </c>
    </row>
    <row r="3334" spans="1:17" x14ac:dyDescent="0.3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</v>
      </c>
      <c r="P3334">
        <v>82102</v>
      </c>
      <c r="Q3334" t="str">
        <f t="shared" si="52"/>
        <v>Street</v>
      </c>
    </row>
    <row r="3335" spans="1:17" x14ac:dyDescent="0.3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x14ac:dyDescent="0.3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1376.81</v>
      </c>
      <c r="P3336">
        <v>6427</v>
      </c>
      <c r="Q3336" t="str">
        <f t="shared" si="52"/>
        <v>Street</v>
      </c>
    </row>
    <row r="3337" spans="1:17" x14ac:dyDescent="0.3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</v>
      </c>
      <c r="P3337">
        <v>252</v>
      </c>
      <c r="Q3337" t="str">
        <f t="shared" si="52"/>
        <v>Street</v>
      </c>
    </row>
    <row r="3338" spans="1:17" x14ac:dyDescent="0.3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504.4</v>
      </c>
      <c r="P3338">
        <v>4936</v>
      </c>
      <c r="Q3338" t="str">
        <f t="shared" si="52"/>
        <v>3-Small C&amp;I</v>
      </c>
    </row>
    <row r="3339" spans="1:17" x14ac:dyDescent="0.3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155.51</v>
      </c>
      <c r="P3339">
        <v>969</v>
      </c>
      <c r="Q3339" t="str">
        <f t="shared" si="52"/>
        <v>3-Small C&amp;I</v>
      </c>
    </row>
    <row r="3340" spans="1:17" x14ac:dyDescent="0.3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x14ac:dyDescent="0.3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x14ac:dyDescent="0.3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46500.21</v>
      </c>
      <c r="P3342">
        <v>419268</v>
      </c>
      <c r="Q3342" t="str">
        <f t="shared" si="52"/>
        <v>3-Small C&amp;I</v>
      </c>
    </row>
    <row r="3343" spans="1:17" x14ac:dyDescent="0.3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46728.31</v>
      </c>
      <c r="P3343">
        <v>271473</v>
      </c>
      <c r="Q3343" t="str">
        <f t="shared" si="52"/>
        <v>3-Small C&amp;I</v>
      </c>
    </row>
    <row r="3344" spans="1:17" x14ac:dyDescent="0.3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x14ac:dyDescent="0.3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</v>
      </c>
      <c r="P3345">
        <v>7112692</v>
      </c>
      <c r="Q3345" t="str">
        <f t="shared" si="52"/>
        <v>3-Small C&amp;I</v>
      </c>
    </row>
    <row r="3346" spans="1:17" x14ac:dyDescent="0.3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</v>
      </c>
      <c r="P3346">
        <v>207</v>
      </c>
      <c r="Q3346" t="str">
        <f t="shared" si="52"/>
        <v>3-Small C&amp;I</v>
      </c>
    </row>
    <row r="3347" spans="1:17" x14ac:dyDescent="0.3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</v>
      </c>
      <c r="P3347">
        <v>15266</v>
      </c>
      <c r="Q3347" t="str">
        <f t="shared" si="52"/>
        <v>3-Small C&amp;I</v>
      </c>
    </row>
    <row r="3348" spans="1:17" x14ac:dyDescent="0.3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</v>
      </c>
      <c r="P3348">
        <v>5684780</v>
      </c>
      <c r="Q3348" t="str">
        <f t="shared" si="52"/>
        <v>3-Small C&amp;I</v>
      </c>
    </row>
    <row r="3349" spans="1:17" x14ac:dyDescent="0.3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</v>
      </c>
      <c r="P3349">
        <v>381610</v>
      </c>
      <c r="Q3349" t="str">
        <f t="shared" si="52"/>
        <v>3-Small C&amp;I</v>
      </c>
    </row>
    <row r="3350" spans="1:17" x14ac:dyDescent="0.3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</v>
      </c>
      <c r="P3350">
        <v>228</v>
      </c>
      <c r="Q3350" t="str">
        <f t="shared" si="52"/>
        <v>3-Small C&amp;I</v>
      </c>
    </row>
    <row r="3351" spans="1:17" x14ac:dyDescent="0.3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x14ac:dyDescent="0.3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x14ac:dyDescent="0.3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x14ac:dyDescent="0.3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</v>
      </c>
      <c r="P3354">
        <v>898950</v>
      </c>
      <c r="Q3354" t="str">
        <f t="shared" si="52"/>
        <v>5-Large C&amp;I</v>
      </c>
    </row>
    <row r="3355" spans="1:17" x14ac:dyDescent="0.3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x14ac:dyDescent="0.3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x14ac:dyDescent="0.3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x14ac:dyDescent="0.3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</v>
      </c>
      <c r="P3358">
        <v>7605</v>
      </c>
      <c r="Q3358" t="str">
        <f t="shared" si="52"/>
        <v>1-Residential</v>
      </c>
    </row>
    <row r="3359" spans="1:17" x14ac:dyDescent="0.3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18.11</v>
      </c>
      <c r="P3359">
        <v>19</v>
      </c>
      <c r="Q3359" t="str">
        <f t="shared" si="52"/>
        <v>1-Residential</v>
      </c>
    </row>
    <row r="3360" spans="1:17" x14ac:dyDescent="0.3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</v>
      </c>
      <c r="P3360">
        <v>1945</v>
      </c>
      <c r="Q3360" t="str">
        <f t="shared" si="52"/>
        <v>1-Residential</v>
      </c>
    </row>
    <row r="3361" spans="1:17" x14ac:dyDescent="0.3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258800.11</v>
      </c>
      <c r="P3361">
        <v>2110051</v>
      </c>
      <c r="Q3361" t="str">
        <f t="shared" si="52"/>
        <v>1-Residential</v>
      </c>
    </row>
    <row r="3362" spans="1:17" x14ac:dyDescent="0.3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x14ac:dyDescent="0.3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x14ac:dyDescent="0.3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57078.13</v>
      </c>
      <c r="P3364">
        <v>92343</v>
      </c>
      <c r="Q3364" t="str">
        <f t="shared" si="52"/>
        <v>Street</v>
      </c>
    </row>
    <row r="3365" spans="1:17" x14ac:dyDescent="0.3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x14ac:dyDescent="0.3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3119.22</v>
      </c>
      <c r="P3366">
        <v>9135</v>
      </c>
      <c r="Q3366" t="str">
        <f t="shared" si="52"/>
        <v>Street</v>
      </c>
    </row>
    <row r="3367" spans="1:17" x14ac:dyDescent="0.3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</v>
      </c>
      <c r="P3367">
        <v>36436</v>
      </c>
      <c r="Q3367" t="str">
        <f t="shared" si="52"/>
        <v>Street</v>
      </c>
    </row>
    <row r="3368" spans="1:17" x14ac:dyDescent="0.3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-49470.06</v>
      </c>
      <c r="P3368">
        <v>735564</v>
      </c>
      <c r="Q3368" t="str">
        <f t="shared" si="52"/>
        <v>3-Small C&amp;I</v>
      </c>
    </row>
    <row r="3369" spans="1:17" x14ac:dyDescent="0.3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x14ac:dyDescent="0.3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3491.37</v>
      </c>
      <c r="P3370">
        <v>19557</v>
      </c>
      <c r="Q3370" t="str">
        <f t="shared" si="52"/>
        <v>3-Small C&amp;I</v>
      </c>
    </row>
    <row r="3371" spans="1:17" x14ac:dyDescent="0.3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1472.07</v>
      </c>
      <c r="P3371">
        <v>8157</v>
      </c>
      <c r="Q3371" t="str">
        <f t="shared" si="52"/>
        <v>3-Small C&amp;I</v>
      </c>
    </row>
    <row r="3372" spans="1:17" x14ac:dyDescent="0.3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x14ac:dyDescent="0.3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179.04</v>
      </c>
      <c r="P3373">
        <v>1366</v>
      </c>
      <c r="Q3373" t="str">
        <f t="shared" si="52"/>
        <v>3-Small C&amp;I</v>
      </c>
    </row>
    <row r="3374" spans="1:17" x14ac:dyDescent="0.3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</v>
      </c>
      <c r="P3374">
        <v>300</v>
      </c>
      <c r="Q3374" t="str">
        <f t="shared" si="52"/>
        <v>3-Small C&amp;I</v>
      </c>
    </row>
    <row r="3375" spans="1:17" x14ac:dyDescent="0.3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</v>
      </c>
      <c r="P3375">
        <v>4816</v>
      </c>
      <c r="Q3375" t="str">
        <f t="shared" si="52"/>
        <v>3-Small C&amp;I</v>
      </c>
    </row>
    <row r="3376" spans="1:17" x14ac:dyDescent="0.3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x14ac:dyDescent="0.3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59.36</v>
      </c>
      <c r="P3377">
        <v>292</v>
      </c>
      <c r="Q3377" t="str">
        <f t="shared" si="52"/>
        <v>3-Small C&amp;I</v>
      </c>
    </row>
    <row r="3378" spans="1:17" x14ac:dyDescent="0.3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x14ac:dyDescent="0.3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313565.17</v>
      </c>
      <c r="P3379">
        <v>3665533</v>
      </c>
      <c r="Q3379" t="str">
        <f t="shared" si="52"/>
        <v>4-Medium C&amp;I</v>
      </c>
    </row>
    <row r="3380" spans="1:17" x14ac:dyDescent="0.3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x14ac:dyDescent="0.3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</v>
      </c>
      <c r="P3381">
        <v>369</v>
      </c>
      <c r="Q3381" t="str">
        <f t="shared" si="52"/>
        <v>1-Residential</v>
      </c>
    </row>
    <row r="3382" spans="1:17" x14ac:dyDescent="0.3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</v>
      </c>
      <c r="P3382">
        <v>193309</v>
      </c>
      <c r="Q3382" t="str">
        <f t="shared" si="52"/>
        <v>1-Residential</v>
      </c>
    </row>
    <row r="3383" spans="1:17" x14ac:dyDescent="0.3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</v>
      </c>
      <c r="P3383">
        <v>3335968</v>
      </c>
      <c r="Q3383" t="str">
        <f t="shared" si="52"/>
        <v>2-Low Income Residential</v>
      </c>
    </row>
    <row r="3384" spans="1:17" x14ac:dyDescent="0.3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x14ac:dyDescent="0.3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x14ac:dyDescent="0.3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x14ac:dyDescent="0.3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</v>
      </c>
      <c r="P3387">
        <v>66127</v>
      </c>
      <c r="Q3387" t="str">
        <f t="shared" si="52"/>
        <v>Street</v>
      </c>
    </row>
    <row r="3388" spans="1:17" x14ac:dyDescent="0.3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735.89</v>
      </c>
      <c r="P3388">
        <v>1338</v>
      </c>
      <c r="Q3388" t="str">
        <f t="shared" si="52"/>
        <v>Street</v>
      </c>
    </row>
    <row r="3389" spans="1:17" x14ac:dyDescent="0.3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4744.83</v>
      </c>
      <c r="P3389">
        <v>22478</v>
      </c>
      <c r="Q3389" t="str">
        <f t="shared" si="52"/>
        <v>Street</v>
      </c>
    </row>
    <row r="3390" spans="1:17" x14ac:dyDescent="0.3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</v>
      </c>
      <c r="P3390">
        <v>8890</v>
      </c>
      <c r="Q3390" t="str">
        <f t="shared" si="52"/>
        <v>3-Small C&amp;I</v>
      </c>
    </row>
    <row r="3391" spans="1:17" x14ac:dyDescent="0.3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</v>
      </c>
      <c r="P3391">
        <v>58007</v>
      </c>
      <c r="Q3391" t="str">
        <f t="shared" si="52"/>
        <v>3-Small C&amp;I</v>
      </c>
    </row>
    <row r="3392" spans="1:17" x14ac:dyDescent="0.3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</v>
      </c>
      <c r="P3392">
        <v>336613</v>
      </c>
      <c r="Q3392" t="str">
        <f t="shared" si="52"/>
        <v>3-Small C&amp;I</v>
      </c>
    </row>
    <row r="3393" spans="1:17" x14ac:dyDescent="0.3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x14ac:dyDescent="0.3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ref="Q3394:Q3457" si="53">VLOOKUP(J3394,S:T,2,FALSE)</f>
        <v>1-Residential</v>
      </c>
    </row>
    <row r="3395" spans="1:17" x14ac:dyDescent="0.3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2243.14</v>
      </c>
      <c r="P3395">
        <v>15013</v>
      </c>
      <c r="Q3395" t="str">
        <f t="shared" si="53"/>
        <v>2-Low Income Residential</v>
      </c>
    </row>
    <row r="3396" spans="1:17" x14ac:dyDescent="0.3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182.39</v>
      </c>
      <c r="P3396">
        <v>1153</v>
      </c>
      <c r="Q3396" t="str">
        <f t="shared" si="53"/>
        <v>3-Small C&amp;I</v>
      </c>
    </row>
    <row r="3397" spans="1:17" x14ac:dyDescent="0.3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x14ac:dyDescent="0.3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x14ac:dyDescent="0.3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</v>
      </c>
      <c r="P3399">
        <v>146694</v>
      </c>
      <c r="Q3399" t="str">
        <f t="shared" si="53"/>
        <v>Street</v>
      </c>
    </row>
    <row r="3400" spans="1:17" x14ac:dyDescent="0.3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</v>
      </c>
      <c r="P3400">
        <v>23</v>
      </c>
      <c r="Q3400" t="str">
        <f t="shared" si="53"/>
        <v>Street</v>
      </c>
    </row>
    <row r="3401" spans="1:17" x14ac:dyDescent="0.3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x14ac:dyDescent="0.3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</v>
      </c>
      <c r="P3402">
        <v>204</v>
      </c>
      <c r="Q3402" t="str">
        <f t="shared" si="53"/>
        <v>3-Small C&amp;I</v>
      </c>
    </row>
    <row r="3403" spans="1:17" x14ac:dyDescent="0.3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</v>
      </c>
      <c r="P3403">
        <v>0</v>
      </c>
      <c r="Q3403" t="str">
        <f t="shared" si="53"/>
        <v>3-Small C&amp;I</v>
      </c>
    </row>
    <row r="3404" spans="1:17" x14ac:dyDescent="0.3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576049.49</v>
      </c>
      <c r="P3404">
        <v>6674414</v>
      </c>
      <c r="Q3404" t="str">
        <f t="shared" si="53"/>
        <v>3-Small C&amp;I</v>
      </c>
    </row>
    <row r="3405" spans="1:17" x14ac:dyDescent="0.3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x14ac:dyDescent="0.3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x14ac:dyDescent="0.3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543417.86</v>
      </c>
      <c r="P3407">
        <v>3053938</v>
      </c>
      <c r="Q3407" t="str">
        <f t="shared" si="53"/>
        <v>4-Medium C&amp;I</v>
      </c>
    </row>
    <row r="3408" spans="1:17" x14ac:dyDescent="0.3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3379849.65</v>
      </c>
      <c r="P3408">
        <v>18323921</v>
      </c>
      <c r="Q3408" t="str">
        <f t="shared" si="53"/>
        <v>4-Medium C&amp;I</v>
      </c>
    </row>
    <row r="3409" spans="1:17" x14ac:dyDescent="0.3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x14ac:dyDescent="0.3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</v>
      </c>
      <c r="P3410">
        <v>45620</v>
      </c>
      <c r="Q3410" t="str">
        <f t="shared" si="53"/>
        <v>4-Medium C&amp;I</v>
      </c>
    </row>
    <row r="3411" spans="1:17" x14ac:dyDescent="0.3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x14ac:dyDescent="0.3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1087254.93</v>
      </c>
      <c r="P3412">
        <v>8086474</v>
      </c>
      <c r="Q3412" t="str">
        <f t="shared" si="53"/>
        <v>1-Residential</v>
      </c>
    </row>
    <row r="3413" spans="1:17" x14ac:dyDescent="0.3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3681.31</v>
      </c>
      <c r="P3413">
        <v>15797</v>
      </c>
      <c r="Q3413" t="str">
        <f t="shared" si="53"/>
        <v>1-Residential</v>
      </c>
    </row>
    <row r="3414" spans="1:17" x14ac:dyDescent="0.3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4023514.67</v>
      </c>
      <c r="P3414">
        <v>27063300</v>
      </c>
      <c r="Q3414" t="str">
        <f t="shared" si="53"/>
        <v>2-Low Income Residential</v>
      </c>
    </row>
    <row r="3415" spans="1:17" x14ac:dyDescent="0.3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</v>
      </c>
      <c r="P3415">
        <v>1116</v>
      </c>
      <c r="Q3415" t="str">
        <f t="shared" si="53"/>
        <v>3-Small C&amp;I</v>
      </c>
    </row>
    <row r="3416" spans="1:17" x14ac:dyDescent="0.3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81.55</v>
      </c>
      <c r="P3416">
        <v>1711</v>
      </c>
      <c r="Q3416" t="str">
        <f t="shared" si="53"/>
        <v>2-Low Income Residential</v>
      </c>
    </row>
    <row r="3417" spans="1:17" x14ac:dyDescent="0.3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</v>
      </c>
      <c r="P3417">
        <v>4005</v>
      </c>
      <c r="Q3417" t="str">
        <f t="shared" si="53"/>
        <v>Street</v>
      </c>
    </row>
    <row r="3418" spans="1:17" x14ac:dyDescent="0.3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4236245.09</v>
      </c>
      <c r="P3418">
        <v>80404669</v>
      </c>
      <c r="Q3418" t="str">
        <f t="shared" si="53"/>
        <v>3-Small C&amp;I</v>
      </c>
    </row>
    <row r="3419" spans="1:17" x14ac:dyDescent="0.3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x14ac:dyDescent="0.3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</v>
      </c>
      <c r="P3420">
        <v>78</v>
      </c>
      <c r="Q3420" t="str">
        <f t="shared" si="53"/>
        <v>3-Small C&amp;I</v>
      </c>
    </row>
    <row r="3421" spans="1:17" x14ac:dyDescent="0.3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28588.37</v>
      </c>
      <c r="P3421">
        <v>1053605</v>
      </c>
      <c r="Q3421" t="str">
        <f t="shared" si="53"/>
        <v>3-Small C&amp;I</v>
      </c>
    </row>
    <row r="3422" spans="1:17" x14ac:dyDescent="0.3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x14ac:dyDescent="0.3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x14ac:dyDescent="0.3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x14ac:dyDescent="0.3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x14ac:dyDescent="0.3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x14ac:dyDescent="0.3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</v>
      </c>
      <c r="P3427">
        <v>2864</v>
      </c>
      <c r="Q3427" t="str">
        <f t="shared" si="53"/>
        <v>1-Residential</v>
      </c>
    </row>
    <row r="3428" spans="1:17" x14ac:dyDescent="0.3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</v>
      </c>
      <c r="P3428">
        <v>18352104</v>
      </c>
      <c r="Q3428" t="str">
        <f t="shared" si="53"/>
        <v>1-Residential</v>
      </c>
    </row>
    <row r="3429" spans="1:17" x14ac:dyDescent="0.3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x14ac:dyDescent="0.3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410113.43</v>
      </c>
      <c r="P3430">
        <v>2780728</v>
      </c>
      <c r="Q3430" t="str">
        <f t="shared" si="53"/>
        <v>2-Low Income Residential</v>
      </c>
    </row>
    <row r="3431" spans="1:17" x14ac:dyDescent="0.3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4114.45</v>
      </c>
      <c r="P3431">
        <v>5298</v>
      </c>
      <c r="Q3431" t="str">
        <f t="shared" si="53"/>
        <v>Street</v>
      </c>
    </row>
    <row r="3432" spans="1:17" x14ac:dyDescent="0.3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x14ac:dyDescent="0.3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</v>
      </c>
      <c r="P3433">
        <v>10931</v>
      </c>
      <c r="Q3433" t="str">
        <f t="shared" si="53"/>
        <v>Street</v>
      </c>
    </row>
    <row r="3434" spans="1:17" x14ac:dyDescent="0.3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x14ac:dyDescent="0.3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11.37</v>
      </c>
      <c r="P3435">
        <v>31</v>
      </c>
      <c r="Q3435" t="str">
        <f t="shared" si="53"/>
        <v>Street</v>
      </c>
    </row>
    <row r="3436" spans="1:17" x14ac:dyDescent="0.3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7625.19</v>
      </c>
      <c r="P3436">
        <v>19273</v>
      </c>
      <c r="Q3436" t="str">
        <f t="shared" si="53"/>
        <v>Street</v>
      </c>
    </row>
    <row r="3437" spans="1:17" x14ac:dyDescent="0.3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20472.14</v>
      </c>
      <c r="P3437">
        <v>52082</v>
      </c>
      <c r="Q3437" t="str">
        <f t="shared" si="53"/>
        <v>Street</v>
      </c>
    </row>
    <row r="3438" spans="1:17" x14ac:dyDescent="0.3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x14ac:dyDescent="0.3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x14ac:dyDescent="0.3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15127.46</v>
      </c>
      <c r="P3440">
        <v>63877</v>
      </c>
      <c r="Q3440" t="str">
        <f t="shared" si="53"/>
        <v>Street</v>
      </c>
    </row>
    <row r="3441" spans="1:17" x14ac:dyDescent="0.3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x14ac:dyDescent="0.3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x14ac:dyDescent="0.3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x14ac:dyDescent="0.3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x14ac:dyDescent="0.3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x14ac:dyDescent="0.3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</v>
      </c>
      <c r="P3446">
        <v>296027</v>
      </c>
      <c r="Q3446" t="str">
        <f t="shared" si="53"/>
        <v>3-Small C&amp;I</v>
      </c>
    </row>
    <row r="3447" spans="1:17" x14ac:dyDescent="0.3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x14ac:dyDescent="0.3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447.46</v>
      </c>
      <c r="P3448">
        <v>2280</v>
      </c>
      <c r="Q3448" t="str">
        <f t="shared" si="53"/>
        <v>4-Medium C&amp;I</v>
      </c>
    </row>
    <row r="3449" spans="1:17" x14ac:dyDescent="0.3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x14ac:dyDescent="0.3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x14ac:dyDescent="0.3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x14ac:dyDescent="0.3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x14ac:dyDescent="0.3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</v>
      </c>
      <c r="P3453">
        <v>56495</v>
      </c>
      <c r="Q3453" t="str">
        <f t="shared" si="53"/>
        <v>5-Large C&amp;I</v>
      </c>
    </row>
    <row r="3454" spans="1:17" x14ac:dyDescent="0.3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</v>
      </c>
      <c r="P3454">
        <v>17519734</v>
      </c>
      <c r="Q3454" t="str">
        <f t="shared" si="53"/>
        <v>1-Residential</v>
      </c>
    </row>
    <row r="3455" spans="1:17" x14ac:dyDescent="0.3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x14ac:dyDescent="0.3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x14ac:dyDescent="0.3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x14ac:dyDescent="0.3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ref="Q3458:Q3521" si="54">VLOOKUP(J3458,S:T,2,FALSE)</f>
        <v>3-Small C&amp;I</v>
      </c>
    </row>
    <row r="3459" spans="1:17" x14ac:dyDescent="0.3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17639.39</v>
      </c>
      <c r="P3459">
        <v>46268</v>
      </c>
      <c r="Q3459" t="str">
        <f t="shared" si="54"/>
        <v>Street</v>
      </c>
    </row>
    <row r="3460" spans="1:17" x14ac:dyDescent="0.3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x14ac:dyDescent="0.3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</v>
      </c>
      <c r="P3461">
        <v>1395</v>
      </c>
      <c r="Q3461" t="str">
        <f t="shared" si="54"/>
        <v>Street</v>
      </c>
    </row>
    <row r="3462" spans="1:17" x14ac:dyDescent="0.3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x14ac:dyDescent="0.3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x14ac:dyDescent="0.3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x14ac:dyDescent="0.3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98.8</v>
      </c>
      <c r="P3465">
        <v>452</v>
      </c>
      <c r="Q3465" t="str">
        <f t="shared" si="54"/>
        <v>3-Small C&amp;I</v>
      </c>
    </row>
    <row r="3466" spans="1:17" x14ac:dyDescent="0.3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x14ac:dyDescent="0.3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x14ac:dyDescent="0.3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</v>
      </c>
      <c r="P3468">
        <v>240</v>
      </c>
      <c r="Q3468" t="str">
        <f t="shared" si="54"/>
        <v>3-Small C&amp;I</v>
      </c>
    </row>
    <row r="3469" spans="1:17" x14ac:dyDescent="0.3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x14ac:dyDescent="0.3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501436.1</v>
      </c>
      <c r="P3470">
        <v>6132346</v>
      </c>
      <c r="Q3470" t="str">
        <f t="shared" si="54"/>
        <v>4-Medium C&amp;I</v>
      </c>
    </row>
    <row r="3471" spans="1:17" x14ac:dyDescent="0.3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</v>
      </c>
      <c r="P3471">
        <v>3021173</v>
      </c>
      <c r="Q3471" t="str">
        <f t="shared" si="54"/>
        <v>4-Medium C&amp;I</v>
      </c>
    </row>
    <row r="3472" spans="1:17" x14ac:dyDescent="0.3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</v>
      </c>
      <c r="P3472">
        <v>3360</v>
      </c>
      <c r="Q3472" t="str">
        <f t="shared" si="54"/>
        <v>4-Medium C&amp;I</v>
      </c>
    </row>
    <row r="3473" spans="1:17" x14ac:dyDescent="0.3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x14ac:dyDescent="0.3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</v>
      </c>
      <c r="P3474">
        <v>48200</v>
      </c>
      <c r="Q3474" t="str">
        <f t="shared" si="54"/>
        <v>4-Medium C&amp;I</v>
      </c>
    </row>
    <row r="3475" spans="1:17" x14ac:dyDescent="0.3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</v>
      </c>
      <c r="P3475">
        <v>0</v>
      </c>
      <c r="Q3475" t="str">
        <f t="shared" si="54"/>
        <v>4-Medium C&amp;I</v>
      </c>
    </row>
    <row r="3476" spans="1:17" x14ac:dyDescent="0.3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54299.92</v>
      </c>
      <c r="P3476">
        <v>373440</v>
      </c>
      <c r="Q3476" t="str">
        <f t="shared" si="54"/>
        <v>5-Large C&amp;I</v>
      </c>
    </row>
    <row r="3477" spans="1:17" x14ac:dyDescent="0.3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x14ac:dyDescent="0.3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x14ac:dyDescent="0.3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x14ac:dyDescent="0.3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x14ac:dyDescent="0.3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</v>
      </c>
      <c r="P3481">
        <v>72164</v>
      </c>
      <c r="Q3481" t="str">
        <f t="shared" si="54"/>
        <v>2-Low Income Residential</v>
      </c>
    </row>
    <row r="3482" spans="1:17" x14ac:dyDescent="0.3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x14ac:dyDescent="0.3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</v>
      </c>
      <c r="P3483">
        <v>1156277</v>
      </c>
      <c r="Q3483" t="str">
        <f t="shared" si="54"/>
        <v>Street</v>
      </c>
    </row>
    <row r="3484" spans="1:17" x14ac:dyDescent="0.3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x14ac:dyDescent="0.3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2234.12</v>
      </c>
      <c r="P3485">
        <v>669</v>
      </c>
      <c r="Q3485" t="str">
        <f t="shared" si="54"/>
        <v>Street</v>
      </c>
    </row>
    <row r="3486" spans="1:17" x14ac:dyDescent="0.3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829.26</v>
      </c>
      <c r="P3486">
        <v>203</v>
      </c>
      <c r="Q3486" t="str">
        <f t="shared" si="54"/>
        <v>Street</v>
      </c>
    </row>
    <row r="3487" spans="1:17" x14ac:dyDescent="0.3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</v>
      </c>
      <c r="P3487">
        <v>8320</v>
      </c>
      <c r="Q3487" t="str">
        <f t="shared" si="54"/>
        <v>3-Small C&amp;I</v>
      </c>
    </row>
    <row r="3488" spans="1:17" x14ac:dyDescent="0.3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</v>
      </c>
      <c r="P3488">
        <v>1800506</v>
      </c>
      <c r="Q3488" t="str">
        <f t="shared" si="54"/>
        <v>3-Small C&amp;I</v>
      </c>
    </row>
    <row r="3489" spans="1:17" x14ac:dyDescent="0.3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191.42</v>
      </c>
      <c r="P3489">
        <v>742</v>
      </c>
      <c r="Q3489" t="str">
        <f t="shared" si="54"/>
        <v>3-Small C&amp;I</v>
      </c>
    </row>
    <row r="3490" spans="1:17" x14ac:dyDescent="0.3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x14ac:dyDescent="0.3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</v>
      </c>
      <c r="P3491">
        <v>14775</v>
      </c>
      <c r="Q3491" t="str">
        <f t="shared" si="54"/>
        <v>3-Small C&amp;I</v>
      </c>
    </row>
    <row r="3492" spans="1:17" x14ac:dyDescent="0.3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</v>
      </c>
      <c r="P3492">
        <v>5193674</v>
      </c>
      <c r="Q3492" t="str">
        <f t="shared" si="54"/>
        <v>3-Small C&amp;I</v>
      </c>
    </row>
    <row r="3493" spans="1:17" x14ac:dyDescent="0.3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</v>
      </c>
      <c r="P3493">
        <v>493744</v>
      </c>
      <c r="Q3493" t="str">
        <f t="shared" si="54"/>
        <v>4-Medium C&amp;I</v>
      </c>
    </row>
    <row r="3494" spans="1:17" x14ac:dyDescent="0.3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97560.62</v>
      </c>
      <c r="P3494">
        <v>543252</v>
      </c>
      <c r="Q3494" t="str">
        <f t="shared" si="54"/>
        <v>4-Medium C&amp;I</v>
      </c>
    </row>
    <row r="3495" spans="1:17" x14ac:dyDescent="0.3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x14ac:dyDescent="0.3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77485.67</v>
      </c>
      <c r="P3496">
        <v>543850</v>
      </c>
      <c r="Q3496" t="str">
        <f t="shared" si="54"/>
        <v>5-Large C&amp;I</v>
      </c>
    </row>
    <row r="3497" spans="1:17" x14ac:dyDescent="0.3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</v>
      </c>
      <c r="P3497">
        <v>145700</v>
      </c>
      <c r="Q3497" t="str">
        <f t="shared" si="54"/>
        <v>Street</v>
      </c>
    </row>
    <row r="3498" spans="1:17" x14ac:dyDescent="0.3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</v>
      </c>
      <c r="P3498">
        <v>16291</v>
      </c>
      <c r="Q3498" t="str">
        <f t="shared" si="54"/>
        <v>Street</v>
      </c>
    </row>
    <row r="3499" spans="1:17" x14ac:dyDescent="0.3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</v>
      </c>
      <c r="P3499">
        <v>451</v>
      </c>
      <c r="Q3499" t="str">
        <f t="shared" si="54"/>
        <v>3-Small C&amp;I</v>
      </c>
    </row>
    <row r="3500" spans="1:17" x14ac:dyDescent="0.3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x14ac:dyDescent="0.3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x14ac:dyDescent="0.3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</v>
      </c>
      <c r="P3502">
        <v>391</v>
      </c>
      <c r="Q3502" t="str">
        <f t="shared" si="54"/>
        <v>Street</v>
      </c>
    </row>
    <row r="3503" spans="1:17" x14ac:dyDescent="0.3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x14ac:dyDescent="0.3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x14ac:dyDescent="0.3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x14ac:dyDescent="0.3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59.33</v>
      </c>
      <c r="P3506">
        <v>292</v>
      </c>
      <c r="Q3506" t="str">
        <f t="shared" si="54"/>
        <v>3-Small C&amp;I</v>
      </c>
    </row>
    <row r="3507" spans="1:17" x14ac:dyDescent="0.3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x14ac:dyDescent="0.3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x14ac:dyDescent="0.3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73128.56</v>
      </c>
      <c r="P3509">
        <v>981143</v>
      </c>
      <c r="Q3509" t="str">
        <f t="shared" si="54"/>
        <v>5-Large C&amp;I</v>
      </c>
    </row>
    <row r="3510" spans="1:17" x14ac:dyDescent="0.3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330242.18</v>
      </c>
      <c r="P3510">
        <v>1407969</v>
      </c>
      <c r="Q3510" t="str">
        <f t="shared" si="54"/>
        <v>1-Residential</v>
      </c>
    </row>
    <row r="3511" spans="1:17" x14ac:dyDescent="0.3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87.71</v>
      </c>
      <c r="P3511">
        <v>365</v>
      </c>
      <c r="Q3511" t="str">
        <f t="shared" si="54"/>
        <v>1-Residential</v>
      </c>
    </row>
    <row r="3512" spans="1:17" x14ac:dyDescent="0.3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</v>
      </c>
      <c r="P3512">
        <v>2101</v>
      </c>
      <c r="Q3512" t="str">
        <f t="shared" si="54"/>
        <v>Street</v>
      </c>
    </row>
    <row r="3513" spans="1:17" x14ac:dyDescent="0.3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63895.28</v>
      </c>
      <c r="P3513">
        <v>108344</v>
      </c>
      <c r="Q3513" t="str">
        <f t="shared" si="54"/>
        <v>Street</v>
      </c>
    </row>
    <row r="3514" spans="1:17" x14ac:dyDescent="0.3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</v>
      </c>
      <c r="P3514">
        <v>38906</v>
      </c>
      <c r="Q3514" t="str">
        <f t="shared" si="54"/>
        <v>Street</v>
      </c>
    </row>
    <row r="3515" spans="1:17" x14ac:dyDescent="0.3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x14ac:dyDescent="0.3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</v>
      </c>
      <c r="P3516">
        <v>270</v>
      </c>
      <c r="Q3516" t="str">
        <f t="shared" si="54"/>
        <v>Street</v>
      </c>
    </row>
    <row r="3517" spans="1:17" x14ac:dyDescent="0.3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x14ac:dyDescent="0.3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3037.89</v>
      </c>
      <c r="P3518">
        <v>9747</v>
      </c>
      <c r="Q3518" t="str">
        <f t="shared" si="54"/>
        <v>Street</v>
      </c>
    </row>
    <row r="3519" spans="1:17" x14ac:dyDescent="0.3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</v>
      </c>
      <c r="P3519">
        <v>22287</v>
      </c>
      <c r="Q3519" t="str">
        <f t="shared" si="54"/>
        <v>Street</v>
      </c>
    </row>
    <row r="3520" spans="1:17" x14ac:dyDescent="0.3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x14ac:dyDescent="0.3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x14ac:dyDescent="0.3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-357474.97</v>
      </c>
      <c r="P3522">
        <v>43331323</v>
      </c>
      <c r="Q3522" t="str">
        <f t="shared" ref="Q3522:Q3585" si="55">VLOOKUP(J3522,S:T,2,FALSE)</f>
        <v>3-Small C&amp;I</v>
      </c>
    </row>
    <row r="3523" spans="1:17" x14ac:dyDescent="0.3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x14ac:dyDescent="0.3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x14ac:dyDescent="0.3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</v>
      </c>
      <c r="P3525">
        <v>4908</v>
      </c>
      <c r="Q3525" t="str">
        <f t="shared" si="55"/>
        <v>3-Small C&amp;I</v>
      </c>
    </row>
    <row r="3526" spans="1:17" x14ac:dyDescent="0.3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x14ac:dyDescent="0.3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</v>
      </c>
      <c r="P3527">
        <v>2335</v>
      </c>
      <c r="Q3527" t="str">
        <f t="shared" si="55"/>
        <v>3-Small C&amp;I</v>
      </c>
    </row>
    <row r="3528" spans="1:17" x14ac:dyDescent="0.3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</v>
      </c>
      <c r="P3528">
        <v>67</v>
      </c>
      <c r="Q3528" t="str">
        <f t="shared" si="55"/>
        <v>3-Small C&amp;I</v>
      </c>
    </row>
    <row r="3529" spans="1:17" x14ac:dyDescent="0.3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x14ac:dyDescent="0.3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</v>
      </c>
      <c r="P3530">
        <v>560</v>
      </c>
      <c r="Q3530" t="str">
        <f t="shared" si="55"/>
        <v>4-Medium C&amp;I</v>
      </c>
    </row>
    <row r="3531" spans="1:17" x14ac:dyDescent="0.3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238293.43</v>
      </c>
      <c r="P3531">
        <v>1945600</v>
      </c>
      <c r="Q3531" t="str">
        <f t="shared" si="55"/>
        <v>1-Residential</v>
      </c>
    </row>
    <row r="3532" spans="1:17" x14ac:dyDescent="0.3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x14ac:dyDescent="0.3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x14ac:dyDescent="0.3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</v>
      </c>
      <c r="P3534">
        <v>45943</v>
      </c>
      <c r="Q3534" t="str">
        <f t="shared" si="55"/>
        <v>2-Low Income Residential</v>
      </c>
    </row>
    <row r="3535" spans="1:17" x14ac:dyDescent="0.3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7.97</v>
      </c>
      <c r="P3535">
        <v>9</v>
      </c>
      <c r="Q3535" t="str">
        <f t="shared" si="55"/>
        <v>3-Small C&amp;I</v>
      </c>
    </row>
    <row r="3536" spans="1:17" x14ac:dyDescent="0.3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x14ac:dyDescent="0.3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</v>
      </c>
      <c r="P3537">
        <v>152</v>
      </c>
      <c r="Q3537" t="str">
        <f t="shared" si="55"/>
        <v>Street</v>
      </c>
    </row>
    <row r="3538" spans="1:17" x14ac:dyDescent="0.3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</v>
      </c>
      <c r="P3538">
        <v>300490</v>
      </c>
      <c r="Q3538" t="str">
        <f t="shared" si="55"/>
        <v>Street</v>
      </c>
    </row>
    <row r="3539" spans="1:17" x14ac:dyDescent="0.3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</v>
      </c>
      <c r="P3539">
        <v>657434</v>
      </c>
      <c r="Q3539" t="str">
        <f t="shared" si="55"/>
        <v>3-Small C&amp;I</v>
      </c>
    </row>
    <row r="3540" spans="1:17" x14ac:dyDescent="0.3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</v>
      </c>
      <c r="P3540">
        <v>7363</v>
      </c>
      <c r="Q3540" t="str">
        <f t="shared" si="55"/>
        <v>3-Small C&amp;I</v>
      </c>
    </row>
    <row r="3541" spans="1:17" x14ac:dyDescent="0.3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x14ac:dyDescent="0.3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x14ac:dyDescent="0.3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x14ac:dyDescent="0.3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90023.06</v>
      </c>
      <c r="P3544">
        <v>633950</v>
      </c>
      <c r="Q3544" t="str">
        <f t="shared" si="55"/>
        <v>5-Large C&amp;I</v>
      </c>
    </row>
    <row r="3545" spans="1:17" x14ac:dyDescent="0.3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</v>
      </c>
      <c r="P3545">
        <v>5525518</v>
      </c>
      <c r="Q3545" t="str">
        <f t="shared" si="55"/>
        <v>5-Large C&amp;I</v>
      </c>
    </row>
    <row r="3546" spans="1:17" x14ac:dyDescent="0.3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x14ac:dyDescent="0.3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x14ac:dyDescent="0.3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x14ac:dyDescent="0.3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</v>
      </c>
      <c r="P3549">
        <v>15348</v>
      </c>
      <c r="Q3549" t="str">
        <f t="shared" si="55"/>
        <v>2-Low Income Residential</v>
      </c>
    </row>
    <row r="3550" spans="1:17" x14ac:dyDescent="0.3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63886.78</v>
      </c>
      <c r="P3550">
        <v>274099</v>
      </c>
      <c r="Q3550" t="str">
        <f t="shared" si="55"/>
        <v>Street</v>
      </c>
    </row>
    <row r="3551" spans="1:17" x14ac:dyDescent="0.3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37118.46</v>
      </c>
      <c r="P3551">
        <v>153669</v>
      </c>
      <c r="Q3551" t="str">
        <f t="shared" si="55"/>
        <v>1-Residential</v>
      </c>
    </row>
    <row r="3552" spans="1:17" x14ac:dyDescent="0.3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x14ac:dyDescent="0.3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x14ac:dyDescent="0.3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</v>
      </c>
      <c r="P3554">
        <v>41456</v>
      </c>
      <c r="Q3554" t="str">
        <f t="shared" si="55"/>
        <v>Street</v>
      </c>
    </row>
    <row r="3555" spans="1:17" x14ac:dyDescent="0.3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</v>
      </c>
      <c r="P3555">
        <v>287</v>
      </c>
      <c r="Q3555" t="str">
        <f t="shared" si="55"/>
        <v>Street</v>
      </c>
    </row>
    <row r="3556" spans="1:17" x14ac:dyDescent="0.3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</v>
      </c>
      <c r="P3556">
        <v>78602603</v>
      </c>
      <c r="Q3556" t="str">
        <f t="shared" si="55"/>
        <v>3-Small C&amp;I</v>
      </c>
    </row>
    <row r="3557" spans="1:17" x14ac:dyDescent="0.3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x14ac:dyDescent="0.3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</v>
      </c>
      <c r="P3558">
        <v>415478</v>
      </c>
      <c r="Q3558" t="str">
        <f t="shared" si="55"/>
        <v>3-Small C&amp;I</v>
      </c>
    </row>
    <row r="3559" spans="1:17" x14ac:dyDescent="0.3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x14ac:dyDescent="0.3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x14ac:dyDescent="0.3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x14ac:dyDescent="0.3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x14ac:dyDescent="0.3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381.39</v>
      </c>
      <c r="P3563">
        <v>1794</v>
      </c>
      <c r="Q3563" t="str">
        <f t="shared" si="55"/>
        <v>3-Small C&amp;I</v>
      </c>
    </row>
    <row r="3564" spans="1:17" x14ac:dyDescent="0.3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1274.56</v>
      </c>
      <c r="P3564">
        <v>4975</v>
      </c>
      <c r="Q3564" t="str">
        <f t="shared" si="55"/>
        <v>4-Medium C&amp;I</v>
      </c>
    </row>
    <row r="3565" spans="1:17" x14ac:dyDescent="0.3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x14ac:dyDescent="0.3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x14ac:dyDescent="0.3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</v>
      </c>
      <c r="P3567">
        <v>19799</v>
      </c>
      <c r="Q3567" t="str">
        <f t="shared" si="55"/>
        <v>3-Small C&amp;I</v>
      </c>
    </row>
    <row r="3568" spans="1:17" x14ac:dyDescent="0.3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x14ac:dyDescent="0.3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x14ac:dyDescent="0.3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988.78</v>
      </c>
      <c r="P3570">
        <v>6627</v>
      </c>
      <c r="Q3570" t="str">
        <f t="shared" si="55"/>
        <v>2-Low Income Residential</v>
      </c>
    </row>
    <row r="3571" spans="1:17" x14ac:dyDescent="0.3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</v>
      </c>
      <c r="P3571">
        <v>9988</v>
      </c>
      <c r="Q3571" t="str">
        <f t="shared" si="55"/>
        <v>1-Residential</v>
      </c>
    </row>
    <row r="3572" spans="1:17" x14ac:dyDescent="0.3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527.53</v>
      </c>
      <c r="P3572">
        <v>1473</v>
      </c>
      <c r="Q3572" t="str">
        <f t="shared" si="55"/>
        <v>Street</v>
      </c>
    </row>
    <row r="3573" spans="1:17" x14ac:dyDescent="0.3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</v>
      </c>
      <c r="P3573">
        <v>20485</v>
      </c>
      <c r="Q3573" t="str">
        <f t="shared" si="55"/>
        <v>Street</v>
      </c>
    </row>
    <row r="3574" spans="1:17" x14ac:dyDescent="0.3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x14ac:dyDescent="0.3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21229.1</v>
      </c>
      <c r="P3575">
        <v>74923</v>
      </c>
      <c r="Q3575" t="str">
        <f t="shared" si="55"/>
        <v>Street</v>
      </c>
    </row>
    <row r="3576" spans="1:17" x14ac:dyDescent="0.3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68.94</v>
      </c>
      <c r="P3576">
        <v>283</v>
      </c>
      <c r="Q3576" t="str">
        <f t="shared" si="55"/>
        <v>3-Small C&amp;I</v>
      </c>
    </row>
    <row r="3577" spans="1:17" x14ac:dyDescent="0.3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</v>
      </c>
      <c r="P3577">
        <v>114880</v>
      </c>
      <c r="Q3577" t="str">
        <f t="shared" si="55"/>
        <v>Street</v>
      </c>
    </row>
    <row r="3578" spans="1:17" x14ac:dyDescent="0.3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x14ac:dyDescent="0.3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</v>
      </c>
      <c r="P3579">
        <v>292</v>
      </c>
      <c r="Q3579" t="str">
        <f t="shared" si="55"/>
        <v>3-Small C&amp;I</v>
      </c>
    </row>
    <row r="3580" spans="1:17" x14ac:dyDescent="0.3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</v>
      </c>
      <c r="P3580">
        <v>927</v>
      </c>
      <c r="Q3580" t="str">
        <f t="shared" si="55"/>
        <v>3-Small C&amp;I</v>
      </c>
    </row>
    <row r="3581" spans="1:17" x14ac:dyDescent="0.3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x14ac:dyDescent="0.3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</v>
      </c>
      <c r="P3582">
        <v>457505</v>
      </c>
      <c r="Q3582" t="str">
        <f t="shared" si="55"/>
        <v>3-Small C&amp;I</v>
      </c>
    </row>
    <row r="3583" spans="1:17" x14ac:dyDescent="0.3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</v>
      </c>
      <c r="P3583">
        <v>113</v>
      </c>
      <c r="Q3583" t="str">
        <f t="shared" si="55"/>
        <v>3-Small C&amp;I</v>
      </c>
    </row>
    <row r="3584" spans="1:17" x14ac:dyDescent="0.3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x14ac:dyDescent="0.3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x14ac:dyDescent="0.3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</v>
      </c>
      <c r="P3586">
        <v>117800</v>
      </c>
      <c r="Q3586" t="str">
        <f t="shared" ref="Q3586:Q3649" si="56">VLOOKUP(J3586,S:T,2,FALSE)</f>
        <v>4-Medium C&amp;I</v>
      </c>
    </row>
    <row r="3587" spans="1:17" x14ac:dyDescent="0.3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</v>
      </c>
      <c r="P3587">
        <v>37320</v>
      </c>
      <c r="Q3587" t="str">
        <f t="shared" si="56"/>
        <v>4-Medium C&amp;I</v>
      </c>
    </row>
    <row r="3588" spans="1:17" x14ac:dyDescent="0.3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1060151.44</v>
      </c>
      <c r="P3588">
        <v>11711571</v>
      </c>
      <c r="Q3588" t="str">
        <f t="shared" si="56"/>
        <v>4-Medium C&amp;I</v>
      </c>
    </row>
    <row r="3589" spans="1:17" x14ac:dyDescent="0.3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x14ac:dyDescent="0.3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85.69</v>
      </c>
      <c r="P3590">
        <v>0</v>
      </c>
      <c r="Q3590" t="str">
        <f t="shared" si="56"/>
        <v>4-Medium C&amp;I</v>
      </c>
    </row>
    <row r="3591" spans="1:17" x14ac:dyDescent="0.3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2602.37</v>
      </c>
      <c r="P3591">
        <v>13760</v>
      </c>
      <c r="Q3591" t="str">
        <f t="shared" si="56"/>
        <v>4-Medium C&amp;I</v>
      </c>
    </row>
    <row r="3592" spans="1:17" x14ac:dyDescent="0.3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</v>
      </c>
      <c r="P3592">
        <v>514148</v>
      </c>
      <c r="Q3592" t="str">
        <f t="shared" si="56"/>
        <v>4-Medium C&amp;I</v>
      </c>
    </row>
    <row r="3593" spans="1:17" x14ac:dyDescent="0.3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x14ac:dyDescent="0.3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x14ac:dyDescent="0.3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</v>
      </c>
      <c r="P3595">
        <v>6477134</v>
      </c>
      <c r="Q3595" t="str">
        <f t="shared" si="56"/>
        <v>1-Residential</v>
      </c>
    </row>
    <row r="3596" spans="1:17" x14ac:dyDescent="0.3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</v>
      </c>
      <c r="P3596">
        <v>319764</v>
      </c>
      <c r="Q3596" t="str">
        <f t="shared" si="56"/>
        <v>Street</v>
      </c>
    </row>
    <row r="3597" spans="1:17" x14ac:dyDescent="0.3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x14ac:dyDescent="0.3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x14ac:dyDescent="0.3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1497.57</v>
      </c>
      <c r="P3599">
        <v>6518</v>
      </c>
      <c r="Q3599" t="str">
        <f t="shared" si="56"/>
        <v>Street</v>
      </c>
    </row>
    <row r="3600" spans="1:17" x14ac:dyDescent="0.3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181.17</v>
      </c>
      <c r="P3600">
        <v>720</v>
      </c>
      <c r="Q3600" t="str">
        <f t="shared" si="56"/>
        <v>4-Medium C&amp;I</v>
      </c>
    </row>
    <row r="3601" spans="1:17" x14ac:dyDescent="0.3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x14ac:dyDescent="0.3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</v>
      </c>
      <c r="P3602">
        <v>221</v>
      </c>
      <c r="Q3602" t="str">
        <f t="shared" si="56"/>
        <v>3-Small C&amp;I</v>
      </c>
    </row>
    <row r="3603" spans="1:17" x14ac:dyDescent="0.3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</v>
      </c>
      <c r="P3603">
        <v>408</v>
      </c>
      <c r="Q3603" t="str">
        <f t="shared" si="56"/>
        <v>3-Small C&amp;I</v>
      </c>
    </row>
    <row r="3604" spans="1:17" x14ac:dyDescent="0.3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37401.21</v>
      </c>
      <c r="P3604">
        <v>178088</v>
      </c>
      <c r="Q3604" t="str">
        <f t="shared" si="56"/>
        <v>Street</v>
      </c>
    </row>
    <row r="3605" spans="1:17" x14ac:dyDescent="0.3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x14ac:dyDescent="0.3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</v>
      </c>
      <c r="P3606">
        <v>202753</v>
      </c>
      <c r="Q3606" t="str">
        <f t="shared" si="56"/>
        <v>3-Small C&amp;I</v>
      </c>
    </row>
    <row r="3607" spans="1:17" x14ac:dyDescent="0.3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</v>
      </c>
      <c r="P3607">
        <v>982373</v>
      </c>
      <c r="Q3607" t="str">
        <f t="shared" si="56"/>
        <v>5-Large C&amp;I</v>
      </c>
    </row>
    <row r="3608" spans="1:17" x14ac:dyDescent="0.3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x14ac:dyDescent="0.3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</v>
      </c>
      <c r="P3609">
        <v>11600</v>
      </c>
      <c r="Q3609" t="str">
        <f t="shared" si="56"/>
        <v>4-Medium C&amp;I</v>
      </c>
    </row>
    <row r="3610" spans="1:17" x14ac:dyDescent="0.3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x14ac:dyDescent="0.3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21907.67</v>
      </c>
      <c r="P3611">
        <v>148400</v>
      </c>
      <c r="Q3611" t="str">
        <f t="shared" si="56"/>
        <v>5-Large C&amp;I</v>
      </c>
    </row>
    <row r="3612" spans="1:17" x14ac:dyDescent="0.3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</v>
      </c>
      <c r="P3612">
        <v>7364529</v>
      </c>
      <c r="Q3612" t="str">
        <f t="shared" si="56"/>
        <v>3-Small C&amp;I</v>
      </c>
    </row>
    <row r="3613" spans="1:17" x14ac:dyDescent="0.3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x14ac:dyDescent="0.3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</v>
      </c>
      <c r="P3614">
        <v>29154401</v>
      </c>
      <c r="Q3614" t="str">
        <f t="shared" si="56"/>
        <v>2-Low Income Residential</v>
      </c>
    </row>
    <row r="3615" spans="1:17" x14ac:dyDescent="0.3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x14ac:dyDescent="0.3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</v>
      </c>
      <c r="P3616">
        <v>93865</v>
      </c>
      <c r="Q3616" t="str">
        <f t="shared" si="56"/>
        <v>Street</v>
      </c>
    </row>
    <row r="3617" spans="1:17" x14ac:dyDescent="0.3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x14ac:dyDescent="0.3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</v>
      </c>
      <c r="P3618">
        <v>2974702</v>
      </c>
      <c r="Q3618" t="str">
        <f t="shared" si="56"/>
        <v>2-Low Income Residential</v>
      </c>
    </row>
    <row r="3619" spans="1:17" x14ac:dyDescent="0.3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x14ac:dyDescent="0.3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</v>
      </c>
      <c r="P3620">
        <v>153115</v>
      </c>
      <c r="Q3620" t="str">
        <f t="shared" si="56"/>
        <v>Street</v>
      </c>
    </row>
    <row r="3621" spans="1:17" x14ac:dyDescent="0.3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2950.37</v>
      </c>
      <c r="P3621">
        <v>70627</v>
      </c>
      <c r="Q3621" t="str">
        <f t="shared" si="56"/>
        <v>2-Low Income Residential</v>
      </c>
    </row>
    <row r="3622" spans="1:17" x14ac:dyDescent="0.3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</v>
      </c>
      <c r="P3622">
        <v>33</v>
      </c>
      <c r="Q3622" t="str">
        <f t="shared" si="56"/>
        <v>Street</v>
      </c>
    </row>
    <row r="3623" spans="1:17" x14ac:dyDescent="0.3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x14ac:dyDescent="0.3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35.4</v>
      </c>
      <c r="P3624">
        <v>300</v>
      </c>
      <c r="Q3624" t="str">
        <f t="shared" si="56"/>
        <v>3-Small C&amp;I</v>
      </c>
    </row>
    <row r="3625" spans="1:17" x14ac:dyDescent="0.3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73203.67</v>
      </c>
      <c r="P3625">
        <v>334357</v>
      </c>
      <c r="Q3625" t="str">
        <f t="shared" si="56"/>
        <v>3-Small C&amp;I</v>
      </c>
    </row>
    <row r="3626" spans="1:17" x14ac:dyDescent="0.3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1688.6</v>
      </c>
      <c r="P3626">
        <v>8470</v>
      </c>
      <c r="Q3626" t="str">
        <f t="shared" si="56"/>
        <v>3-Small C&amp;I</v>
      </c>
    </row>
    <row r="3627" spans="1:17" x14ac:dyDescent="0.3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x14ac:dyDescent="0.3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</v>
      </c>
      <c r="P3628">
        <v>216</v>
      </c>
      <c r="Q3628" t="str">
        <f t="shared" si="56"/>
        <v>Street</v>
      </c>
    </row>
    <row r="3629" spans="1:17" x14ac:dyDescent="0.3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659.78</v>
      </c>
      <c r="P3629">
        <v>3710</v>
      </c>
      <c r="Q3629" t="str">
        <f t="shared" si="56"/>
        <v>4-Medium C&amp;I</v>
      </c>
    </row>
    <row r="3630" spans="1:17" x14ac:dyDescent="0.3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x14ac:dyDescent="0.3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</v>
      </c>
      <c r="P3631">
        <v>1342664</v>
      </c>
      <c r="Q3631" t="str">
        <f t="shared" si="56"/>
        <v>4-Medium C&amp;I</v>
      </c>
    </row>
    <row r="3632" spans="1:17" x14ac:dyDescent="0.3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301703.55</v>
      </c>
      <c r="P3632">
        <v>3688993</v>
      </c>
      <c r="Q3632" t="str">
        <f t="shared" si="56"/>
        <v>4-Medium C&amp;I</v>
      </c>
    </row>
    <row r="3633" spans="1:17" x14ac:dyDescent="0.3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x14ac:dyDescent="0.3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</v>
      </c>
      <c r="P3634">
        <v>50595</v>
      </c>
      <c r="Q3634" t="str">
        <f t="shared" si="56"/>
        <v>2-Low Income Residential</v>
      </c>
    </row>
    <row r="3635" spans="1:17" x14ac:dyDescent="0.3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20790.03</v>
      </c>
      <c r="P3635">
        <v>55098</v>
      </c>
      <c r="Q3635" t="str">
        <f t="shared" si="56"/>
        <v>Street</v>
      </c>
    </row>
    <row r="3636" spans="1:17" x14ac:dyDescent="0.3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14846.8</v>
      </c>
      <c r="P3636">
        <v>68091</v>
      </c>
      <c r="Q3636" t="str">
        <f t="shared" si="56"/>
        <v>Street</v>
      </c>
    </row>
    <row r="3637" spans="1:17" x14ac:dyDescent="0.3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</v>
      </c>
      <c r="P3637">
        <v>23838</v>
      </c>
      <c r="Q3637" t="str">
        <f t="shared" si="56"/>
        <v>Street</v>
      </c>
    </row>
    <row r="3638" spans="1:17" x14ac:dyDescent="0.3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x14ac:dyDescent="0.3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x14ac:dyDescent="0.3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</v>
      </c>
      <c r="P3640">
        <v>88927</v>
      </c>
      <c r="Q3640" t="str">
        <f t="shared" si="56"/>
        <v>5-Large C&amp;I</v>
      </c>
    </row>
    <row r="3641" spans="1:17" x14ac:dyDescent="0.3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x14ac:dyDescent="0.3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1540.81</v>
      </c>
      <c r="P3642">
        <v>4267</v>
      </c>
      <c r="Q3642" t="str">
        <f t="shared" si="56"/>
        <v>Street</v>
      </c>
    </row>
    <row r="3643" spans="1:17" x14ac:dyDescent="0.3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x14ac:dyDescent="0.3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x14ac:dyDescent="0.3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x14ac:dyDescent="0.3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</v>
      </c>
      <c r="P3646">
        <v>12678</v>
      </c>
      <c r="Q3646" t="str">
        <f t="shared" si="56"/>
        <v>3-Small C&amp;I</v>
      </c>
    </row>
    <row r="3647" spans="1:17" x14ac:dyDescent="0.3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x14ac:dyDescent="0.3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2932.89</v>
      </c>
      <c r="P3648">
        <v>16408</v>
      </c>
      <c r="Q3648" t="str">
        <f t="shared" si="56"/>
        <v>3-Small C&amp;I</v>
      </c>
    </row>
    <row r="3649" spans="1:17" x14ac:dyDescent="0.3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8131.32</v>
      </c>
      <c r="P3649">
        <v>54600</v>
      </c>
      <c r="Q3649" t="str">
        <f t="shared" si="56"/>
        <v>4-Medium C&amp;I</v>
      </c>
    </row>
    <row r="3650" spans="1:17" x14ac:dyDescent="0.3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ref="Q3650:Q3713" si="57">VLOOKUP(J3650,S:T,2,FALSE)</f>
        <v>2-Low Income Residential</v>
      </c>
    </row>
    <row r="3651" spans="1:17" x14ac:dyDescent="0.3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2812193.82</v>
      </c>
      <c r="P3651">
        <v>21475103</v>
      </c>
      <c r="Q3651" t="str">
        <f t="shared" si="57"/>
        <v>1-Residential</v>
      </c>
    </row>
    <row r="3652" spans="1:17" x14ac:dyDescent="0.3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</v>
      </c>
      <c r="P3652">
        <v>146036</v>
      </c>
      <c r="Q3652" t="str">
        <f t="shared" si="57"/>
        <v>Street</v>
      </c>
    </row>
    <row r="3653" spans="1:17" x14ac:dyDescent="0.3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</v>
      </c>
      <c r="P3653">
        <v>1117164</v>
      </c>
      <c r="Q3653" t="str">
        <f t="shared" si="57"/>
        <v>Street</v>
      </c>
    </row>
    <row r="3654" spans="1:17" x14ac:dyDescent="0.3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x14ac:dyDescent="0.3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</v>
      </c>
      <c r="P3655">
        <v>20034</v>
      </c>
      <c r="Q3655" t="str">
        <f t="shared" si="57"/>
        <v>1-Residential</v>
      </c>
    </row>
    <row r="3656" spans="1:17" x14ac:dyDescent="0.3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</v>
      </c>
      <c r="P3656">
        <v>41545</v>
      </c>
      <c r="Q3656" t="str">
        <f t="shared" si="57"/>
        <v>5-Large C&amp;I</v>
      </c>
    </row>
    <row r="3657" spans="1:17" x14ac:dyDescent="0.3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x14ac:dyDescent="0.3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</v>
      </c>
      <c r="P3658">
        <v>416</v>
      </c>
      <c r="Q3658" t="str">
        <f t="shared" si="57"/>
        <v>Street</v>
      </c>
    </row>
    <row r="3659" spans="1:17" x14ac:dyDescent="0.3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8.18</v>
      </c>
      <c r="P3659">
        <v>11</v>
      </c>
      <c r="Q3659" t="str">
        <f t="shared" si="57"/>
        <v>3-Small C&amp;I</v>
      </c>
    </row>
    <row r="3660" spans="1:17" x14ac:dyDescent="0.3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738.54</v>
      </c>
      <c r="P3660">
        <v>1523</v>
      </c>
      <c r="Q3660" t="str">
        <f t="shared" si="57"/>
        <v>Street</v>
      </c>
    </row>
    <row r="3661" spans="1:17" x14ac:dyDescent="0.3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x14ac:dyDescent="0.3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1268.56</v>
      </c>
      <c r="P3662">
        <v>7313</v>
      </c>
      <c r="Q3662" t="str">
        <f t="shared" si="57"/>
        <v>Street</v>
      </c>
    </row>
    <row r="3663" spans="1:17" x14ac:dyDescent="0.3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x14ac:dyDescent="0.3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869.02</v>
      </c>
      <c r="P3664">
        <v>6208</v>
      </c>
      <c r="Q3664" t="str">
        <f t="shared" si="57"/>
        <v>3-Small C&amp;I</v>
      </c>
    </row>
    <row r="3665" spans="1:17" x14ac:dyDescent="0.3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</v>
      </c>
      <c r="P3665">
        <v>15532</v>
      </c>
      <c r="Q3665" t="str">
        <f t="shared" si="57"/>
        <v>3-Small C&amp;I</v>
      </c>
    </row>
    <row r="3666" spans="1:17" x14ac:dyDescent="0.3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499.27</v>
      </c>
      <c r="P3666">
        <v>2440</v>
      </c>
      <c r="Q3666" t="str">
        <f t="shared" si="57"/>
        <v>4-Medium C&amp;I</v>
      </c>
    </row>
    <row r="3667" spans="1:17" x14ac:dyDescent="0.3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8208.58</v>
      </c>
      <c r="P3667">
        <v>51600</v>
      </c>
      <c r="Q3667" t="str">
        <f t="shared" si="57"/>
        <v>5-Large C&amp;I</v>
      </c>
    </row>
    <row r="3668" spans="1:17" x14ac:dyDescent="0.3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x14ac:dyDescent="0.3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</v>
      </c>
      <c r="P3669">
        <v>1218862</v>
      </c>
      <c r="Q3669" t="str">
        <f t="shared" si="57"/>
        <v>1-Residential</v>
      </c>
    </row>
    <row r="3670" spans="1:17" x14ac:dyDescent="0.3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x14ac:dyDescent="0.3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x14ac:dyDescent="0.3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</v>
      </c>
      <c r="P3672">
        <v>6167</v>
      </c>
      <c r="Q3672" t="str">
        <f t="shared" si="57"/>
        <v>1-Residential</v>
      </c>
    </row>
    <row r="3673" spans="1:17" x14ac:dyDescent="0.3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582.01</v>
      </c>
      <c r="P3673">
        <v>5797</v>
      </c>
      <c r="Q3673" t="str">
        <f t="shared" si="57"/>
        <v>3-Small C&amp;I</v>
      </c>
    </row>
    <row r="3674" spans="1:17" x14ac:dyDescent="0.3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x14ac:dyDescent="0.3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</v>
      </c>
      <c r="P3675">
        <v>150</v>
      </c>
      <c r="Q3675" t="str">
        <f t="shared" si="57"/>
        <v>Street</v>
      </c>
    </row>
    <row r="3676" spans="1:17" x14ac:dyDescent="0.3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856.79</v>
      </c>
      <c r="P3676">
        <v>9000</v>
      </c>
      <c r="Q3676" t="str">
        <f t="shared" si="57"/>
        <v>3-Small C&amp;I</v>
      </c>
    </row>
    <row r="3677" spans="1:17" x14ac:dyDescent="0.3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</v>
      </c>
      <c r="P3677">
        <v>79702</v>
      </c>
      <c r="Q3677" t="str">
        <f t="shared" si="57"/>
        <v>3-Small C&amp;I</v>
      </c>
    </row>
    <row r="3678" spans="1:17" x14ac:dyDescent="0.3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x14ac:dyDescent="0.3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194589.49</v>
      </c>
      <c r="P3679">
        <v>1522085</v>
      </c>
      <c r="Q3679" t="str">
        <f t="shared" si="57"/>
        <v>3-Small C&amp;I</v>
      </c>
    </row>
    <row r="3680" spans="1:17" x14ac:dyDescent="0.3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</v>
      </c>
      <c r="P3680">
        <v>0</v>
      </c>
      <c r="Q3680" t="str">
        <f t="shared" si="57"/>
        <v>3-Small C&amp;I</v>
      </c>
    </row>
    <row r="3681" spans="1:17" x14ac:dyDescent="0.3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</v>
      </c>
      <c r="P3681">
        <v>350093</v>
      </c>
      <c r="Q3681" t="str">
        <f t="shared" si="57"/>
        <v>3-Small C&amp;I</v>
      </c>
    </row>
    <row r="3682" spans="1:17" x14ac:dyDescent="0.3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x14ac:dyDescent="0.3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</v>
      </c>
      <c r="P3683">
        <v>24680</v>
      </c>
      <c r="Q3683" t="str">
        <f t="shared" si="57"/>
        <v>Street</v>
      </c>
    </row>
    <row r="3684" spans="1:17" x14ac:dyDescent="0.3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19.63</v>
      </c>
      <c r="P3684">
        <v>24</v>
      </c>
      <c r="Q3684" t="str">
        <f t="shared" si="57"/>
        <v>Street</v>
      </c>
    </row>
    <row r="3685" spans="1:17" x14ac:dyDescent="0.3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</v>
      </c>
      <c r="P3685">
        <v>3179</v>
      </c>
      <c r="Q3685" t="str">
        <f t="shared" si="57"/>
        <v>3-Small C&amp;I</v>
      </c>
    </row>
    <row r="3686" spans="1:17" x14ac:dyDescent="0.3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1971.31</v>
      </c>
      <c r="P3686">
        <v>8850</v>
      </c>
      <c r="Q3686" t="str">
        <f t="shared" si="57"/>
        <v>3-Small C&amp;I</v>
      </c>
    </row>
    <row r="3687" spans="1:17" x14ac:dyDescent="0.3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</v>
      </c>
      <c r="P3687">
        <v>2991835</v>
      </c>
      <c r="Q3687" t="str">
        <f t="shared" si="57"/>
        <v>4-Medium C&amp;I</v>
      </c>
    </row>
    <row r="3688" spans="1:17" x14ac:dyDescent="0.3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474547.86</v>
      </c>
      <c r="P3688">
        <v>5751865</v>
      </c>
      <c r="Q3688" t="str">
        <f t="shared" si="57"/>
        <v>4-Medium C&amp;I</v>
      </c>
    </row>
    <row r="3689" spans="1:17" x14ac:dyDescent="0.3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</v>
      </c>
      <c r="P3689">
        <v>51500</v>
      </c>
      <c r="Q3689" t="str">
        <f t="shared" si="57"/>
        <v>4-Medium C&amp;I</v>
      </c>
    </row>
    <row r="3690" spans="1:17" x14ac:dyDescent="0.3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535160.59</v>
      </c>
      <c r="P3690">
        <v>3513999</v>
      </c>
      <c r="Q3690" t="str">
        <f t="shared" si="57"/>
        <v>2-Low Income Residential</v>
      </c>
    </row>
    <row r="3691" spans="1:17" x14ac:dyDescent="0.3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</v>
      </c>
      <c r="P3691">
        <v>2071148</v>
      </c>
      <c r="Q3691" t="str">
        <f t="shared" si="57"/>
        <v>1-Residential</v>
      </c>
    </row>
    <row r="3692" spans="1:17" x14ac:dyDescent="0.3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x14ac:dyDescent="0.3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</v>
      </c>
      <c r="P3693">
        <v>1297</v>
      </c>
      <c r="Q3693" t="str">
        <f t="shared" si="57"/>
        <v>3-Small C&amp;I</v>
      </c>
    </row>
    <row r="3694" spans="1:17" x14ac:dyDescent="0.3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5904.24</v>
      </c>
      <c r="P3694">
        <v>17385</v>
      </c>
      <c r="Q3694" t="str">
        <f t="shared" si="57"/>
        <v>Street</v>
      </c>
    </row>
    <row r="3695" spans="1:17" x14ac:dyDescent="0.3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2146.06</v>
      </c>
      <c r="P3695">
        <v>694</v>
      </c>
      <c r="Q3695" t="str">
        <f t="shared" si="57"/>
        <v>Street</v>
      </c>
    </row>
    <row r="3696" spans="1:17" x14ac:dyDescent="0.3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68.86</v>
      </c>
      <c r="P3696">
        <v>298</v>
      </c>
      <c r="Q3696" t="str">
        <f t="shared" si="57"/>
        <v>3-Small C&amp;I</v>
      </c>
    </row>
    <row r="3697" spans="1:17" x14ac:dyDescent="0.3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2269.87</v>
      </c>
      <c r="P3697">
        <v>11060</v>
      </c>
      <c r="Q3697" t="str">
        <f t="shared" si="57"/>
        <v>3-Small C&amp;I</v>
      </c>
    </row>
    <row r="3698" spans="1:17" x14ac:dyDescent="0.3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</v>
      </c>
      <c r="P3698">
        <v>2936</v>
      </c>
      <c r="Q3698" t="str">
        <f t="shared" si="57"/>
        <v>3-Small C&amp;I</v>
      </c>
    </row>
    <row r="3699" spans="1:17" x14ac:dyDescent="0.3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1411274.14</v>
      </c>
      <c r="P3699">
        <v>6798040</v>
      </c>
      <c r="Q3699" t="str">
        <f t="shared" si="57"/>
        <v>3-Small C&amp;I</v>
      </c>
    </row>
    <row r="3700" spans="1:17" x14ac:dyDescent="0.3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x14ac:dyDescent="0.3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</v>
      </c>
      <c r="P3701">
        <v>300</v>
      </c>
      <c r="Q3701" t="str">
        <f t="shared" si="57"/>
        <v>3-Small C&amp;I</v>
      </c>
    </row>
    <row r="3702" spans="1:17" x14ac:dyDescent="0.3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x14ac:dyDescent="0.3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x14ac:dyDescent="0.3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x14ac:dyDescent="0.3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</v>
      </c>
      <c r="P3705">
        <v>493050</v>
      </c>
      <c r="Q3705" t="str">
        <f t="shared" si="57"/>
        <v>5-Large C&amp;I</v>
      </c>
    </row>
    <row r="3706" spans="1:17" x14ac:dyDescent="0.3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x14ac:dyDescent="0.3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x14ac:dyDescent="0.3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x14ac:dyDescent="0.3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3291.12</v>
      </c>
      <c r="P3709">
        <v>5583</v>
      </c>
      <c r="Q3709" t="str">
        <f t="shared" si="57"/>
        <v>Street</v>
      </c>
    </row>
    <row r="3710" spans="1:17" x14ac:dyDescent="0.3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</v>
      </c>
      <c r="P3710">
        <v>2570</v>
      </c>
      <c r="Q3710" t="str">
        <f t="shared" si="57"/>
        <v>Street</v>
      </c>
    </row>
    <row r="3711" spans="1:17" x14ac:dyDescent="0.3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</v>
      </c>
      <c r="P3711">
        <v>26919</v>
      </c>
      <c r="Q3711" t="str">
        <f t="shared" si="57"/>
        <v>Street</v>
      </c>
    </row>
    <row r="3712" spans="1:17" x14ac:dyDescent="0.3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x14ac:dyDescent="0.3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</v>
      </c>
      <c r="P3713">
        <v>14553</v>
      </c>
      <c r="Q3713" t="str">
        <f t="shared" si="57"/>
        <v>Street</v>
      </c>
    </row>
    <row r="3714" spans="1:17" x14ac:dyDescent="0.3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ref="Q3714:Q3777" si="58">VLOOKUP(J3714,S:T,2,FALSE)</f>
        <v>Street</v>
      </c>
    </row>
    <row r="3715" spans="1:17" x14ac:dyDescent="0.3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</v>
      </c>
      <c r="P3715">
        <v>59360</v>
      </c>
      <c r="Q3715" t="str">
        <f t="shared" si="58"/>
        <v>Street</v>
      </c>
    </row>
    <row r="3716" spans="1:17" x14ac:dyDescent="0.3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198.98</v>
      </c>
      <c r="P3716">
        <v>720</v>
      </c>
      <c r="Q3716" t="str">
        <f t="shared" si="58"/>
        <v>OTHER</v>
      </c>
    </row>
    <row r="3717" spans="1:17" x14ac:dyDescent="0.3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x14ac:dyDescent="0.3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x14ac:dyDescent="0.3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</v>
      </c>
      <c r="P3719">
        <v>123550</v>
      </c>
      <c r="Q3719" t="str">
        <f t="shared" si="58"/>
        <v>3-Small C&amp;I</v>
      </c>
    </row>
    <row r="3720" spans="1:17" x14ac:dyDescent="0.3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</v>
      </c>
      <c r="P3720">
        <v>22341</v>
      </c>
      <c r="Q3720" t="str">
        <f t="shared" si="58"/>
        <v>3-Small C&amp;I</v>
      </c>
    </row>
    <row r="3721" spans="1:17" x14ac:dyDescent="0.3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858717.96</v>
      </c>
      <c r="P3721">
        <v>9052870</v>
      </c>
      <c r="Q3721" t="str">
        <f t="shared" si="58"/>
        <v>3-Small C&amp;I</v>
      </c>
    </row>
    <row r="3722" spans="1:17" x14ac:dyDescent="0.3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x14ac:dyDescent="0.3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x14ac:dyDescent="0.3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x14ac:dyDescent="0.3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</v>
      </c>
      <c r="P3725">
        <v>28589</v>
      </c>
      <c r="Q3725" t="str">
        <f t="shared" si="58"/>
        <v>1-Residential</v>
      </c>
    </row>
    <row r="3726" spans="1:17" x14ac:dyDescent="0.3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</v>
      </c>
      <c r="P3726">
        <v>27224</v>
      </c>
      <c r="Q3726" t="str">
        <f t="shared" si="58"/>
        <v>2-Low Income Residential</v>
      </c>
    </row>
    <row r="3727" spans="1:17" x14ac:dyDescent="0.3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8.18</v>
      </c>
      <c r="P3727">
        <v>11</v>
      </c>
      <c r="Q3727" t="str">
        <f t="shared" si="58"/>
        <v>3-Small C&amp;I</v>
      </c>
    </row>
    <row r="3728" spans="1:17" x14ac:dyDescent="0.3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x14ac:dyDescent="0.3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842.93</v>
      </c>
      <c r="P3729">
        <v>1772</v>
      </c>
      <c r="Q3729" t="str">
        <f t="shared" si="58"/>
        <v>Street</v>
      </c>
    </row>
    <row r="3730" spans="1:17" x14ac:dyDescent="0.3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x14ac:dyDescent="0.3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x14ac:dyDescent="0.3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x14ac:dyDescent="0.3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324830.17</v>
      </c>
      <c r="P3733">
        <v>1502217</v>
      </c>
      <c r="Q3733" t="str">
        <f t="shared" si="58"/>
        <v>Street</v>
      </c>
    </row>
    <row r="3734" spans="1:17" x14ac:dyDescent="0.3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</v>
      </c>
      <c r="P3734">
        <v>13733</v>
      </c>
      <c r="Q3734" t="str">
        <f t="shared" si="58"/>
        <v>3-Small C&amp;I</v>
      </c>
    </row>
    <row r="3735" spans="1:17" x14ac:dyDescent="0.3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44962.14</v>
      </c>
      <c r="P3735">
        <v>206903</v>
      </c>
      <c r="Q3735" t="str">
        <f t="shared" si="58"/>
        <v>Street</v>
      </c>
    </row>
    <row r="3736" spans="1:17" x14ac:dyDescent="0.3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</v>
      </c>
      <c r="P3736">
        <v>28</v>
      </c>
      <c r="Q3736" t="str">
        <f t="shared" si="58"/>
        <v>Street</v>
      </c>
    </row>
    <row r="3737" spans="1:17" x14ac:dyDescent="0.3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x14ac:dyDescent="0.3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</v>
      </c>
      <c r="P3738">
        <v>268265</v>
      </c>
      <c r="Q3738" t="str">
        <f t="shared" si="58"/>
        <v>3-Small C&amp;I</v>
      </c>
    </row>
    <row r="3739" spans="1:17" x14ac:dyDescent="0.3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x14ac:dyDescent="0.3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253344.55</v>
      </c>
      <c r="P3740">
        <v>3309628</v>
      </c>
      <c r="Q3740" t="str">
        <f t="shared" si="58"/>
        <v>4-Medium C&amp;I</v>
      </c>
    </row>
    <row r="3741" spans="1:17" x14ac:dyDescent="0.3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x14ac:dyDescent="0.3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x14ac:dyDescent="0.3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x14ac:dyDescent="0.3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1467080.63</v>
      </c>
      <c r="P3744">
        <v>36907471</v>
      </c>
      <c r="Q3744" t="str">
        <f t="shared" si="58"/>
        <v>2-Low Income Residential</v>
      </c>
    </row>
    <row r="3745" spans="1:17" x14ac:dyDescent="0.3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x14ac:dyDescent="0.3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3741.83</v>
      </c>
      <c r="P3746">
        <v>12082</v>
      </c>
      <c r="Q3746" t="str">
        <f t="shared" si="58"/>
        <v>Street</v>
      </c>
    </row>
    <row r="3747" spans="1:17" x14ac:dyDescent="0.3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9.77</v>
      </c>
      <c r="P3747">
        <v>27</v>
      </c>
      <c r="Q3747" t="str">
        <f t="shared" si="58"/>
        <v>Street</v>
      </c>
    </row>
    <row r="3748" spans="1:17" x14ac:dyDescent="0.3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937.91</v>
      </c>
      <c r="P3748">
        <v>4034</v>
      </c>
      <c r="Q3748" t="str">
        <f t="shared" si="58"/>
        <v>3-Small C&amp;I</v>
      </c>
    </row>
    <row r="3749" spans="1:17" x14ac:dyDescent="0.3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x14ac:dyDescent="0.3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329302.48</v>
      </c>
      <c r="P3750">
        <v>3397275</v>
      </c>
      <c r="Q3750" t="str">
        <f t="shared" si="58"/>
        <v>3-Small C&amp;I</v>
      </c>
    </row>
    <row r="3751" spans="1:17" x14ac:dyDescent="0.3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901.18</v>
      </c>
      <c r="P3751">
        <v>6543</v>
      </c>
      <c r="Q3751" t="str">
        <f t="shared" si="58"/>
        <v>3-Small C&amp;I</v>
      </c>
    </row>
    <row r="3752" spans="1:17" x14ac:dyDescent="0.3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</v>
      </c>
      <c r="P3752">
        <v>416497</v>
      </c>
      <c r="Q3752" t="str">
        <f t="shared" si="58"/>
        <v>3-Small C&amp;I</v>
      </c>
    </row>
    <row r="3753" spans="1:17" x14ac:dyDescent="0.3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</v>
      </c>
      <c r="P3753">
        <v>418598</v>
      </c>
      <c r="Q3753" t="str">
        <f t="shared" si="58"/>
        <v>3-Small C&amp;I</v>
      </c>
    </row>
    <row r="3754" spans="1:17" x14ac:dyDescent="0.3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</v>
      </c>
      <c r="P3754">
        <v>0</v>
      </c>
      <c r="Q3754" t="str">
        <f t="shared" si="58"/>
        <v>3-Small C&amp;I</v>
      </c>
    </row>
    <row r="3755" spans="1:17" x14ac:dyDescent="0.3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0.42</v>
      </c>
      <c r="P3755">
        <v>146</v>
      </c>
      <c r="Q3755" t="str">
        <f t="shared" si="58"/>
        <v>3-Small C&amp;I</v>
      </c>
    </row>
    <row r="3756" spans="1:17" x14ac:dyDescent="0.3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202749.46</v>
      </c>
      <c r="P3756">
        <v>1027675</v>
      </c>
      <c r="Q3756" t="str">
        <f t="shared" si="58"/>
        <v>4-Medium C&amp;I</v>
      </c>
    </row>
    <row r="3757" spans="1:17" x14ac:dyDescent="0.3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x14ac:dyDescent="0.3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-485.89</v>
      </c>
      <c r="P3758">
        <v>-1851</v>
      </c>
      <c r="Q3758" t="str">
        <f t="shared" si="58"/>
        <v>1-Residential</v>
      </c>
    </row>
    <row r="3759" spans="1:17" x14ac:dyDescent="0.3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</v>
      </c>
      <c r="P3759">
        <v>7234</v>
      </c>
      <c r="Q3759" t="str">
        <f t="shared" si="58"/>
        <v>1-Residential</v>
      </c>
    </row>
    <row r="3760" spans="1:17" x14ac:dyDescent="0.3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x14ac:dyDescent="0.3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</v>
      </c>
      <c r="P3761">
        <v>4694536</v>
      </c>
      <c r="Q3761" t="str">
        <f t="shared" si="58"/>
        <v>2-Low Income Residential</v>
      </c>
    </row>
    <row r="3762" spans="1:17" x14ac:dyDescent="0.3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x14ac:dyDescent="0.3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</v>
      </c>
      <c r="P3763">
        <v>174</v>
      </c>
      <c r="Q3763" t="str">
        <f t="shared" si="58"/>
        <v>Street</v>
      </c>
    </row>
    <row r="3764" spans="1:17" x14ac:dyDescent="0.3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x14ac:dyDescent="0.3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x14ac:dyDescent="0.3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</v>
      </c>
      <c r="P3766">
        <v>18148</v>
      </c>
      <c r="Q3766" t="str">
        <f t="shared" si="58"/>
        <v>3-Small C&amp;I</v>
      </c>
    </row>
    <row r="3767" spans="1:17" x14ac:dyDescent="0.3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2622.2</v>
      </c>
      <c r="P3767">
        <v>13114</v>
      </c>
      <c r="Q3767" t="str">
        <f t="shared" si="58"/>
        <v>3-Small C&amp;I</v>
      </c>
    </row>
    <row r="3768" spans="1:17" x14ac:dyDescent="0.3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4460370.93</v>
      </c>
      <c r="P3768">
        <v>24167628</v>
      </c>
      <c r="Q3768" t="str">
        <f t="shared" si="58"/>
        <v>4-Medium C&amp;I</v>
      </c>
    </row>
    <row r="3769" spans="1:17" x14ac:dyDescent="0.3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</v>
      </c>
      <c r="P3769">
        <v>3410</v>
      </c>
      <c r="Q3769" t="str">
        <f t="shared" si="58"/>
        <v>4-Medium C&amp;I</v>
      </c>
    </row>
    <row r="3770" spans="1:17" x14ac:dyDescent="0.3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x14ac:dyDescent="0.3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x14ac:dyDescent="0.3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4208236.68</v>
      </c>
      <c r="P3772">
        <v>32808871</v>
      </c>
      <c r="Q3772" t="str">
        <f t="shared" si="58"/>
        <v>1-Residential</v>
      </c>
    </row>
    <row r="3773" spans="1:17" x14ac:dyDescent="0.3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x14ac:dyDescent="0.3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81.02</v>
      </c>
      <c r="P3774">
        <v>331</v>
      </c>
      <c r="Q3774" t="str">
        <f t="shared" si="58"/>
        <v>3-Small C&amp;I</v>
      </c>
    </row>
    <row r="3775" spans="1:17" x14ac:dyDescent="0.3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x14ac:dyDescent="0.3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</v>
      </c>
      <c r="P3776">
        <v>4622328</v>
      </c>
      <c r="Q3776" t="str">
        <f t="shared" si="58"/>
        <v>2-Low Income Residential</v>
      </c>
    </row>
    <row r="3777" spans="1:17" x14ac:dyDescent="0.3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x14ac:dyDescent="0.3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3837.08</v>
      </c>
      <c r="P3778">
        <v>95284</v>
      </c>
      <c r="Q3778" t="str">
        <f t="shared" ref="Q3778:Q3845" si="59">VLOOKUP(J3778,S:T,2,FALSE)</f>
        <v>2-Low Income Residential</v>
      </c>
    </row>
    <row r="3779" spans="1:17" x14ac:dyDescent="0.3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604951.73</v>
      </c>
      <c r="P3779">
        <v>1397826</v>
      </c>
      <c r="Q3779" t="str">
        <f t="shared" si="59"/>
        <v>Street</v>
      </c>
    </row>
    <row r="3780" spans="1:17" x14ac:dyDescent="0.3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x14ac:dyDescent="0.3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x14ac:dyDescent="0.3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x14ac:dyDescent="0.3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</v>
      </c>
      <c r="P3783">
        <v>301</v>
      </c>
      <c r="Q3783" t="str">
        <f t="shared" si="59"/>
        <v>3-Small C&amp;I</v>
      </c>
    </row>
    <row r="3784" spans="1:17" x14ac:dyDescent="0.3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883.81</v>
      </c>
      <c r="P3784">
        <v>9280</v>
      </c>
      <c r="Q3784" t="str">
        <f t="shared" si="59"/>
        <v>3-Small C&amp;I</v>
      </c>
    </row>
    <row r="3785" spans="1:17" x14ac:dyDescent="0.3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12122.06</v>
      </c>
      <c r="P3785">
        <v>121951</v>
      </c>
      <c r="Q3785" t="str">
        <f t="shared" si="59"/>
        <v>3-Small C&amp;I</v>
      </c>
    </row>
    <row r="3786" spans="1:17" x14ac:dyDescent="0.3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x14ac:dyDescent="0.3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691.51</v>
      </c>
      <c r="P3787">
        <v>3321</v>
      </c>
      <c r="Q3787" t="str">
        <f t="shared" si="59"/>
        <v>3-Small C&amp;I</v>
      </c>
    </row>
    <row r="3788" spans="1:17" x14ac:dyDescent="0.3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4420875.34</v>
      </c>
      <c r="P3788">
        <v>43857826</v>
      </c>
      <c r="Q3788" t="str">
        <f t="shared" si="59"/>
        <v>3-Small C&amp;I</v>
      </c>
    </row>
    <row r="3789" spans="1:17" x14ac:dyDescent="0.3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x14ac:dyDescent="0.3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</v>
      </c>
      <c r="P3790">
        <v>1366</v>
      </c>
      <c r="Q3790" t="str">
        <f t="shared" si="59"/>
        <v>3-Small C&amp;I</v>
      </c>
    </row>
    <row r="3791" spans="1:17" x14ac:dyDescent="0.3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580.54</v>
      </c>
      <c r="P3791">
        <v>2680</v>
      </c>
      <c r="Q3791" t="str">
        <f t="shared" si="59"/>
        <v>4-Medium C&amp;I</v>
      </c>
    </row>
    <row r="3792" spans="1:17" x14ac:dyDescent="0.3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</v>
      </c>
      <c r="P3792">
        <v>16200</v>
      </c>
      <c r="Q3792" t="str">
        <f t="shared" si="59"/>
        <v>4-Medium C&amp;I</v>
      </c>
    </row>
    <row r="3793" spans="1:17" x14ac:dyDescent="0.3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2711.89</v>
      </c>
      <c r="P3793">
        <v>22691</v>
      </c>
      <c r="Q3793" t="str">
        <f t="shared" si="59"/>
        <v>3-Small C&amp;I</v>
      </c>
    </row>
    <row r="3794" spans="1:17" x14ac:dyDescent="0.3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25486.12</v>
      </c>
      <c r="P3794">
        <v>158200</v>
      </c>
      <c r="Q3794" t="str">
        <f t="shared" si="59"/>
        <v>5-Large C&amp;I</v>
      </c>
    </row>
    <row r="3795" spans="1:17" x14ac:dyDescent="0.3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x14ac:dyDescent="0.3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x14ac:dyDescent="0.3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x14ac:dyDescent="0.3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x14ac:dyDescent="0.3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x14ac:dyDescent="0.3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</v>
      </c>
      <c r="P3800">
        <v>2683322</v>
      </c>
      <c r="Q3800" t="str">
        <f t="shared" si="59"/>
        <v>1-Residential</v>
      </c>
    </row>
    <row r="3801" spans="1:17" x14ac:dyDescent="0.3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976407.96</v>
      </c>
      <c r="P3801">
        <v>7223595</v>
      </c>
      <c r="Q3801" t="str">
        <f t="shared" si="59"/>
        <v>1-Residential</v>
      </c>
    </row>
    <row r="3802" spans="1:17" x14ac:dyDescent="0.3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x14ac:dyDescent="0.3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2164.58</v>
      </c>
      <c r="P3803">
        <v>10780</v>
      </c>
      <c r="Q3803" t="str">
        <f t="shared" si="59"/>
        <v>4-Medium C&amp;I</v>
      </c>
    </row>
    <row r="3804" spans="1:17" x14ac:dyDescent="0.3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x14ac:dyDescent="0.3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</v>
      </c>
      <c r="P3805">
        <v>1721</v>
      </c>
      <c r="Q3805" t="str">
        <f t="shared" si="59"/>
        <v>Street</v>
      </c>
    </row>
    <row r="3806" spans="1:17" x14ac:dyDescent="0.3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6584.57</v>
      </c>
      <c r="P3806">
        <v>20223</v>
      </c>
      <c r="Q3806" t="str">
        <f t="shared" si="59"/>
        <v>Street</v>
      </c>
    </row>
    <row r="3807" spans="1:17" x14ac:dyDescent="0.3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76.27</v>
      </c>
      <c r="P3807">
        <v>497</v>
      </c>
      <c r="Q3807" t="str">
        <f t="shared" si="59"/>
        <v>Street</v>
      </c>
    </row>
    <row r="3808" spans="1:17" x14ac:dyDescent="0.3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8295.08</v>
      </c>
      <c r="P3808">
        <v>22258</v>
      </c>
      <c r="Q3808" t="str">
        <f t="shared" si="59"/>
        <v>Street</v>
      </c>
    </row>
    <row r="3809" spans="1:17" x14ac:dyDescent="0.3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81.33</v>
      </c>
      <c r="P3809">
        <v>187</v>
      </c>
      <c r="Q3809" t="str">
        <f t="shared" si="59"/>
        <v>Street</v>
      </c>
    </row>
    <row r="3810" spans="1:17" x14ac:dyDescent="0.3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</v>
      </c>
      <c r="P3810">
        <v>292</v>
      </c>
      <c r="Q3810" t="str">
        <f t="shared" si="59"/>
        <v>3-Small C&amp;I</v>
      </c>
    </row>
    <row r="3811" spans="1:17" x14ac:dyDescent="0.3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</v>
      </c>
      <c r="P3811">
        <v>1555779</v>
      </c>
      <c r="Q3811" t="str">
        <f t="shared" si="59"/>
        <v>3-Small C&amp;I</v>
      </c>
    </row>
    <row r="3812" spans="1:17" x14ac:dyDescent="0.3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x14ac:dyDescent="0.3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320.58</v>
      </c>
      <c r="P3813">
        <v>1300</v>
      </c>
      <c r="Q3813" t="str">
        <f t="shared" si="59"/>
        <v>3-Small C&amp;I</v>
      </c>
    </row>
    <row r="3814" spans="1:17" x14ac:dyDescent="0.3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</v>
      </c>
      <c r="P3814">
        <v>2336</v>
      </c>
      <c r="Q3814" t="str">
        <f t="shared" si="59"/>
        <v>3-Small C&amp;I</v>
      </c>
    </row>
    <row r="3815" spans="1:17" x14ac:dyDescent="0.3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</v>
      </c>
      <c r="P3815">
        <v>293</v>
      </c>
      <c r="Q3815" t="str">
        <f t="shared" si="59"/>
        <v>3-Small C&amp;I</v>
      </c>
    </row>
    <row r="3816" spans="1:17" x14ac:dyDescent="0.3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x14ac:dyDescent="0.3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x14ac:dyDescent="0.3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</v>
      </c>
      <c r="P3818">
        <v>58800</v>
      </c>
      <c r="Q3818" t="str">
        <f t="shared" si="59"/>
        <v>4-Medium C&amp;I</v>
      </c>
    </row>
    <row r="3819" spans="1:17" x14ac:dyDescent="0.3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76880.39</v>
      </c>
      <c r="P3819">
        <v>1099996</v>
      </c>
      <c r="Q3819" t="str">
        <f t="shared" si="59"/>
        <v>5-Large C&amp;I</v>
      </c>
    </row>
    <row r="3820" spans="1:17" x14ac:dyDescent="0.3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4401.2</v>
      </c>
      <c r="P3820">
        <v>16911</v>
      </c>
      <c r="Q3820" t="str">
        <f t="shared" si="59"/>
        <v>1-Residential</v>
      </c>
    </row>
    <row r="3821" spans="1:17" x14ac:dyDescent="0.3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x14ac:dyDescent="0.3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</v>
      </c>
      <c r="P3822">
        <v>32291455</v>
      </c>
      <c r="Q3822" t="str">
        <f t="shared" si="59"/>
        <v>2-Low Income Residential</v>
      </c>
    </row>
    <row r="3823" spans="1:17" x14ac:dyDescent="0.3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x14ac:dyDescent="0.3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x14ac:dyDescent="0.3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</v>
      </c>
      <c r="P3825">
        <v>484</v>
      </c>
      <c r="Q3825" t="str">
        <f t="shared" si="59"/>
        <v>Street</v>
      </c>
    </row>
    <row r="3826" spans="1:17" x14ac:dyDescent="0.3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x14ac:dyDescent="0.3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6082.53</v>
      </c>
      <c r="P3827">
        <v>28712</v>
      </c>
      <c r="Q3827" t="str">
        <f t="shared" si="59"/>
        <v>Street</v>
      </c>
    </row>
    <row r="3828" spans="1:17" x14ac:dyDescent="0.3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x14ac:dyDescent="0.3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196146.02</v>
      </c>
      <c r="P3829">
        <v>1431683</v>
      </c>
      <c r="Q3829" t="str">
        <f t="shared" si="59"/>
        <v>3-Small C&amp;I</v>
      </c>
    </row>
    <row r="3830" spans="1:17" x14ac:dyDescent="0.3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x14ac:dyDescent="0.3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x14ac:dyDescent="0.3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x14ac:dyDescent="0.3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</v>
      </c>
      <c r="P3833">
        <v>2643921</v>
      </c>
      <c r="Q3833" t="str">
        <f t="shared" si="59"/>
        <v>4-Medium C&amp;I</v>
      </c>
    </row>
    <row r="3834" spans="1:17" x14ac:dyDescent="0.3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x14ac:dyDescent="0.3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</v>
      </c>
      <c r="P3835">
        <v>36750</v>
      </c>
      <c r="Q3835" t="str">
        <f t="shared" si="59"/>
        <v>4-Medium C&amp;I</v>
      </c>
    </row>
    <row r="3836" spans="1:17" x14ac:dyDescent="0.3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3364.72</v>
      </c>
      <c r="P3836">
        <v>16200</v>
      </c>
      <c r="Q3836" t="str">
        <f t="shared" si="59"/>
        <v>4-Medium C&amp;I</v>
      </c>
    </row>
    <row r="3837" spans="1:17" x14ac:dyDescent="0.3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38983.1</v>
      </c>
      <c r="P3837">
        <v>157393</v>
      </c>
      <c r="Q3837" t="str">
        <f t="shared" si="59"/>
        <v>1-Residential</v>
      </c>
    </row>
    <row r="3838" spans="1:17" x14ac:dyDescent="0.3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x14ac:dyDescent="0.3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x14ac:dyDescent="0.3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44948.2</v>
      </c>
      <c r="P3840">
        <v>108416</v>
      </c>
      <c r="Q3840" t="str">
        <f t="shared" si="59"/>
        <v>Street</v>
      </c>
    </row>
    <row r="3841" spans="1:17" x14ac:dyDescent="0.3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x14ac:dyDescent="0.3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x14ac:dyDescent="0.3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x14ac:dyDescent="0.3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57429.02</v>
      </c>
      <c r="P3844">
        <v>174279</v>
      </c>
      <c r="Q3844" t="str">
        <f t="shared" si="59"/>
        <v>Street</v>
      </c>
    </row>
    <row r="3845" spans="1:17" x14ac:dyDescent="0.3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</v>
      </c>
      <c r="P3845">
        <v>594682</v>
      </c>
      <c r="Q3845" t="str">
        <f t="shared" si="59"/>
        <v>3-Small C&amp;I</v>
      </c>
    </row>
    <row r="3847" spans="1:17" x14ac:dyDescent="0.3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ref="Q3847:Q3878" si="60">VLOOKUP(J3847,S:T,2,FALSE)</f>
        <v>1-Residential</v>
      </c>
    </row>
    <row r="3848" spans="1:17" x14ac:dyDescent="0.3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2319.62</v>
      </c>
      <c r="P3848">
        <v>9102</v>
      </c>
      <c r="Q3848" t="str">
        <f t="shared" si="60"/>
        <v>1-Residential</v>
      </c>
    </row>
    <row r="3849" spans="1:17" x14ac:dyDescent="0.3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</v>
      </c>
      <c r="P3849">
        <v>2794</v>
      </c>
      <c r="Q3849" t="str">
        <f t="shared" si="60"/>
        <v>3-Small C&amp;I</v>
      </c>
    </row>
    <row r="3850" spans="1:17" x14ac:dyDescent="0.3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</v>
      </c>
      <c r="P3850">
        <v>34916</v>
      </c>
      <c r="Q3850" t="str">
        <f t="shared" si="60"/>
        <v>2-Low Income Residential</v>
      </c>
    </row>
    <row r="3851" spans="1:17" x14ac:dyDescent="0.3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695.89</v>
      </c>
      <c r="P3851">
        <v>3203</v>
      </c>
      <c r="Q3851" t="str">
        <f t="shared" si="60"/>
        <v>3-Small C&amp;I</v>
      </c>
    </row>
    <row r="3852" spans="1:17" x14ac:dyDescent="0.3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x14ac:dyDescent="0.3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5152.08</v>
      </c>
      <c r="P3853">
        <v>122756</v>
      </c>
      <c r="Q3853" t="str">
        <f t="shared" si="60"/>
        <v>2-Low Income Residential</v>
      </c>
    </row>
    <row r="3854" spans="1:17" x14ac:dyDescent="0.3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</v>
      </c>
      <c r="P3854">
        <v>20561</v>
      </c>
      <c r="Q3854" t="str">
        <f t="shared" si="60"/>
        <v>3-Small C&amp;I</v>
      </c>
    </row>
    <row r="3855" spans="1:17" x14ac:dyDescent="0.3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x14ac:dyDescent="0.3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x14ac:dyDescent="0.3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25647.21</v>
      </c>
      <c r="P3857">
        <v>117924</v>
      </c>
      <c r="Q3857" t="str">
        <f t="shared" si="60"/>
        <v>3-Small C&amp;I</v>
      </c>
    </row>
    <row r="3858" spans="1:17" x14ac:dyDescent="0.3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69.66</v>
      </c>
      <c r="P3858">
        <v>298</v>
      </c>
      <c r="Q3858" t="str">
        <f t="shared" si="60"/>
        <v>3-Small C&amp;I</v>
      </c>
    </row>
    <row r="3859" spans="1:17" x14ac:dyDescent="0.3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x14ac:dyDescent="0.3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x14ac:dyDescent="0.3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65.02</v>
      </c>
      <c r="P3861">
        <v>261</v>
      </c>
      <c r="Q3861" t="str">
        <f t="shared" si="60"/>
        <v>3-Small C&amp;I</v>
      </c>
    </row>
    <row r="3862" spans="1:17" x14ac:dyDescent="0.3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</v>
      </c>
      <c r="P3862">
        <v>112077</v>
      </c>
      <c r="Q3862" t="str">
        <f t="shared" si="60"/>
        <v>4-Medium C&amp;I</v>
      </c>
    </row>
    <row r="3863" spans="1:17" x14ac:dyDescent="0.3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10.53</v>
      </c>
      <c r="P3863">
        <v>29</v>
      </c>
      <c r="Q3863" t="str">
        <f t="shared" si="60"/>
        <v>Street</v>
      </c>
    </row>
    <row r="3864" spans="1:17" x14ac:dyDescent="0.3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x14ac:dyDescent="0.3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x14ac:dyDescent="0.3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</v>
      </c>
      <c r="P3866">
        <v>495500</v>
      </c>
      <c r="Q3866" t="str">
        <f t="shared" si="60"/>
        <v>5-Large C&amp;I</v>
      </c>
    </row>
    <row r="3867" spans="1:17" x14ac:dyDescent="0.3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</v>
      </c>
      <c r="P3867">
        <v>17753</v>
      </c>
      <c r="Q3867" t="str">
        <f t="shared" si="60"/>
        <v>1-Residential</v>
      </c>
    </row>
    <row r="3868" spans="1:17" x14ac:dyDescent="0.3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x14ac:dyDescent="0.3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x14ac:dyDescent="0.3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</v>
      </c>
      <c r="P3870">
        <v>2656</v>
      </c>
      <c r="Q3870" t="str">
        <f t="shared" si="60"/>
        <v>3-Small C&amp;I</v>
      </c>
    </row>
    <row r="3871" spans="1:17" x14ac:dyDescent="0.3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3411.49</v>
      </c>
      <c r="P3871">
        <v>28252</v>
      </c>
      <c r="Q3871" t="str">
        <f t="shared" si="60"/>
        <v>3-Small C&amp;I</v>
      </c>
    </row>
    <row r="3872" spans="1:17" x14ac:dyDescent="0.3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x14ac:dyDescent="0.3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85.69</v>
      </c>
      <c r="P3873">
        <v>0</v>
      </c>
      <c r="Q3873" t="str">
        <f t="shared" si="60"/>
        <v>4-Medium C&amp;I</v>
      </c>
    </row>
    <row r="3874" spans="1:17" x14ac:dyDescent="0.3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</v>
      </c>
      <c r="P3874">
        <v>3960</v>
      </c>
      <c r="Q3874" t="str">
        <f t="shared" si="60"/>
        <v>4-Medium C&amp;I</v>
      </c>
    </row>
    <row r="3875" spans="1:17" x14ac:dyDescent="0.3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5014.91</v>
      </c>
      <c r="P3875">
        <v>70787</v>
      </c>
      <c r="Q3875" t="str">
        <f t="shared" si="60"/>
        <v>5-Large C&amp;I</v>
      </c>
    </row>
    <row r="3876" spans="1:17" x14ac:dyDescent="0.3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</v>
      </c>
      <c r="P3876">
        <v>710</v>
      </c>
      <c r="Q3876" t="str">
        <f t="shared" si="60"/>
        <v>3-Small C&amp;I</v>
      </c>
    </row>
    <row r="3877" spans="1:17" x14ac:dyDescent="0.3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</v>
      </c>
      <c r="P3877">
        <v>21538</v>
      </c>
      <c r="Q3877" t="str">
        <f t="shared" si="60"/>
        <v>Street</v>
      </c>
    </row>
    <row r="3878" spans="1:17" x14ac:dyDescent="0.3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</v>
      </c>
      <c r="P3878">
        <v>9059</v>
      </c>
      <c r="Q3878" t="str">
        <f t="shared" si="60"/>
        <v>Street</v>
      </c>
    </row>
    <row r="3879" spans="1:17" x14ac:dyDescent="0.3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4839.7</v>
      </c>
      <c r="P3879">
        <v>18526</v>
      </c>
      <c r="Q3879" t="str">
        <f t="shared" ref="Q3879:Q3910" si="61">VLOOKUP(J3879,S:T,2,FALSE)</f>
        <v>1-Residential</v>
      </c>
    </row>
    <row r="3880" spans="1:17" x14ac:dyDescent="0.3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x14ac:dyDescent="0.3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212.98</v>
      </c>
      <c r="P3881">
        <v>4910</v>
      </c>
      <c r="Q3881" t="str">
        <f t="shared" si="61"/>
        <v>2-Low Income Residential</v>
      </c>
    </row>
    <row r="3882" spans="1:17" x14ac:dyDescent="0.3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</v>
      </c>
      <c r="P3882">
        <v>41</v>
      </c>
      <c r="Q3882" t="str">
        <f t="shared" si="61"/>
        <v>Street</v>
      </c>
    </row>
    <row r="3883" spans="1:17" x14ac:dyDescent="0.3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x14ac:dyDescent="0.3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x14ac:dyDescent="0.3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</v>
      </c>
      <c r="P3885">
        <v>198066</v>
      </c>
      <c r="Q3885" t="str">
        <f t="shared" si="61"/>
        <v>1-Residential</v>
      </c>
    </row>
    <row r="3886" spans="1:17" x14ac:dyDescent="0.3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x14ac:dyDescent="0.3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x14ac:dyDescent="0.3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14523.97</v>
      </c>
      <c r="P3888">
        <v>88076</v>
      </c>
      <c r="Q3888" t="str">
        <f t="shared" si="61"/>
        <v>2-Low Income Residential</v>
      </c>
    </row>
    <row r="3889" spans="1:17" x14ac:dyDescent="0.3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</v>
      </c>
      <c r="P3889">
        <v>438809</v>
      </c>
      <c r="Q3889" t="str">
        <f t="shared" si="61"/>
        <v>3-Small C&amp;I</v>
      </c>
    </row>
    <row r="3890" spans="1:17" x14ac:dyDescent="0.3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5437.83</v>
      </c>
      <c r="P3890">
        <v>72066</v>
      </c>
      <c r="Q3890" t="str">
        <f t="shared" si="61"/>
        <v>3-Small C&amp;I</v>
      </c>
    </row>
    <row r="3891" spans="1:17" x14ac:dyDescent="0.3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x14ac:dyDescent="0.3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</v>
      </c>
      <c r="P3892">
        <v>800</v>
      </c>
      <c r="Q3892" t="str">
        <f t="shared" si="61"/>
        <v>OTHER</v>
      </c>
    </row>
    <row r="3893" spans="1:17" x14ac:dyDescent="0.3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x14ac:dyDescent="0.3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x14ac:dyDescent="0.3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27959.39</v>
      </c>
      <c r="P3895">
        <v>98380</v>
      </c>
      <c r="Q3895" t="str">
        <f t="shared" si="61"/>
        <v>Street</v>
      </c>
    </row>
    <row r="3896" spans="1:17" x14ac:dyDescent="0.3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x14ac:dyDescent="0.3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</v>
      </c>
      <c r="P3897">
        <v>46269691</v>
      </c>
      <c r="Q3897" t="str">
        <f t="shared" si="61"/>
        <v>2-Low Income Residential</v>
      </c>
    </row>
    <row r="3898" spans="1:17" x14ac:dyDescent="0.3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x14ac:dyDescent="0.3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42270.49</v>
      </c>
      <c r="P3899">
        <v>352845</v>
      </c>
      <c r="Q3899" t="str">
        <f t="shared" si="61"/>
        <v>3-Small C&amp;I</v>
      </c>
    </row>
    <row r="3900" spans="1:17" x14ac:dyDescent="0.3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x14ac:dyDescent="0.3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</v>
      </c>
      <c r="P3901">
        <v>16</v>
      </c>
      <c r="Q3901" t="str">
        <f t="shared" si="61"/>
        <v>1-Residential</v>
      </c>
    </row>
    <row r="3902" spans="1:17" x14ac:dyDescent="0.3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x14ac:dyDescent="0.3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x14ac:dyDescent="0.3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-70402.67</v>
      </c>
      <c r="P3904">
        <v>553838</v>
      </c>
      <c r="Q3904" t="str">
        <f t="shared" si="61"/>
        <v>3-Small C&amp;I</v>
      </c>
    </row>
    <row r="3905" spans="1:17" x14ac:dyDescent="0.3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1850493.18</v>
      </c>
      <c r="P3905">
        <v>8752670</v>
      </c>
      <c r="Q3905" t="str">
        <f t="shared" si="61"/>
        <v>3-Small C&amp;I</v>
      </c>
    </row>
    <row r="3906" spans="1:17" x14ac:dyDescent="0.3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x14ac:dyDescent="0.3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x14ac:dyDescent="0.3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</v>
      </c>
      <c r="P3908">
        <v>27428</v>
      </c>
      <c r="Q3908" t="str">
        <f t="shared" si="61"/>
        <v>3-Small C&amp;I</v>
      </c>
    </row>
    <row r="3909" spans="1:17" x14ac:dyDescent="0.3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2579.62</v>
      </c>
      <c r="P3909">
        <v>12640</v>
      </c>
      <c r="Q3909" t="str">
        <f t="shared" si="61"/>
        <v>4-Medium C&amp;I</v>
      </c>
    </row>
    <row r="3910" spans="1:17" x14ac:dyDescent="0.3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x14ac:dyDescent="0.3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ref="Q3911:Q3942" si="62">VLOOKUP(J3911,S:T,2,FALSE)</f>
        <v>4-Medium C&amp;I</v>
      </c>
    </row>
    <row r="3912" spans="1:17" x14ac:dyDescent="0.3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x14ac:dyDescent="0.3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x14ac:dyDescent="0.3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205177.93</v>
      </c>
      <c r="P3914">
        <v>611249</v>
      </c>
      <c r="Q3914" t="str">
        <f t="shared" si="62"/>
        <v>Street</v>
      </c>
    </row>
    <row r="3915" spans="1:17" x14ac:dyDescent="0.3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</v>
      </c>
      <c r="P3915">
        <v>1595109</v>
      </c>
      <c r="Q3915" t="str">
        <f t="shared" si="62"/>
        <v>Street</v>
      </c>
    </row>
    <row r="3916" spans="1:17" x14ac:dyDescent="0.3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x14ac:dyDescent="0.3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x14ac:dyDescent="0.3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x14ac:dyDescent="0.3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x14ac:dyDescent="0.3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433548.6</v>
      </c>
      <c r="P3920">
        <v>3425224</v>
      </c>
      <c r="Q3920" t="str">
        <f t="shared" si="62"/>
        <v>1-Residential</v>
      </c>
    </row>
    <row r="3921" spans="1:17" x14ac:dyDescent="0.3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x14ac:dyDescent="0.3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</v>
      </c>
      <c r="P3922">
        <v>416603</v>
      </c>
      <c r="Q3922" t="str">
        <f t="shared" si="62"/>
        <v>3-Small C&amp;I</v>
      </c>
    </row>
    <row r="3923" spans="1:17" x14ac:dyDescent="0.3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171588.27</v>
      </c>
      <c r="P3923">
        <v>2007098</v>
      </c>
      <c r="Q3923" t="str">
        <f t="shared" si="62"/>
        <v>3-Small C&amp;I</v>
      </c>
    </row>
    <row r="3924" spans="1:17" x14ac:dyDescent="0.3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x14ac:dyDescent="0.3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x14ac:dyDescent="0.3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766408.98</v>
      </c>
      <c r="P3926">
        <v>10075222</v>
      </c>
      <c r="Q3926" t="str">
        <f t="shared" si="62"/>
        <v>4-Medium C&amp;I</v>
      </c>
    </row>
    <row r="3927" spans="1:17" x14ac:dyDescent="0.3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421462.42</v>
      </c>
      <c r="P3927">
        <v>5525670</v>
      </c>
      <c r="Q3927" t="str">
        <f t="shared" si="62"/>
        <v>4-Medium C&amp;I</v>
      </c>
    </row>
    <row r="3928" spans="1:17" x14ac:dyDescent="0.3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257848.99</v>
      </c>
      <c r="P3928">
        <v>1692924</v>
      </c>
      <c r="Q3928" t="str">
        <f t="shared" si="62"/>
        <v>3-Small C&amp;I</v>
      </c>
    </row>
    <row r="3929" spans="1:17" x14ac:dyDescent="0.3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x14ac:dyDescent="0.3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x14ac:dyDescent="0.3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21193.62</v>
      </c>
      <c r="P3931">
        <v>114123</v>
      </c>
      <c r="Q3931" t="str">
        <f t="shared" si="62"/>
        <v>4-Medium C&amp;I</v>
      </c>
    </row>
    <row r="3932" spans="1:17" x14ac:dyDescent="0.3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</v>
      </c>
      <c r="P3932">
        <v>3798775</v>
      </c>
      <c r="Q3932" t="str">
        <f t="shared" si="62"/>
        <v>4-Medium C&amp;I</v>
      </c>
    </row>
    <row r="3933" spans="1:17" x14ac:dyDescent="0.3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3772.49</v>
      </c>
      <c r="P3933">
        <v>12184</v>
      </c>
      <c r="Q3933" t="str">
        <f t="shared" si="62"/>
        <v>Street</v>
      </c>
    </row>
    <row r="3934" spans="1:17" x14ac:dyDescent="0.3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8003.95</v>
      </c>
      <c r="P3934">
        <v>24473</v>
      </c>
      <c r="Q3934" t="str">
        <f t="shared" si="62"/>
        <v>Street</v>
      </c>
    </row>
    <row r="3935" spans="1:17" x14ac:dyDescent="0.3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</v>
      </c>
      <c r="P3935">
        <v>88356</v>
      </c>
      <c r="Q3935" t="str">
        <f t="shared" si="62"/>
        <v>Street</v>
      </c>
    </row>
    <row r="3936" spans="1:17" x14ac:dyDescent="0.3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x14ac:dyDescent="0.3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x14ac:dyDescent="0.3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x14ac:dyDescent="0.3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</v>
      </c>
      <c r="P3939">
        <v>4044730</v>
      </c>
      <c r="Q3939" t="str">
        <f t="shared" si="62"/>
        <v>3-Small C&amp;I</v>
      </c>
    </row>
    <row r="3940" spans="1:17" x14ac:dyDescent="0.3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x14ac:dyDescent="0.3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x14ac:dyDescent="0.3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540.01</v>
      </c>
      <c r="P3942">
        <v>2374</v>
      </c>
      <c r="Q3942" t="str">
        <f t="shared" si="62"/>
        <v>3-Small C&amp;I</v>
      </c>
    </row>
    <row r="3943" spans="1:17" x14ac:dyDescent="0.3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59667.21</v>
      </c>
      <c r="P3943">
        <v>130896</v>
      </c>
      <c r="Q3943" t="str">
        <f t="shared" ref="Q3943:Q3974" si="63">VLOOKUP(J3943,S:T,2,FALSE)</f>
        <v>Street</v>
      </c>
    </row>
    <row r="3944" spans="1:17" x14ac:dyDescent="0.3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x14ac:dyDescent="0.3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x14ac:dyDescent="0.3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</v>
      </c>
      <c r="P3946">
        <v>182495</v>
      </c>
      <c r="Q3946" t="str">
        <f t="shared" si="63"/>
        <v>Street</v>
      </c>
    </row>
    <row r="3947" spans="1:17" x14ac:dyDescent="0.3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x14ac:dyDescent="0.3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23605.94</v>
      </c>
      <c r="P3948">
        <v>61080</v>
      </c>
      <c r="Q3948" t="str">
        <f t="shared" si="63"/>
        <v>Street</v>
      </c>
    </row>
    <row r="3949" spans="1:17" x14ac:dyDescent="0.3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</v>
      </c>
      <c r="P3949">
        <v>179128</v>
      </c>
      <c r="Q3949" t="str">
        <f t="shared" si="63"/>
        <v>Street</v>
      </c>
    </row>
    <row r="3950" spans="1:17" x14ac:dyDescent="0.3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6535.11</v>
      </c>
      <c r="P3950">
        <v>28250</v>
      </c>
      <c r="Q3950" t="str">
        <f t="shared" si="63"/>
        <v>Street</v>
      </c>
    </row>
    <row r="3951" spans="1:17" x14ac:dyDescent="0.3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86.3</v>
      </c>
      <c r="P3951">
        <v>351</v>
      </c>
      <c r="Q3951" t="str">
        <f t="shared" si="63"/>
        <v>3-Small C&amp;I</v>
      </c>
    </row>
    <row r="3952" spans="1:17" x14ac:dyDescent="0.3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x14ac:dyDescent="0.3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634745.36</v>
      </c>
      <c r="P3953">
        <v>1448760</v>
      </c>
      <c r="Q3953" t="str">
        <f t="shared" si="63"/>
        <v>Street</v>
      </c>
    </row>
    <row r="3954" spans="1:17" x14ac:dyDescent="0.3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x14ac:dyDescent="0.3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x14ac:dyDescent="0.3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</v>
      </c>
      <c r="P3956">
        <v>4829</v>
      </c>
      <c r="Q3956" t="str">
        <f t="shared" si="63"/>
        <v>Street</v>
      </c>
    </row>
    <row r="3957" spans="1:17" x14ac:dyDescent="0.3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-580404.09</v>
      </c>
      <c r="P3957">
        <v>-5180651</v>
      </c>
      <c r="Q3957" t="str">
        <f t="shared" si="63"/>
        <v>Street</v>
      </c>
    </row>
    <row r="3958" spans="1:17" x14ac:dyDescent="0.3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x14ac:dyDescent="0.3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</v>
      </c>
      <c r="P3959">
        <v>8075</v>
      </c>
      <c r="Q3959" t="str">
        <f t="shared" si="63"/>
        <v>Street</v>
      </c>
    </row>
    <row r="3960" spans="1:17" x14ac:dyDescent="0.3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x14ac:dyDescent="0.3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23.7</v>
      </c>
      <c r="P3961">
        <v>30</v>
      </c>
      <c r="Q3961" t="str">
        <f t="shared" si="63"/>
        <v>Street</v>
      </c>
    </row>
    <row r="3962" spans="1:17" x14ac:dyDescent="0.3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2433.64</v>
      </c>
      <c r="P3962">
        <v>821</v>
      </c>
      <c r="Q3962" t="str">
        <f t="shared" si="63"/>
        <v>Street</v>
      </c>
    </row>
    <row r="3963" spans="1:17" x14ac:dyDescent="0.3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957.03</v>
      </c>
      <c r="P3963">
        <v>267</v>
      </c>
      <c r="Q3963" t="str">
        <f t="shared" si="63"/>
        <v>Street</v>
      </c>
    </row>
    <row r="3964" spans="1:17" x14ac:dyDescent="0.3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</v>
      </c>
      <c r="P3964">
        <v>7964</v>
      </c>
      <c r="Q3964" t="str">
        <f t="shared" si="63"/>
        <v>3-Small C&amp;I</v>
      </c>
    </row>
    <row r="3965" spans="1:17" x14ac:dyDescent="0.3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x14ac:dyDescent="0.3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9056.49</v>
      </c>
      <c r="P3966">
        <v>35458</v>
      </c>
      <c r="Q3966" t="str">
        <f t="shared" si="63"/>
        <v>1-Residential</v>
      </c>
    </row>
    <row r="3967" spans="1:17" x14ac:dyDescent="0.3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x14ac:dyDescent="0.3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x14ac:dyDescent="0.3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x14ac:dyDescent="0.3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87.46</v>
      </c>
      <c r="P3970">
        <v>200</v>
      </c>
      <c r="Q3970" t="str">
        <f t="shared" si="63"/>
        <v>Street</v>
      </c>
    </row>
    <row r="3971" spans="1:17" x14ac:dyDescent="0.3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697.68</v>
      </c>
      <c r="P3971">
        <v>1833</v>
      </c>
      <c r="Q3971" t="str">
        <f t="shared" si="63"/>
        <v>Street</v>
      </c>
    </row>
    <row r="3972" spans="1:17" x14ac:dyDescent="0.3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</v>
      </c>
      <c r="P3972">
        <v>516</v>
      </c>
      <c r="Q3972" t="str">
        <f t="shared" si="63"/>
        <v>Street</v>
      </c>
    </row>
    <row r="3973" spans="1:17" x14ac:dyDescent="0.3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x14ac:dyDescent="0.3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</v>
      </c>
      <c r="P3974">
        <v>6386418</v>
      </c>
      <c r="Q3974" t="str">
        <f t="shared" si="63"/>
        <v>2-Low Income Residential</v>
      </c>
    </row>
    <row r="3975" spans="1:17" x14ac:dyDescent="0.3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ref="Q3975:Q3997" si="64">VLOOKUP(J3975,S:T,2,FALSE)</f>
        <v>3-Small C&amp;I</v>
      </c>
    </row>
    <row r="3976" spans="1:17" x14ac:dyDescent="0.3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x14ac:dyDescent="0.3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x14ac:dyDescent="0.3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</v>
      </c>
      <c r="P3978">
        <v>15301</v>
      </c>
      <c r="Q3978" t="str">
        <f t="shared" si="64"/>
        <v>Street</v>
      </c>
    </row>
    <row r="3979" spans="1:17" x14ac:dyDescent="0.3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</v>
      </c>
      <c r="P3979">
        <v>12</v>
      </c>
      <c r="Q3979" t="str">
        <f t="shared" si="64"/>
        <v>3-Small C&amp;I</v>
      </c>
    </row>
    <row r="3980" spans="1:17" x14ac:dyDescent="0.3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x14ac:dyDescent="0.3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x14ac:dyDescent="0.3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x14ac:dyDescent="0.3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x14ac:dyDescent="0.3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x14ac:dyDescent="0.3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2703.24</v>
      </c>
      <c r="P3985">
        <v>5200</v>
      </c>
      <c r="Q3985" t="str">
        <f t="shared" si="64"/>
        <v>4-Medium C&amp;I</v>
      </c>
    </row>
    <row r="3986" spans="1:17" x14ac:dyDescent="0.3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</v>
      </c>
      <c r="P3986">
        <v>196000</v>
      </c>
      <c r="Q3986" t="str">
        <f t="shared" si="64"/>
        <v>5-Large C&amp;I</v>
      </c>
    </row>
    <row r="3987" spans="1:17" x14ac:dyDescent="0.3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</v>
      </c>
      <c r="P3987">
        <v>10240</v>
      </c>
      <c r="Q3987" t="str">
        <f t="shared" si="64"/>
        <v>3-Small C&amp;I</v>
      </c>
    </row>
    <row r="3988" spans="1:17" x14ac:dyDescent="0.3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</v>
      </c>
      <c r="P3988">
        <v>44520</v>
      </c>
      <c r="Q3988" t="str">
        <f t="shared" si="64"/>
        <v>4-Medium C&amp;I</v>
      </c>
    </row>
    <row r="3989" spans="1:17" x14ac:dyDescent="0.3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2452.41</v>
      </c>
      <c r="P3989">
        <v>12119</v>
      </c>
      <c r="Q3989" t="str">
        <f t="shared" si="64"/>
        <v>3-Small C&amp;I</v>
      </c>
    </row>
    <row r="3990" spans="1:17" x14ac:dyDescent="0.3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</v>
      </c>
      <c r="P3990">
        <v>2301</v>
      </c>
      <c r="Q3990" t="str">
        <f t="shared" si="64"/>
        <v>3-Small C&amp;I</v>
      </c>
    </row>
    <row r="3991" spans="1:17" x14ac:dyDescent="0.3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</v>
      </c>
      <c r="P3991">
        <v>0</v>
      </c>
      <c r="Q3991" t="str">
        <f t="shared" si="64"/>
        <v>3-Small C&amp;I</v>
      </c>
    </row>
    <row r="3992" spans="1:17" x14ac:dyDescent="0.3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</v>
      </c>
      <c r="P3992">
        <v>73600</v>
      </c>
      <c r="Q3992" t="str">
        <f t="shared" si="64"/>
        <v>4-Medium C&amp;I</v>
      </c>
    </row>
    <row r="3993" spans="1:17" x14ac:dyDescent="0.3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x14ac:dyDescent="0.3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</v>
      </c>
      <c r="P3994">
        <v>126239</v>
      </c>
      <c r="Q3994" t="str">
        <f t="shared" si="64"/>
        <v>5-Large C&amp;I</v>
      </c>
    </row>
    <row r="3995" spans="1:17" x14ac:dyDescent="0.3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16557.21</v>
      </c>
      <c r="P3995">
        <v>165249</v>
      </c>
      <c r="Q3995" t="str">
        <f t="shared" si="64"/>
        <v>3-Small C&amp;I</v>
      </c>
    </row>
    <row r="3996" spans="1:17" x14ac:dyDescent="0.3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323.02</v>
      </c>
      <c r="P3996">
        <v>2844</v>
      </c>
      <c r="Q3996" t="str">
        <f t="shared" si="64"/>
        <v>3-Small C&amp;I</v>
      </c>
    </row>
    <row r="3997" spans="1:17" x14ac:dyDescent="0.3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</v>
      </c>
      <c r="P3997">
        <v>50700</v>
      </c>
      <c r="Q3997" t="str">
        <f t="shared" si="64"/>
        <v>4-Medium C&amp;I</v>
      </c>
    </row>
    <row r="3999" spans="1:17" x14ac:dyDescent="0.3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ref="Q3999:Q4062" si="65">VLOOKUP(J3999,S:T,2,FALSE)</f>
        <v>1-Residential</v>
      </c>
    </row>
    <row r="4000" spans="1:17" x14ac:dyDescent="0.3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2319.62</v>
      </c>
      <c r="P4000">
        <v>9102</v>
      </c>
      <c r="Q4000" t="str">
        <f t="shared" si="65"/>
        <v>1-Residential</v>
      </c>
    </row>
    <row r="4001" spans="1:17" x14ac:dyDescent="0.3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</v>
      </c>
      <c r="P4001">
        <v>2794</v>
      </c>
      <c r="Q4001" t="str">
        <f t="shared" si="65"/>
        <v>3-Small C&amp;I</v>
      </c>
    </row>
    <row r="4002" spans="1:17" x14ac:dyDescent="0.3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</v>
      </c>
      <c r="P4002">
        <v>34916</v>
      </c>
      <c r="Q4002" t="str">
        <f t="shared" si="65"/>
        <v>2-Low Income Residential</v>
      </c>
    </row>
    <row r="4003" spans="1:17" x14ac:dyDescent="0.3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695.89</v>
      </c>
      <c r="P4003">
        <v>3203</v>
      </c>
      <c r="Q4003" t="str">
        <f t="shared" si="65"/>
        <v>3-Small C&amp;I</v>
      </c>
    </row>
    <row r="4004" spans="1:17" x14ac:dyDescent="0.3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x14ac:dyDescent="0.3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5152.08</v>
      </c>
      <c r="P4005">
        <v>122756</v>
      </c>
      <c r="Q4005" t="str">
        <f t="shared" si="65"/>
        <v>2-Low Income Residential</v>
      </c>
    </row>
    <row r="4006" spans="1:17" x14ac:dyDescent="0.3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</v>
      </c>
      <c r="P4006">
        <v>20561</v>
      </c>
      <c r="Q4006" t="str">
        <f t="shared" si="65"/>
        <v>3-Small C&amp;I</v>
      </c>
    </row>
    <row r="4007" spans="1:17" x14ac:dyDescent="0.3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x14ac:dyDescent="0.3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x14ac:dyDescent="0.3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25647.21</v>
      </c>
      <c r="P4009">
        <v>117924</v>
      </c>
      <c r="Q4009" t="str">
        <f t="shared" si="65"/>
        <v>3-Small C&amp;I</v>
      </c>
    </row>
    <row r="4010" spans="1:17" x14ac:dyDescent="0.3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69.66</v>
      </c>
      <c r="P4010">
        <v>298</v>
      </c>
      <c r="Q4010" t="str">
        <f t="shared" si="65"/>
        <v>3-Small C&amp;I</v>
      </c>
    </row>
    <row r="4011" spans="1:17" x14ac:dyDescent="0.3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x14ac:dyDescent="0.3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x14ac:dyDescent="0.3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65.02</v>
      </c>
      <c r="P4013">
        <v>261</v>
      </c>
      <c r="Q4013" t="str">
        <f t="shared" si="65"/>
        <v>3-Small C&amp;I</v>
      </c>
    </row>
    <row r="4014" spans="1:17" x14ac:dyDescent="0.3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</v>
      </c>
      <c r="P4014">
        <v>112077</v>
      </c>
      <c r="Q4014" t="str">
        <f t="shared" si="65"/>
        <v>4-Medium C&amp;I</v>
      </c>
    </row>
    <row r="4015" spans="1:17" x14ac:dyDescent="0.3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10.53</v>
      </c>
      <c r="P4015">
        <v>29</v>
      </c>
      <c r="Q4015" t="str">
        <f t="shared" si="65"/>
        <v>Street</v>
      </c>
    </row>
    <row r="4016" spans="1:17" x14ac:dyDescent="0.3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x14ac:dyDescent="0.3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x14ac:dyDescent="0.3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</v>
      </c>
      <c r="P4018">
        <v>495500</v>
      </c>
      <c r="Q4018" t="str">
        <f t="shared" si="65"/>
        <v>5-Large C&amp;I</v>
      </c>
    </row>
    <row r="4019" spans="1:17" x14ac:dyDescent="0.3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</v>
      </c>
      <c r="P4019">
        <v>17753</v>
      </c>
      <c r="Q4019" t="str">
        <f t="shared" si="65"/>
        <v>1-Residential</v>
      </c>
    </row>
    <row r="4020" spans="1:17" x14ac:dyDescent="0.3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x14ac:dyDescent="0.3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x14ac:dyDescent="0.3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</v>
      </c>
      <c r="P4022">
        <v>2656</v>
      </c>
      <c r="Q4022" t="str">
        <f t="shared" si="65"/>
        <v>3-Small C&amp;I</v>
      </c>
    </row>
    <row r="4023" spans="1:17" x14ac:dyDescent="0.3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3411.49</v>
      </c>
      <c r="P4023">
        <v>28252</v>
      </c>
      <c r="Q4023" t="str">
        <f t="shared" si="65"/>
        <v>3-Small C&amp;I</v>
      </c>
    </row>
    <row r="4024" spans="1:17" x14ac:dyDescent="0.3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x14ac:dyDescent="0.3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85.69</v>
      </c>
      <c r="P4025">
        <v>0</v>
      </c>
      <c r="Q4025" t="str">
        <f t="shared" si="65"/>
        <v>4-Medium C&amp;I</v>
      </c>
    </row>
    <row r="4026" spans="1:17" x14ac:dyDescent="0.3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</v>
      </c>
      <c r="P4026">
        <v>3960</v>
      </c>
      <c r="Q4026" t="str">
        <f t="shared" si="65"/>
        <v>4-Medium C&amp;I</v>
      </c>
    </row>
    <row r="4027" spans="1:17" x14ac:dyDescent="0.3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5014.91</v>
      </c>
      <c r="P4027">
        <v>70787</v>
      </c>
      <c r="Q4027" t="str">
        <f t="shared" si="65"/>
        <v>5-Large C&amp;I</v>
      </c>
    </row>
    <row r="4028" spans="1:17" x14ac:dyDescent="0.3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</v>
      </c>
      <c r="P4028">
        <v>710</v>
      </c>
      <c r="Q4028" t="str">
        <f t="shared" si="65"/>
        <v>3-Small C&amp;I</v>
      </c>
    </row>
    <row r="4029" spans="1:17" x14ac:dyDescent="0.3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</v>
      </c>
      <c r="P4029">
        <v>21538</v>
      </c>
      <c r="Q4029" t="str">
        <f t="shared" si="65"/>
        <v>Street</v>
      </c>
    </row>
    <row r="4030" spans="1:17" x14ac:dyDescent="0.3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</v>
      </c>
      <c r="P4030">
        <v>9059</v>
      </c>
      <c r="Q4030" t="str">
        <f t="shared" si="65"/>
        <v>Street</v>
      </c>
    </row>
    <row r="4031" spans="1:17" x14ac:dyDescent="0.3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4839.7</v>
      </c>
      <c r="P4031">
        <v>18526</v>
      </c>
      <c r="Q4031" t="str">
        <f t="shared" si="65"/>
        <v>1-Residential</v>
      </c>
    </row>
    <row r="4032" spans="1:17" x14ac:dyDescent="0.3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x14ac:dyDescent="0.3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212.98</v>
      </c>
      <c r="P4033">
        <v>4910</v>
      </c>
      <c r="Q4033" t="str">
        <f t="shared" si="65"/>
        <v>2-Low Income Residential</v>
      </c>
    </row>
    <row r="4034" spans="1:17" x14ac:dyDescent="0.3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</v>
      </c>
      <c r="P4034">
        <v>41</v>
      </c>
      <c r="Q4034" t="str">
        <f t="shared" si="65"/>
        <v>Street</v>
      </c>
    </row>
    <row r="4035" spans="1:17" x14ac:dyDescent="0.3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x14ac:dyDescent="0.3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x14ac:dyDescent="0.3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225.85</v>
      </c>
      <c r="P4037">
        <v>801</v>
      </c>
      <c r="Q4037" t="str">
        <f t="shared" si="65"/>
        <v>1-Residential</v>
      </c>
    </row>
    <row r="4038" spans="1:17" x14ac:dyDescent="0.3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704.43</v>
      </c>
      <c r="P4038">
        <v>2900</v>
      </c>
      <c r="Q4038" t="str">
        <f t="shared" si="65"/>
        <v>3-Small C&amp;I</v>
      </c>
    </row>
    <row r="4039" spans="1:17" x14ac:dyDescent="0.3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6394.19</v>
      </c>
      <c r="P4039">
        <v>38575</v>
      </c>
      <c r="Q4039" t="str">
        <f t="shared" si="65"/>
        <v>2-Low Income Residential</v>
      </c>
    </row>
    <row r="4040" spans="1:17" x14ac:dyDescent="0.3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</v>
      </c>
      <c r="P4040">
        <v>3252</v>
      </c>
      <c r="Q4040" t="str">
        <f t="shared" si="65"/>
        <v>3-Small C&amp;I</v>
      </c>
    </row>
    <row r="4041" spans="1:17" x14ac:dyDescent="0.3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x14ac:dyDescent="0.3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</v>
      </c>
      <c r="P4042">
        <v>117153</v>
      </c>
      <c r="Q4042" t="str">
        <f t="shared" si="65"/>
        <v>2-Low Income Residential</v>
      </c>
    </row>
    <row r="4043" spans="1:17" x14ac:dyDescent="0.3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x14ac:dyDescent="0.3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x14ac:dyDescent="0.3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</v>
      </c>
      <c r="P4045">
        <v>10814</v>
      </c>
      <c r="Q4045" t="str">
        <f t="shared" si="65"/>
        <v>1-Residential</v>
      </c>
    </row>
    <row r="4046" spans="1:17" x14ac:dyDescent="0.3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x14ac:dyDescent="0.3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x14ac:dyDescent="0.3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x14ac:dyDescent="0.3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x14ac:dyDescent="0.3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x14ac:dyDescent="0.3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</v>
      </c>
      <c r="P4051">
        <v>0</v>
      </c>
      <c r="Q4051" t="str">
        <f t="shared" si="65"/>
        <v>3-Small C&amp;I</v>
      </c>
    </row>
    <row r="4052" spans="1:17" x14ac:dyDescent="0.3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</v>
      </c>
      <c r="P4052">
        <v>81840</v>
      </c>
      <c r="Q4052" t="str">
        <f t="shared" si="65"/>
        <v>4-Medium C&amp;I</v>
      </c>
    </row>
    <row r="4053" spans="1:17" x14ac:dyDescent="0.3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x14ac:dyDescent="0.3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206.39</v>
      </c>
      <c r="P4054">
        <v>1405</v>
      </c>
      <c r="Q4054" t="str">
        <f t="shared" si="65"/>
        <v>3-Small C&amp;I</v>
      </c>
    </row>
    <row r="4055" spans="1:17" x14ac:dyDescent="0.3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</v>
      </c>
      <c r="P4055">
        <v>1283405</v>
      </c>
      <c r="Q4055" t="str">
        <f t="shared" si="65"/>
        <v>5-Large C&amp;I</v>
      </c>
    </row>
    <row r="4056" spans="1:17" x14ac:dyDescent="0.3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</v>
      </c>
      <c r="P4056">
        <v>20585</v>
      </c>
      <c r="Q4056" t="str">
        <f t="shared" si="65"/>
        <v>1-Residential</v>
      </c>
    </row>
    <row r="4057" spans="1:17" x14ac:dyDescent="0.3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182630.83</v>
      </c>
      <c r="P4057">
        <v>1635857</v>
      </c>
      <c r="Q4057" t="str">
        <f t="shared" si="65"/>
        <v>3-Small C&amp;I</v>
      </c>
    </row>
    <row r="4058" spans="1:17" x14ac:dyDescent="0.3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186.23</v>
      </c>
      <c r="P4058">
        <v>1366</v>
      </c>
      <c r="Q4058" t="str">
        <f t="shared" si="65"/>
        <v>3-Small C&amp;I</v>
      </c>
    </row>
    <row r="4059" spans="1:17" x14ac:dyDescent="0.3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350.95</v>
      </c>
      <c r="P4059">
        <v>2388</v>
      </c>
      <c r="Q4059" t="str">
        <f t="shared" si="65"/>
        <v>3-Small C&amp;I</v>
      </c>
    </row>
    <row r="4060" spans="1:17" x14ac:dyDescent="0.3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</v>
      </c>
      <c r="P4060">
        <v>28421</v>
      </c>
      <c r="Q4060" t="str">
        <f t="shared" si="65"/>
        <v>3-Small C&amp;I</v>
      </c>
    </row>
    <row r="4061" spans="1:17" x14ac:dyDescent="0.3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x14ac:dyDescent="0.3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85.69</v>
      </c>
      <c r="P4062">
        <v>0</v>
      </c>
      <c r="Q4062" t="str">
        <f t="shared" si="65"/>
        <v>4-Medium C&amp;I</v>
      </c>
    </row>
    <row r="4063" spans="1:17" x14ac:dyDescent="0.3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879.02</v>
      </c>
      <c r="P4063">
        <v>3560</v>
      </c>
      <c r="Q4063" t="str">
        <f t="shared" ref="Q4063:Q4126" si="66">VLOOKUP(J4063,S:T,2,FALSE)</f>
        <v>4-Medium C&amp;I</v>
      </c>
    </row>
    <row r="4064" spans="1:17" x14ac:dyDescent="0.3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x14ac:dyDescent="0.3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</v>
      </c>
      <c r="P4065">
        <v>1799</v>
      </c>
      <c r="Q4065" t="str">
        <f t="shared" si="66"/>
        <v>3-Small C&amp;I</v>
      </c>
    </row>
    <row r="4066" spans="1:17" x14ac:dyDescent="0.3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</v>
      </c>
      <c r="P4066">
        <v>17143</v>
      </c>
      <c r="Q4066" t="str">
        <f t="shared" si="66"/>
        <v>Street</v>
      </c>
    </row>
    <row r="4067" spans="1:17" x14ac:dyDescent="0.3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x14ac:dyDescent="0.3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</v>
      </c>
      <c r="P4068">
        <v>13044</v>
      </c>
      <c r="Q4068" t="str">
        <f t="shared" si="66"/>
        <v>1-Residential</v>
      </c>
    </row>
    <row r="4069" spans="1:17" x14ac:dyDescent="0.3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</v>
      </c>
      <c r="P4069">
        <v>151698</v>
      </c>
      <c r="Q4069" t="str">
        <f t="shared" si="66"/>
        <v>1-Residential</v>
      </c>
    </row>
    <row r="4070" spans="1:17" x14ac:dyDescent="0.3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</v>
      </c>
      <c r="P4070">
        <v>4645</v>
      </c>
      <c r="Q4070" t="str">
        <f t="shared" si="66"/>
        <v>2-Low Income Residential</v>
      </c>
    </row>
    <row r="4071" spans="1:17" x14ac:dyDescent="0.3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x14ac:dyDescent="0.3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</v>
      </c>
      <c r="P4072">
        <v>147</v>
      </c>
      <c r="Q4072" t="str">
        <f t="shared" si="66"/>
        <v>Street</v>
      </c>
    </row>
    <row r="4073" spans="1:17" x14ac:dyDescent="0.3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x14ac:dyDescent="0.3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</v>
      </c>
      <c r="P4074">
        <v>198066</v>
      </c>
      <c r="Q4074" t="str">
        <f t="shared" si="66"/>
        <v>1-Residential</v>
      </c>
    </row>
    <row r="4075" spans="1:17" x14ac:dyDescent="0.3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x14ac:dyDescent="0.3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x14ac:dyDescent="0.3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14523.97</v>
      </c>
      <c r="P4077">
        <v>88076</v>
      </c>
      <c r="Q4077" t="str">
        <f t="shared" si="66"/>
        <v>2-Low Income Residential</v>
      </c>
    </row>
    <row r="4078" spans="1:17" x14ac:dyDescent="0.3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</v>
      </c>
      <c r="P4078">
        <v>438809</v>
      </c>
      <c r="Q4078" t="str">
        <f t="shared" si="66"/>
        <v>3-Small C&amp;I</v>
      </c>
    </row>
    <row r="4079" spans="1:17" x14ac:dyDescent="0.3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5437.83</v>
      </c>
      <c r="P4079">
        <v>72066</v>
      </c>
      <c r="Q4079" t="str">
        <f t="shared" si="66"/>
        <v>3-Small C&amp;I</v>
      </c>
    </row>
    <row r="4080" spans="1:17" x14ac:dyDescent="0.3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x14ac:dyDescent="0.3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</v>
      </c>
      <c r="P4081">
        <v>800</v>
      </c>
      <c r="Q4081" t="str">
        <f t="shared" si="66"/>
        <v>OTHER</v>
      </c>
    </row>
    <row r="4082" spans="1:17" x14ac:dyDescent="0.3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x14ac:dyDescent="0.3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x14ac:dyDescent="0.3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27959.39</v>
      </c>
      <c r="P4084">
        <v>98380</v>
      </c>
      <c r="Q4084" t="str">
        <f t="shared" si="66"/>
        <v>Street</v>
      </c>
    </row>
    <row r="4085" spans="1:17" x14ac:dyDescent="0.3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x14ac:dyDescent="0.3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</v>
      </c>
      <c r="P4086">
        <v>46269691</v>
      </c>
      <c r="Q4086" t="str">
        <f t="shared" si="66"/>
        <v>2-Low Income Residential</v>
      </c>
    </row>
    <row r="4087" spans="1:17" x14ac:dyDescent="0.3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x14ac:dyDescent="0.3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42270.49</v>
      </c>
      <c r="P4088">
        <v>352845</v>
      </c>
      <c r="Q4088" t="str">
        <f t="shared" si="66"/>
        <v>3-Small C&amp;I</v>
      </c>
    </row>
    <row r="4089" spans="1:17" x14ac:dyDescent="0.3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x14ac:dyDescent="0.3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</v>
      </c>
      <c r="P4090">
        <v>16</v>
      </c>
      <c r="Q4090" t="str">
        <f t="shared" si="66"/>
        <v>1-Residential</v>
      </c>
    </row>
    <row r="4091" spans="1:17" x14ac:dyDescent="0.3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x14ac:dyDescent="0.3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x14ac:dyDescent="0.3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-70402.67</v>
      </c>
      <c r="P4093">
        <v>553838</v>
      </c>
      <c r="Q4093" t="str">
        <f t="shared" si="66"/>
        <v>3-Small C&amp;I</v>
      </c>
    </row>
    <row r="4094" spans="1:17" x14ac:dyDescent="0.3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1850493.18</v>
      </c>
      <c r="P4094">
        <v>8752670</v>
      </c>
      <c r="Q4094" t="str">
        <f t="shared" si="66"/>
        <v>3-Small C&amp;I</v>
      </c>
    </row>
    <row r="4095" spans="1:17" x14ac:dyDescent="0.3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x14ac:dyDescent="0.3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x14ac:dyDescent="0.3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</v>
      </c>
      <c r="P4097">
        <v>27428</v>
      </c>
      <c r="Q4097" t="str">
        <f t="shared" si="66"/>
        <v>3-Small C&amp;I</v>
      </c>
    </row>
    <row r="4098" spans="1:17" x14ac:dyDescent="0.3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2579.62</v>
      </c>
      <c r="P4098">
        <v>12640</v>
      </c>
      <c r="Q4098" t="str">
        <f t="shared" si="66"/>
        <v>4-Medium C&amp;I</v>
      </c>
    </row>
    <row r="4099" spans="1:17" x14ac:dyDescent="0.3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x14ac:dyDescent="0.3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x14ac:dyDescent="0.3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x14ac:dyDescent="0.3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x14ac:dyDescent="0.3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205177.93</v>
      </c>
      <c r="P4103">
        <v>611249</v>
      </c>
      <c r="Q4103" t="str">
        <f t="shared" si="66"/>
        <v>Street</v>
      </c>
    </row>
    <row r="4104" spans="1:17" x14ac:dyDescent="0.3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</v>
      </c>
      <c r="P4104">
        <v>1595109</v>
      </c>
      <c r="Q4104" t="str">
        <f t="shared" si="66"/>
        <v>Street</v>
      </c>
    </row>
    <row r="4105" spans="1:17" x14ac:dyDescent="0.3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x14ac:dyDescent="0.3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x14ac:dyDescent="0.3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x14ac:dyDescent="0.3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x14ac:dyDescent="0.3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433548.6</v>
      </c>
      <c r="P4109">
        <v>3425224</v>
      </c>
      <c r="Q4109" t="str">
        <f t="shared" si="66"/>
        <v>1-Residential</v>
      </c>
    </row>
    <row r="4110" spans="1:17" x14ac:dyDescent="0.3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x14ac:dyDescent="0.3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</v>
      </c>
      <c r="P4111">
        <v>416603</v>
      </c>
      <c r="Q4111" t="str">
        <f t="shared" si="66"/>
        <v>3-Small C&amp;I</v>
      </c>
    </row>
    <row r="4112" spans="1:17" x14ac:dyDescent="0.3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171588.27</v>
      </c>
      <c r="P4112">
        <v>2007098</v>
      </c>
      <c r="Q4112" t="str">
        <f t="shared" si="66"/>
        <v>3-Small C&amp;I</v>
      </c>
    </row>
    <row r="4113" spans="1:17" x14ac:dyDescent="0.3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x14ac:dyDescent="0.3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x14ac:dyDescent="0.3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766408.98</v>
      </c>
      <c r="P4115">
        <v>10075222</v>
      </c>
      <c r="Q4115" t="str">
        <f t="shared" si="66"/>
        <v>4-Medium C&amp;I</v>
      </c>
    </row>
    <row r="4116" spans="1:17" x14ac:dyDescent="0.3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421462.42</v>
      </c>
      <c r="P4116">
        <v>5525670</v>
      </c>
      <c r="Q4116" t="str">
        <f t="shared" si="66"/>
        <v>4-Medium C&amp;I</v>
      </c>
    </row>
    <row r="4117" spans="1:17" x14ac:dyDescent="0.3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257848.99</v>
      </c>
      <c r="P4117">
        <v>1692924</v>
      </c>
      <c r="Q4117" t="str">
        <f t="shared" si="66"/>
        <v>3-Small C&amp;I</v>
      </c>
    </row>
    <row r="4118" spans="1:17" x14ac:dyDescent="0.3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x14ac:dyDescent="0.3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x14ac:dyDescent="0.3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21193.62</v>
      </c>
      <c r="P4120">
        <v>114123</v>
      </c>
      <c r="Q4120" t="str">
        <f t="shared" si="66"/>
        <v>4-Medium C&amp;I</v>
      </c>
    </row>
    <row r="4121" spans="1:17" x14ac:dyDescent="0.3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</v>
      </c>
      <c r="P4121">
        <v>3798775</v>
      </c>
      <c r="Q4121" t="str">
        <f t="shared" si="66"/>
        <v>4-Medium C&amp;I</v>
      </c>
    </row>
    <row r="4122" spans="1:17" x14ac:dyDescent="0.3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3772.49</v>
      </c>
      <c r="P4122">
        <v>12184</v>
      </c>
      <c r="Q4122" t="str">
        <f t="shared" si="66"/>
        <v>Street</v>
      </c>
    </row>
    <row r="4123" spans="1:17" x14ac:dyDescent="0.3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8003.95</v>
      </c>
      <c r="P4123">
        <v>24473</v>
      </c>
      <c r="Q4123" t="str">
        <f t="shared" si="66"/>
        <v>Street</v>
      </c>
    </row>
    <row r="4124" spans="1:17" x14ac:dyDescent="0.3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</v>
      </c>
      <c r="P4124">
        <v>88356</v>
      </c>
      <c r="Q4124" t="str">
        <f t="shared" si="66"/>
        <v>Street</v>
      </c>
    </row>
    <row r="4125" spans="1:17" x14ac:dyDescent="0.3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x14ac:dyDescent="0.3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x14ac:dyDescent="0.3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ref="Q4127:Q4190" si="67">VLOOKUP(J4127,S:T,2,FALSE)</f>
        <v>5-Large C&amp;I</v>
      </c>
    </row>
    <row r="4128" spans="1:17" x14ac:dyDescent="0.3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</v>
      </c>
      <c r="P4128">
        <v>4044730</v>
      </c>
      <c r="Q4128" t="str">
        <f t="shared" si="67"/>
        <v>3-Small C&amp;I</v>
      </c>
    </row>
    <row r="4129" spans="1:17" x14ac:dyDescent="0.3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x14ac:dyDescent="0.3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x14ac:dyDescent="0.3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540.01</v>
      </c>
      <c r="P4131">
        <v>2374</v>
      </c>
      <c r="Q4131" t="str">
        <f t="shared" si="67"/>
        <v>3-Small C&amp;I</v>
      </c>
    </row>
    <row r="4132" spans="1:17" x14ac:dyDescent="0.3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59667.21</v>
      </c>
      <c r="P4132">
        <v>130896</v>
      </c>
      <c r="Q4132" t="str">
        <f t="shared" si="67"/>
        <v>Street</v>
      </c>
    </row>
    <row r="4133" spans="1:17" x14ac:dyDescent="0.3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x14ac:dyDescent="0.3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x14ac:dyDescent="0.3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</v>
      </c>
      <c r="P4135">
        <v>182495</v>
      </c>
      <c r="Q4135" t="str">
        <f t="shared" si="67"/>
        <v>Street</v>
      </c>
    </row>
    <row r="4136" spans="1:17" x14ac:dyDescent="0.3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x14ac:dyDescent="0.3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23605.94</v>
      </c>
      <c r="P4137">
        <v>61080</v>
      </c>
      <c r="Q4137" t="str">
        <f t="shared" si="67"/>
        <v>Street</v>
      </c>
    </row>
    <row r="4138" spans="1:17" x14ac:dyDescent="0.3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</v>
      </c>
      <c r="P4138">
        <v>179128</v>
      </c>
      <c r="Q4138" t="str">
        <f t="shared" si="67"/>
        <v>Street</v>
      </c>
    </row>
    <row r="4139" spans="1:17" x14ac:dyDescent="0.3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6535.11</v>
      </c>
      <c r="P4139">
        <v>28250</v>
      </c>
      <c r="Q4139" t="str">
        <f t="shared" si="67"/>
        <v>Street</v>
      </c>
    </row>
    <row r="4140" spans="1:17" x14ac:dyDescent="0.3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86.3</v>
      </c>
      <c r="P4140">
        <v>351</v>
      </c>
      <c r="Q4140" t="str">
        <f t="shared" si="67"/>
        <v>3-Small C&amp;I</v>
      </c>
    </row>
    <row r="4141" spans="1:17" x14ac:dyDescent="0.3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x14ac:dyDescent="0.3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634745.36</v>
      </c>
      <c r="P4142">
        <v>1448760</v>
      </c>
      <c r="Q4142" t="str">
        <f t="shared" si="67"/>
        <v>Street</v>
      </c>
    </row>
    <row r="4143" spans="1:17" x14ac:dyDescent="0.3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x14ac:dyDescent="0.3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x14ac:dyDescent="0.3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</v>
      </c>
      <c r="P4145">
        <v>4829</v>
      </c>
      <c r="Q4145" t="str">
        <f t="shared" si="67"/>
        <v>Street</v>
      </c>
    </row>
    <row r="4146" spans="1:17" x14ac:dyDescent="0.3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-580404.09</v>
      </c>
      <c r="P4146">
        <v>-5180651</v>
      </c>
      <c r="Q4146" t="str">
        <f t="shared" si="67"/>
        <v>Street</v>
      </c>
    </row>
    <row r="4147" spans="1:17" x14ac:dyDescent="0.3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x14ac:dyDescent="0.3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</v>
      </c>
      <c r="P4148">
        <v>8075</v>
      </c>
      <c r="Q4148" t="str">
        <f t="shared" si="67"/>
        <v>Street</v>
      </c>
    </row>
    <row r="4149" spans="1:17" x14ac:dyDescent="0.3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x14ac:dyDescent="0.3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23.7</v>
      </c>
      <c r="P4150">
        <v>30</v>
      </c>
      <c r="Q4150" t="str">
        <f t="shared" si="67"/>
        <v>Street</v>
      </c>
    </row>
    <row r="4151" spans="1:17" x14ac:dyDescent="0.3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2433.64</v>
      </c>
      <c r="P4151">
        <v>821</v>
      </c>
      <c r="Q4151" t="str">
        <f t="shared" si="67"/>
        <v>Street</v>
      </c>
    </row>
    <row r="4152" spans="1:17" x14ac:dyDescent="0.3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957.03</v>
      </c>
      <c r="P4152">
        <v>267</v>
      </c>
      <c r="Q4152" t="str">
        <f t="shared" si="67"/>
        <v>Street</v>
      </c>
    </row>
    <row r="4153" spans="1:17" x14ac:dyDescent="0.3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</v>
      </c>
      <c r="P4153">
        <v>7964</v>
      </c>
      <c r="Q4153" t="str">
        <f t="shared" si="67"/>
        <v>3-Small C&amp;I</v>
      </c>
    </row>
    <row r="4154" spans="1:17" x14ac:dyDescent="0.3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x14ac:dyDescent="0.3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9056.49</v>
      </c>
      <c r="P4155">
        <v>35458</v>
      </c>
      <c r="Q4155" t="str">
        <f t="shared" si="67"/>
        <v>1-Residential</v>
      </c>
    </row>
    <row r="4156" spans="1:17" x14ac:dyDescent="0.3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x14ac:dyDescent="0.3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x14ac:dyDescent="0.3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x14ac:dyDescent="0.3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87.46</v>
      </c>
      <c r="P4159">
        <v>200</v>
      </c>
      <c r="Q4159" t="str">
        <f t="shared" si="67"/>
        <v>Street</v>
      </c>
    </row>
    <row r="4160" spans="1:17" x14ac:dyDescent="0.3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697.68</v>
      </c>
      <c r="P4160">
        <v>1833</v>
      </c>
      <c r="Q4160" t="str">
        <f t="shared" si="67"/>
        <v>Street</v>
      </c>
    </row>
    <row r="4161" spans="1:17" x14ac:dyDescent="0.3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</v>
      </c>
      <c r="P4161">
        <v>516</v>
      </c>
      <c r="Q4161" t="str">
        <f t="shared" si="67"/>
        <v>Street</v>
      </c>
    </row>
    <row r="4162" spans="1:17" x14ac:dyDescent="0.3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x14ac:dyDescent="0.3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</v>
      </c>
      <c r="P4163">
        <v>6386418</v>
      </c>
      <c r="Q4163" t="str">
        <f t="shared" si="67"/>
        <v>2-Low Income Residential</v>
      </c>
    </row>
    <row r="4164" spans="1:17" x14ac:dyDescent="0.3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x14ac:dyDescent="0.3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x14ac:dyDescent="0.3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x14ac:dyDescent="0.3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</v>
      </c>
      <c r="P4167">
        <v>15301</v>
      </c>
      <c r="Q4167" t="str">
        <f t="shared" si="67"/>
        <v>Street</v>
      </c>
    </row>
    <row r="4168" spans="1:17" x14ac:dyDescent="0.3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</v>
      </c>
      <c r="P4168">
        <v>12</v>
      </c>
      <c r="Q4168" t="str">
        <f t="shared" si="67"/>
        <v>3-Small C&amp;I</v>
      </c>
    </row>
    <row r="4169" spans="1:17" x14ac:dyDescent="0.3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x14ac:dyDescent="0.3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x14ac:dyDescent="0.3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x14ac:dyDescent="0.3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x14ac:dyDescent="0.3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x14ac:dyDescent="0.3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2703.24</v>
      </c>
      <c r="P4174">
        <v>5200</v>
      </c>
      <c r="Q4174" t="str">
        <f t="shared" si="67"/>
        <v>4-Medium C&amp;I</v>
      </c>
    </row>
    <row r="4175" spans="1:17" x14ac:dyDescent="0.3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</v>
      </c>
      <c r="P4175">
        <v>196000</v>
      </c>
      <c r="Q4175" t="str">
        <f t="shared" si="67"/>
        <v>5-Large C&amp;I</v>
      </c>
    </row>
    <row r="4176" spans="1:17" x14ac:dyDescent="0.3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</v>
      </c>
      <c r="P4176">
        <v>10240</v>
      </c>
      <c r="Q4176" t="str">
        <f t="shared" si="67"/>
        <v>3-Small C&amp;I</v>
      </c>
    </row>
    <row r="4177" spans="1:17" x14ac:dyDescent="0.3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</v>
      </c>
      <c r="P4177">
        <v>44520</v>
      </c>
      <c r="Q4177" t="str">
        <f t="shared" si="67"/>
        <v>4-Medium C&amp;I</v>
      </c>
    </row>
    <row r="4178" spans="1:17" x14ac:dyDescent="0.3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2452.41</v>
      </c>
      <c r="P4178">
        <v>12119</v>
      </c>
      <c r="Q4178" t="str">
        <f t="shared" si="67"/>
        <v>3-Small C&amp;I</v>
      </c>
    </row>
    <row r="4179" spans="1:17" x14ac:dyDescent="0.3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</v>
      </c>
      <c r="P4179">
        <v>2301</v>
      </c>
      <c r="Q4179" t="str">
        <f t="shared" si="67"/>
        <v>3-Small C&amp;I</v>
      </c>
    </row>
    <row r="4180" spans="1:17" x14ac:dyDescent="0.3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</v>
      </c>
      <c r="P4180">
        <v>0</v>
      </c>
      <c r="Q4180" t="str">
        <f t="shared" si="67"/>
        <v>3-Small C&amp;I</v>
      </c>
    </row>
    <row r="4181" spans="1:17" x14ac:dyDescent="0.3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</v>
      </c>
      <c r="P4181">
        <v>73600</v>
      </c>
      <c r="Q4181" t="str">
        <f t="shared" si="67"/>
        <v>4-Medium C&amp;I</v>
      </c>
    </row>
    <row r="4182" spans="1:17" x14ac:dyDescent="0.3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x14ac:dyDescent="0.3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</v>
      </c>
      <c r="P4183">
        <v>126239</v>
      </c>
      <c r="Q4183" t="str">
        <f t="shared" si="67"/>
        <v>5-Large C&amp;I</v>
      </c>
    </row>
    <row r="4184" spans="1:17" x14ac:dyDescent="0.3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16557.21</v>
      </c>
      <c r="P4184">
        <v>165249</v>
      </c>
      <c r="Q4184" t="str">
        <f t="shared" si="67"/>
        <v>3-Small C&amp;I</v>
      </c>
    </row>
    <row r="4185" spans="1:17" x14ac:dyDescent="0.3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323.02</v>
      </c>
      <c r="P4185">
        <v>2844</v>
      </c>
      <c r="Q4185" t="str">
        <f t="shared" si="67"/>
        <v>3-Small C&amp;I</v>
      </c>
    </row>
    <row r="4186" spans="1:17" x14ac:dyDescent="0.3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</v>
      </c>
      <c r="P4186">
        <v>50700</v>
      </c>
      <c r="Q4186" t="str">
        <f t="shared" si="67"/>
        <v>4-Medium C&amp;I</v>
      </c>
    </row>
    <row r="4187" spans="1:17" x14ac:dyDescent="0.3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x14ac:dyDescent="0.3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</v>
      </c>
      <c r="P4188">
        <v>182480</v>
      </c>
      <c r="Q4188" t="str">
        <f t="shared" si="67"/>
        <v>1-Residential</v>
      </c>
    </row>
    <row r="4189" spans="1:17" x14ac:dyDescent="0.3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x14ac:dyDescent="0.3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x14ac:dyDescent="0.3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ref="Q4191:Q4254" si="68">VLOOKUP(J4191,S:T,2,FALSE)</f>
        <v>2-Low Income Residential</v>
      </c>
    </row>
    <row r="4192" spans="1:17" x14ac:dyDescent="0.3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</v>
      </c>
      <c r="P4192">
        <v>428512</v>
      </c>
      <c r="Q4192" t="str">
        <f t="shared" si="68"/>
        <v>3-Small C&amp;I</v>
      </c>
    </row>
    <row r="4193" spans="1:17" x14ac:dyDescent="0.3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4038.64</v>
      </c>
      <c r="P4193">
        <v>63476</v>
      </c>
      <c r="Q4193" t="str">
        <f t="shared" si="68"/>
        <v>3-Small C&amp;I</v>
      </c>
    </row>
    <row r="4194" spans="1:17" x14ac:dyDescent="0.3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83.41</v>
      </c>
      <c r="P4194">
        <v>287</v>
      </c>
      <c r="Q4194" t="str">
        <f t="shared" si="68"/>
        <v>3-Small C&amp;I</v>
      </c>
    </row>
    <row r="4195" spans="1:17" x14ac:dyDescent="0.3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</v>
      </c>
      <c r="P4195">
        <v>800</v>
      </c>
      <c r="Q4195" t="str">
        <f t="shared" si="68"/>
        <v>OTHER</v>
      </c>
    </row>
    <row r="4196" spans="1:17" x14ac:dyDescent="0.3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</v>
      </c>
      <c r="P4196">
        <v>1</v>
      </c>
      <c r="Q4196" t="str">
        <f t="shared" si="68"/>
        <v>1-Residential</v>
      </c>
    </row>
    <row r="4197" spans="1:17" x14ac:dyDescent="0.3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</v>
      </c>
      <c r="P4197">
        <v>19474</v>
      </c>
      <c r="Q4197" t="str">
        <f t="shared" si="68"/>
        <v>Street</v>
      </c>
    </row>
    <row r="4198" spans="1:17" x14ac:dyDescent="0.3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</v>
      </c>
      <c r="P4198">
        <v>51064</v>
      </c>
      <c r="Q4198" t="str">
        <f t="shared" si="68"/>
        <v>Street</v>
      </c>
    </row>
    <row r="4199" spans="1:17" x14ac:dyDescent="0.3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</v>
      </c>
      <c r="P4199">
        <v>77313</v>
      </c>
      <c r="Q4199" t="str">
        <f t="shared" si="68"/>
        <v>Street</v>
      </c>
    </row>
    <row r="4200" spans="1:17" x14ac:dyDescent="0.3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x14ac:dyDescent="0.3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x14ac:dyDescent="0.3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18253.89</v>
      </c>
      <c r="P4202">
        <v>548625</v>
      </c>
      <c r="Q4202" t="str">
        <f t="shared" si="68"/>
        <v>3-Small C&amp;I</v>
      </c>
    </row>
    <row r="4203" spans="1:17" x14ac:dyDescent="0.3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40235.56</v>
      </c>
      <c r="P4203">
        <v>326175</v>
      </c>
      <c r="Q4203" t="str">
        <f t="shared" si="68"/>
        <v>3-Small C&amp;I</v>
      </c>
    </row>
    <row r="4204" spans="1:17" x14ac:dyDescent="0.3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342999.29</v>
      </c>
      <c r="P4204">
        <v>1328846</v>
      </c>
      <c r="Q4204" t="str">
        <f t="shared" si="68"/>
        <v>1-Residential</v>
      </c>
    </row>
    <row r="4205" spans="1:17" x14ac:dyDescent="0.3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</v>
      </c>
      <c r="P4205">
        <v>7</v>
      </c>
      <c r="Q4205" t="str">
        <f t="shared" si="68"/>
        <v>1-Residential</v>
      </c>
    </row>
    <row r="4206" spans="1:17" x14ac:dyDescent="0.3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x14ac:dyDescent="0.3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20959.8</v>
      </c>
      <c r="P4207">
        <v>89327</v>
      </c>
      <c r="Q4207" t="str">
        <f t="shared" si="68"/>
        <v>3-Small C&amp;I</v>
      </c>
    </row>
    <row r="4208" spans="1:17" x14ac:dyDescent="0.3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x14ac:dyDescent="0.3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</v>
      </c>
      <c r="P4209">
        <v>8156224</v>
      </c>
      <c r="Q4209" t="str">
        <f t="shared" si="68"/>
        <v>3-Small C&amp;I</v>
      </c>
    </row>
    <row r="4210" spans="1:17" x14ac:dyDescent="0.3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</v>
      </c>
      <c r="P4210">
        <v>234351</v>
      </c>
      <c r="Q4210" t="str">
        <f t="shared" si="68"/>
        <v>3-Small C&amp;I</v>
      </c>
    </row>
    <row r="4211" spans="1:17" x14ac:dyDescent="0.3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287907.99</v>
      </c>
      <c r="P4211">
        <v>1484066</v>
      </c>
      <c r="Q4211" t="str">
        <f t="shared" si="68"/>
        <v>4-Medium C&amp;I</v>
      </c>
    </row>
    <row r="4212" spans="1:17" x14ac:dyDescent="0.3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6821.28</v>
      </c>
      <c r="P4212">
        <v>28333</v>
      </c>
      <c r="Q4212" t="str">
        <f t="shared" si="68"/>
        <v>3-Small C&amp;I</v>
      </c>
    </row>
    <row r="4213" spans="1:17" x14ac:dyDescent="0.3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x14ac:dyDescent="0.3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x14ac:dyDescent="0.3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x14ac:dyDescent="0.3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x14ac:dyDescent="0.3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</v>
      </c>
      <c r="P4217">
        <v>280142</v>
      </c>
      <c r="Q4217" t="str">
        <f t="shared" si="68"/>
        <v>Street</v>
      </c>
    </row>
    <row r="4218" spans="1:17" x14ac:dyDescent="0.3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170852.96</v>
      </c>
      <c r="P4218">
        <v>485803</v>
      </c>
      <c r="Q4218" t="str">
        <f t="shared" si="68"/>
        <v>Street</v>
      </c>
    </row>
    <row r="4219" spans="1:17" x14ac:dyDescent="0.3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291970.55</v>
      </c>
      <c r="P4219">
        <v>1255280</v>
      </c>
      <c r="Q4219" t="str">
        <f t="shared" si="68"/>
        <v>Street</v>
      </c>
    </row>
    <row r="4220" spans="1:17" x14ac:dyDescent="0.3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</v>
      </c>
      <c r="P4220">
        <v>7774</v>
      </c>
      <c r="Q4220" t="str">
        <f t="shared" si="68"/>
        <v>3-Small C&amp;I</v>
      </c>
    </row>
    <row r="4221" spans="1:17" x14ac:dyDescent="0.3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x14ac:dyDescent="0.3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</v>
      </c>
      <c r="P4222">
        <v>15350660</v>
      </c>
      <c r="Q4222" t="str">
        <f t="shared" si="68"/>
        <v>5-Large C&amp;I</v>
      </c>
    </row>
    <row r="4223" spans="1:17" x14ac:dyDescent="0.3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x14ac:dyDescent="0.3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426184.04</v>
      </c>
      <c r="P4224">
        <v>3259725</v>
      </c>
      <c r="Q4224" t="str">
        <f t="shared" si="68"/>
        <v>1-Residential</v>
      </c>
    </row>
    <row r="4225" spans="1:17" x14ac:dyDescent="0.3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x14ac:dyDescent="0.3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</v>
      </c>
      <c r="P4226">
        <v>417214</v>
      </c>
      <c r="Q4226" t="str">
        <f t="shared" si="68"/>
        <v>3-Small C&amp;I</v>
      </c>
    </row>
    <row r="4227" spans="1:17" x14ac:dyDescent="0.3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</v>
      </c>
      <c r="P4227">
        <v>2081422</v>
      </c>
      <c r="Q4227" t="str">
        <f t="shared" si="68"/>
        <v>3-Small C&amp;I</v>
      </c>
    </row>
    <row r="4228" spans="1:17" x14ac:dyDescent="0.3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x14ac:dyDescent="0.3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x14ac:dyDescent="0.3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</v>
      </c>
      <c r="P4230">
        <v>9495386</v>
      </c>
      <c r="Q4230" t="str">
        <f t="shared" si="68"/>
        <v>4-Medium C&amp;I</v>
      </c>
    </row>
    <row r="4231" spans="1:17" x14ac:dyDescent="0.3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x14ac:dyDescent="0.3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</v>
      </c>
      <c r="P4232">
        <v>2292214</v>
      </c>
      <c r="Q4232" t="str">
        <f t="shared" si="68"/>
        <v>3-Small C&amp;I</v>
      </c>
    </row>
    <row r="4233" spans="1:17" x14ac:dyDescent="0.3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x14ac:dyDescent="0.3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112.32</v>
      </c>
      <c r="P4234">
        <v>419</v>
      </c>
      <c r="Q4234" t="str">
        <f t="shared" si="68"/>
        <v>3-Small C&amp;I</v>
      </c>
    </row>
    <row r="4235" spans="1:17" x14ac:dyDescent="0.3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x14ac:dyDescent="0.3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x14ac:dyDescent="0.3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x14ac:dyDescent="0.3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</v>
      </c>
      <c r="P4238">
        <v>20433</v>
      </c>
      <c r="Q4238" t="str">
        <f t="shared" si="68"/>
        <v>Street</v>
      </c>
    </row>
    <row r="4239" spans="1:17" x14ac:dyDescent="0.3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x14ac:dyDescent="0.3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x14ac:dyDescent="0.3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x14ac:dyDescent="0.3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x14ac:dyDescent="0.3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</v>
      </c>
      <c r="P4243">
        <v>3955140</v>
      </c>
      <c r="Q4243" t="str">
        <f t="shared" si="68"/>
        <v>3-Small C&amp;I</v>
      </c>
    </row>
    <row r="4244" spans="1:17" x14ac:dyDescent="0.3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</v>
      </c>
      <c r="P4244">
        <v>300</v>
      </c>
      <c r="Q4244" t="str">
        <f t="shared" si="68"/>
        <v>3-Small C&amp;I</v>
      </c>
    </row>
    <row r="4245" spans="1:17" x14ac:dyDescent="0.3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1231425.44</v>
      </c>
      <c r="P4245">
        <v>13583607</v>
      </c>
      <c r="Q4245" t="str">
        <f t="shared" si="68"/>
        <v>4-Medium C&amp;I</v>
      </c>
    </row>
    <row r="4246" spans="1:17" x14ac:dyDescent="0.3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626.91</v>
      </c>
      <c r="P4246">
        <v>2750</v>
      </c>
      <c r="Q4246" t="str">
        <f t="shared" si="68"/>
        <v>3-Small C&amp;I</v>
      </c>
    </row>
    <row r="4247" spans="1:17" x14ac:dyDescent="0.3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x14ac:dyDescent="0.3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65309.45</v>
      </c>
      <c r="P4248">
        <v>107855</v>
      </c>
      <c r="Q4248" t="str">
        <f t="shared" si="68"/>
        <v>Street</v>
      </c>
    </row>
    <row r="4249" spans="1:17" x14ac:dyDescent="0.3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</v>
      </c>
      <c r="P4249">
        <v>86261</v>
      </c>
      <c r="Q4249" t="str">
        <f t="shared" si="68"/>
        <v>Street</v>
      </c>
    </row>
    <row r="4250" spans="1:17" x14ac:dyDescent="0.3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x14ac:dyDescent="0.3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</v>
      </c>
      <c r="P4251">
        <v>1502</v>
      </c>
      <c r="Q4251" t="str">
        <f t="shared" si="68"/>
        <v>Street</v>
      </c>
    </row>
    <row r="4252" spans="1:17" x14ac:dyDescent="0.3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</v>
      </c>
      <c r="P4252">
        <v>48617</v>
      </c>
      <c r="Q4252" t="str">
        <f t="shared" si="68"/>
        <v>Street</v>
      </c>
    </row>
    <row r="4253" spans="1:17" x14ac:dyDescent="0.3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42356.2</v>
      </c>
      <c r="P4253">
        <v>190064</v>
      </c>
      <c r="Q4253" t="str">
        <f t="shared" si="68"/>
        <v>Street</v>
      </c>
    </row>
    <row r="4254" spans="1:17" x14ac:dyDescent="0.3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5914.28</v>
      </c>
      <c r="P4254">
        <v>24959</v>
      </c>
      <c r="Q4254" t="str">
        <f t="shared" si="68"/>
        <v>Street</v>
      </c>
    </row>
    <row r="4255" spans="1:17" x14ac:dyDescent="0.3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ref="Q4255:Q4301" si="69">VLOOKUP(J4255,S:T,2,FALSE)</f>
        <v>3-Small C&amp;I</v>
      </c>
    </row>
    <row r="4256" spans="1:17" x14ac:dyDescent="0.3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</v>
      </c>
      <c r="P4256">
        <v>688</v>
      </c>
      <c r="Q4256" t="str">
        <f t="shared" si="69"/>
        <v>3-Small C&amp;I</v>
      </c>
    </row>
    <row r="4257" spans="1:17" x14ac:dyDescent="0.3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</v>
      </c>
      <c r="P4257">
        <v>1161850</v>
      </c>
      <c r="Q4257" t="str">
        <f t="shared" si="69"/>
        <v>Street</v>
      </c>
    </row>
    <row r="4258" spans="1:17" x14ac:dyDescent="0.3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</v>
      </c>
      <c r="P4258">
        <v>286857</v>
      </c>
      <c r="Q4258" t="str">
        <f t="shared" si="69"/>
        <v>Street</v>
      </c>
    </row>
    <row r="4259" spans="1:17" x14ac:dyDescent="0.3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</v>
      </c>
      <c r="P4259">
        <v>40877</v>
      </c>
      <c r="Q4259" t="str">
        <f t="shared" si="69"/>
        <v>Street</v>
      </c>
    </row>
    <row r="4260" spans="1:17" x14ac:dyDescent="0.3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</v>
      </c>
      <c r="P4260">
        <v>3843</v>
      </c>
      <c r="Q4260" t="str">
        <f t="shared" si="69"/>
        <v>Street</v>
      </c>
    </row>
    <row r="4261" spans="1:17" x14ac:dyDescent="0.3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x14ac:dyDescent="0.3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197.01</v>
      </c>
      <c r="P4262">
        <v>1235</v>
      </c>
      <c r="Q4262" t="str">
        <f t="shared" si="69"/>
        <v>3-Small C&amp;I</v>
      </c>
    </row>
    <row r="4263" spans="1:17" x14ac:dyDescent="0.3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1728.31</v>
      </c>
      <c r="P4263">
        <v>6427</v>
      </c>
      <c r="Q4263" t="str">
        <f t="shared" si="69"/>
        <v>Street</v>
      </c>
    </row>
    <row r="4264" spans="1:17" x14ac:dyDescent="0.3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1842.86</v>
      </c>
      <c r="P4264">
        <v>12008</v>
      </c>
      <c r="Q4264" t="str">
        <f t="shared" si="69"/>
        <v>Street</v>
      </c>
    </row>
    <row r="4265" spans="1:17" x14ac:dyDescent="0.3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19.95</v>
      </c>
      <c r="P4265">
        <v>24</v>
      </c>
      <c r="Q4265" t="str">
        <f t="shared" si="69"/>
        <v>Street</v>
      </c>
    </row>
    <row r="4266" spans="1:17" x14ac:dyDescent="0.3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2072.37</v>
      </c>
      <c r="P4266">
        <v>655</v>
      </c>
      <c r="Q4266" t="str">
        <f t="shared" si="69"/>
        <v>Street</v>
      </c>
    </row>
    <row r="4267" spans="1:17" x14ac:dyDescent="0.3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816.17</v>
      </c>
      <c r="P4267">
        <v>213</v>
      </c>
      <c r="Q4267" t="str">
        <f t="shared" si="69"/>
        <v>Street</v>
      </c>
    </row>
    <row r="4268" spans="1:17" x14ac:dyDescent="0.3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879.02</v>
      </c>
      <c r="P4268">
        <v>5950</v>
      </c>
      <c r="Q4268" t="str">
        <f t="shared" si="69"/>
        <v>3-Small C&amp;I</v>
      </c>
    </row>
    <row r="4269" spans="1:17" x14ac:dyDescent="0.3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x14ac:dyDescent="0.3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x14ac:dyDescent="0.3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2834.2</v>
      </c>
      <c r="P4271">
        <v>13067</v>
      </c>
      <c r="Q4271" t="str">
        <f t="shared" si="69"/>
        <v>3-Small C&amp;I</v>
      </c>
    </row>
    <row r="4272" spans="1:17" x14ac:dyDescent="0.3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x14ac:dyDescent="0.3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x14ac:dyDescent="0.3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</v>
      </c>
      <c r="P4274">
        <v>159</v>
      </c>
      <c r="Q4274" t="str">
        <f t="shared" si="69"/>
        <v>Street</v>
      </c>
    </row>
    <row r="4275" spans="1:17" x14ac:dyDescent="0.3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</v>
      </c>
      <c r="P4275">
        <v>1456</v>
      </c>
      <c r="Q4275" t="str">
        <f t="shared" si="69"/>
        <v>Street</v>
      </c>
    </row>
    <row r="4276" spans="1:17" x14ac:dyDescent="0.3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</v>
      </c>
      <c r="P4276">
        <v>411</v>
      </c>
      <c r="Q4276" t="str">
        <f t="shared" si="69"/>
        <v>Street</v>
      </c>
    </row>
    <row r="4277" spans="1:17" x14ac:dyDescent="0.3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x14ac:dyDescent="0.3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x14ac:dyDescent="0.3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2232.89</v>
      </c>
      <c r="P4279">
        <v>21593</v>
      </c>
      <c r="Q4279" t="str">
        <f t="shared" si="69"/>
        <v>3-Small C&amp;I</v>
      </c>
    </row>
    <row r="4280" spans="1:17" x14ac:dyDescent="0.3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3346.66</v>
      </c>
      <c r="P4280">
        <v>5846</v>
      </c>
      <c r="Q4280" t="str">
        <f t="shared" si="69"/>
        <v>Street</v>
      </c>
    </row>
    <row r="4281" spans="1:17" x14ac:dyDescent="0.3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x14ac:dyDescent="0.3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</v>
      </c>
      <c r="P4282">
        <v>11425</v>
      </c>
      <c r="Q4282" t="str">
        <f t="shared" si="69"/>
        <v>Street</v>
      </c>
    </row>
    <row r="4283" spans="1:17" x14ac:dyDescent="0.3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x14ac:dyDescent="0.3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x14ac:dyDescent="0.3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x14ac:dyDescent="0.3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130.29</v>
      </c>
      <c r="P4286">
        <v>489</v>
      </c>
      <c r="Q4286" t="str">
        <f t="shared" si="69"/>
        <v>1-Residential</v>
      </c>
    </row>
    <row r="4287" spans="1:17" x14ac:dyDescent="0.3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3868.2</v>
      </c>
      <c r="P4287">
        <v>18738</v>
      </c>
      <c r="Q4287" t="str">
        <f t="shared" si="69"/>
        <v>3-Small C&amp;I</v>
      </c>
    </row>
    <row r="4288" spans="1:17" x14ac:dyDescent="0.3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x14ac:dyDescent="0.3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x14ac:dyDescent="0.3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</v>
      </c>
      <c r="P4290">
        <v>185500</v>
      </c>
      <c r="Q4290" t="str">
        <f t="shared" si="69"/>
        <v>5-Large C&amp;I</v>
      </c>
    </row>
    <row r="4291" spans="1:17" x14ac:dyDescent="0.3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x14ac:dyDescent="0.3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</v>
      </c>
      <c r="P4292">
        <v>42420</v>
      </c>
      <c r="Q4292" t="str">
        <f t="shared" si="69"/>
        <v>4-Medium C&amp;I</v>
      </c>
    </row>
    <row r="4293" spans="1:17" x14ac:dyDescent="0.3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</v>
      </c>
      <c r="P4293">
        <v>6186</v>
      </c>
      <c r="Q4293" t="str">
        <f t="shared" si="69"/>
        <v>3-Small C&amp;I</v>
      </c>
    </row>
    <row r="4294" spans="1:17" x14ac:dyDescent="0.3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x14ac:dyDescent="0.3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286.57</v>
      </c>
      <c r="P4295">
        <v>2814</v>
      </c>
      <c r="Q4295" t="str">
        <f t="shared" si="69"/>
        <v>3-Small C&amp;I</v>
      </c>
    </row>
    <row r="4296" spans="1:17" x14ac:dyDescent="0.3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</v>
      </c>
      <c r="P4296">
        <v>0</v>
      </c>
      <c r="Q4296" t="str">
        <f t="shared" si="69"/>
        <v>3-Small C&amp;I</v>
      </c>
    </row>
    <row r="4297" spans="1:17" x14ac:dyDescent="0.3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x14ac:dyDescent="0.3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x14ac:dyDescent="0.3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21121.85</v>
      </c>
      <c r="P4299">
        <v>206386</v>
      </c>
      <c r="Q4299" t="str">
        <f t="shared" si="69"/>
        <v>3-Small C&amp;I</v>
      </c>
    </row>
    <row r="4300" spans="1:17" x14ac:dyDescent="0.3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</v>
      </c>
      <c r="P4300">
        <v>2844</v>
      </c>
      <c r="Q4300" t="str">
        <f t="shared" si="69"/>
        <v>3-Small C&amp;I</v>
      </c>
    </row>
    <row r="4301" spans="1:17" x14ac:dyDescent="0.3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17652.37</v>
      </c>
      <c r="P4301">
        <v>164660</v>
      </c>
      <c r="Q4301" t="str">
        <f t="shared" si="69"/>
        <v>4-Medium C&amp;I</v>
      </c>
    </row>
    <row r="4302" spans="1:17" x14ac:dyDescent="0.3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ref="Q4302:Q4365" si="70">VLOOKUP(TRIM(J4302),S:T,2,FALSE)</f>
        <v>1-Residential</v>
      </c>
    </row>
    <row r="4303" spans="1:17" x14ac:dyDescent="0.3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</v>
      </c>
      <c r="P4303">
        <v>162340</v>
      </c>
      <c r="Q4303" t="str">
        <f t="shared" si="70"/>
        <v>1-Residential</v>
      </c>
    </row>
    <row r="4304" spans="1:17" x14ac:dyDescent="0.3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x14ac:dyDescent="0.3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x14ac:dyDescent="0.3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</v>
      </c>
      <c r="P4306">
        <v>121017</v>
      </c>
      <c r="Q4306" t="str">
        <f t="shared" si="70"/>
        <v>2-Low Income Residential</v>
      </c>
    </row>
    <row r="4307" spans="1:17" x14ac:dyDescent="0.3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93357.26</v>
      </c>
      <c r="P4307">
        <v>406295</v>
      </c>
      <c r="Q4307" t="str">
        <f t="shared" si="70"/>
        <v>3-Small C&amp;I</v>
      </c>
    </row>
    <row r="4308" spans="1:17" x14ac:dyDescent="0.3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</v>
      </c>
      <c r="P4308">
        <v>67764</v>
      </c>
      <c r="Q4308" t="str">
        <f t="shared" si="70"/>
        <v>3-Small C&amp;I</v>
      </c>
    </row>
    <row r="4309" spans="1:17" x14ac:dyDescent="0.3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87.8</v>
      </c>
      <c r="P4309">
        <v>307</v>
      </c>
      <c r="Q4309" t="str">
        <f t="shared" si="70"/>
        <v>3-Small C&amp;I</v>
      </c>
    </row>
    <row r="4310" spans="1:17" x14ac:dyDescent="0.3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x14ac:dyDescent="0.3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</v>
      </c>
      <c r="P4311">
        <v>17945</v>
      </c>
      <c r="Q4311" t="str">
        <f t="shared" si="70"/>
        <v>Street</v>
      </c>
    </row>
    <row r="4312" spans="1:17" x14ac:dyDescent="0.3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</v>
      </c>
      <c r="P4312">
        <v>47227</v>
      </c>
      <c r="Q4312" t="str">
        <f t="shared" si="70"/>
        <v>Street</v>
      </c>
    </row>
    <row r="4313" spans="1:17" x14ac:dyDescent="0.3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24510.05</v>
      </c>
      <c r="P4313">
        <v>71634</v>
      </c>
      <c r="Q4313" t="str">
        <f t="shared" si="70"/>
        <v>Street</v>
      </c>
    </row>
    <row r="4314" spans="1:17" x14ac:dyDescent="0.3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x14ac:dyDescent="0.3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1926085.17</v>
      </c>
      <c r="P4315">
        <v>41130243</v>
      </c>
      <c r="Q4315" t="str">
        <f t="shared" si="70"/>
        <v>2-Low Income Residential</v>
      </c>
    </row>
    <row r="4316" spans="1:17" x14ac:dyDescent="0.3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x14ac:dyDescent="0.3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39637.42</v>
      </c>
      <c r="P4317">
        <v>301996</v>
      </c>
      <c r="Q4317" t="str">
        <f t="shared" si="70"/>
        <v>3-Small C&amp;I</v>
      </c>
    </row>
    <row r="4318" spans="1:17" x14ac:dyDescent="0.3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351789.47</v>
      </c>
      <c r="P4318">
        <v>1334739</v>
      </c>
      <c r="Q4318" t="str">
        <f t="shared" si="70"/>
        <v>1-Residential</v>
      </c>
    </row>
    <row r="4319" spans="1:17" x14ac:dyDescent="0.3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53.66</v>
      </c>
      <c r="P4319">
        <v>52</v>
      </c>
      <c r="Q4319" t="str">
        <f t="shared" si="70"/>
        <v>1-Residential</v>
      </c>
    </row>
    <row r="4320" spans="1:17" x14ac:dyDescent="0.3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</v>
      </c>
      <c r="P4320">
        <v>50928842</v>
      </c>
      <c r="Q4320" t="str">
        <f t="shared" si="70"/>
        <v>3-Small C&amp;I</v>
      </c>
    </row>
    <row r="4321" spans="1:17" x14ac:dyDescent="0.3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</v>
      </c>
      <c r="P4321">
        <v>248</v>
      </c>
      <c r="Q4321" t="str">
        <f t="shared" si="70"/>
        <v>2-Low Income Residential</v>
      </c>
    </row>
    <row r="4322" spans="1:17" x14ac:dyDescent="0.3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</v>
      </c>
      <c r="P4322">
        <v>90202</v>
      </c>
      <c r="Q4322" t="str">
        <f t="shared" si="70"/>
        <v>3-Small C&amp;I</v>
      </c>
    </row>
    <row r="4323" spans="1:17" x14ac:dyDescent="0.3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x14ac:dyDescent="0.3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x14ac:dyDescent="0.3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48866.67</v>
      </c>
      <c r="P4325">
        <v>220770</v>
      </c>
      <c r="Q4325" t="str">
        <f t="shared" si="70"/>
        <v>3-Small C&amp;I</v>
      </c>
    </row>
    <row r="4326" spans="1:17" x14ac:dyDescent="0.3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x14ac:dyDescent="0.3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</v>
      </c>
      <c r="P4327">
        <v>25422</v>
      </c>
      <c r="Q4327" t="str">
        <f t="shared" si="70"/>
        <v>3-Small C&amp;I</v>
      </c>
    </row>
    <row r="4328" spans="1:17" x14ac:dyDescent="0.3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2352.89</v>
      </c>
      <c r="P4328">
        <v>11880</v>
      </c>
      <c r="Q4328" t="str">
        <f t="shared" si="70"/>
        <v>4-Medium C&amp;I</v>
      </c>
    </row>
    <row r="4329" spans="1:17" x14ac:dyDescent="0.3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</v>
      </c>
      <c r="P4329">
        <v>26830061</v>
      </c>
      <c r="Q4329" t="str">
        <f t="shared" si="70"/>
        <v>4-Medium C&amp;I</v>
      </c>
    </row>
    <row r="4330" spans="1:17" x14ac:dyDescent="0.3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x14ac:dyDescent="0.3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x14ac:dyDescent="0.3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100859.51</v>
      </c>
      <c r="P4332">
        <v>270523</v>
      </c>
      <c r="Q4332" t="str">
        <f t="shared" si="70"/>
        <v>Street</v>
      </c>
    </row>
    <row r="4333" spans="1:17" x14ac:dyDescent="0.3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x14ac:dyDescent="0.3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x14ac:dyDescent="0.3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580.29</v>
      </c>
      <c r="P4335">
        <v>5332</v>
      </c>
      <c r="Q4335" t="str">
        <f t="shared" si="70"/>
        <v>3-Small C&amp;I</v>
      </c>
    </row>
    <row r="4336" spans="1:17" x14ac:dyDescent="0.3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</v>
      </c>
      <c r="P4336">
        <v>374800</v>
      </c>
      <c r="Q4336" t="str">
        <f t="shared" si="70"/>
        <v>5-Large C&amp;I</v>
      </c>
    </row>
    <row r="4337" spans="1:17" x14ac:dyDescent="0.3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x14ac:dyDescent="0.3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x14ac:dyDescent="0.3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447858.41</v>
      </c>
      <c r="P4339">
        <v>3287938</v>
      </c>
      <c r="Q4339" t="str">
        <f t="shared" si="70"/>
        <v>1-Residential</v>
      </c>
    </row>
    <row r="4340" spans="1:17" x14ac:dyDescent="0.3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x14ac:dyDescent="0.3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</v>
      </c>
      <c r="P4341">
        <v>414760</v>
      </c>
      <c r="Q4341" t="str">
        <f t="shared" si="70"/>
        <v>3-Small C&amp;I</v>
      </c>
    </row>
    <row r="4342" spans="1:17" x14ac:dyDescent="0.3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x14ac:dyDescent="0.3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x14ac:dyDescent="0.3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x14ac:dyDescent="0.3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</v>
      </c>
      <c r="P4345">
        <v>9318247</v>
      </c>
      <c r="Q4345" t="str">
        <f t="shared" si="70"/>
        <v>4-Medium C&amp;I</v>
      </c>
    </row>
    <row r="4346" spans="1:17" x14ac:dyDescent="0.3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x14ac:dyDescent="0.3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</v>
      </c>
      <c r="P4347">
        <v>1939079</v>
      </c>
      <c r="Q4347" t="str">
        <f t="shared" si="70"/>
        <v>3-Small C&amp;I</v>
      </c>
    </row>
    <row r="4348" spans="1:17" x14ac:dyDescent="0.3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68.63</v>
      </c>
      <c r="P4348">
        <v>292</v>
      </c>
      <c r="Q4348" t="str">
        <f t="shared" si="70"/>
        <v>3-Small C&amp;I</v>
      </c>
    </row>
    <row r="4349" spans="1:17" x14ac:dyDescent="0.3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x14ac:dyDescent="0.3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5990.45</v>
      </c>
      <c r="P4350">
        <v>30300</v>
      </c>
      <c r="Q4350" t="str">
        <f t="shared" si="70"/>
        <v>4-Medium C&amp;I</v>
      </c>
    </row>
    <row r="4351" spans="1:17" x14ac:dyDescent="0.3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689000.21</v>
      </c>
      <c r="P4351">
        <v>3460605</v>
      </c>
      <c r="Q4351" t="str">
        <f t="shared" si="70"/>
        <v>4-Medium C&amp;I</v>
      </c>
    </row>
    <row r="4352" spans="1:17" x14ac:dyDescent="0.3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3251.89</v>
      </c>
      <c r="P4352">
        <v>9155</v>
      </c>
      <c r="Q4352" t="str">
        <f t="shared" si="70"/>
        <v>Street</v>
      </c>
    </row>
    <row r="4353" spans="1:17" x14ac:dyDescent="0.3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6597.16</v>
      </c>
      <c r="P4353">
        <v>18373</v>
      </c>
      <c r="Q4353" t="str">
        <f t="shared" si="70"/>
        <v>Street</v>
      </c>
    </row>
    <row r="4354" spans="1:17" x14ac:dyDescent="0.3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16794.14</v>
      </c>
      <c r="P4354">
        <v>64977</v>
      </c>
      <c r="Q4354" t="str">
        <f t="shared" si="70"/>
        <v>Street</v>
      </c>
    </row>
    <row r="4355" spans="1:17" x14ac:dyDescent="0.3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x14ac:dyDescent="0.3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x14ac:dyDescent="0.3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x14ac:dyDescent="0.3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414022.99</v>
      </c>
      <c r="P4358">
        <v>3832096</v>
      </c>
      <c r="Q4358" t="str">
        <f t="shared" si="70"/>
        <v>3-Small C&amp;I</v>
      </c>
    </row>
    <row r="4359" spans="1:17" x14ac:dyDescent="0.3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39.69</v>
      </c>
      <c r="P4359">
        <v>300</v>
      </c>
      <c r="Q4359" t="str">
        <f t="shared" si="70"/>
        <v>3-Small C&amp;I</v>
      </c>
    </row>
    <row r="4360" spans="1:17" x14ac:dyDescent="0.3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x14ac:dyDescent="0.3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x14ac:dyDescent="0.3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41106.67</v>
      </c>
      <c r="P4362">
        <v>85646</v>
      </c>
      <c r="Q4362" t="str">
        <f t="shared" si="70"/>
        <v>Street</v>
      </c>
    </row>
    <row r="4363" spans="1:17" x14ac:dyDescent="0.3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65260.14</v>
      </c>
      <c r="P4363">
        <v>100245</v>
      </c>
      <c r="Q4363" t="str">
        <f t="shared" si="70"/>
        <v>Street</v>
      </c>
    </row>
    <row r="4364" spans="1:17" x14ac:dyDescent="0.3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</v>
      </c>
      <c r="P4364">
        <v>79970</v>
      </c>
      <c r="Q4364" t="str">
        <f t="shared" si="70"/>
        <v>Street</v>
      </c>
    </row>
    <row r="4365" spans="1:17" x14ac:dyDescent="0.3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</v>
      </c>
      <c r="P4365">
        <v>131880</v>
      </c>
      <c r="Q4365" t="str">
        <f t="shared" si="70"/>
        <v>Street</v>
      </c>
    </row>
    <row r="4366" spans="1:17" x14ac:dyDescent="0.3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</v>
      </c>
      <c r="P4366">
        <v>1391</v>
      </c>
      <c r="Q4366" t="str">
        <f t="shared" ref="Q4366:Q4429" si="71">VLOOKUP(TRIM(J4366),S:T,2,FALSE)</f>
        <v>Street</v>
      </c>
    </row>
    <row r="4367" spans="1:17" x14ac:dyDescent="0.3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x14ac:dyDescent="0.3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x14ac:dyDescent="0.3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5489.73</v>
      </c>
      <c r="P4369">
        <v>23442</v>
      </c>
      <c r="Q4369" t="str">
        <f t="shared" si="71"/>
        <v>Street</v>
      </c>
    </row>
    <row r="4370" spans="1:17" x14ac:dyDescent="0.3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</v>
      </c>
      <c r="P4370">
        <v>262</v>
      </c>
      <c r="Q4370" t="str">
        <f t="shared" si="71"/>
        <v>3-Small C&amp;I</v>
      </c>
    </row>
    <row r="4371" spans="1:17" x14ac:dyDescent="0.3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201.29</v>
      </c>
      <c r="P4371">
        <v>729</v>
      </c>
      <c r="Q4371" t="str">
        <f t="shared" si="71"/>
        <v>3-Small C&amp;I</v>
      </c>
    </row>
    <row r="4372" spans="1:17" x14ac:dyDescent="0.3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569607.34</v>
      </c>
      <c r="P4372">
        <v>1055849</v>
      </c>
      <c r="Q4372" t="str">
        <f t="shared" si="71"/>
        <v>Street</v>
      </c>
    </row>
    <row r="4373" spans="1:17" x14ac:dyDescent="0.3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</v>
      </c>
      <c r="P4373">
        <v>267784</v>
      </c>
      <c r="Q4373" t="str">
        <f t="shared" si="71"/>
        <v>Street</v>
      </c>
    </row>
    <row r="4374" spans="1:17" x14ac:dyDescent="0.3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</v>
      </c>
      <c r="P4374">
        <v>37841</v>
      </c>
      <c r="Q4374" t="str">
        <f t="shared" si="71"/>
        <v>Street</v>
      </c>
    </row>
    <row r="4375" spans="1:17" x14ac:dyDescent="0.3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x14ac:dyDescent="0.3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x14ac:dyDescent="0.3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x14ac:dyDescent="0.3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x14ac:dyDescent="0.3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1970.81</v>
      </c>
      <c r="P4379">
        <v>11117</v>
      </c>
      <c r="Q4379" t="str">
        <f t="shared" si="71"/>
        <v>Street</v>
      </c>
    </row>
    <row r="4380" spans="1:17" x14ac:dyDescent="0.3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x14ac:dyDescent="0.3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863.52</v>
      </c>
      <c r="P4381">
        <v>219</v>
      </c>
      <c r="Q4381" t="str">
        <f t="shared" si="71"/>
        <v>Street</v>
      </c>
    </row>
    <row r="4382" spans="1:17" x14ac:dyDescent="0.3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885.26</v>
      </c>
      <c r="P4382">
        <v>5798</v>
      </c>
      <c r="Q4382" t="str">
        <f t="shared" si="71"/>
        <v>3-Small C&amp;I</v>
      </c>
    </row>
    <row r="4383" spans="1:17" x14ac:dyDescent="0.3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x14ac:dyDescent="0.3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</v>
      </c>
      <c r="P4384">
        <v>36556</v>
      </c>
      <c r="Q4384" t="str">
        <f t="shared" si="71"/>
        <v>1-Residential</v>
      </c>
    </row>
    <row r="4385" spans="1:17" x14ac:dyDescent="0.3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</v>
      </c>
      <c r="P4385">
        <v>16435</v>
      </c>
      <c r="Q4385" t="str">
        <f t="shared" si="71"/>
        <v>3-Small C&amp;I</v>
      </c>
    </row>
    <row r="4386" spans="1:17" x14ac:dyDescent="0.3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x14ac:dyDescent="0.3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x14ac:dyDescent="0.3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</v>
      </c>
      <c r="P4388">
        <v>0</v>
      </c>
      <c r="Q4388" t="str">
        <f t="shared" si="71"/>
        <v>1-Residential</v>
      </c>
    </row>
    <row r="4389" spans="1:17" x14ac:dyDescent="0.3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74.27</v>
      </c>
      <c r="P4389">
        <v>147</v>
      </c>
      <c r="Q4389" t="str">
        <f t="shared" si="71"/>
        <v>Street</v>
      </c>
    </row>
    <row r="4390" spans="1:17" x14ac:dyDescent="0.3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x14ac:dyDescent="0.3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94.32</v>
      </c>
      <c r="P4391">
        <v>380</v>
      </c>
      <c r="Q4391" t="str">
        <f t="shared" si="71"/>
        <v>Street</v>
      </c>
    </row>
    <row r="4392" spans="1:17" x14ac:dyDescent="0.3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x14ac:dyDescent="0.3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x14ac:dyDescent="0.3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</v>
      </c>
      <c r="P4394">
        <v>22807</v>
      </c>
      <c r="Q4394" t="str">
        <f t="shared" si="71"/>
        <v>3-Small C&amp;I</v>
      </c>
    </row>
    <row r="4395" spans="1:17" x14ac:dyDescent="0.3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</v>
      </c>
      <c r="P4395">
        <v>5226</v>
      </c>
      <c r="Q4395" t="str">
        <f t="shared" si="71"/>
        <v>Street</v>
      </c>
    </row>
    <row r="4396" spans="1:17" x14ac:dyDescent="0.3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</v>
      </c>
      <c r="P4396">
        <v>2015</v>
      </c>
      <c r="Q4396" t="str">
        <f t="shared" si="71"/>
        <v>Street</v>
      </c>
    </row>
    <row r="4397" spans="1:17" x14ac:dyDescent="0.3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</v>
      </c>
      <c r="P4397">
        <v>10581</v>
      </c>
      <c r="Q4397" t="str">
        <f t="shared" si="71"/>
        <v>Street</v>
      </c>
    </row>
    <row r="4398" spans="1:17" x14ac:dyDescent="0.3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8.1</v>
      </c>
      <c r="P4398">
        <v>9</v>
      </c>
      <c r="Q4398" t="str">
        <f t="shared" si="71"/>
        <v>3-Small C&amp;I</v>
      </c>
    </row>
    <row r="4399" spans="1:17" x14ac:dyDescent="0.3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74.19</v>
      </c>
      <c r="P4399">
        <v>390</v>
      </c>
      <c r="Q4399" t="str">
        <f t="shared" si="71"/>
        <v>Street</v>
      </c>
    </row>
    <row r="4400" spans="1:17" x14ac:dyDescent="0.3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x14ac:dyDescent="0.3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</v>
      </c>
      <c r="P4401">
        <v>434</v>
      </c>
      <c r="Q4401" t="str">
        <f t="shared" si="71"/>
        <v>1-Residential</v>
      </c>
    </row>
    <row r="4402" spans="1:17" x14ac:dyDescent="0.3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x14ac:dyDescent="0.3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x14ac:dyDescent="0.3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x14ac:dyDescent="0.3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x14ac:dyDescent="0.3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x14ac:dyDescent="0.3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x14ac:dyDescent="0.3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x14ac:dyDescent="0.3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</v>
      </c>
      <c r="P4409">
        <v>0</v>
      </c>
      <c r="Q4409" t="str">
        <f t="shared" si="71"/>
        <v>3-Small C&amp;I</v>
      </c>
    </row>
    <row r="4410" spans="1:17" x14ac:dyDescent="0.3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x14ac:dyDescent="0.3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x14ac:dyDescent="0.3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4160.7</v>
      </c>
      <c r="P4412">
        <v>73777</v>
      </c>
      <c r="Q4412" t="str">
        <f t="shared" si="71"/>
        <v>5-Large C&amp;I</v>
      </c>
    </row>
    <row r="4413" spans="1:17" x14ac:dyDescent="0.3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19904.03</v>
      </c>
      <c r="P4413">
        <v>184206</v>
      </c>
      <c r="Q4413" t="str">
        <f t="shared" si="71"/>
        <v>3-Small C&amp;I</v>
      </c>
    </row>
    <row r="4414" spans="1:17" x14ac:dyDescent="0.3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351.21</v>
      </c>
      <c r="P4414">
        <v>2844</v>
      </c>
      <c r="Q4414" t="str">
        <f t="shared" si="71"/>
        <v>3-Small C&amp;I</v>
      </c>
    </row>
    <row r="4415" spans="1:17" x14ac:dyDescent="0.3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</v>
      </c>
      <c r="P4415">
        <v>84900</v>
      </c>
      <c r="Q4415" t="str">
        <f t="shared" si="71"/>
        <v>4-Medium C&amp;I</v>
      </c>
    </row>
    <row r="4416" spans="1:17" x14ac:dyDescent="0.3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323449.55</v>
      </c>
      <c r="P4416">
        <v>1199334</v>
      </c>
      <c r="Q4416" t="str">
        <f t="shared" si="71"/>
        <v>1-Residential</v>
      </c>
    </row>
    <row r="4417" spans="1:17" x14ac:dyDescent="0.3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</v>
      </c>
      <c r="P4417">
        <v>4946</v>
      </c>
      <c r="Q4417" t="str">
        <f t="shared" si="71"/>
        <v>1-Residential</v>
      </c>
    </row>
    <row r="4418" spans="1:17" x14ac:dyDescent="0.3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</v>
      </c>
      <c r="P4418">
        <v>2964</v>
      </c>
      <c r="Q4418" t="str">
        <f t="shared" si="71"/>
        <v>3-Small C&amp;I</v>
      </c>
    </row>
    <row r="4419" spans="1:17" x14ac:dyDescent="0.3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</v>
      </c>
      <c r="P4419">
        <v>39122</v>
      </c>
      <c r="Q4419" t="str">
        <f t="shared" si="71"/>
        <v>2-Low Income Residential</v>
      </c>
    </row>
    <row r="4420" spans="1:17" x14ac:dyDescent="0.3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1004.56</v>
      </c>
      <c r="P4420">
        <v>4598</v>
      </c>
      <c r="Q4420" t="str">
        <f t="shared" si="71"/>
        <v>3-Small C&amp;I</v>
      </c>
    </row>
    <row r="4421" spans="1:17" x14ac:dyDescent="0.3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1155987.68</v>
      </c>
      <c r="P4421">
        <v>7877749</v>
      </c>
      <c r="Q4421" t="str">
        <f t="shared" si="71"/>
        <v>1-Residential</v>
      </c>
    </row>
    <row r="4422" spans="1:17" x14ac:dyDescent="0.3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</v>
      </c>
      <c r="P4422">
        <v>134998</v>
      </c>
      <c r="Q4422" t="str">
        <f t="shared" si="71"/>
        <v>2-Low Income Residential</v>
      </c>
    </row>
    <row r="4423" spans="1:17" x14ac:dyDescent="0.3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</v>
      </c>
      <c r="P4423">
        <v>22559</v>
      </c>
      <c r="Q4423" t="str">
        <f t="shared" si="71"/>
        <v>3-Small C&amp;I</v>
      </c>
    </row>
    <row r="4424" spans="1:17" x14ac:dyDescent="0.3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231.07</v>
      </c>
      <c r="P4424">
        <v>1758</v>
      </c>
      <c r="Q4424" t="str">
        <f t="shared" si="71"/>
        <v>3-Small C&amp;I</v>
      </c>
    </row>
    <row r="4425" spans="1:17" x14ac:dyDescent="0.3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7096.07</v>
      </c>
      <c r="P4425">
        <v>26385</v>
      </c>
      <c r="Q4425" t="str">
        <f t="shared" si="71"/>
        <v>1-Residential</v>
      </c>
    </row>
    <row r="4426" spans="1:17" x14ac:dyDescent="0.3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25805.35</v>
      </c>
      <c r="P4426">
        <v>112091</v>
      </c>
      <c r="Q4426" t="str">
        <f t="shared" si="71"/>
        <v>3-Small C&amp;I</v>
      </c>
    </row>
    <row r="4427" spans="1:17" x14ac:dyDescent="0.3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x14ac:dyDescent="0.3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1871.08</v>
      </c>
      <c r="P4428">
        <v>7739</v>
      </c>
      <c r="Q4428" t="str">
        <f t="shared" si="71"/>
        <v>3-Small C&amp;I</v>
      </c>
    </row>
    <row r="4429" spans="1:17" x14ac:dyDescent="0.3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x14ac:dyDescent="0.3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</v>
      </c>
      <c r="P4430">
        <v>56213</v>
      </c>
      <c r="Q4430" t="str">
        <f t="shared" ref="Q4430:Q4493" si="72">VLOOKUP(TRIM(J4430),S:T,2,FALSE)</f>
        <v>4-Medium C&amp;I</v>
      </c>
    </row>
    <row r="4431" spans="1:17" x14ac:dyDescent="0.3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x14ac:dyDescent="0.3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x14ac:dyDescent="0.3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</v>
      </c>
      <c r="P4433">
        <v>1111731</v>
      </c>
      <c r="Q4433" t="str">
        <f t="shared" si="72"/>
        <v>5-Large C&amp;I</v>
      </c>
    </row>
    <row r="4434" spans="1:17" x14ac:dyDescent="0.3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x14ac:dyDescent="0.3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191917.33</v>
      </c>
      <c r="P4435">
        <v>1681789</v>
      </c>
      <c r="Q4435" t="str">
        <f t="shared" si="72"/>
        <v>3-Small C&amp;I</v>
      </c>
    </row>
    <row r="4436" spans="1:17" x14ac:dyDescent="0.3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236.42</v>
      </c>
      <c r="P4436">
        <v>1664</v>
      </c>
      <c r="Q4436" t="str">
        <f t="shared" si="72"/>
        <v>3-Small C&amp;I</v>
      </c>
    </row>
    <row r="4437" spans="1:17" x14ac:dyDescent="0.3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x14ac:dyDescent="0.3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3690.14</v>
      </c>
      <c r="P4438">
        <v>29269</v>
      </c>
      <c r="Q4438" t="str">
        <f t="shared" si="72"/>
        <v>3-Small C&amp;I</v>
      </c>
    </row>
    <row r="4439" spans="1:17" x14ac:dyDescent="0.3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99669.98</v>
      </c>
      <c r="P4439">
        <v>1140485</v>
      </c>
      <c r="Q4439" t="str">
        <f t="shared" si="72"/>
        <v>4-Medium C&amp;I</v>
      </c>
    </row>
    <row r="4440" spans="1:17" x14ac:dyDescent="0.3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85.69</v>
      </c>
      <c r="P4440">
        <v>0</v>
      </c>
      <c r="Q4440" t="str">
        <f t="shared" si="72"/>
        <v>4-Medium C&amp;I</v>
      </c>
    </row>
    <row r="4441" spans="1:17" x14ac:dyDescent="0.3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</v>
      </c>
      <c r="P4441">
        <v>3760</v>
      </c>
      <c r="Q4441" t="str">
        <f t="shared" si="72"/>
        <v>4-Medium C&amp;I</v>
      </c>
    </row>
    <row r="4442" spans="1:17" x14ac:dyDescent="0.3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</v>
      </c>
      <c r="P4442">
        <v>90698</v>
      </c>
      <c r="Q4442" t="str">
        <f t="shared" si="72"/>
        <v>5-Large C&amp;I</v>
      </c>
    </row>
    <row r="4443" spans="1:17" x14ac:dyDescent="0.3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</v>
      </c>
      <c r="P4443">
        <v>1682</v>
      </c>
      <c r="Q4443" t="str">
        <f t="shared" si="72"/>
        <v>3-Small C&amp;I</v>
      </c>
    </row>
    <row r="4444" spans="1:17" x14ac:dyDescent="0.3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</v>
      </c>
      <c r="P4444">
        <v>15869</v>
      </c>
      <c r="Q4444" t="str">
        <f t="shared" si="72"/>
        <v>Street</v>
      </c>
    </row>
    <row r="4445" spans="1:17" x14ac:dyDescent="0.3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</v>
      </c>
      <c r="P4445">
        <v>6676</v>
      </c>
      <c r="Q4445" t="str">
        <f t="shared" si="72"/>
        <v>Street</v>
      </c>
    </row>
    <row r="4446" spans="1:17" x14ac:dyDescent="0.3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2884.68</v>
      </c>
      <c r="P4446">
        <v>10531</v>
      </c>
      <c r="Q4446" t="str">
        <f t="shared" si="72"/>
        <v>1-Residential</v>
      </c>
    </row>
    <row r="4447" spans="1:17" x14ac:dyDescent="0.3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21531.05</v>
      </c>
      <c r="P4447">
        <v>148938</v>
      </c>
      <c r="Q4447" t="str">
        <f t="shared" si="72"/>
        <v>1-Residential</v>
      </c>
    </row>
    <row r="4448" spans="1:17" x14ac:dyDescent="0.3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x14ac:dyDescent="0.3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x14ac:dyDescent="0.3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x14ac:dyDescent="0.3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x14ac:dyDescent="0.3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x14ac:dyDescent="0.3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x14ac:dyDescent="0.3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5868.15</v>
      </c>
      <c r="P4454">
        <v>33507</v>
      </c>
      <c r="Q4454" t="str">
        <f t="shared" si="72"/>
        <v>2-Low Income Residential</v>
      </c>
    </row>
    <row r="4455" spans="1:17" x14ac:dyDescent="0.3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769.51</v>
      </c>
      <c r="P4455">
        <v>3293</v>
      </c>
      <c r="Q4455" t="str">
        <f t="shared" si="72"/>
        <v>3-Small C&amp;I</v>
      </c>
    </row>
    <row r="4456" spans="1:17" x14ac:dyDescent="0.3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x14ac:dyDescent="0.3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6058.7</v>
      </c>
      <c r="P4457">
        <v>111751</v>
      </c>
      <c r="Q4457" t="str">
        <f t="shared" si="72"/>
        <v>2-Low Income Residential</v>
      </c>
    </row>
    <row r="4458" spans="1:17" x14ac:dyDescent="0.3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x14ac:dyDescent="0.3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</v>
      </c>
      <c r="P4459">
        <v>570</v>
      </c>
      <c r="Q4459" t="str">
        <f t="shared" si="72"/>
        <v>3-Small C&amp;I</v>
      </c>
    </row>
    <row r="4460" spans="1:17" x14ac:dyDescent="0.3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</v>
      </c>
      <c r="P4460">
        <v>20210</v>
      </c>
      <c r="Q4460" t="str">
        <f t="shared" si="72"/>
        <v>1-Residential</v>
      </c>
    </row>
    <row r="4461" spans="1:17" x14ac:dyDescent="0.3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24030.53</v>
      </c>
      <c r="P4461">
        <v>100539</v>
      </c>
      <c r="Q4461" t="str">
        <f t="shared" si="72"/>
        <v>3-Small C&amp;I</v>
      </c>
    </row>
    <row r="4462" spans="1:17" x14ac:dyDescent="0.3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x14ac:dyDescent="0.3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</v>
      </c>
      <c r="P4463">
        <v>6722</v>
      </c>
      <c r="Q4463" t="str">
        <f t="shared" si="72"/>
        <v>3-Small C&amp;I</v>
      </c>
    </row>
    <row r="4464" spans="1:17" x14ac:dyDescent="0.3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</v>
      </c>
      <c r="P4464">
        <v>0</v>
      </c>
      <c r="Q4464" t="str">
        <f t="shared" si="72"/>
        <v>3-Small C&amp;I</v>
      </c>
    </row>
    <row r="4465" spans="1:17" x14ac:dyDescent="0.3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</v>
      </c>
      <c r="P4465">
        <v>69306</v>
      </c>
      <c r="Q4465" t="str">
        <f t="shared" si="72"/>
        <v>4-Medium C&amp;I</v>
      </c>
    </row>
    <row r="4466" spans="1:17" x14ac:dyDescent="0.3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9.76</v>
      </c>
      <c r="P4466">
        <v>20</v>
      </c>
      <c r="Q4466" t="str">
        <f t="shared" si="72"/>
        <v>Street</v>
      </c>
    </row>
    <row r="4467" spans="1:17" x14ac:dyDescent="0.3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x14ac:dyDescent="0.3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64381.38</v>
      </c>
      <c r="P4468">
        <v>757740</v>
      </c>
      <c r="Q4468" t="str">
        <f t="shared" si="72"/>
        <v>5-Large C&amp;I</v>
      </c>
    </row>
    <row r="4469" spans="1:17" x14ac:dyDescent="0.3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2382.1</v>
      </c>
      <c r="P4469">
        <v>15278</v>
      </c>
      <c r="Q4469" t="str">
        <f t="shared" si="72"/>
        <v>1-Residential</v>
      </c>
    </row>
    <row r="4470" spans="1:17" x14ac:dyDescent="0.3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</v>
      </c>
      <c r="P4470">
        <v>1572675</v>
      </c>
      <c r="Q4470" t="str">
        <f t="shared" si="72"/>
        <v>3-Small C&amp;I</v>
      </c>
    </row>
    <row r="4471" spans="1:17" x14ac:dyDescent="0.3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x14ac:dyDescent="0.3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217.35</v>
      </c>
      <c r="P4472">
        <v>1880</v>
      </c>
      <c r="Q4472" t="str">
        <f t="shared" si="72"/>
        <v>3-Small C&amp;I</v>
      </c>
    </row>
    <row r="4473" spans="1:17" x14ac:dyDescent="0.3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3799.2</v>
      </c>
      <c r="P4473">
        <v>27396</v>
      </c>
      <c r="Q4473" t="str">
        <f t="shared" si="72"/>
        <v>3-Small C&amp;I</v>
      </c>
    </row>
    <row r="4474" spans="1:17" x14ac:dyDescent="0.3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96537.89</v>
      </c>
      <c r="P4474">
        <v>1005188</v>
      </c>
      <c r="Q4474" t="str">
        <f t="shared" si="72"/>
        <v>4-Medium C&amp;I</v>
      </c>
    </row>
    <row r="4475" spans="1:17" x14ac:dyDescent="0.3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85.69</v>
      </c>
      <c r="P4475">
        <v>0</v>
      </c>
      <c r="Q4475" t="str">
        <f t="shared" si="72"/>
        <v>4-Medium C&amp;I</v>
      </c>
    </row>
    <row r="4476" spans="1:17" x14ac:dyDescent="0.3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770.91</v>
      </c>
      <c r="P4476">
        <v>3240</v>
      </c>
      <c r="Q4476" t="str">
        <f t="shared" si="72"/>
        <v>4-Medium C&amp;I</v>
      </c>
    </row>
    <row r="4477" spans="1:17" x14ac:dyDescent="0.3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</v>
      </c>
      <c r="P4477">
        <v>0</v>
      </c>
      <c r="Q4477" t="str">
        <f t="shared" si="72"/>
        <v>5-Large C&amp;I</v>
      </c>
    </row>
    <row r="4478" spans="1:17" x14ac:dyDescent="0.3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168.04</v>
      </c>
      <c r="P4478">
        <v>1268</v>
      </c>
      <c r="Q4478" t="str">
        <f t="shared" si="72"/>
        <v>3-Small C&amp;I</v>
      </c>
    </row>
    <row r="4479" spans="1:17" x14ac:dyDescent="0.3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x14ac:dyDescent="0.3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1422.82</v>
      </c>
      <c r="P4480">
        <v>6298</v>
      </c>
      <c r="Q4480" t="str">
        <f t="shared" si="72"/>
        <v>Street</v>
      </c>
    </row>
    <row r="4481" spans="1:17" x14ac:dyDescent="0.3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1929.35</v>
      </c>
      <c r="P4481">
        <v>6687</v>
      </c>
      <c r="Q4481" t="str">
        <f t="shared" si="72"/>
        <v>1-Residential</v>
      </c>
    </row>
    <row r="4482" spans="1:17" x14ac:dyDescent="0.3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x14ac:dyDescent="0.3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130.76</v>
      </c>
      <c r="P4483">
        <v>2257</v>
      </c>
      <c r="Q4483" t="str">
        <f t="shared" si="72"/>
        <v>2-Low Income Residential</v>
      </c>
    </row>
    <row r="4484" spans="1:17" x14ac:dyDescent="0.3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12.37</v>
      </c>
      <c r="P4484">
        <v>28</v>
      </c>
      <c r="Q4484" t="str">
        <f t="shared" si="72"/>
        <v>Street</v>
      </c>
    </row>
    <row r="4485" spans="1:17" x14ac:dyDescent="0.3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31.22</v>
      </c>
      <c r="P4485">
        <v>128</v>
      </c>
      <c r="Q4485" t="str">
        <f t="shared" si="72"/>
        <v>Street</v>
      </c>
    </row>
    <row r="4486" spans="1:17" x14ac:dyDescent="0.3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x14ac:dyDescent="0.3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</v>
      </c>
      <c r="P4487">
        <v>148462</v>
      </c>
      <c r="Q4487" t="str">
        <f t="shared" si="72"/>
        <v>1-Residential</v>
      </c>
    </row>
    <row r="4488" spans="1:17" x14ac:dyDescent="0.3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23967.96</v>
      </c>
      <c r="P4488">
        <v>616168</v>
      </c>
      <c r="Q4488" t="str">
        <f t="shared" si="72"/>
        <v>3-Small C&amp;I</v>
      </c>
    </row>
    <row r="4489" spans="1:17" x14ac:dyDescent="0.3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x14ac:dyDescent="0.3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</v>
      </c>
      <c r="P4490">
        <v>101886</v>
      </c>
      <c r="Q4490" t="str">
        <f t="shared" si="72"/>
        <v>2-Low Income Residential</v>
      </c>
    </row>
    <row r="4491" spans="1:17" x14ac:dyDescent="0.3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</v>
      </c>
      <c r="P4491">
        <v>337341</v>
      </c>
      <c r="Q4491" t="str">
        <f t="shared" si="72"/>
        <v>3-Small C&amp;I</v>
      </c>
    </row>
    <row r="4492" spans="1:17" x14ac:dyDescent="0.3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-22482.14</v>
      </c>
      <c r="P4492">
        <v>57431</v>
      </c>
      <c r="Q4492" t="str">
        <f t="shared" si="72"/>
        <v>3-Small C&amp;I</v>
      </c>
    </row>
    <row r="4493" spans="1:17" x14ac:dyDescent="0.3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88.77</v>
      </c>
      <c r="P4493">
        <v>322</v>
      </c>
      <c r="Q4493" t="str">
        <f t="shared" si="72"/>
        <v>3-Small C&amp;I</v>
      </c>
    </row>
    <row r="4494" spans="1:17" x14ac:dyDescent="0.3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</v>
      </c>
      <c r="P4494">
        <v>1298</v>
      </c>
      <c r="Q4494" t="str">
        <f t="shared" ref="Q4494:Q4557" si="73">VLOOKUP(TRIM(J4494),S:T,2,FALSE)</f>
        <v>1-Residential</v>
      </c>
    </row>
    <row r="4495" spans="1:17" x14ac:dyDescent="0.3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7620.57</v>
      </c>
      <c r="P4495">
        <v>16476</v>
      </c>
      <c r="Q4495" t="str">
        <f t="shared" si="73"/>
        <v>Street</v>
      </c>
    </row>
    <row r="4496" spans="1:17" x14ac:dyDescent="0.3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x14ac:dyDescent="0.3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</v>
      </c>
      <c r="P4497">
        <v>67303</v>
      </c>
      <c r="Q4497" t="str">
        <f t="shared" si="73"/>
        <v>Street</v>
      </c>
    </row>
    <row r="4498" spans="1:17" x14ac:dyDescent="0.3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x14ac:dyDescent="0.3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1808060.67</v>
      </c>
      <c r="P4499">
        <v>35002690</v>
      </c>
      <c r="Q4499" t="str">
        <f t="shared" si="73"/>
        <v>2-Low Income Residential</v>
      </c>
    </row>
    <row r="4500" spans="1:17" x14ac:dyDescent="0.3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</v>
      </c>
      <c r="P4500">
        <v>503631</v>
      </c>
      <c r="Q4500" t="str">
        <f t="shared" si="73"/>
        <v>3-Small C&amp;I</v>
      </c>
    </row>
    <row r="4501" spans="1:17" x14ac:dyDescent="0.3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x14ac:dyDescent="0.3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</v>
      </c>
      <c r="P4502">
        <v>999513</v>
      </c>
      <c r="Q4502" t="str">
        <f t="shared" si="73"/>
        <v>1-Residential</v>
      </c>
    </row>
    <row r="4503" spans="1:17" x14ac:dyDescent="0.3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x14ac:dyDescent="0.3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x14ac:dyDescent="0.3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</v>
      </c>
      <c r="P4505">
        <v>286</v>
      </c>
      <c r="Q4505" t="str">
        <f t="shared" si="73"/>
        <v>2-Low Income Residential</v>
      </c>
    </row>
    <row r="4506" spans="1:17" x14ac:dyDescent="0.3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22590.37</v>
      </c>
      <c r="P4506">
        <v>91616</v>
      </c>
      <c r="Q4506" t="str">
        <f t="shared" si="73"/>
        <v>3-Small C&amp;I</v>
      </c>
    </row>
    <row r="4507" spans="1:17" x14ac:dyDescent="0.3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x14ac:dyDescent="0.3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x14ac:dyDescent="0.3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x14ac:dyDescent="0.3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53.87</v>
      </c>
      <c r="P4510">
        <v>219</v>
      </c>
      <c r="Q4510" t="str">
        <f t="shared" si="73"/>
        <v>3-Small C&amp;I</v>
      </c>
    </row>
    <row r="4511" spans="1:17" x14ac:dyDescent="0.3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227685.52</v>
      </c>
      <c r="P4511">
        <v>1128397</v>
      </c>
      <c r="Q4511" t="str">
        <f t="shared" si="73"/>
        <v>4-Medium C&amp;I</v>
      </c>
    </row>
    <row r="4512" spans="1:17" x14ac:dyDescent="0.3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x14ac:dyDescent="0.3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</v>
      </c>
      <c r="P4513">
        <v>121680</v>
      </c>
      <c r="Q4513" t="str">
        <f t="shared" si="73"/>
        <v>4-Medium C&amp;I</v>
      </c>
    </row>
    <row r="4514" spans="1:17" x14ac:dyDescent="0.3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</v>
      </c>
      <c r="P4514">
        <v>12880</v>
      </c>
      <c r="Q4514" t="str">
        <f t="shared" si="73"/>
        <v>4-Medium C&amp;I</v>
      </c>
    </row>
    <row r="4515" spans="1:17" x14ac:dyDescent="0.3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5355121.63</v>
      </c>
      <c r="P4515">
        <v>27160318</v>
      </c>
      <c r="Q4515" t="str">
        <f t="shared" si="73"/>
        <v>4-Medium C&amp;I</v>
      </c>
    </row>
    <row r="4516" spans="1:17" x14ac:dyDescent="0.3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</v>
      </c>
      <c r="P4516">
        <v>711236</v>
      </c>
      <c r="Q4516" t="str">
        <f t="shared" si="73"/>
        <v>4-Medium C&amp;I</v>
      </c>
    </row>
    <row r="4517" spans="1:17" x14ac:dyDescent="0.3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x14ac:dyDescent="0.3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</v>
      </c>
      <c r="P4518">
        <v>246194</v>
      </c>
      <c r="Q4518" t="str">
        <f t="shared" si="73"/>
        <v>Street</v>
      </c>
    </row>
    <row r="4519" spans="1:17" x14ac:dyDescent="0.3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x14ac:dyDescent="0.3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x14ac:dyDescent="0.3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x14ac:dyDescent="0.3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2739.31</v>
      </c>
      <c r="P4522">
        <v>11040</v>
      </c>
      <c r="Q4522" t="str">
        <f t="shared" si="73"/>
        <v>5-Large C&amp;I</v>
      </c>
    </row>
    <row r="4523" spans="1:17" x14ac:dyDescent="0.3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2398195.42</v>
      </c>
      <c r="P4523">
        <v>14186543</v>
      </c>
      <c r="Q4523" t="str">
        <f t="shared" si="73"/>
        <v>5-Large C&amp;I</v>
      </c>
    </row>
    <row r="4524" spans="1:17" x14ac:dyDescent="0.3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x14ac:dyDescent="0.3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202747.8</v>
      </c>
      <c r="P4525">
        <v>1290815</v>
      </c>
      <c r="Q4525" t="str">
        <f t="shared" si="73"/>
        <v>1-Residential</v>
      </c>
    </row>
    <row r="4526" spans="1:17" x14ac:dyDescent="0.3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x14ac:dyDescent="0.3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53672.49</v>
      </c>
      <c r="P4527">
        <v>403654</v>
      </c>
      <c r="Q4527" t="str">
        <f t="shared" si="73"/>
        <v>3-Small C&amp;I</v>
      </c>
    </row>
    <row r="4528" spans="1:17" x14ac:dyDescent="0.3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</v>
      </c>
      <c r="P4528">
        <v>1561928</v>
      </c>
      <c r="Q4528" t="str">
        <f t="shared" si="73"/>
        <v>3-Small C&amp;I</v>
      </c>
    </row>
    <row r="4529" spans="1:17" x14ac:dyDescent="0.3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</v>
      </c>
      <c r="P4529">
        <v>9267164</v>
      </c>
      <c r="Q4529" t="str">
        <f t="shared" si="73"/>
        <v>3-Small C&amp;I</v>
      </c>
    </row>
    <row r="4530" spans="1:17" x14ac:dyDescent="0.3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x14ac:dyDescent="0.3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</v>
      </c>
      <c r="P4531">
        <v>7522687</v>
      </c>
      <c r="Q4531" t="str">
        <f t="shared" si="73"/>
        <v>4-Medium C&amp;I</v>
      </c>
    </row>
    <row r="4532" spans="1:17" x14ac:dyDescent="0.3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x14ac:dyDescent="0.3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164857.99</v>
      </c>
      <c r="P4533">
        <v>1644075</v>
      </c>
      <c r="Q4533" t="str">
        <f t="shared" si="73"/>
        <v>3-Small C&amp;I</v>
      </c>
    </row>
    <row r="4534" spans="1:17" x14ac:dyDescent="0.3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x14ac:dyDescent="0.3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x14ac:dyDescent="0.3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27637.1</v>
      </c>
      <c r="P4536">
        <v>130510</v>
      </c>
      <c r="Q4536" t="str">
        <f t="shared" si="73"/>
        <v>4-Medium C&amp;I</v>
      </c>
    </row>
    <row r="4537" spans="1:17" x14ac:dyDescent="0.3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</v>
      </c>
      <c r="P4537">
        <v>3117108</v>
      </c>
      <c r="Q4537" t="str">
        <f t="shared" si="73"/>
        <v>4-Medium C&amp;I</v>
      </c>
    </row>
    <row r="4538" spans="1:17" x14ac:dyDescent="0.3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3276.56</v>
      </c>
      <c r="P4538">
        <v>8633</v>
      </c>
      <c r="Q4538" t="str">
        <f t="shared" si="73"/>
        <v>Street</v>
      </c>
    </row>
    <row r="4539" spans="1:17" x14ac:dyDescent="0.3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6360.2</v>
      </c>
      <c r="P4539">
        <v>17058</v>
      </c>
      <c r="Q4539" t="str">
        <f t="shared" si="73"/>
        <v>Street</v>
      </c>
    </row>
    <row r="4540" spans="1:17" x14ac:dyDescent="0.3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x14ac:dyDescent="0.3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x14ac:dyDescent="0.3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x14ac:dyDescent="0.3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x14ac:dyDescent="0.3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x14ac:dyDescent="0.3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</v>
      </c>
      <c r="P4545">
        <v>300</v>
      </c>
      <c r="Q4545" t="str">
        <f t="shared" si="73"/>
        <v>3-Small C&amp;I</v>
      </c>
    </row>
    <row r="4546" spans="1:17" x14ac:dyDescent="0.3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1168686.92</v>
      </c>
      <c r="P4546">
        <v>10937193</v>
      </c>
      <c r="Q4546" t="str">
        <f t="shared" si="73"/>
        <v>4-Medium C&amp;I</v>
      </c>
    </row>
    <row r="4547" spans="1:17" x14ac:dyDescent="0.3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</v>
      </c>
      <c r="P4547">
        <v>2817</v>
      </c>
      <c r="Q4547" t="str">
        <f t="shared" si="73"/>
        <v>3-Small C&amp;I</v>
      </c>
    </row>
    <row r="4548" spans="1:17" x14ac:dyDescent="0.3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</v>
      </c>
      <c r="P4548">
        <v>103276</v>
      </c>
      <c r="Q4548" t="str">
        <f t="shared" si="73"/>
        <v>Street</v>
      </c>
    </row>
    <row r="4549" spans="1:17" x14ac:dyDescent="0.3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x14ac:dyDescent="0.3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30225.69</v>
      </c>
      <c r="P4550">
        <v>73892</v>
      </c>
      <c r="Q4550" t="str">
        <f t="shared" si="73"/>
        <v>Street</v>
      </c>
    </row>
    <row r="4551" spans="1:17" x14ac:dyDescent="0.3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x14ac:dyDescent="0.3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</v>
      </c>
      <c r="P4552">
        <v>1311</v>
      </c>
      <c r="Q4552" t="str">
        <f t="shared" si="73"/>
        <v>Street</v>
      </c>
    </row>
    <row r="4553" spans="1:17" x14ac:dyDescent="0.3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19237.03</v>
      </c>
      <c r="P4553">
        <v>42466</v>
      </c>
      <c r="Q4553" t="str">
        <f t="shared" si="73"/>
        <v>Street</v>
      </c>
    </row>
    <row r="4554" spans="1:17" x14ac:dyDescent="0.3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37656.53</v>
      </c>
      <c r="P4554">
        <v>157516</v>
      </c>
      <c r="Q4554" t="str">
        <f t="shared" si="73"/>
        <v>Street</v>
      </c>
    </row>
    <row r="4555" spans="1:17" x14ac:dyDescent="0.3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x14ac:dyDescent="0.3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69.19</v>
      </c>
      <c r="P4556">
        <v>250</v>
      </c>
      <c r="Q4556" t="str">
        <f t="shared" si="73"/>
        <v>3-Small C&amp;I</v>
      </c>
    </row>
    <row r="4557" spans="1:17" x14ac:dyDescent="0.3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</v>
      </c>
      <c r="P4557">
        <v>616</v>
      </c>
      <c r="Q4557" t="str">
        <f t="shared" si="73"/>
        <v>3-Small C&amp;I</v>
      </c>
    </row>
    <row r="4558" spans="1:17" x14ac:dyDescent="0.3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</v>
      </c>
      <c r="P4558">
        <v>822863</v>
      </c>
      <c r="Q4558" t="str">
        <f t="shared" ref="Q4558:Q4621" si="74">VLOOKUP(TRIM(J4558),S:T,2,FALSE)</f>
        <v>Street</v>
      </c>
    </row>
    <row r="4559" spans="1:17" x14ac:dyDescent="0.3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x14ac:dyDescent="0.3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</v>
      </c>
      <c r="P4560">
        <v>35651</v>
      </c>
      <c r="Q4560" t="str">
        <f t="shared" si="74"/>
        <v>Street</v>
      </c>
    </row>
    <row r="4561" spans="1:17" x14ac:dyDescent="0.3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x14ac:dyDescent="0.3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x14ac:dyDescent="0.3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</v>
      </c>
      <c r="P4563">
        <v>1134</v>
      </c>
      <c r="Q4563" t="str">
        <f t="shared" si="74"/>
        <v>3-Small C&amp;I</v>
      </c>
    </row>
    <row r="4564" spans="1:17" x14ac:dyDescent="0.3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x14ac:dyDescent="0.3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x14ac:dyDescent="0.3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x14ac:dyDescent="0.3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</v>
      </c>
      <c r="P4567">
        <v>207</v>
      </c>
      <c r="Q4567" t="str">
        <f t="shared" si="74"/>
        <v>Street</v>
      </c>
    </row>
    <row r="4568" spans="1:17" x14ac:dyDescent="0.3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x14ac:dyDescent="0.3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x14ac:dyDescent="0.3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</v>
      </c>
      <c r="P4570">
        <v>21524</v>
      </c>
      <c r="Q4570" t="str">
        <f t="shared" si="74"/>
        <v>1-Residential</v>
      </c>
    </row>
    <row r="4571" spans="1:17" x14ac:dyDescent="0.3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x14ac:dyDescent="0.3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794925.21</v>
      </c>
      <c r="P4572">
        <v>4569147</v>
      </c>
      <c r="Q4572" t="str">
        <f t="shared" si="74"/>
        <v>2-Low Income Residential</v>
      </c>
    </row>
    <row r="4573" spans="1:17" x14ac:dyDescent="0.3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x14ac:dyDescent="0.3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x14ac:dyDescent="0.3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567.02</v>
      </c>
      <c r="P4575">
        <v>1274</v>
      </c>
      <c r="Q4575" t="str">
        <f t="shared" si="74"/>
        <v>Street</v>
      </c>
    </row>
    <row r="4576" spans="1:17" x14ac:dyDescent="0.3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</v>
      </c>
      <c r="P4576">
        <v>359</v>
      </c>
      <c r="Q4576" t="str">
        <f t="shared" si="74"/>
        <v>Street</v>
      </c>
    </row>
    <row r="4577" spans="1:17" x14ac:dyDescent="0.3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x14ac:dyDescent="0.3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</v>
      </c>
      <c r="P4578">
        <v>4352784</v>
      </c>
      <c r="Q4578" t="str">
        <f t="shared" si="74"/>
        <v>2-Low Income Residential</v>
      </c>
    </row>
    <row r="4579" spans="1:17" x14ac:dyDescent="0.3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2412.83</v>
      </c>
      <c r="P4579">
        <v>20634</v>
      </c>
      <c r="Q4579" t="str">
        <f t="shared" si="74"/>
        <v>3-Small C&amp;I</v>
      </c>
    </row>
    <row r="4580" spans="1:17" x14ac:dyDescent="0.3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</v>
      </c>
      <c r="P4580">
        <v>4896</v>
      </c>
      <c r="Q4580" t="str">
        <f t="shared" si="74"/>
        <v>Street</v>
      </c>
    </row>
    <row r="4581" spans="1:17" x14ac:dyDescent="0.3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x14ac:dyDescent="0.3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6325.45</v>
      </c>
      <c r="P4582">
        <v>9466</v>
      </c>
      <c r="Q4582" t="str">
        <f t="shared" si="74"/>
        <v>Street</v>
      </c>
    </row>
    <row r="4583" spans="1:17" x14ac:dyDescent="0.3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x14ac:dyDescent="0.3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76.13</v>
      </c>
      <c r="P4584">
        <v>368</v>
      </c>
      <c r="Q4584" t="str">
        <f t="shared" si="74"/>
        <v>Street</v>
      </c>
    </row>
    <row r="4585" spans="1:17" x14ac:dyDescent="0.3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x14ac:dyDescent="0.3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x14ac:dyDescent="0.3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3393.49</v>
      </c>
      <c r="P4587">
        <v>15498</v>
      </c>
      <c r="Q4587" t="str">
        <f t="shared" si="74"/>
        <v>3-Small C&amp;I</v>
      </c>
    </row>
    <row r="4588" spans="1:17" x14ac:dyDescent="0.3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</v>
      </c>
      <c r="P4588">
        <v>10080</v>
      </c>
      <c r="Q4588" t="str">
        <f t="shared" si="74"/>
        <v>4-Medium C&amp;I</v>
      </c>
    </row>
    <row r="4589" spans="1:17" x14ac:dyDescent="0.3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6954.82</v>
      </c>
      <c r="P4589">
        <v>32680</v>
      </c>
      <c r="Q4589" t="str">
        <f t="shared" si="74"/>
        <v>4-Medium C&amp;I</v>
      </c>
    </row>
    <row r="4590" spans="1:17" x14ac:dyDescent="0.3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</v>
      </c>
      <c r="P4590">
        <v>333900</v>
      </c>
      <c r="Q4590" t="str">
        <f t="shared" si="74"/>
        <v>5-Large C&amp;I</v>
      </c>
    </row>
    <row r="4591" spans="1:17" x14ac:dyDescent="0.3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x14ac:dyDescent="0.3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x14ac:dyDescent="0.3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x14ac:dyDescent="0.3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1860.82</v>
      </c>
      <c r="P4594">
        <v>9200</v>
      </c>
      <c r="Q4594" t="str">
        <f t="shared" si="74"/>
        <v>4-Medium C&amp;I</v>
      </c>
    </row>
    <row r="4595" spans="1:17" x14ac:dyDescent="0.3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</v>
      </c>
      <c r="P4595">
        <v>2480</v>
      </c>
      <c r="Q4595" t="str">
        <f t="shared" si="74"/>
        <v>3-Small C&amp;I</v>
      </c>
    </row>
    <row r="4596" spans="1:17" x14ac:dyDescent="0.3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</v>
      </c>
      <c r="P4596">
        <v>0</v>
      </c>
      <c r="Q4596" t="str">
        <f t="shared" si="74"/>
        <v>3-Small C&amp;I</v>
      </c>
    </row>
    <row r="4597" spans="1:17" x14ac:dyDescent="0.3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</v>
      </c>
      <c r="P4597">
        <v>67600</v>
      </c>
      <c r="Q4597" t="str">
        <f t="shared" si="74"/>
        <v>4-Medium C&amp;I</v>
      </c>
    </row>
    <row r="4598" spans="1:17" x14ac:dyDescent="0.3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</v>
      </c>
      <c r="P4598">
        <v>3691828</v>
      </c>
      <c r="Q4598" t="str">
        <f t="shared" si="74"/>
        <v>OTHER</v>
      </c>
    </row>
    <row r="4599" spans="1:17" x14ac:dyDescent="0.3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3784.24</v>
      </c>
      <c r="P4599">
        <v>59445</v>
      </c>
      <c r="Q4599" t="str">
        <f t="shared" si="74"/>
        <v>5-Large C&amp;I</v>
      </c>
    </row>
    <row r="4600" spans="1:17" x14ac:dyDescent="0.3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11566.89</v>
      </c>
      <c r="P4600">
        <v>97450</v>
      </c>
      <c r="Q4600" t="str">
        <f t="shared" si="74"/>
        <v>3-Small C&amp;I</v>
      </c>
    </row>
    <row r="4601" spans="1:17" x14ac:dyDescent="0.3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x14ac:dyDescent="0.3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x14ac:dyDescent="0.3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x14ac:dyDescent="0.3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</v>
      </c>
      <c r="P4604">
        <v>1531</v>
      </c>
      <c r="Q4604" t="str">
        <f t="shared" si="74"/>
        <v>1-Residential</v>
      </c>
    </row>
    <row r="4605" spans="1:17" x14ac:dyDescent="0.3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481.09</v>
      </c>
      <c r="P4605">
        <v>1840</v>
      </c>
      <c r="Q4605" t="str">
        <f t="shared" si="74"/>
        <v>3-Small C&amp;I</v>
      </c>
    </row>
    <row r="4606" spans="1:17" x14ac:dyDescent="0.3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4028.45</v>
      </c>
      <c r="P4606">
        <v>23659</v>
      </c>
      <c r="Q4606" t="str">
        <f t="shared" si="74"/>
        <v>2-Low Income Residential</v>
      </c>
    </row>
    <row r="4607" spans="1:17" x14ac:dyDescent="0.3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378.58</v>
      </c>
      <c r="P4607">
        <v>1597</v>
      </c>
      <c r="Q4607" t="str">
        <f t="shared" si="74"/>
        <v>3-Small C&amp;I</v>
      </c>
    </row>
    <row r="4608" spans="1:17" x14ac:dyDescent="0.3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909398.19</v>
      </c>
      <c r="P4608">
        <v>5906108</v>
      </c>
      <c r="Q4608" t="str">
        <f t="shared" si="74"/>
        <v>1-Residential</v>
      </c>
    </row>
    <row r="4609" spans="1:17" x14ac:dyDescent="0.3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x14ac:dyDescent="0.3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</v>
      </c>
      <c r="P4610">
        <v>17417</v>
      </c>
      <c r="Q4610" t="str">
        <f t="shared" si="74"/>
        <v>3-Small C&amp;I</v>
      </c>
    </row>
    <row r="4611" spans="1:17" x14ac:dyDescent="0.3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</v>
      </c>
      <c r="P4611">
        <v>485</v>
      </c>
      <c r="Q4611" t="str">
        <f t="shared" si="74"/>
        <v>3-Small C&amp;I</v>
      </c>
    </row>
    <row r="4612" spans="1:17" x14ac:dyDescent="0.3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x14ac:dyDescent="0.3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x14ac:dyDescent="0.3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x14ac:dyDescent="0.3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</v>
      </c>
      <c r="P4615">
        <v>6340</v>
      </c>
      <c r="Q4615" t="str">
        <f t="shared" si="74"/>
        <v>3-Small C&amp;I</v>
      </c>
    </row>
    <row r="4616" spans="1:17" x14ac:dyDescent="0.3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x14ac:dyDescent="0.3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x14ac:dyDescent="0.3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</v>
      </c>
      <c r="P4618">
        <v>1003</v>
      </c>
      <c r="Q4618" t="str">
        <f t="shared" si="74"/>
        <v>3-Small C&amp;I</v>
      </c>
    </row>
    <row r="4619" spans="1:17" x14ac:dyDescent="0.3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</v>
      </c>
      <c r="P4619">
        <v>26760</v>
      </c>
      <c r="Q4619" t="str">
        <f t="shared" si="74"/>
        <v>5-Large C&amp;I</v>
      </c>
    </row>
    <row r="4620" spans="1:17" x14ac:dyDescent="0.3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x14ac:dyDescent="0.3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2278.39</v>
      </c>
      <c r="P4621">
        <v>14533</v>
      </c>
      <c r="Q4621" t="str">
        <f t="shared" si="74"/>
        <v>1-Residential</v>
      </c>
    </row>
    <row r="4622" spans="1:17" x14ac:dyDescent="0.3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ref="Q4622:Q4685" si="75">VLOOKUP(TRIM(J4622),S:T,2,FALSE)</f>
        <v>3-Small C&amp;I</v>
      </c>
    </row>
    <row r="4623" spans="1:17" x14ac:dyDescent="0.3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x14ac:dyDescent="0.3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x14ac:dyDescent="0.3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3139.39</v>
      </c>
      <c r="P4625">
        <v>22001</v>
      </c>
      <c r="Q4625" t="str">
        <f t="shared" si="75"/>
        <v>3-Small C&amp;I</v>
      </c>
    </row>
    <row r="4626" spans="1:17" x14ac:dyDescent="0.3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x14ac:dyDescent="0.3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85.69</v>
      </c>
      <c r="P4627">
        <v>0</v>
      </c>
      <c r="Q4627" t="str">
        <f t="shared" si="75"/>
        <v>4-Medium C&amp;I</v>
      </c>
    </row>
    <row r="4628" spans="1:17" x14ac:dyDescent="0.3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x14ac:dyDescent="0.3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x14ac:dyDescent="0.3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x14ac:dyDescent="0.3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</v>
      </c>
      <c r="P4631">
        <v>11429</v>
      </c>
      <c r="Q4631" t="str">
        <f t="shared" si="75"/>
        <v>Street</v>
      </c>
    </row>
    <row r="4632" spans="1:17" x14ac:dyDescent="0.3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</v>
      </c>
      <c r="P4632">
        <v>4807</v>
      </c>
      <c r="Q4632" t="str">
        <f t="shared" si="75"/>
        <v>Street</v>
      </c>
    </row>
    <row r="4633" spans="1:17" x14ac:dyDescent="0.3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x14ac:dyDescent="0.3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</v>
      </c>
      <c r="P4634">
        <v>85706</v>
      </c>
      <c r="Q4634" t="str">
        <f t="shared" si="75"/>
        <v>1-Residential</v>
      </c>
    </row>
    <row r="4635" spans="1:17" x14ac:dyDescent="0.3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</v>
      </c>
      <c r="P4635">
        <v>1550</v>
      </c>
      <c r="Q4635" t="str">
        <f t="shared" si="75"/>
        <v>2-Low Income Residential</v>
      </c>
    </row>
    <row r="4636" spans="1:17" x14ac:dyDescent="0.3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</v>
      </c>
      <c r="P4636">
        <v>22</v>
      </c>
      <c r="Q4636" t="str">
        <f t="shared" si="75"/>
        <v>Street</v>
      </c>
    </row>
    <row r="4637" spans="1:17" x14ac:dyDescent="0.3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</v>
      </c>
      <c r="P4637">
        <v>99</v>
      </c>
      <c r="Q4637" t="str">
        <f t="shared" si="75"/>
        <v>Street</v>
      </c>
    </row>
    <row r="4638" spans="1:17" x14ac:dyDescent="0.3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x14ac:dyDescent="0.3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x14ac:dyDescent="0.3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x14ac:dyDescent="0.3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x14ac:dyDescent="0.3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</v>
      </c>
      <c r="P4642">
        <v>85573</v>
      </c>
      <c r="Q4642" t="str">
        <f t="shared" si="75"/>
        <v>2-Low Income Residential</v>
      </c>
    </row>
    <row r="4643" spans="1:17" x14ac:dyDescent="0.3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</v>
      </c>
      <c r="P4643">
        <v>265459</v>
      </c>
      <c r="Q4643" t="str">
        <f t="shared" si="75"/>
        <v>3-Small C&amp;I</v>
      </c>
    </row>
    <row r="4644" spans="1:17" x14ac:dyDescent="0.3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x14ac:dyDescent="0.3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</v>
      </c>
      <c r="P4645">
        <v>282</v>
      </c>
      <c r="Q4645" t="str">
        <f t="shared" si="75"/>
        <v>3-Small C&amp;I</v>
      </c>
    </row>
    <row r="4646" spans="1:17" x14ac:dyDescent="0.3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</v>
      </c>
      <c r="P4646">
        <v>720</v>
      </c>
      <c r="Q4646" t="str">
        <f t="shared" si="75"/>
        <v>4-Medium C&amp;I</v>
      </c>
    </row>
    <row r="4647" spans="1:17" x14ac:dyDescent="0.3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</v>
      </c>
      <c r="P4647">
        <v>12832</v>
      </c>
      <c r="Q4647" t="str">
        <f t="shared" si="75"/>
        <v>Street</v>
      </c>
    </row>
    <row r="4648" spans="1:17" x14ac:dyDescent="0.3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x14ac:dyDescent="0.3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x14ac:dyDescent="0.3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x14ac:dyDescent="0.3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</v>
      </c>
      <c r="P4651">
        <v>30001379</v>
      </c>
      <c r="Q4651" t="str">
        <f t="shared" si="75"/>
        <v>2-Low Income Residential</v>
      </c>
    </row>
    <row r="4652" spans="1:17" x14ac:dyDescent="0.3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</v>
      </c>
      <c r="P4652">
        <v>418904</v>
      </c>
      <c r="Q4652" t="str">
        <f t="shared" si="75"/>
        <v>3-Small C&amp;I</v>
      </c>
    </row>
    <row r="4653" spans="1:17" x14ac:dyDescent="0.3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x14ac:dyDescent="0.3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</v>
      </c>
      <c r="P4654">
        <v>861178</v>
      </c>
      <c r="Q4654" t="str">
        <f t="shared" si="75"/>
        <v>1-Residential</v>
      </c>
    </row>
    <row r="4655" spans="1:17" x14ac:dyDescent="0.3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26.4</v>
      </c>
      <c r="P4655">
        <v>49</v>
      </c>
      <c r="Q4655" t="str">
        <f t="shared" si="75"/>
        <v>1-Residential</v>
      </c>
    </row>
    <row r="4656" spans="1:17" x14ac:dyDescent="0.3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-1726062.41</v>
      </c>
      <c r="P4656">
        <v>39089483</v>
      </c>
      <c r="Q4656" t="str">
        <f t="shared" si="75"/>
        <v>3-Small C&amp;I</v>
      </c>
    </row>
    <row r="4657" spans="1:17" x14ac:dyDescent="0.3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41.4</v>
      </c>
      <c r="P4657">
        <v>234</v>
      </c>
      <c r="Q4657" t="str">
        <f t="shared" si="75"/>
        <v>2-Low Income Residential</v>
      </c>
    </row>
    <row r="4658" spans="1:17" x14ac:dyDescent="0.3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20811.89</v>
      </c>
      <c r="P4658">
        <v>89344</v>
      </c>
      <c r="Q4658" t="str">
        <f t="shared" si="75"/>
        <v>3-Small C&amp;I</v>
      </c>
    </row>
    <row r="4659" spans="1:17" x14ac:dyDescent="0.3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-362635.18</v>
      </c>
      <c r="P4659">
        <v>384053</v>
      </c>
      <c r="Q4659" t="str">
        <f t="shared" si="75"/>
        <v>3-Small C&amp;I</v>
      </c>
    </row>
    <row r="4660" spans="1:17" x14ac:dyDescent="0.3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880638.1</v>
      </c>
      <c r="P4660">
        <v>6173975</v>
      </c>
      <c r="Q4660" t="str">
        <f t="shared" si="75"/>
        <v>3-Small C&amp;I</v>
      </c>
    </row>
    <row r="4661" spans="1:17" x14ac:dyDescent="0.3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x14ac:dyDescent="0.3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x14ac:dyDescent="0.3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x14ac:dyDescent="0.3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x14ac:dyDescent="0.3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x14ac:dyDescent="0.3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x14ac:dyDescent="0.3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x14ac:dyDescent="0.3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x14ac:dyDescent="0.3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x14ac:dyDescent="0.3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x14ac:dyDescent="0.3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x14ac:dyDescent="0.3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x14ac:dyDescent="0.3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</v>
      </c>
      <c r="P4673">
        <v>4109</v>
      </c>
      <c r="Q4673" t="str">
        <f t="shared" si="75"/>
        <v>3-Small C&amp;I</v>
      </c>
    </row>
    <row r="4674" spans="1:17" x14ac:dyDescent="0.3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x14ac:dyDescent="0.3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x14ac:dyDescent="0.3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x14ac:dyDescent="0.3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189490.27</v>
      </c>
      <c r="P4677">
        <v>1296128</v>
      </c>
      <c r="Q4677" t="str">
        <f t="shared" si="75"/>
        <v>1-Residential</v>
      </c>
    </row>
    <row r="4678" spans="1:17" x14ac:dyDescent="0.3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</v>
      </c>
      <c r="P4678">
        <v>79823310</v>
      </c>
      <c r="Q4678" t="str">
        <f t="shared" si="75"/>
        <v>3-Small C&amp;I</v>
      </c>
    </row>
    <row r="4679" spans="1:17" x14ac:dyDescent="0.3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54905.78</v>
      </c>
      <c r="P4679">
        <v>414467</v>
      </c>
      <c r="Q4679" t="str">
        <f t="shared" si="75"/>
        <v>3-Small C&amp;I</v>
      </c>
    </row>
    <row r="4680" spans="1:17" x14ac:dyDescent="0.3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</v>
      </c>
      <c r="P4680">
        <v>1223598</v>
      </c>
      <c r="Q4680" t="str">
        <f t="shared" si="75"/>
        <v>3-Small C&amp;I</v>
      </c>
    </row>
    <row r="4681" spans="1:17" x14ac:dyDescent="0.3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822894.98</v>
      </c>
      <c r="P4681">
        <v>7306334</v>
      </c>
      <c r="Q4681" t="str">
        <f t="shared" si="75"/>
        <v>3-Small C&amp;I</v>
      </c>
    </row>
    <row r="4682" spans="1:17" x14ac:dyDescent="0.3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x14ac:dyDescent="0.3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</v>
      </c>
      <c r="P4683">
        <v>6542339</v>
      </c>
      <c r="Q4683" t="str">
        <f t="shared" si="75"/>
        <v>4-Medium C&amp;I</v>
      </c>
    </row>
    <row r="4684" spans="1:17" x14ac:dyDescent="0.3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</v>
      </c>
      <c r="P4684">
        <v>3595953</v>
      </c>
      <c r="Q4684" t="str">
        <f t="shared" si="75"/>
        <v>4-Medium C&amp;I</v>
      </c>
    </row>
    <row r="4685" spans="1:17" x14ac:dyDescent="0.3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x14ac:dyDescent="0.3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</v>
      </c>
      <c r="P4686">
        <v>292</v>
      </c>
      <c r="Q4686" t="str">
        <f t="shared" ref="Q4686:Q4749" si="76">VLOOKUP(TRIM(J4686),S:T,2,FALSE)</f>
        <v>3-Small C&amp;I</v>
      </c>
    </row>
    <row r="4687" spans="1:17" x14ac:dyDescent="0.3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</v>
      </c>
      <c r="P4687">
        <v>156</v>
      </c>
      <c r="Q4687" t="str">
        <f t="shared" si="76"/>
        <v>3-Small C&amp;I</v>
      </c>
    </row>
    <row r="4688" spans="1:17" x14ac:dyDescent="0.3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15818.39</v>
      </c>
      <c r="P4688">
        <v>78260</v>
      </c>
      <c r="Q4688" t="str">
        <f t="shared" si="76"/>
        <v>4-Medium C&amp;I</v>
      </c>
    </row>
    <row r="4689" spans="1:17" x14ac:dyDescent="0.3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x14ac:dyDescent="0.3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2616.35</v>
      </c>
      <c r="P4690">
        <v>6759</v>
      </c>
      <c r="Q4690" t="str">
        <f t="shared" si="76"/>
        <v>Street</v>
      </c>
    </row>
    <row r="4691" spans="1:17" x14ac:dyDescent="0.3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x14ac:dyDescent="0.3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x14ac:dyDescent="0.3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x14ac:dyDescent="0.3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905083.08</v>
      </c>
      <c r="P4694">
        <v>5111612</v>
      </c>
      <c r="Q4694" t="str">
        <f t="shared" si="76"/>
        <v>5-Large C&amp;I</v>
      </c>
    </row>
    <row r="4695" spans="1:17" x14ac:dyDescent="0.3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x14ac:dyDescent="0.3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</v>
      </c>
      <c r="P4696">
        <v>3408483</v>
      </c>
      <c r="Q4696" t="str">
        <f t="shared" si="76"/>
        <v>3-Small C&amp;I</v>
      </c>
    </row>
    <row r="4697" spans="1:17" x14ac:dyDescent="0.3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x14ac:dyDescent="0.3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x14ac:dyDescent="0.3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</v>
      </c>
      <c r="P4699">
        <v>1460</v>
      </c>
      <c r="Q4699" t="str">
        <f t="shared" si="76"/>
        <v>3-Small C&amp;I</v>
      </c>
    </row>
    <row r="4700" spans="1:17" x14ac:dyDescent="0.3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x14ac:dyDescent="0.3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</v>
      </c>
      <c r="P4701">
        <v>72172</v>
      </c>
      <c r="Q4701" t="str">
        <f t="shared" si="76"/>
        <v>Street</v>
      </c>
    </row>
    <row r="4702" spans="1:17" x14ac:dyDescent="0.3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24549.62</v>
      </c>
      <c r="P4702">
        <v>58772</v>
      </c>
      <c r="Q4702" t="str">
        <f t="shared" si="76"/>
        <v>Street</v>
      </c>
    </row>
    <row r="4703" spans="1:17" x14ac:dyDescent="0.3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x14ac:dyDescent="0.3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</v>
      </c>
      <c r="P4704">
        <v>1001</v>
      </c>
      <c r="Q4704" t="str">
        <f t="shared" si="76"/>
        <v>Street</v>
      </c>
    </row>
    <row r="4705" spans="1:17" x14ac:dyDescent="0.3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15733.8</v>
      </c>
      <c r="P4705">
        <v>32407</v>
      </c>
      <c r="Q4705" t="str">
        <f t="shared" si="76"/>
        <v>Street</v>
      </c>
    </row>
    <row r="4706" spans="1:17" x14ac:dyDescent="0.3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</v>
      </c>
      <c r="P4706">
        <v>120203</v>
      </c>
      <c r="Q4706" t="str">
        <f t="shared" si="76"/>
        <v>Street</v>
      </c>
    </row>
    <row r="4707" spans="1:17" x14ac:dyDescent="0.3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3621.66</v>
      </c>
      <c r="P4707">
        <v>16484</v>
      </c>
      <c r="Q4707" t="str">
        <f t="shared" si="76"/>
        <v>Street</v>
      </c>
    </row>
    <row r="4708" spans="1:17" x14ac:dyDescent="0.3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</v>
      </c>
      <c r="P4708">
        <v>192</v>
      </c>
      <c r="Q4708" t="str">
        <f t="shared" si="76"/>
        <v>3-Small C&amp;I</v>
      </c>
    </row>
    <row r="4709" spans="1:17" x14ac:dyDescent="0.3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</v>
      </c>
      <c r="P4709">
        <v>488</v>
      </c>
      <c r="Q4709" t="str">
        <f t="shared" si="76"/>
        <v>3-Small C&amp;I</v>
      </c>
    </row>
    <row r="4710" spans="1:17" x14ac:dyDescent="0.3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418537.17</v>
      </c>
      <c r="P4710">
        <v>620883</v>
      </c>
      <c r="Q4710" t="str">
        <f t="shared" si="76"/>
        <v>Street</v>
      </c>
    </row>
    <row r="4711" spans="1:17" x14ac:dyDescent="0.3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</v>
      </c>
      <c r="P4711">
        <v>190110</v>
      </c>
      <c r="Q4711" t="str">
        <f t="shared" si="76"/>
        <v>Street</v>
      </c>
    </row>
    <row r="4712" spans="1:17" x14ac:dyDescent="0.3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7801.28</v>
      </c>
      <c r="P4712">
        <v>27207</v>
      </c>
      <c r="Q4712" t="str">
        <f t="shared" si="76"/>
        <v>Street</v>
      </c>
    </row>
    <row r="4713" spans="1:17" x14ac:dyDescent="0.3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x14ac:dyDescent="0.3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</v>
      </c>
      <c r="P4714">
        <v>1508611</v>
      </c>
      <c r="Q4714" t="str">
        <f t="shared" si="76"/>
        <v>Street</v>
      </c>
    </row>
    <row r="4715" spans="1:17" x14ac:dyDescent="0.3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</v>
      </c>
      <c r="P4715">
        <v>916</v>
      </c>
      <c r="Q4715" t="str">
        <f t="shared" si="76"/>
        <v>3-Small C&amp;I</v>
      </c>
    </row>
    <row r="4716" spans="1:17" x14ac:dyDescent="0.3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x14ac:dyDescent="0.3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x14ac:dyDescent="0.3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x14ac:dyDescent="0.3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802.54</v>
      </c>
      <c r="P4719">
        <v>158</v>
      </c>
      <c r="Q4719" t="str">
        <f t="shared" si="76"/>
        <v>Street</v>
      </c>
    </row>
    <row r="4720" spans="1:17" x14ac:dyDescent="0.3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</v>
      </c>
      <c r="P4720">
        <v>5048</v>
      </c>
      <c r="Q4720" t="str">
        <f t="shared" si="76"/>
        <v>3-Small C&amp;I</v>
      </c>
    </row>
    <row r="4721" spans="1:17" x14ac:dyDescent="0.3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4681238.68</v>
      </c>
      <c r="P4721">
        <v>17996775</v>
      </c>
      <c r="Q4721" t="str">
        <f t="shared" si="76"/>
        <v>1-Residential</v>
      </c>
    </row>
    <row r="4722" spans="1:17" x14ac:dyDescent="0.3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x14ac:dyDescent="0.3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x14ac:dyDescent="0.3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</v>
      </c>
      <c r="P4724">
        <v>3270085</v>
      </c>
      <c r="Q4724" t="str">
        <f t="shared" si="76"/>
        <v>2-Low Income Residential</v>
      </c>
    </row>
    <row r="4725" spans="1:17" x14ac:dyDescent="0.3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x14ac:dyDescent="0.3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61.55</v>
      </c>
      <c r="P4726">
        <v>106</v>
      </c>
      <c r="Q4726" t="str">
        <f t="shared" si="76"/>
        <v>Street</v>
      </c>
    </row>
    <row r="4727" spans="1:17" x14ac:dyDescent="0.3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x14ac:dyDescent="0.3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</v>
      </c>
      <c r="P4728">
        <v>273</v>
      </c>
      <c r="Q4728" t="str">
        <f t="shared" si="76"/>
        <v>Street</v>
      </c>
    </row>
    <row r="4729" spans="1:17" x14ac:dyDescent="0.3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</v>
      </c>
      <c r="P4729">
        <v>19876666</v>
      </c>
      <c r="Q4729" t="str">
        <f t="shared" si="76"/>
        <v>1-Residential</v>
      </c>
    </row>
    <row r="4730" spans="1:17" x14ac:dyDescent="0.3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161173.68</v>
      </c>
      <c r="P4730">
        <v>3164569</v>
      </c>
      <c r="Q4730" t="str">
        <f t="shared" si="76"/>
        <v>2-Low Income Residential</v>
      </c>
    </row>
    <row r="4731" spans="1:17" x14ac:dyDescent="0.3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x14ac:dyDescent="0.3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</v>
      </c>
      <c r="P4732">
        <v>3341</v>
      </c>
      <c r="Q4732" t="str">
        <f t="shared" si="76"/>
        <v>Street</v>
      </c>
    </row>
    <row r="4733" spans="1:17" x14ac:dyDescent="0.3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x14ac:dyDescent="0.3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</v>
      </c>
      <c r="P4734">
        <v>7250</v>
      </c>
      <c r="Q4734" t="str">
        <f t="shared" si="76"/>
        <v>Street</v>
      </c>
    </row>
    <row r="4735" spans="1:17" x14ac:dyDescent="0.3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7.81</v>
      </c>
      <c r="P4735">
        <v>6</v>
      </c>
      <c r="Q4735" t="str">
        <f t="shared" si="76"/>
        <v>3-Small C&amp;I</v>
      </c>
    </row>
    <row r="4736" spans="1:17" x14ac:dyDescent="0.3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63.08</v>
      </c>
      <c r="P4736">
        <v>281</v>
      </c>
      <c r="Q4736" t="str">
        <f t="shared" si="76"/>
        <v>Street</v>
      </c>
    </row>
    <row r="4737" spans="1:17" x14ac:dyDescent="0.3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x14ac:dyDescent="0.3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x14ac:dyDescent="0.3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2801.89</v>
      </c>
      <c r="P4739">
        <v>12788</v>
      </c>
      <c r="Q4739" t="str">
        <f t="shared" si="76"/>
        <v>3-Small C&amp;I</v>
      </c>
    </row>
    <row r="4740" spans="1:17" x14ac:dyDescent="0.3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x14ac:dyDescent="0.3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1559.36</v>
      </c>
      <c r="P4741">
        <v>13450</v>
      </c>
      <c r="Q4741" t="str">
        <f t="shared" si="76"/>
        <v>3-Small C&amp;I</v>
      </c>
    </row>
    <row r="4742" spans="1:17" x14ac:dyDescent="0.3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</v>
      </c>
      <c r="P4742">
        <v>25830</v>
      </c>
      <c r="Q4742" t="str">
        <f t="shared" si="76"/>
        <v>4-Medium C&amp;I</v>
      </c>
    </row>
    <row r="4743" spans="1:17" x14ac:dyDescent="0.3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x14ac:dyDescent="0.3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x14ac:dyDescent="0.3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</v>
      </c>
      <c r="P4745">
        <v>2439</v>
      </c>
      <c r="Q4745" t="str">
        <f t="shared" si="76"/>
        <v>3-Small C&amp;I</v>
      </c>
    </row>
    <row r="4746" spans="1:17" x14ac:dyDescent="0.3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</v>
      </c>
      <c r="P4746">
        <v>0</v>
      </c>
      <c r="Q4746" t="str">
        <f t="shared" si="76"/>
        <v>3-Small C&amp;I</v>
      </c>
    </row>
    <row r="4747" spans="1:17" x14ac:dyDescent="0.3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x14ac:dyDescent="0.3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</v>
      </c>
      <c r="P4748">
        <v>2589914</v>
      </c>
      <c r="Q4748" t="str">
        <f t="shared" si="76"/>
        <v>OTHER</v>
      </c>
    </row>
    <row r="4749" spans="1:17" x14ac:dyDescent="0.3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x14ac:dyDescent="0.3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ref="Q4750:Q4813" si="77">VLOOKUP(TRIM(J4750),S:T,2,FALSE)</f>
        <v>3-Small C&amp;I</v>
      </c>
    </row>
    <row r="4751" spans="1:17" x14ac:dyDescent="0.3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</v>
      </c>
      <c r="P4751">
        <v>2844</v>
      </c>
      <c r="Q4751" t="str">
        <f t="shared" si="77"/>
        <v>3-Small C&amp;I</v>
      </c>
    </row>
    <row r="4752" spans="1:17" x14ac:dyDescent="0.3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</v>
      </c>
      <c r="P4752">
        <v>46500</v>
      </c>
      <c r="Q4752" t="str">
        <f t="shared" si="77"/>
        <v>4-Medium C&amp;I</v>
      </c>
    </row>
    <row r="4753" spans="1:17" x14ac:dyDescent="0.3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x14ac:dyDescent="0.3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x14ac:dyDescent="0.3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</v>
      </c>
      <c r="P4755">
        <v>3917</v>
      </c>
      <c r="Q4755" t="str">
        <f t="shared" si="77"/>
        <v>3-Small C&amp;I</v>
      </c>
    </row>
    <row r="4756" spans="1:17" x14ac:dyDescent="0.3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3168.39</v>
      </c>
      <c r="P4756">
        <v>19827</v>
      </c>
      <c r="Q4756" t="str">
        <f t="shared" si="77"/>
        <v>2-Low Income Residential</v>
      </c>
    </row>
    <row r="4757" spans="1:17" x14ac:dyDescent="0.3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</v>
      </c>
      <c r="P4757">
        <v>1656</v>
      </c>
      <c r="Q4757" t="str">
        <f t="shared" si="77"/>
        <v>3-Small C&amp;I</v>
      </c>
    </row>
    <row r="4758" spans="1:17" x14ac:dyDescent="0.3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x14ac:dyDescent="0.3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4785.03</v>
      </c>
      <c r="P4759">
        <v>89329</v>
      </c>
      <c r="Q4759" t="str">
        <f t="shared" si="77"/>
        <v>2-Low Income Residential</v>
      </c>
    </row>
    <row r="4760" spans="1:17" x14ac:dyDescent="0.3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x14ac:dyDescent="0.3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x14ac:dyDescent="0.3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1430.59</v>
      </c>
      <c r="P4762">
        <v>5315</v>
      </c>
      <c r="Q4762" t="str">
        <f t="shared" si="77"/>
        <v>1-Residential</v>
      </c>
    </row>
    <row r="4763" spans="1:17" x14ac:dyDescent="0.3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x14ac:dyDescent="0.3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</v>
      </c>
      <c r="P4764">
        <v>453</v>
      </c>
      <c r="Q4764" t="str">
        <f t="shared" si="77"/>
        <v>3-Small C&amp;I</v>
      </c>
    </row>
    <row r="4765" spans="1:17" x14ac:dyDescent="0.3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</v>
      </c>
      <c r="P4765">
        <v>7209</v>
      </c>
      <c r="Q4765" t="str">
        <f t="shared" si="77"/>
        <v>3-Small C&amp;I</v>
      </c>
    </row>
    <row r="4766" spans="1:17" x14ac:dyDescent="0.3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x14ac:dyDescent="0.3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</v>
      </c>
      <c r="P4767">
        <v>16</v>
      </c>
      <c r="Q4767" t="str">
        <f t="shared" si="77"/>
        <v>Street</v>
      </c>
    </row>
    <row r="4768" spans="1:17" x14ac:dyDescent="0.3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x14ac:dyDescent="0.3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</v>
      </c>
      <c r="P4769">
        <v>981600</v>
      </c>
      <c r="Q4769" t="str">
        <f t="shared" si="77"/>
        <v>5-Large C&amp;I</v>
      </c>
    </row>
    <row r="4770" spans="1:17" x14ac:dyDescent="0.3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</v>
      </c>
      <c r="P4770">
        <v>19127</v>
      </c>
      <c r="Q4770" t="str">
        <f t="shared" si="77"/>
        <v>1-Residential</v>
      </c>
    </row>
    <row r="4771" spans="1:17" x14ac:dyDescent="0.3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198644.27</v>
      </c>
      <c r="P4771">
        <v>1641335</v>
      </c>
      <c r="Q4771" t="str">
        <f t="shared" si="77"/>
        <v>3-Small C&amp;I</v>
      </c>
    </row>
    <row r="4772" spans="1:17" x14ac:dyDescent="0.3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</v>
      </c>
      <c r="P4772">
        <v>1664</v>
      </c>
      <c r="Q4772" t="str">
        <f t="shared" si="77"/>
        <v>3-Small C&amp;I</v>
      </c>
    </row>
    <row r="4773" spans="1:17" x14ac:dyDescent="0.3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x14ac:dyDescent="0.3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3120.31</v>
      </c>
      <c r="P4774">
        <v>21900</v>
      </c>
      <c r="Q4774" t="str">
        <f t="shared" si="77"/>
        <v>3-Small C&amp;I</v>
      </c>
    </row>
    <row r="4775" spans="1:17" x14ac:dyDescent="0.3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x14ac:dyDescent="0.3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85.69</v>
      </c>
      <c r="P4776">
        <v>0</v>
      </c>
      <c r="Q4776" t="str">
        <f t="shared" si="77"/>
        <v>4-Medium C&amp;I</v>
      </c>
    </row>
    <row r="4777" spans="1:17" x14ac:dyDescent="0.3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</v>
      </c>
      <c r="P4777">
        <v>2720</v>
      </c>
      <c r="Q4777" t="str">
        <f t="shared" si="77"/>
        <v>4-Medium C&amp;I</v>
      </c>
    </row>
    <row r="4778" spans="1:17" x14ac:dyDescent="0.3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-751.41</v>
      </c>
      <c r="P4778">
        <v>0</v>
      </c>
      <c r="Q4778" t="str">
        <f t="shared" si="77"/>
        <v>5-Large C&amp;I</v>
      </c>
    </row>
    <row r="4779" spans="1:17" x14ac:dyDescent="0.3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x14ac:dyDescent="0.3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6140.7</v>
      </c>
      <c r="P4780">
        <v>11698</v>
      </c>
      <c r="Q4780" t="str">
        <f t="shared" si="77"/>
        <v>Street</v>
      </c>
    </row>
    <row r="4781" spans="1:17" x14ac:dyDescent="0.3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x14ac:dyDescent="0.3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</v>
      </c>
      <c r="P4782">
        <v>10620</v>
      </c>
      <c r="Q4782" t="str">
        <f t="shared" si="77"/>
        <v>1-Residential</v>
      </c>
    </row>
    <row r="4783" spans="1:17" x14ac:dyDescent="0.3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x14ac:dyDescent="0.3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88.66</v>
      </c>
      <c r="P4784">
        <v>1414</v>
      </c>
      <c r="Q4784" t="str">
        <f t="shared" si="77"/>
        <v>2-Low Income Residential</v>
      </c>
    </row>
    <row r="4785" spans="1:17" x14ac:dyDescent="0.3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x14ac:dyDescent="0.3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x14ac:dyDescent="0.3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x14ac:dyDescent="0.3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x14ac:dyDescent="0.3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x14ac:dyDescent="0.3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x14ac:dyDescent="0.3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x14ac:dyDescent="0.3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</v>
      </c>
      <c r="P4792">
        <v>299605</v>
      </c>
      <c r="Q4792" t="str">
        <f t="shared" si="77"/>
        <v>3-Small C&amp;I</v>
      </c>
    </row>
    <row r="4793" spans="1:17" x14ac:dyDescent="0.3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x14ac:dyDescent="0.3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</v>
      </c>
      <c r="P4794">
        <v>357</v>
      </c>
      <c r="Q4794" t="str">
        <f t="shared" si="77"/>
        <v>3-Small C&amp;I</v>
      </c>
    </row>
    <row r="4795" spans="1:17" x14ac:dyDescent="0.3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-445.52</v>
      </c>
      <c r="P4795">
        <v>-1782</v>
      </c>
      <c r="Q4795" t="str">
        <f t="shared" si="77"/>
        <v>1-Residential</v>
      </c>
    </row>
    <row r="4796" spans="1:17" x14ac:dyDescent="0.3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6757.49</v>
      </c>
      <c r="P4796">
        <v>13312</v>
      </c>
      <c r="Q4796" t="str">
        <f t="shared" si="77"/>
        <v>Street</v>
      </c>
    </row>
    <row r="4797" spans="1:17" x14ac:dyDescent="0.3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x14ac:dyDescent="0.3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x14ac:dyDescent="0.3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x14ac:dyDescent="0.3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</v>
      </c>
      <c r="P4800">
        <v>37583366</v>
      </c>
      <c r="Q4800" t="str">
        <f t="shared" si="77"/>
        <v>2-Low Income Residential</v>
      </c>
    </row>
    <row r="4801" spans="1:17" x14ac:dyDescent="0.3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x14ac:dyDescent="0.3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x14ac:dyDescent="0.3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x14ac:dyDescent="0.3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x14ac:dyDescent="0.3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-949188.2</v>
      </c>
      <c r="P4805">
        <v>47295991</v>
      </c>
      <c r="Q4805" t="str">
        <f t="shared" si="77"/>
        <v>3-Small C&amp;I</v>
      </c>
    </row>
    <row r="4806" spans="1:17" x14ac:dyDescent="0.3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47.76</v>
      </c>
      <c r="P4806">
        <v>286</v>
      </c>
      <c r="Q4806" t="str">
        <f t="shared" si="77"/>
        <v>2-Low Income Residential</v>
      </c>
    </row>
    <row r="4807" spans="1:17" x14ac:dyDescent="0.3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x14ac:dyDescent="0.3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</v>
      </c>
      <c r="P4808">
        <v>402990</v>
      </c>
      <c r="Q4808" t="str">
        <f t="shared" si="77"/>
        <v>3-Small C&amp;I</v>
      </c>
    </row>
    <row r="4809" spans="1:17" x14ac:dyDescent="0.3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x14ac:dyDescent="0.3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27942.94</v>
      </c>
      <c r="P4810">
        <v>241099</v>
      </c>
      <c r="Q4810" t="str">
        <f t="shared" si="77"/>
        <v>3-Small C&amp;I</v>
      </c>
    </row>
    <row r="4811" spans="1:17" x14ac:dyDescent="0.3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</v>
      </c>
      <c r="P4811">
        <v>246</v>
      </c>
      <c r="Q4811" t="str">
        <f t="shared" si="77"/>
        <v>3-Small C&amp;I</v>
      </c>
    </row>
    <row r="4812" spans="1:17" x14ac:dyDescent="0.3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</v>
      </c>
      <c r="P4812">
        <v>1340698</v>
      </c>
      <c r="Q4812" t="str">
        <f t="shared" si="77"/>
        <v>4-Medium C&amp;I</v>
      </c>
    </row>
    <row r="4813" spans="1:17" x14ac:dyDescent="0.3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</v>
      </c>
      <c r="P4813">
        <v>0</v>
      </c>
      <c r="Q4813" t="str">
        <f t="shared" si="77"/>
        <v>3-Small C&amp;I</v>
      </c>
    </row>
    <row r="4814" spans="1:17" x14ac:dyDescent="0.3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3016.06</v>
      </c>
      <c r="P4814">
        <v>13358</v>
      </c>
      <c r="Q4814" t="str">
        <f t="shared" ref="Q4814:Q4877" si="78">VLOOKUP(TRIM(J4814),S:T,2,FALSE)</f>
        <v>3-Small C&amp;I</v>
      </c>
    </row>
    <row r="4815" spans="1:17" x14ac:dyDescent="0.3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</v>
      </c>
      <c r="P4815">
        <v>34320</v>
      </c>
      <c r="Q4815" t="str">
        <f t="shared" si="78"/>
        <v>4-Medium C&amp;I</v>
      </c>
    </row>
    <row r="4816" spans="1:17" x14ac:dyDescent="0.3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1752.87</v>
      </c>
      <c r="P4816">
        <v>8960</v>
      </c>
      <c r="Q4816" t="str">
        <f t="shared" si="78"/>
        <v>4-Medium C&amp;I</v>
      </c>
    </row>
    <row r="4817" spans="1:17" x14ac:dyDescent="0.3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x14ac:dyDescent="0.3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</v>
      </c>
      <c r="P4818">
        <v>579229</v>
      </c>
      <c r="Q4818" t="str">
        <f t="shared" si="78"/>
        <v>4-Medium C&amp;I</v>
      </c>
    </row>
    <row r="4819" spans="1:17" x14ac:dyDescent="0.3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x14ac:dyDescent="0.3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</v>
      </c>
      <c r="P4820">
        <v>201255</v>
      </c>
      <c r="Q4820" t="str">
        <f t="shared" si="78"/>
        <v>Street</v>
      </c>
    </row>
    <row r="4821" spans="1:17" x14ac:dyDescent="0.3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x14ac:dyDescent="0.3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285453.67</v>
      </c>
      <c r="P4822">
        <v>861589</v>
      </c>
      <c r="Q4822" t="str">
        <f t="shared" si="78"/>
        <v>Street</v>
      </c>
    </row>
    <row r="4823" spans="1:17" x14ac:dyDescent="0.3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</v>
      </c>
      <c r="P4823">
        <v>3689</v>
      </c>
      <c r="Q4823" t="str">
        <f t="shared" si="78"/>
        <v>3-Small C&amp;I</v>
      </c>
    </row>
    <row r="4824" spans="1:17" x14ac:dyDescent="0.3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</v>
      </c>
      <c r="P4824">
        <v>48400</v>
      </c>
      <c r="Q4824" t="str">
        <f t="shared" si="78"/>
        <v>5-Large C&amp;I</v>
      </c>
    </row>
    <row r="4825" spans="1:17" x14ac:dyDescent="0.3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x14ac:dyDescent="0.3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x14ac:dyDescent="0.3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x14ac:dyDescent="0.3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4180589.4</v>
      </c>
      <c r="P4828">
        <v>95962259</v>
      </c>
      <c r="Q4828" t="str">
        <f t="shared" si="78"/>
        <v>3-Small C&amp;I</v>
      </c>
    </row>
    <row r="4829" spans="1:17" x14ac:dyDescent="0.3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x14ac:dyDescent="0.3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x14ac:dyDescent="0.3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828361.7</v>
      </c>
      <c r="P4831">
        <v>7419459</v>
      </c>
      <c r="Q4831" t="str">
        <f t="shared" si="78"/>
        <v>3-Small C&amp;I</v>
      </c>
    </row>
    <row r="4832" spans="1:17" x14ac:dyDescent="0.3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x14ac:dyDescent="0.3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x14ac:dyDescent="0.3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</v>
      </c>
      <c r="P4834">
        <v>4257598</v>
      </c>
      <c r="Q4834" t="str">
        <f t="shared" si="78"/>
        <v>4-Medium C&amp;I</v>
      </c>
    </row>
    <row r="4835" spans="1:17" x14ac:dyDescent="0.3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</v>
      </c>
      <c r="P4835">
        <v>1923541</v>
      </c>
      <c r="Q4835" t="str">
        <f t="shared" si="78"/>
        <v>3-Small C&amp;I</v>
      </c>
    </row>
    <row r="4836" spans="1:17" x14ac:dyDescent="0.3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x14ac:dyDescent="0.3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x14ac:dyDescent="0.3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26960.53</v>
      </c>
      <c r="P4838">
        <v>137570</v>
      </c>
      <c r="Q4838" t="str">
        <f t="shared" si="78"/>
        <v>4-Medium C&amp;I</v>
      </c>
    </row>
    <row r="4839" spans="1:17" x14ac:dyDescent="0.3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x14ac:dyDescent="0.3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2889.35</v>
      </c>
      <c r="P4840">
        <v>7192</v>
      </c>
      <c r="Q4840" t="str">
        <f t="shared" si="78"/>
        <v>Street</v>
      </c>
    </row>
    <row r="4841" spans="1:17" x14ac:dyDescent="0.3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x14ac:dyDescent="0.3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</v>
      </c>
      <c r="P4842">
        <v>47352</v>
      </c>
      <c r="Q4842" t="str">
        <f t="shared" si="78"/>
        <v>Street</v>
      </c>
    </row>
    <row r="4843" spans="1:17" x14ac:dyDescent="0.3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x14ac:dyDescent="0.3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x14ac:dyDescent="0.3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x14ac:dyDescent="0.3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</v>
      </c>
      <c r="P4846">
        <v>3367254</v>
      </c>
      <c r="Q4846" t="str">
        <f t="shared" si="78"/>
        <v>3-Small C&amp;I</v>
      </c>
    </row>
    <row r="4847" spans="1:17" x14ac:dyDescent="0.3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x14ac:dyDescent="0.3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x14ac:dyDescent="0.3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</v>
      </c>
      <c r="P4849">
        <v>830</v>
      </c>
      <c r="Q4849" t="str">
        <f t="shared" si="78"/>
        <v>3-Small C&amp;I</v>
      </c>
    </row>
    <row r="4850" spans="1:17" x14ac:dyDescent="0.3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</v>
      </c>
      <c r="P4850">
        <v>81043</v>
      </c>
      <c r="Q4850" t="str">
        <f t="shared" si="78"/>
        <v>Street</v>
      </c>
    </row>
    <row r="4851" spans="1:17" x14ac:dyDescent="0.3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</v>
      </c>
      <c r="P4851">
        <v>73810</v>
      </c>
      <c r="Q4851" t="str">
        <f t="shared" si="78"/>
        <v>Street</v>
      </c>
    </row>
    <row r="4852" spans="1:17" x14ac:dyDescent="0.3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</v>
      </c>
      <c r="P4852">
        <v>58008</v>
      </c>
      <c r="Q4852" t="str">
        <f t="shared" si="78"/>
        <v>Street</v>
      </c>
    </row>
    <row r="4853" spans="1:17" x14ac:dyDescent="0.3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x14ac:dyDescent="0.3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</v>
      </c>
      <c r="P4854">
        <v>1025</v>
      </c>
      <c r="Q4854" t="str">
        <f t="shared" si="78"/>
        <v>Street</v>
      </c>
    </row>
    <row r="4855" spans="1:17" x14ac:dyDescent="0.3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</v>
      </c>
      <c r="P4855">
        <v>33167</v>
      </c>
      <c r="Q4855" t="str">
        <f t="shared" si="78"/>
        <v>Street</v>
      </c>
    </row>
    <row r="4856" spans="1:17" x14ac:dyDescent="0.3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x14ac:dyDescent="0.3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</v>
      </c>
      <c r="P4857">
        <v>16869</v>
      </c>
      <c r="Q4857" t="str">
        <f t="shared" si="78"/>
        <v>Street</v>
      </c>
    </row>
    <row r="4858" spans="1:17" x14ac:dyDescent="0.3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51.91</v>
      </c>
      <c r="P4858">
        <v>191</v>
      </c>
      <c r="Q4858" t="str">
        <f t="shared" si="78"/>
        <v>3-Small C&amp;I</v>
      </c>
    </row>
    <row r="4859" spans="1:17" x14ac:dyDescent="0.3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138.82</v>
      </c>
      <c r="P4859">
        <v>525</v>
      </c>
      <c r="Q4859" t="str">
        <f t="shared" si="78"/>
        <v>3-Small C&amp;I</v>
      </c>
    </row>
    <row r="4860" spans="1:17" x14ac:dyDescent="0.3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486711.16</v>
      </c>
      <c r="P4860">
        <v>677284</v>
      </c>
      <c r="Q4860" t="str">
        <f t="shared" si="78"/>
        <v>Street</v>
      </c>
    </row>
    <row r="4861" spans="1:17" x14ac:dyDescent="0.3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x14ac:dyDescent="0.3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</v>
      </c>
      <c r="P4862">
        <v>27844</v>
      </c>
      <c r="Q4862" t="str">
        <f t="shared" si="78"/>
        <v>Street</v>
      </c>
    </row>
    <row r="4863" spans="1:17" x14ac:dyDescent="0.3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x14ac:dyDescent="0.3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x14ac:dyDescent="0.3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</v>
      </c>
      <c r="P4865">
        <v>878</v>
      </c>
      <c r="Q4865" t="str">
        <f t="shared" si="78"/>
        <v>3-Small C&amp;I</v>
      </c>
    </row>
    <row r="4866" spans="1:17" x14ac:dyDescent="0.3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x14ac:dyDescent="0.3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710.01</v>
      </c>
      <c r="P4867">
        <v>2997</v>
      </c>
      <c r="Q4867" t="str">
        <f t="shared" si="78"/>
        <v>Street</v>
      </c>
    </row>
    <row r="4868" spans="1:17" x14ac:dyDescent="0.3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x14ac:dyDescent="0.3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</v>
      </c>
      <c r="P4869">
        <v>161</v>
      </c>
      <c r="Q4869" t="str">
        <f t="shared" si="78"/>
        <v>Street</v>
      </c>
    </row>
    <row r="4870" spans="1:17" x14ac:dyDescent="0.3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</v>
      </c>
      <c r="P4870">
        <v>4763</v>
      </c>
      <c r="Q4870" t="str">
        <f t="shared" si="78"/>
        <v>3-Small C&amp;I</v>
      </c>
    </row>
    <row r="4871" spans="1:17" x14ac:dyDescent="0.3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4658118.84</v>
      </c>
      <c r="P4871">
        <v>19257208</v>
      </c>
      <c r="Q4871" t="str">
        <f t="shared" si="78"/>
        <v>1-Residential</v>
      </c>
    </row>
    <row r="4872" spans="1:17" x14ac:dyDescent="0.3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</v>
      </c>
      <c r="P4872">
        <v>13966</v>
      </c>
      <c r="Q4872" t="str">
        <f t="shared" si="78"/>
        <v>1-Residential</v>
      </c>
    </row>
    <row r="4873" spans="1:17" x14ac:dyDescent="0.3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x14ac:dyDescent="0.3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</v>
      </c>
      <c r="P4874">
        <v>3306498</v>
      </c>
      <c r="Q4874" t="str">
        <f t="shared" si="78"/>
        <v>2-Low Income Residential</v>
      </c>
    </row>
    <row r="4875" spans="1:17" x14ac:dyDescent="0.3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1075.82</v>
      </c>
      <c r="P4875">
        <v>6613</v>
      </c>
      <c r="Q4875" t="str">
        <f t="shared" si="78"/>
        <v>2-Low Income Residential</v>
      </c>
    </row>
    <row r="4876" spans="1:17" x14ac:dyDescent="0.3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66.16</v>
      </c>
      <c r="P4876">
        <v>108</v>
      </c>
      <c r="Q4876" t="str">
        <f t="shared" si="78"/>
        <v>Street</v>
      </c>
    </row>
    <row r="4877" spans="1:17" x14ac:dyDescent="0.3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479.57</v>
      </c>
      <c r="P4877">
        <v>958</v>
      </c>
      <c r="Q4877" t="str">
        <f t="shared" si="78"/>
        <v>Street</v>
      </c>
    </row>
    <row r="4878" spans="1:17" x14ac:dyDescent="0.3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</v>
      </c>
      <c r="P4878">
        <v>281</v>
      </c>
      <c r="Q4878" t="str">
        <f t="shared" ref="Q4878:Q4941" si="79">VLOOKUP(TRIM(J4878),S:T,2,FALSE)</f>
        <v>Street</v>
      </c>
    </row>
    <row r="4879" spans="1:17" x14ac:dyDescent="0.3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</v>
      </c>
      <c r="P4879">
        <v>20899732</v>
      </c>
      <c r="Q4879" t="str">
        <f t="shared" si="79"/>
        <v>1-Residential</v>
      </c>
    </row>
    <row r="4880" spans="1:17" x14ac:dyDescent="0.3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x14ac:dyDescent="0.3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1857.34</v>
      </c>
      <c r="P4881">
        <v>15534</v>
      </c>
      <c r="Q4881" t="str">
        <f t="shared" si="79"/>
        <v>3-Small C&amp;I</v>
      </c>
    </row>
    <row r="4882" spans="1:17" x14ac:dyDescent="0.3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2887.58</v>
      </c>
      <c r="P4882">
        <v>3387</v>
      </c>
      <c r="Q4882" t="str">
        <f t="shared" si="79"/>
        <v>Street</v>
      </c>
    </row>
    <row r="4883" spans="1:17" x14ac:dyDescent="0.3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x14ac:dyDescent="0.3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</v>
      </c>
      <c r="P4884">
        <v>7419</v>
      </c>
      <c r="Q4884" t="str">
        <f t="shared" si="79"/>
        <v>Street</v>
      </c>
    </row>
    <row r="4885" spans="1:17" x14ac:dyDescent="0.3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7.92</v>
      </c>
      <c r="P4885">
        <v>7</v>
      </c>
      <c r="Q4885" t="str">
        <f t="shared" si="79"/>
        <v>3-Small C&amp;I</v>
      </c>
    </row>
    <row r="4886" spans="1:17" x14ac:dyDescent="0.3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x14ac:dyDescent="0.3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x14ac:dyDescent="0.3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</v>
      </c>
      <c r="P4888">
        <v>369</v>
      </c>
      <c r="Q4888" t="str">
        <f t="shared" si="79"/>
        <v>1-Residential</v>
      </c>
    </row>
    <row r="4889" spans="1:17" x14ac:dyDescent="0.3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</v>
      </c>
      <c r="P4889">
        <v>12379</v>
      </c>
      <c r="Q4889" t="str">
        <f t="shared" si="79"/>
        <v>3-Small C&amp;I</v>
      </c>
    </row>
    <row r="4890" spans="1:17" x14ac:dyDescent="0.3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x14ac:dyDescent="0.3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x14ac:dyDescent="0.3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28503.87</v>
      </c>
      <c r="P4892">
        <v>182700</v>
      </c>
      <c r="Q4892" t="str">
        <f t="shared" si="79"/>
        <v>5-Large C&amp;I</v>
      </c>
    </row>
    <row r="4893" spans="1:17" x14ac:dyDescent="0.3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x14ac:dyDescent="0.3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</v>
      </c>
      <c r="P4894">
        <v>36540</v>
      </c>
      <c r="Q4894" t="str">
        <f t="shared" si="79"/>
        <v>4-Medium C&amp;I</v>
      </c>
    </row>
    <row r="4895" spans="1:17" x14ac:dyDescent="0.3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1339.33</v>
      </c>
      <c r="P4895">
        <v>6734</v>
      </c>
      <c r="Q4895" t="str">
        <f t="shared" si="79"/>
        <v>3-Small C&amp;I</v>
      </c>
    </row>
    <row r="4896" spans="1:17" x14ac:dyDescent="0.3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</v>
      </c>
      <c r="P4896">
        <v>36000</v>
      </c>
      <c r="Q4896" t="str">
        <f t="shared" si="79"/>
        <v>4-Medium C&amp;I</v>
      </c>
    </row>
    <row r="4897" spans="1:17" x14ac:dyDescent="0.3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</v>
      </c>
      <c r="P4897">
        <v>1178</v>
      </c>
      <c r="Q4897" t="str">
        <f t="shared" si="79"/>
        <v>3-Small C&amp;I</v>
      </c>
    </row>
    <row r="4898" spans="1:17" x14ac:dyDescent="0.3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</v>
      </c>
      <c r="P4898">
        <v>0</v>
      </c>
      <c r="Q4898" t="str">
        <f t="shared" si="79"/>
        <v>3-Small C&amp;I</v>
      </c>
    </row>
    <row r="4899" spans="1:17" x14ac:dyDescent="0.3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8117.24</v>
      </c>
      <c r="P4899">
        <v>49000</v>
      </c>
      <c r="Q4899" t="str">
        <f t="shared" si="79"/>
        <v>4-Medium C&amp;I</v>
      </c>
    </row>
    <row r="4900" spans="1:17" x14ac:dyDescent="0.3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</v>
      </c>
      <c r="P4900">
        <v>-1045797</v>
      </c>
      <c r="Q4900" t="str">
        <f t="shared" si="79"/>
        <v>OTHER</v>
      </c>
    </row>
    <row r="4901" spans="1:17" x14ac:dyDescent="0.3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x14ac:dyDescent="0.3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</v>
      </c>
      <c r="P4902">
        <v>64290</v>
      </c>
      <c r="Q4902" t="str">
        <f t="shared" si="79"/>
        <v>3-Small C&amp;I</v>
      </c>
    </row>
    <row r="4903" spans="1:17" x14ac:dyDescent="0.3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365.4</v>
      </c>
      <c r="P4903">
        <v>2844</v>
      </c>
      <c r="Q4903" t="str">
        <f t="shared" si="79"/>
        <v>3-Small C&amp;I</v>
      </c>
    </row>
    <row r="4904" spans="1:17" x14ac:dyDescent="0.3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5431.41</v>
      </c>
      <c r="P4904">
        <v>51440</v>
      </c>
      <c r="Q4904" t="str">
        <f t="shared" si="79"/>
        <v>4-Medium C&amp;I</v>
      </c>
    </row>
    <row r="4905" spans="1:17" x14ac:dyDescent="0.3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400440.18</v>
      </c>
      <c r="P4905">
        <v>1635859</v>
      </c>
      <c r="Q4905" t="str">
        <f t="shared" si="79"/>
        <v>1-Residential</v>
      </c>
    </row>
    <row r="4906" spans="1:17" x14ac:dyDescent="0.3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600.04</v>
      </c>
      <c r="P4906">
        <v>2477</v>
      </c>
      <c r="Q4906" t="str">
        <f t="shared" si="79"/>
        <v>1-Residential</v>
      </c>
    </row>
    <row r="4907" spans="1:17" x14ac:dyDescent="0.3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</v>
      </c>
      <c r="P4907">
        <v>11731</v>
      </c>
      <c r="Q4907" t="str">
        <f t="shared" si="79"/>
        <v>3-Small C&amp;I</v>
      </c>
    </row>
    <row r="4908" spans="1:17" x14ac:dyDescent="0.3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</v>
      </c>
      <c r="P4908">
        <v>22717</v>
      </c>
      <c r="Q4908" t="str">
        <f t="shared" si="79"/>
        <v>2-Low Income Residential</v>
      </c>
    </row>
    <row r="4909" spans="1:17" x14ac:dyDescent="0.3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</v>
      </c>
      <c r="P4909">
        <v>2648</v>
      </c>
      <c r="Q4909" t="str">
        <f t="shared" si="79"/>
        <v>3-Small C&amp;I</v>
      </c>
    </row>
    <row r="4910" spans="1:17" x14ac:dyDescent="0.3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</v>
      </c>
      <c r="P4910">
        <v>11247214</v>
      </c>
      <c r="Q4910" t="str">
        <f t="shared" si="79"/>
        <v>1-Residential</v>
      </c>
    </row>
    <row r="4911" spans="1:17" x14ac:dyDescent="0.3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5734.2</v>
      </c>
      <c r="P4911">
        <v>107656</v>
      </c>
      <c r="Q4911" t="str">
        <f t="shared" si="79"/>
        <v>2-Low Income Residential</v>
      </c>
    </row>
    <row r="4912" spans="1:17" x14ac:dyDescent="0.3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x14ac:dyDescent="0.3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x14ac:dyDescent="0.3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x14ac:dyDescent="0.3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</v>
      </c>
      <c r="P4915">
        <v>309949</v>
      </c>
      <c r="Q4915" t="str">
        <f t="shared" si="79"/>
        <v>3-Small C&amp;I</v>
      </c>
    </row>
    <row r="4916" spans="1:17" x14ac:dyDescent="0.3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156.85</v>
      </c>
      <c r="P4916">
        <v>681</v>
      </c>
      <c r="Q4916" t="str">
        <f t="shared" si="79"/>
        <v>3-Small C&amp;I</v>
      </c>
    </row>
    <row r="4917" spans="1:17" x14ac:dyDescent="0.3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x14ac:dyDescent="0.3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</v>
      </c>
      <c r="P4918">
        <v>35572</v>
      </c>
      <c r="Q4918" t="str">
        <f t="shared" si="79"/>
        <v>4-Medium C&amp;I</v>
      </c>
    </row>
    <row r="4919" spans="1:17" x14ac:dyDescent="0.3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9.42</v>
      </c>
      <c r="P4919">
        <v>16</v>
      </c>
      <c r="Q4919" t="str">
        <f t="shared" si="79"/>
        <v>Street</v>
      </c>
    </row>
    <row r="4920" spans="1:17" x14ac:dyDescent="0.3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</v>
      </c>
      <c r="P4920">
        <v>859</v>
      </c>
      <c r="Q4920" t="str">
        <f t="shared" si="79"/>
        <v>3-Small C&amp;I</v>
      </c>
    </row>
    <row r="4921" spans="1:17" x14ac:dyDescent="0.3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</v>
      </c>
      <c r="P4921">
        <v>321480</v>
      </c>
      <c r="Q4921" t="str">
        <f t="shared" si="79"/>
        <v>5-Large C&amp;I</v>
      </c>
    </row>
    <row r="4922" spans="1:17" x14ac:dyDescent="0.3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105777.79</v>
      </c>
      <c r="P4922">
        <v>1340160</v>
      </c>
      <c r="Q4922" t="str">
        <f t="shared" si="79"/>
        <v>5-Large C&amp;I</v>
      </c>
    </row>
    <row r="4923" spans="1:17" x14ac:dyDescent="0.3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</v>
      </c>
      <c r="P4923">
        <v>18486</v>
      </c>
      <c r="Q4923" t="str">
        <f t="shared" si="79"/>
        <v>1-Residential</v>
      </c>
    </row>
    <row r="4924" spans="1:17" x14ac:dyDescent="0.3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264284.68</v>
      </c>
      <c r="P4924">
        <v>2195507</v>
      </c>
      <c r="Q4924" t="str">
        <f t="shared" si="79"/>
        <v>3-Small C&amp;I</v>
      </c>
    </row>
    <row r="4925" spans="1:17" x14ac:dyDescent="0.3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</v>
      </c>
      <c r="P4925">
        <v>1664</v>
      </c>
      <c r="Q4925" t="str">
        <f t="shared" si="79"/>
        <v>3-Small C&amp;I</v>
      </c>
    </row>
    <row r="4926" spans="1:17" x14ac:dyDescent="0.3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413.14</v>
      </c>
      <c r="P4926">
        <v>2711</v>
      </c>
      <c r="Q4926" t="str">
        <f t="shared" si="79"/>
        <v>3-Small C&amp;I</v>
      </c>
    </row>
    <row r="4927" spans="1:17" x14ac:dyDescent="0.3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3656.74</v>
      </c>
      <c r="P4927">
        <v>26295</v>
      </c>
      <c r="Q4927" t="str">
        <f t="shared" si="79"/>
        <v>3-Small C&amp;I</v>
      </c>
    </row>
    <row r="4928" spans="1:17" x14ac:dyDescent="0.3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x14ac:dyDescent="0.3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85.69</v>
      </c>
      <c r="P4929">
        <v>0</v>
      </c>
      <c r="Q4929" t="str">
        <f t="shared" si="79"/>
        <v>4-Medium C&amp;I</v>
      </c>
    </row>
    <row r="4930" spans="1:17" x14ac:dyDescent="0.3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</v>
      </c>
      <c r="P4930">
        <v>3200</v>
      </c>
      <c r="Q4930" t="str">
        <f t="shared" si="79"/>
        <v>4-Medium C&amp;I</v>
      </c>
    </row>
    <row r="4931" spans="1:17" x14ac:dyDescent="0.3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6169.94</v>
      </c>
      <c r="P4931">
        <v>73458</v>
      </c>
      <c r="Q4931" t="str">
        <f t="shared" si="79"/>
        <v>5-Large C&amp;I</v>
      </c>
    </row>
    <row r="4932" spans="1:17" x14ac:dyDescent="0.3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55.94</v>
      </c>
      <c r="P4932">
        <v>310</v>
      </c>
      <c r="Q4932" t="str">
        <f t="shared" si="79"/>
        <v>3-Small C&amp;I</v>
      </c>
    </row>
    <row r="4933" spans="1:17" x14ac:dyDescent="0.3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6348.86</v>
      </c>
      <c r="P4933">
        <v>12146</v>
      </c>
      <c r="Q4933" t="str">
        <f t="shared" si="79"/>
        <v>Street</v>
      </c>
    </row>
    <row r="4934" spans="1:17" x14ac:dyDescent="0.3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</v>
      </c>
      <c r="P4934">
        <v>5109</v>
      </c>
      <c r="Q4934" t="str">
        <f t="shared" si="79"/>
        <v>Street</v>
      </c>
    </row>
    <row r="4935" spans="1:17" x14ac:dyDescent="0.3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</v>
      </c>
      <c r="P4935">
        <v>20590</v>
      </c>
      <c r="Q4935" t="str">
        <f t="shared" si="79"/>
        <v>1-Residential</v>
      </c>
    </row>
    <row r="4936" spans="1:17" x14ac:dyDescent="0.3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20.83</v>
      </c>
      <c r="P4936">
        <v>106</v>
      </c>
      <c r="Q4936" t="str">
        <f t="shared" si="79"/>
        <v>2-Low Income Residential</v>
      </c>
    </row>
    <row r="4937" spans="1:17" x14ac:dyDescent="0.3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x14ac:dyDescent="0.3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112.85</v>
      </c>
      <c r="P4938">
        <v>1895</v>
      </c>
      <c r="Q4938" t="str">
        <f t="shared" si="79"/>
        <v>2-Low Income Residential</v>
      </c>
    </row>
    <row r="4939" spans="1:17" x14ac:dyDescent="0.3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</v>
      </c>
      <c r="P4939">
        <v>23</v>
      </c>
      <c r="Q4939" t="str">
        <f t="shared" si="79"/>
        <v>Street</v>
      </c>
    </row>
    <row r="4940" spans="1:17" x14ac:dyDescent="0.3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</v>
      </c>
      <c r="P4940">
        <v>104</v>
      </c>
      <c r="Q4940" t="str">
        <f t="shared" si="79"/>
        <v>Street</v>
      </c>
    </row>
    <row r="4941" spans="1:17" x14ac:dyDescent="0.3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x14ac:dyDescent="0.3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</v>
      </c>
      <c r="P4942">
        <v>202832</v>
      </c>
      <c r="Q4942" t="str">
        <f t="shared" ref="Q4942:Q5005" si="80">VLOOKUP(TRIM(J4942),S:T,2,FALSE)</f>
        <v>1-Residential</v>
      </c>
    </row>
    <row r="4943" spans="1:17" x14ac:dyDescent="0.3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</v>
      </c>
      <c r="P4943">
        <v>737014</v>
      </c>
      <c r="Q4943" t="str">
        <f t="shared" si="80"/>
        <v>3-Small C&amp;I</v>
      </c>
    </row>
    <row r="4944" spans="1:17" x14ac:dyDescent="0.3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x14ac:dyDescent="0.3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</v>
      </c>
      <c r="P4945">
        <v>144810</v>
      </c>
      <c r="Q4945" t="str">
        <f t="shared" si="80"/>
        <v>2-Low Income Residential</v>
      </c>
    </row>
    <row r="4946" spans="1:17" x14ac:dyDescent="0.3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77226.62</v>
      </c>
      <c r="P4946">
        <v>349192</v>
      </c>
      <c r="Q4946" t="str">
        <f t="shared" si="80"/>
        <v>3-Small C&amp;I</v>
      </c>
    </row>
    <row r="4947" spans="1:17" x14ac:dyDescent="0.3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-15938.47</v>
      </c>
      <c r="P4947">
        <v>61679</v>
      </c>
      <c r="Q4947" t="str">
        <f t="shared" si="80"/>
        <v>3-Small C&amp;I</v>
      </c>
    </row>
    <row r="4948" spans="1:17" x14ac:dyDescent="0.3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159.85</v>
      </c>
      <c r="P4948">
        <v>614</v>
      </c>
      <c r="Q4948" t="str">
        <f t="shared" si="80"/>
        <v>3-Small C&amp;I</v>
      </c>
    </row>
    <row r="4949" spans="1:17" x14ac:dyDescent="0.3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</v>
      </c>
      <c r="P4949">
        <v>-282</v>
      </c>
      <c r="Q4949" t="str">
        <f t="shared" si="80"/>
        <v>1-Residential</v>
      </c>
    </row>
    <row r="4950" spans="1:17" x14ac:dyDescent="0.3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x14ac:dyDescent="0.3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</v>
      </c>
      <c r="P4951">
        <v>35402</v>
      </c>
      <c r="Q4951" t="str">
        <f t="shared" si="80"/>
        <v>Street</v>
      </c>
    </row>
    <row r="4952" spans="1:17" x14ac:dyDescent="0.3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</v>
      </c>
      <c r="P4952">
        <v>54642</v>
      </c>
      <c r="Q4952" t="str">
        <f t="shared" si="80"/>
        <v>Street</v>
      </c>
    </row>
    <row r="4953" spans="1:17" x14ac:dyDescent="0.3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x14ac:dyDescent="0.3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x14ac:dyDescent="0.3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</v>
      </c>
      <c r="P4955">
        <v>623128</v>
      </c>
      <c r="Q4955" t="str">
        <f t="shared" si="80"/>
        <v>3-Small C&amp;I</v>
      </c>
    </row>
    <row r="4956" spans="1:17" x14ac:dyDescent="0.3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</v>
      </c>
      <c r="P4956">
        <v>334500</v>
      </c>
      <c r="Q4956" t="str">
        <f t="shared" si="80"/>
        <v>3-Small C&amp;I</v>
      </c>
    </row>
    <row r="4957" spans="1:17" x14ac:dyDescent="0.3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x14ac:dyDescent="0.3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x14ac:dyDescent="0.3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x14ac:dyDescent="0.3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</v>
      </c>
      <c r="P4960">
        <v>379</v>
      </c>
      <c r="Q4960" t="str">
        <f t="shared" si="80"/>
        <v>2-Low Income Residential</v>
      </c>
    </row>
    <row r="4961" spans="1:17" x14ac:dyDescent="0.3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20174.87</v>
      </c>
      <c r="P4961">
        <v>90248</v>
      </c>
      <c r="Q4961" t="str">
        <f t="shared" si="80"/>
        <v>3-Small C&amp;I</v>
      </c>
    </row>
    <row r="4962" spans="1:17" x14ac:dyDescent="0.3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x14ac:dyDescent="0.3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</v>
      </c>
      <c r="P4963">
        <v>6374893</v>
      </c>
      <c r="Q4963" t="str">
        <f t="shared" si="80"/>
        <v>3-Small C&amp;I</v>
      </c>
    </row>
    <row r="4964" spans="1:17" x14ac:dyDescent="0.3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26807.39</v>
      </c>
      <c r="P4964">
        <v>240937</v>
      </c>
      <c r="Q4964" t="str">
        <f t="shared" si="80"/>
        <v>3-Small C&amp;I</v>
      </c>
    </row>
    <row r="4965" spans="1:17" x14ac:dyDescent="0.3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x14ac:dyDescent="0.3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x14ac:dyDescent="0.3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x14ac:dyDescent="0.3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</v>
      </c>
      <c r="P4968">
        <v>48899</v>
      </c>
      <c r="Q4968" t="str">
        <f t="shared" si="80"/>
        <v>3-Small C&amp;I</v>
      </c>
    </row>
    <row r="4969" spans="1:17" x14ac:dyDescent="0.3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x14ac:dyDescent="0.3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x14ac:dyDescent="0.3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x14ac:dyDescent="0.3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x14ac:dyDescent="0.3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88314.09</v>
      </c>
      <c r="P4973">
        <v>207811</v>
      </c>
      <c r="Q4973" t="str">
        <f t="shared" si="80"/>
        <v>Street</v>
      </c>
    </row>
    <row r="4974" spans="1:17" x14ac:dyDescent="0.3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x14ac:dyDescent="0.3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x14ac:dyDescent="0.3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476.9</v>
      </c>
      <c r="P4976">
        <v>3911</v>
      </c>
      <c r="Q4976" t="str">
        <f t="shared" si="80"/>
        <v>3-Small C&amp;I</v>
      </c>
    </row>
    <row r="4977" spans="1:17" x14ac:dyDescent="0.3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</v>
      </c>
      <c r="P4977">
        <v>29920</v>
      </c>
      <c r="Q4977" t="str">
        <f t="shared" si="80"/>
        <v>5-Large C&amp;I</v>
      </c>
    </row>
    <row r="4978" spans="1:17" x14ac:dyDescent="0.3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2232358.63</v>
      </c>
      <c r="P4978">
        <v>14129970</v>
      </c>
      <c r="Q4978" t="str">
        <f t="shared" si="80"/>
        <v>5-Large C&amp;I</v>
      </c>
    </row>
    <row r="4979" spans="1:17" x14ac:dyDescent="0.3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x14ac:dyDescent="0.3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324474.73</v>
      </c>
      <c r="P4980">
        <v>2344585</v>
      </c>
      <c r="Q4980" t="str">
        <f t="shared" si="80"/>
        <v>1-Residential</v>
      </c>
    </row>
    <row r="4981" spans="1:17" x14ac:dyDescent="0.3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x14ac:dyDescent="0.3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x14ac:dyDescent="0.3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17156.05</v>
      </c>
      <c r="P4983">
        <v>1131034</v>
      </c>
      <c r="Q4983" t="str">
        <f t="shared" si="80"/>
        <v>3-Small C&amp;I</v>
      </c>
    </row>
    <row r="4984" spans="1:17" x14ac:dyDescent="0.3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</v>
      </c>
      <c r="P4984">
        <v>7875775</v>
      </c>
      <c r="Q4984" t="str">
        <f t="shared" si="80"/>
        <v>3-Small C&amp;I</v>
      </c>
    </row>
    <row r="4985" spans="1:17" x14ac:dyDescent="0.3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x14ac:dyDescent="0.3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695359.85</v>
      </c>
      <c r="P4986">
        <v>7159892</v>
      </c>
      <c r="Q4986" t="str">
        <f t="shared" si="80"/>
        <v>4-Medium C&amp;I</v>
      </c>
    </row>
    <row r="4987" spans="1:17" x14ac:dyDescent="0.3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</v>
      </c>
      <c r="P4987">
        <v>4188745</v>
      </c>
      <c r="Q4987" t="str">
        <f t="shared" si="80"/>
        <v>4-Medium C&amp;I</v>
      </c>
    </row>
    <row r="4988" spans="1:17" x14ac:dyDescent="0.3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254247.58</v>
      </c>
      <c r="P4988">
        <v>1987991</v>
      </c>
      <c r="Q4988" t="str">
        <f t="shared" si="80"/>
        <v>3-Small C&amp;I</v>
      </c>
    </row>
    <row r="4989" spans="1:17" x14ac:dyDescent="0.3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x14ac:dyDescent="0.3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</v>
      </c>
      <c r="P4990">
        <v>211</v>
      </c>
      <c r="Q4990" t="str">
        <f t="shared" si="80"/>
        <v>3-Small C&amp;I</v>
      </c>
    </row>
    <row r="4991" spans="1:17" x14ac:dyDescent="0.3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x14ac:dyDescent="0.3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x14ac:dyDescent="0.3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2800.18</v>
      </c>
      <c r="P4993">
        <v>6996</v>
      </c>
      <c r="Q4993" t="str">
        <f t="shared" si="80"/>
        <v>Street</v>
      </c>
    </row>
    <row r="4994" spans="1:17" x14ac:dyDescent="0.3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5291.53</v>
      </c>
      <c r="P4994">
        <v>12869</v>
      </c>
      <c r="Q4994" t="str">
        <f t="shared" si="80"/>
        <v>Street</v>
      </c>
    </row>
    <row r="4995" spans="1:17" x14ac:dyDescent="0.3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x14ac:dyDescent="0.3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x14ac:dyDescent="0.3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</v>
      </c>
      <c r="P4997">
        <v>5140166</v>
      </c>
      <c r="Q4997" t="str">
        <f t="shared" si="80"/>
        <v>5-Large C&amp;I</v>
      </c>
    </row>
    <row r="4998" spans="1:17" x14ac:dyDescent="0.3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x14ac:dyDescent="0.3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466222.85</v>
      </c>
      <c r="P4999">
        <v>4241794</v>
      </c>
      <c r="Q4999" t="str">
        <f t="shared" si="80"/>
        <v>3-Small C&amp;I</v>
      </c>
    </row>
    <row r="5000" spans="1:17" x14ac:dyDescent="0.3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40.83</v>
      </c>
      <c r="P5000">
        <v>300</v>
      </c>
      <c r="Q5000" t="str">
        <f t="shared" si="80"/>
        <v>3-Small C&amp;I</v>
      </c>
    </row>
    <row r="5001" spans="1:17" x14ac:dyDescent="0.3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</v>
      </c>
      <c r="P5001">
        <v>13812693</v>
      </c>
      <c r="Q5001" t="str">
        <f t="shared" si="80"/>
        <v>4-Medium C&amp;I</v>
      </c>
    </row>
    <row r="5002" spans="1:17" x14ac:dyDescent="0.3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182.26</v>
      </c>
      <c r="P5002">
        <v>628</v>
      </c>
      <c r="Q5002" t="str">
        <f t="shared" si="80"/>
        <v>3-Small C&amp;I</v>
      </c>
    </row>
    <row r="5003" spans="1:17" x14ac:dyDescent="0.3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</v>
      </c>
      <c r="P5003">
        <v>87489</v>
      </c>
      <c r="Q5003" t="str">
        <f t="shared" si="80"/>
        <v>Street</v>
      </c>
    </row>
    <row r="5004" spans="1:17" x14ac:dyDescent="0.3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x14ac:dyDescent="0.3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x14ac:dyDescent="0.3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ref="Q5006:Q5069" si="81">VLOOKUP(TRIM(J5006),S:T,2,FALSE)</f>
        <v>Street</v>
      </c>
    </row>
    <row r="5007" spans="1:17" x14ac:dyDescent="0.3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</v>
      </c>
      <c r="P5007">
        <v>1064</v>
      </c>
      <c r="Q5007" t="str">
        <f t="shared" si="81"/>
        <v>Street</v>
      </c>
    </row>
    <row r="5008" spans="1:17" x14ac:dyDescent="0.3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17453.12</v>
      </c>
      <c r="P5008">
        <v>34437</v>
      </c>
      <c r="Q5008" t="str">
        <f t="shared" si="81"/>
        <v>Street</v>
      </c>
    </row>
    <row r="5009" spans="1:17" x14ac:dyDescent="0.3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29111.53</v>
      </c>
      <c r="P5009">
        <v>133794</v>
      </c>
      <c r="Q5009" t="str">
        <f t="shared" si="81"/>
        <v>Street</v>
      </c>
    </row>
    <row r="5010" spans="1:17" x14ac:dyDescent="0.3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3809.68</v>
      </c>
      <c r="P5010">
        <v>17513</v>
      </c>
      <c r="Q5010" t="str">
        <f t="shared" si="81"/>
        <v>Street</v>
      </c>
    </row>
    <row r="5011" spans="1:17" x14ac:dyDescent="0.3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52.72</v>
      </c>
      <c r="P5011">
        <v>195</v>
      </c>
      <c r="Q5011" t="str">
        <f t="shared" si="81"/>
        <v>3-Small C&amp;I</v>
      </c>
    </row>
    <row r="5012" spans="1:17" x14ac:dyDescent="0.3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x14ac:dyDescent="0.3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843697.35</v>
      </c>
      <c r="P5013">
        <v>1092130</v>
      </c>
      <c r="Q5013" t="str">
        <f t="shared" si="81"/>
        <v>Street</v>
      </c>
    </row>
    <row r="5014" spans="1:17" x14ac:dyDescent="0.3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x14ac:dyDescent="0.3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x14ac:dyDescent="0.3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1496.85</v>
      </c>
      <c r="P5016">
        <v>2723</v>
      </c>
      <c r="Q5016" t="str">
        <f t="shared" si="81"/>
        <v>Street</v>
      </c>
    </row>
    <row r="5017" spans="1:17" x14ac:dyDescent="0.3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x14ac:dyDescent="0.3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</v>
      </c>
      <c r="P5018">
        <v>857</v>
      </c>
      <c r="Q5018" t="str">
        <f t="shared" si="81"/>
        <v>3-Small C&amp;I</v>
      </c>
    </row>
    <row r="5019" spans="1:17" x14ac:dyDescent="0.3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x14ac:dyDescent="0.3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</v>
      </c>
      <c r="P5020">
        <v>-49574</v>
      </c>
      <c r="Q5020" t="str">
        <f t="shared" si="81"/>
        <v>Street</v>
      </c>
    </row>
    <row r="5021" spans="1:17" x14ac:dyDescent="0.3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x14ac:dyDescent="0.3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916.14</v>
      </c>
      <c r="P5022">
        <v>168</v>
      </c>
      <c r="Q5022" t="str">
        <f t="shared" si="81"/>
        <v>OTHER</v>
      </c>
    </row>
    <row r="5023" spans="1:17" x14ac:dyDescent="0.3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878.68</v>
      </c>
      <c r="P5023">
        <v>5291</v>
      </c>
      <c r="Q5023" t="str">
        <f t="shared" si="81"/>
        <v>3-Small C&amp;I</v>
      </c>
    </row>
    <row r="5024" spans="1:17" x14ac:dyDescent="0.3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5219863.34</v>
      </c>
      <c r="P5024">
        <v>21500099</v>
      </c>
      <c r="Q5024" t="str">
        <f t="shared" si="81"/>
        <v>1-Residential</v>
      </c>
    </row>
    <row r="5025" spans="1:17" x14ac:dyDescent="0.3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4799.95</v>
      </c>
      <c r="P5025">
        <v>20170</v>
      </c>
      <c r="Q5025" t="str">
        <f t="shared" si="81"/>
        <v>1-Residential</v>
      </c>
    </row>
    <row r="5026" spans="1:17" x14ac:dyDescent="0.3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x14ac:dyDescent="0.3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x14ac:dyDescent="0.3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x14ac:dyDescent="0.3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x14ac:dyDescent="0.3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492.2</v>
      </c>
      <c r="P5030">
        <v>971</v>
      </c>
      <c r="Q5030" t="str">
        <f t="shared" si="81"/>
        <v>Street</v>
      </c>
    </row>
    <row r="5031" spans="1:17" x14ac:dyDescent="0.3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91.88</v>
      </c>
      <c r="P5031">
        <v>290</v>
      </c>
      <c r="Q5031" t="str">
        <f t="shared" si="81"/>
        <v>Street</v>
      </c>
    </row>
    <row r="5032" spans="1:17" x14ac:dyDescent="0.3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x14ac:dyDescent="0.3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x14ac:dyDescent="0.3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</v>
      </c>
      <c r="P5034">
        <v>17225</v>
      </c>
      <c r="Q5034" t="str">
        <f t="shared" si="81"/>
        <v>3-Small C&amp;I</v>
      </c>
    </row>
    <row r="5035" spans="1:17" x14ac:dyDescent="0.3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</v>
      </c>
      <c r="P5035">
        <v>3518</v>
      </c>
      <c r="Q5035" t="str">
        <f t="shared" si="81"/>
        <v>Street</v>
      </c>
    </row>
    <row r="5036" spans="1:17" x14ac:dyDescent="0.3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x14ac:dyDescent="0.3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</v>
      </c>
      <c r="P5037">
        <v>9302</v>
      </c>
      <c r="Q5037" t="str">
        <f t="shared" si="81"/>
        <v>Street</v>
      </c>
    </row>
    <row r="5038" spans="1:17" x14ac:dyDescent="0.3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7.92</v>
      </c>
      <c r="P5038">
        <v>7</v>
      </c>
      <c r="Q5038" t="str">
        <f t="shared" si="81"/>
        <v>3-Small C&amp;I</v>
      </c>
    </row>
    <row r="5039" spans="1:17" x14ac:dyDescent="0.3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x14ac:dyDescent="0.3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x14ac:dyDescent="0.3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125.21</v>
      </c>
      <c r="P5041">
        <v>504</v>
      </c>
      <c r="Q5041" t="str">
        <f t="shared" si="81"/>
        <v>1-Residential</v>
      </c>
    </row>
    <row r="5042" spans="1:17" x14ac:dyDescent="0.3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</v>
      </c>
      <c r="P5042">
        <v>3780</v>
      </c>
      <c r="Q5042" t="str">
        <f t="shared" si="81"/>
        <v>4-Medium C&amp;I</v>
      </c>
    </row>
    <row r="5043" spans="1:17" x14ac:dyDescent="0.3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2058.89</v>
      </c>
      <c r="P5043">
        <v>10240</v>
      </c>
      <c r="Q5043" t="str">
        <f t="shared" si="81"/>
        <v>4-Medium C&amp;I</v>
      </c>
    </row>
    <row r="5044" spans="1:17" x14ac:dyDescent="0.3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x14ac:dyDescent="0.3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x14ac:dyDescent="0.3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</v>
      </c>
      <c r="P5046">
        <v>39690</v>
      </c>
      <c r="Q5046" t="str">
        <f t="shared" si="81"/>
        <v>4-Medium C&amp;I</v>
      </c>
    </row>
    <row r="5047" spans="1:17" x14ac:dyDescent="0.3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x14ac:dyDescent="0.3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</v>
      </c>
      <c r="P5048">
        <v>1924</v>
      </c>
      <c r="Q5048" t="str">
        <f t="shared" si="81"/>
        <v>3-Small C&amp;I</v>
      </c>
    </row>
    <row r="5049" spans="1:17" x14ac:dyDescent="0.3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</v>
      </c>
      <c r="P5049">
        <v>0</v>
      </c>
      <c r="Q5049" t="str">
        <f t="shared" si="81"/>
        <v>3-Small C&amp;I</v>
      </c>
    </row>
    <row r="5050" spans="1:17" x14ac:dyDescent="0.3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7736.08</v>
      </c>
      <c r="P5050">
        <v>47400</v>
      </c>
      <c r="Q5050" t="str">
        <f t="shared" si="81"/>
        <v>4-Medium C&amp;I</v>
      </c>
    </row>
    <row r="5051" spans="1:17" x14ac:dyDescent="0.3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x14ac:dyDescent="0.3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5198.41</v>
      </c>
      <c r="P5052">
        <v>70229</v>
      </c>
      <c r="Q5052" t="str">
        <f t="shared" si="81"/>
        <v>5-Large C&amp;I</v>
      </c>
    </row>
    <row r="5053" spans="1:17" x14ac:dyDescent="0.3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x14ac:dyDescent="0.3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</v>
      </c>
      <c r="P5054">
        <v>2844</v>
      </c>
      <c r="Q5054" t="str">
        <f t="shared" si="81"/>
        <v>3-Small C&amp;I</v>
      </c>
    </row>
    <row r="5055" spans="1:17" x14ac:dyDescent="0.3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</v>
      </c>
      <c r="P5055">
        <v>45780</v>
      </c>
      <c r="Q5055" t="str">
        <f t="shared" si="81"/>
        <v>4-Medium C&amp;I</v>
      </c>
    </row>
    <row r="5056" spans="1:17" x14ac:dyDescent="0.3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x14ac:dyDescent="0.3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x14ac:dyDescent="0.3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x14ac:dyDescent="0.3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</v>
      </c>
      <c r="P5059">
        <v>25693</v>
      </c>
      <c r="Q5059" t="str">
        <f t="shared" si="81"/>
        <v>2-Low Income Residential</v>
      </c>
    </row>
    <row r="5060" spans="1:17" x14ac:dyDescent="0.3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786.67</v>
      </c>
      <c r="P5060">
        <v>3750</v>
      </c>
      <c r="Q5060" t="str">
        <f t="shared" si="81"/>
        <v>3-Small C&amp;I</v>
      </c>
    </row>
    <row r="5061" spans="1:17" x14ac:dyDescent="0.3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x14ac:dyDescent="0.3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5700.87</v>
      </c>
      <c r="P5062">
        <v>103691</v>
      </c>
      <c r="Q5062" t="str">
        <f t="shared" si="81"/>
        <v>2-Low Income Residential</v>
      </c>
    </row>
    <row r="5063" spans="1:17" x14ac:dyDescent="0.3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x14ac:dyDescent="0.3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x14ac:dyDescent="0.3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2882.08</v>
      </c>
      <c r="P5065">
        <v>11362</v>
      </c>
      <c r="Q5065" t="str">
        <f t="shared" si="81"/>
        <v>1-Residential</v>
      </c>
    </row>
    <row r="5066" spans="1:17" x14ac:dyDescent="0.3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</v>
      </c>
      <c r="P5066">
        <v>297519</v>
      </c>
      <c r="Q5066" t="str">
        <f t="shared" si="81"/>
        <v>3-Small C&amp;I</v>
      </c>
    </row>
    <row r="5067" spans="1:17" x14ac:dyDescent="0.3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188.23</v>
      </c>
      <c r="P5067">
        <v>835</v>
      </c>
      <c r="Q5067" t="str">
        <f t="shared" si="81"/>
        <v>3-Small C&amp;I</v>
      </c>
    </row>
    <row r="5068" spans="1:17" x14ac:dyDescent="0.3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</v>
      </c>
      <c r="P5068">
        <v>7397</v>
      </c>
      <c r="Q5068" t="str">
        <f t="shared" si="81"/>
        <v>3-Small C&amp;I</v>
      </c>
    </row>
    <row r="5069" spans="1:17" x14ac:dyDescent="0.3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</v>
      </c>
      <c r="P5069">
        <v>35352</v>
      </c>
      <c r="Q5069" t="str">
        <f t="shared" si="81"/>
        <v>4-Medium C&amp;I</v>
      </c>
    </row>
    <row r="5070" spans="1:17" x14ac:dyDescent="0.3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</v>
      </c>
      <c r="P5070">
        <v>17</v>
      </c>
      <c r="Q5070" t="str">
        <f t="shared" ref="Q5070:Q5133" si="82">VLOOKUP(TRIM(J5070),S:T,2,FALSE)</f>
        <v>Street</v>
      </c>
    </row>
    <row r="5071" spans="1:17" x14ac:dyDescent="0.3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170.85</v>
      </c>
      <c r="P5071">
        <v>953</v>
      </c>
      <c r="Q5071" t="str">
        <f t="shared" si="82"/>
        <v>3-Small C&amp;I</v>
      </c>
    </row>
    <row r="5072" spans="1:17" x14ac:dyDescent="0.3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</v>
      </c>
      <c r="P5072">
        <v>96840</v>
      </c>
      <c r="Q5072" t="str">
        <f t="shared" si="82"/>
        <v>5-Large C&amp;I</v>
      </c>
    </row>
    <row r="5073" spans="1:17" x14ac:dyDescent="0.3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</v>
      </c>
      <c r="P5073">
        <v>1104249</v>
      </c>
      <c r="Q5073" t="str">
        <f t="shared" si="82"/>
        <v>5-Large C&amp;I</v>
      </c>
    </row>
    <row r="5074" spans="1:17" x14ac:dyDescent="0.3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x14ac:dyDescent="0.3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318210.48</v>
      </c>
      <c r="P5075">
        <v>2642979</v>
      </c>
      <c r="Q5075" t="str">
        <f t="shared" si="82"/>
        <v>3-Small C&amp;I</v>
      </c>
    </row>
    <row r="5076" spans="1:17" x14ac:dyDescent="0.3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x14ac:dyDescent="0.3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x14ac:dyDescent="0.3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3865.2</v>
      </c>
      <c r="P5078">
        <v>28087</v>
      </c>
      <c r="Q5078" t="str">
        <f t="shared" si="82"/>
        <v>3-Small C&amp;I</v>
      </c>
    </row>
    <row r="5079" spans="1:17" x14ac:dyDescent="0.3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x14ac:dyDescent="0.3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85.69</v>
      </c>
      <c r="P5080">
        <v>0</v>
      </c>
      <c r="Q5080" t="str">
        <f t="shared" si="82"/>
        <v>4-Medium C&amp;I</v>
      </c>
    </row>
    <row r="5081" spans="1:17" x14ac:dyDescent="0.3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</v>
      </c>
      <c r="P5081">
        <v>3160</v>
      </c>
      <c r="Q5081" t="str">
        <f t="shared" si="82"/>
        <v>4-Medium C&amp;I</v>
      </c>
    </row>
    <row r="5082" spans="1:17" x14ac:dyDescent="0.3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</v>
      </c>
      <c r="P5082">
        <v>81920</v>
      </c>
      <c r="Q5082" t="str">
        <f t="shared" si="82"/>
        <v>5-Large C&amp;I</v>
      </c>
    </row>
    <row r="5083" spans="1:17" x14ac:dyDescent="0.3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47.61</v>
      </c>
      <c r="P5083">
        <v>238</v>
      </c>
      <c r="Q5083" t="str">
        <f t="shared" si="82"/>
        <v>3-Small C&amp;I</v>
      </c>
    </row>
    <row r="5084" spans="1:17" x14ac:dyDescent="0.3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6065.58</v>
      </c>
      <c r="P5084">
        <v>12664</v>
      </c>
      <c r="Q5084" t="str">
        <f t="shared" si="82"/>
        <v>Street</v>
      </c>
    </row>
    <row r="5085" spans="1:17" x14ac:dyDescent="0.3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x14ac:dyDescent="0.3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</v>
      </c>
      <c r="P5086">
        <v>24921</v>
      </c>
      <c r="Q5086" t="str">
        <f t="shared" si="82"/>
        <v>1-Residential</v>
      </c>
    </row>
    <row r="5087" spans="1:17" x14ac:dyDescent="0.3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</v>
      </c>
      <c r="P5087">
        <v>157</v>
      </c>
      <c r="Q5087" t="str">
        <f t="shared" si="82"/>
        <v>2-Low Income Residential</v>
      </c>
    </row>
    <row r="5088" spans="1:17" x14ac:dyDescent="0.3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23390.71</v>
      </c>
      <c r="P5088">
        <v>156976</v>
      </c>
      <c r="Q5088" t="str">
        <f t="shared" si="82"/>
        <v>1-Residential</v>
      </c>
    </row>
    <row r="5089" spans="1:17" x14ac:dyDescent="0.3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x14ac:dyDescent="0.3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x14ac:dyDescent="0.3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</v>
      </c>
      <c r="P5091">
        <v>109</v>
      </c>
      <c r="Q5091" t="str">
        <f t="shared" si="82"/>
        <v>Street</v>
      </c>
    </row>
    <row r="5092" spans="1:17" x14ac:dyDescent="0.3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x14ac:dyDescent="0.3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x14ac:dyDescent="0.3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x14ac:dyDescent="0.3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x14ac:dyDescent="0.3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21230.44</v>
      </c>
      <c r="P5096">
        <v>138224</v>
      </c>
      <c r="Q5096" t="str">
        <f t="shared" si="82"/>
        <v>2-Low Income Residential</v>
      </c>
    </row>
    <row r="5097" spans="1:17" x14ac:dyDescent="0.3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81015.12</v>
      </c>
      <c r="P5097">
        <v>365852</v>
      </c>
      <c r="Q5097" t="str">
        <f t="shared" si="82"/>
        <v>3-Small C&amp;I</v>
      </c>
    </row>
    <row r="5098" spans="1:17" x14ac:dyDescent="0.3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</v>
      </c>
      <c r="P5098">
        <v>8832</v>
      </c>
      <c r="Q5098" t="str">
        <f t="shared" si="82"/>
        <v>3-Small C&amp;I</v>
      </c>
    </row>
    <row r="5099" spans="1:17" x14ac:dyDescent="0.3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78.19</v>
      </c>
      <c r="P5099">
        <v>296</v>
      </c>
      <c r="Q5099" t="str">
        <f t="shared" si="82"/>
        <v>3-Small C&amp;I</v>
      </c>
    </row>
    <row r="5100" spans="1:17" x14ac:dyDescent="0.3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</v>
      </c>
      <c r="P5100">
        <v>-719</v>
      </c>
      <c r="Q5100" t="str">
        <f t="shared" si="82"/>
        <v>1-Residential</v>
      </c>
    </row>
    <row r="5101" spans="1:17" x14ac:dyDescent="0.3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6772.99</v>
      </c>
      <c r="P5101">
        <v>14372</v>
      </c>
      <c r="Q5101" t="str">
        <f t="shared" si="82"/>
        <v>Street</v>
      </c>
    </row>
    <row r="5102" spans="1:17" x14ac:dyDescent="0.3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x14ac:dyDescent="0.3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x14ac:dyDescent="0.3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x14ac:dyDescent="0.3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2324801.61</v>
      </c>
      <c r="P5105">
        <v>45541462</v>
      </c>
      <c r="Q5105" t="str">
        <f t="shared" si="82"/>
        <v>2-Low Income Residential</v>
      </c>
    </row>
    <row r="5106" spans="1:17" x14ac:dyDescent="0.3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x14ac:dyDescent="0.3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45164.59</v>
      </c>
      <c r="P5107">
        <v>333420</v>
      </c>
      <c r="Q5107" t="str">
        <f t="shared" si="82"/>
        <v>3-Small C&amp;I</v>
      </c>
    </row>
    <row r="5108" spans="1:17" x14ac:dyDescent="0.3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</v>
      </c>
      <c r="P5108">
        <v>6480</v>
      </c>
      <c r="Q5108" t="str">
        <f t="shared" si="82"/>
        <v>OTHER</v>
      </c>
    </row>
    <row r="5109" spans="1:17" x14ac:dyDescent="0.3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x14ac:dyDescent="0.3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24.36</v>
      </c>
      <c r="P5110">
        <v>75</v>
      </c>
      <c r="Q5110" t="str">
        <f t="shared" si="82"/>
        <v>1-Residential</v>
      </c>
    </row>
    <row r="5111" spans="1:17" x14ac:dyDescent="0.3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1407777.43</v>
      </c>
      <c r="P5111">
        <v>55134008</v>
      </c>
      <c r="Q5111" t="str">
        <f t="shared" si="82"/>
        <v>3-Small C&amp;I</v>
      </c>
    </row>
    <row r="5112" spans="1:17" x14ac:dyDescent="0.3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x14ac:dyDescent="0.3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20229.89</v>
      </c>
      <c r="P5113">
        <v>90457</v>
      </c>
      <c r="Q5113" t="str">
        <f t="shared" si="82"/>
        <v>3-Small C&amp;I</v>
      </c>
    </row>
    <row r="5114" spans="1:17" x14ac:dyDescent="0.3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x14ac:dyDescent="0.3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x14ac:dyDescent="0.3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38963.99</v>
      </c>
      <c r="P5116">
        <v>243733</v>
      </c>
      <c r="Q5116" t="str">
        <f t="shared" si="82"/>
        <v>3-Small C&amp;I</v>
      </c>
    </row>
    <row r="5117" spans="1:17" x14ac:dyDescent="0.3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x14ac:dyDescent="0.3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x14ac:dyDescent="0.3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x14ac:dyDescent="0.3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3102.74</v>
      </c>
      <c r="P5120">
        <v>19271</v>
      </c>
      <c r="Q5120" t="str">
        <f t="shared" si="82"/>
        <v>3-Small C&amp;I</v>
      </c>
    </row>
    <row r="5121" spans="1:17" x14ac:dyDescent="0.3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1597.09</v>
      </c>
      <c r="P5121">
        <v>7360</v>
      </c>
      <c r="Q5121" t="str">
        <f t="shared" si="82"/>
        <v>4-Medium C&amp;I</v>
      </c>
    </row>
    <row r="5122" spans="1:17" x14ac:dyDescent="0.3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x14ac:dyDescent="0.3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x14ac:dyDescent="0.3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</v>
      </c>
      <c r="P5124">
        <v>622057</v>
      </c>
      <c r="Q5124" t="str">
        <f t="shared" si="82"/>
        <v>4-Medium C&amp;I</v>
      </c>
    </row>
    <row r="5125" spans="1:17" x14ac:dyDescent="0.3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</v>
      </c>
      <c r="P5125">
        <v>217328</v>
      </c>
      <c r="Q5125" t="str">
        <f t="shared" si="82"/>
        <v>Street</v>
      </c>
    </row>
    <row r="5126" spans="1:17" x14ac:dyDescent="0.3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x14ac:dyDescent="0.3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x14ac:dyDescent="0.3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532.39</v>
      </c>
      <c r="P5128">
        <v>4399</v>
      </c>
      <c r="Q5128" t="str">
        <f t="shared" si="82"/>
        <v>3-Small C&amp;I</v>
      </c>
    </row>
    <row r="5129" spans="1:17" x14ac:dyDescent="0.3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</v>
      </c>
      <c r="P5129">
        <v>48400</v>
      </c>
      <c r="Q5129" t="str">
        <f t="shared" si="82"/>
        <v>5-Large C&amp;I</v>
      </c>
    </row>
    <row r="5130" spans="1:17" x14ac:dyDescent="0.3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</v>
      </c>
      <c r="P5130">
        <v>16872348</v>
      </c>
      <c r="Q5130" t="str">
        <f t="shared" si="82"/>
        <v>5-Large C&amp;I</v>
      </c>
    </row>
    <row r="5131" spans="1:17" x14ac:dyDescent="0.3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x14ac:dyDescent="0.3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293750.93</v>
      </c>
      <c r="P5132">
        <v>2129472</v>
      </c>
      <c r="Q5132" t="str">
        <f t="shared" si="82"/>
        <v>1-Residential</v>
      </c>
    </row>
    <row r="5133" spans="1:17" x14ac:dyDescent="0.3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x14ac:dyDescent="0.3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55180.1</v>
      </c>
      <c r="P5134">
        <v>415369</v>
      </c>
      <c r="Q5134" t="str">
        <f t="shared" ref="Q5134:Q5197" si="83">VLOOKUP(TRIM(J5134),S:T,2,FALSE)</f>
        <v>3-Small C&amp;I</v>
      </c>
    </row>
    <row r="5135" spans="1:17" x14ac:dyDescent="0.3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</v>
      </c>
      <c r="P5135">
        <v>1141931</v>
      </c>
      <c r="Q5135" t="str">
        <f t="shared" si="83"/>
        <v>3-Small C&amp;I</v>
      </c>
    </row>
    <row r="5136" spans="1:17" x14ac:dyDescent="0.3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</v>
      </c>
      <c r="P5136">
        <v>7594981</v>
      </c>
      <c r="Q5136" t="str">
        <f t="shared" si="83"/>
        <v>3-Small C&amp;I</v>
      </c>
    </row>
    <row r="5137" spans="1:17" x14ac:dyDescent="0.3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x14ac:dyDescent="0.3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</v>
      </c>
      <c r="P5138">
        <v>6764497</v>
      </c>
      <c r="Q5138" t="str">
        <f t="shared" si="83"/>
        <v>4-Medium C&amp;I</v>
      </c>
    </row>
    <row r="5139" spans="1:17" x14ac:dyDescent="0.3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x14ac:dyDescent="0.3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</v>
      </c>
      <c r="P5140">
        <v>1832764</v>
      </c>
      <c r="Q5140" t="str">
        <f t="shared" si="83"/>
        <v>3-Small C&amp;I</v>
      </c>
    </row>
    <row r="5141" spans="1:17" x14ac:dyDescent="0.3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</v>
      </c>
      <c r="P5141">
        <v>292</v>
      </c>
      <c r="Q5141" t="str">
        <f t="shared" si="83"/>
        <v>3-Small C&amp;I</v>
      </c>
    </row>
    <row r="5142" spans="1:17" x14ac:dyDescent="0.3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</v>
      </c>
      <c r="P5142">
        <v>385</v>
      </c>
      <c r="Q5142" t="str">
        <f t="shared" si="83"/>
        <v>3-Small C&amp;I</v>
      </c>
    </row>
    <row r="5143" spans="1:17" x14ac:dyDescent="0.3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</v>
      </c>
      <c r="P5143">
        <v>77920</v>
      </c>
      <c r="Q5143" t="str">
        <f t="shared" si="83"/>
        <v>4-Medium C&amp;I</v>
      </c>
    </row>
    <row r="5144" spans="1:17" x14ac:dyDescent="0.3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</v>
      </c>
      <c r="P5144">
        <v>3783743</v>
      </c>
      <c r="Q5144" t="str">
        <f t="shared" si="83"/>
        <v>4-Medium C&amp;I</v>
      </c>
    </row>
    <row r="5145" spans="1:17" x14ac:dyDescent="0.3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</v>
      </c>
      <c r="P5145">
        <v>7164</v>
      </c>
      <c r="Q5145" t="str">
        <f t="shared" si="83"/>
        <v>Street</v>
      </c>
    </row>
    <row r="5146" spans="1:17" x14ac:dyDescent="0.3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</v>
      </c>
      <c r="P5146">
        <v>13811</v>
      </c>
      <c r="Q5146" t="str">
        <f t="shared" si="83"/>
        <v>Street</v>
      </c>
    </row>
    <row r="5147" spans="1:17" x14ac:dyDescent="0.3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</v>
      </c>
      <c r="P5147">
        <v>51780</v>
      </c>
      <c r="Q5147" t="str">
        <f t="shared" si="83"/>
        <v>Street</v>
      </c>
    </row>
    <row r="5148" spans="1:17" x14ac:dyDescent="0.3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x14ac:dyDescent="0.3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</v>
      </c>
      <c r="P5149">
        <v>6418316</v>
      </c>
      <c r="Q5149" t="str">
        <f t="shared" si="83"/>
        <v>5-Large C&amp;I</v>
      </c>
    </row>
    <row r="5150" spans="1:17" x14ac:dyDescent="0.3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x14ac:dyDescent="0.3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x14ac:dyDescent="0.3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40.86</v>
      </c>
      <c r="P5152">
        <v>300</v>
      </c>
      <c r="Q5152" t="str">
        <f t="shared" si="83"/>
        <v>3-Small C&amp;I</v>
      </c>
    </row>
    <row r="5153" spans="1:17" x14ac:dyDescent="0.3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x14ac:dyDescent="0.3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184.98</v>
      </c>
      <c r="P5154">
        <v>641</v>
      </c>
      <c r="Q5154" t="str">
        <f t="shared" si="83"/>
        <v>3-Small C&amp;I</v>
      </c>
    </row>
    <row r="5155" spans="1:17" x14ac:dyDescent="0.3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45482.46</v>
      </c>
      <c r="P5155">
        <v>88583</v>
      </c>
      <c r="Q5155" t="str">
        <f t="shared" si="83"/>
        <v>Street</v>
      </c>
    </row>
    <row r="5156" spans="1:17" x14ac:dyDescent="0.3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60026.46</v>
      </c>
      <c r="P5156">
        <v>79830</v>
      </c>
      <c r="Q5156" t="str">
        <f t="shared" si="83"/>
        <v>Street</v>
      </c>
    </row>
    <row r="5157" spans="1:17" x14ac:dyDescent="0.3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25802.37</v>
      </c>
      <c r="P5157">
        <v>63021</v>
      </c>
      <c r="Q5157" t="str">
        <f t="shared" si="83"/>
        <v>Street</v>
      </c>
    </row>
    <row r="5158" spans="1:17" x14ac:dyDescent="0.3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43236.99</v>
      </c>
      <c r="P5158">
        <v>104294</v>
      </c>
      <c r="Q5158" t="str">
        <f t="shared" si="83"/>
        <v>Street</v>
      </c>
    </row>
    <row r="5159" spans="1:17" x14ac:dyDescent="0.3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695.66</v>
      </c>
      <c r="P5159">
        <v>1109</v>
      </c>
      <c r="Q5159" t="str">
        <f t="shared" si="83"/>
        <v>Street</v>
      </c>
    </row>
    <row r="5160" spans="1:17" x14ac:dyDescent="0.3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</v>
      </c>
      <c r="P5160">
        <v>35903</v>
      </c>
      <c r="Q5160" t="str">
        <f t="shared" si="83"/>
        <v>Street</v>
      </c>
    </row>
    <row r="5161" spans="1:17" x14ac:dyDescent="0.3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28760.55</v>
      </c>
      <c r="P5161">
        <v>132949</v>
      </c>
      <c r="Q5161" t="str">
        <f t="shared" si="83"/>
        <v>Street</v>
      </c>
    </row>
    <row r="5162" spans="1:17" x14ac:dyDescent="0.3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</v>
      </c>
      <c r="P5162">
        <v>18262</v>
      </c>
      <c r="Q5162" t="str">
        <f t="shared" si="83"/>
        <v>Street</v>
      </c>
    </row>
    <row r="5163" spans="1:17" x14ac:dyDescent="0.3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54.94</v>
      </c>
      <c r="P5163">
        <v>206</v>
      </c>
      <c r="Q5163" t="str">
        <f t="shared" si="83"/>
        <v>3-Small C&amp;I</v>
      </c>
    </row>
    <row r="5164" spans="1:17" x14ac:dyDescent="0.3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</v>
      </c>
      <c r="P5164">
        <v>390</v>
      </c>
      <c r="Q5164" t="str">
        <f t="shared" si="83"/>
        <v>3-Small C&amp;I</v>
      </c>
    </row>
    <row r="5165" spans="1:17" x14ac:dyDescent="0.3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x14ac:dyDescent="0.3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x14ac:dyDescent="0.3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x14ac:dyDescent="0.3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</v>
      </c>
      <c r="P5168">
        <v>2840</v>
      </c>
      <c r="Q5168" t="str">
        <f t="shared" si="83"/>
        <v>Street</v>
      </c>
    </row>
    <row r="5169" spans="1:17" x14ac:dyDescent="0.3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x14ac:dyDescent="0.3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x14ac:dyDescent="0.3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x14ac:dyDescent="0.3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</v>
      </c>
      <c r="P5172">
        <v>3211</v>
      </c>
      <c r="Q5172" t="str">
        <f t="shared" si="83"/>
        <v>Street</v>
      </c>
    </row>
    <row r="5173" spans="1:17" x14ac:dyDescent="0.3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x14ac:dyDescent="0.3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860.31</v>
      </c>
      <c r="P5174">
        <v>174</v>
      </c>
      <c r="Q5174" t="str">
        <f t="shared" si="83"/>
        <v>Street</v>
      </c>
    </row>
    <row r="5175" spans="1:17" x14ac:dyDescent="0.3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817.31</v>
      </c>
      <c r="P5175">
        <v>4728</v>
      </c>
      <c r="Q5175" t="str">
        <f t="shared" si="83"/>
        <v>3-Small C&amp;I</v>
      </c>
    </row>
    <row r="5176" spans="1:17" x14ac:dyDescent="0.3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x14ac:dyDescent="0.3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x14ac:dyDescent="0.3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x14ac:dyDescent="0.3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x14ac:dyDescent="0.3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1106.81</v>
      </c>
      <c r="P5180">
        <v>7022</v>
      </c>
      <c r="Q5180" t="str">
        <f t="shared" si="83"/>
        <v>2-Low Income Residential</v>
      </c>
    </row>
    <row r="5181" spans="1:17" x14ac:dyDescent="0.3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66.22</v>
      </c>
      <c r="P5181">
        <v>117</v>
      </c>
      <c r="Q5181" t="str">
        <f t="shared" si="83"/>
        <v>Street</v>
      </c>
    </row>
    <row r="5182" spans="1:17" x14ac:dyDescent="0.3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479.76</v>
      </c>
      <c r="P5182">
        <v>1018</v>
      </c>
      <c r="Q5182" t="str">
        <f t="shared" si="83"/>
        <v>Street</v>
      </c>
    </row>
    <row r="5183" spans="1:17" x14ac:dyDescent="0.3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88.82</v>
      </c>
      <c r="P5183">
        <v>303</v>
      </c>
      <c r="Q5183" t="str">
        <f t="shared" si="83"/>
        <v>Street</v>
      </c>
    </row>
    <row r="5184" spans="1:17" x14ac:dyDescent="0.3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</v>
      </c>
      <c r="P5184">
        <v>22551501</v>
      </c>
      <c r="Q5184" t="str">
        <f t="shared" si="83"/>
        <v>1-Residential</v>
      </c>
    </row>
    <row r="5185" spans="1:17" x14ac:dyDescent="0.3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x14ac:dyDescent="0.3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x14ac:dyDescent="0.3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x14ac:dyDescent="0.3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x14ac:dyDescent="0.3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</v>
      </c>
      <c r="P5189">
        <v>8438</v>
      </c>
      <c r="Q5189" t="str">
        <f t="shared" si="83"/>
        <v>Street</v>
      </c>
    </row>
    <row r="5190" spans="1:17" x14ac:dyDescent="0.3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7.92</v>
      </c>
      <c r="P5190">
        <v>7</v>
      </c>
      <c r="Q5190" t="str">
        <f t="shared" si="83"/>
        <v>3-Small C&amp;I</v>
      </c>
    </row>
    <row r="5191" spans="1:17" x14ac:dyDescent="0.3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x14ac:dyDescent="0.3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x14ac:dyDescent="0.3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107.32</v>
      </c>
      <c r="P5193">
        <v>427</v>
      </c>
      <c r="Q5193" t="str">
        <f t="shared" si="83"/>
        <v>1-Residential</v>
      </c>
    </row>
    <row r="5194" spans="1:17" x14ac:dyDescent="0.3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x14ac:dyDescent="0.3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x14ac:dyDescent="0.3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x14ac:dyDescent="0.3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3310.39</v>
      </c>
      <c r="P5197">
        <v>29160</v>
      </c>
      <c r="Q5197" t="str">
        <f t="shared" si="83"/>
        <v>3-Small C&amp;I</v>
      </c>
    </row>
    <row r="5198" spans="1:17" x14ac:dyDescent="0.3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</v>
      </c>
      <c r="P5198">
        <v>44940</v>
      </c>
      <c r="Q5198" t="str">
        <f t="shared" ref="Q5198:Q5261" si="84">VLOOKUP(TRIM(J5198),S:T,2,FALSE)</f>
        <v>4-Medium C&amp;I</v>
      </c>
    </row>
    <row r="5199" spans="1:17" x14ac:dyDescent="0.3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3040.62</v>
      </c>
      <c r="P5199">
        <v>15600</v>
      </c>
      <c r="Q5199" t="str">
        <f t="shared" si="84"/>
        <v>4-Medium C&amp;I</v>
      </c>
    </row>
    <row r="5200" spans="1:17" x14ac:dyDescent="0.3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</v>
      </c>
      <c r="P5200">
        <v>0</v>
      </c>
      <c r="Q5200" t="str">
        <f t="shared" si="84"/>
        <v>3-Small C&amp;I</v>
      </c>
    </row>
    <row r="5201" spans="1:17" x14ac:dyDescent="0.3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</v>
      </c>
      <c r="P5201">
        <v>50600</v>
      </c>
      <c r="Q5201" t="str">
        <f t="shared" si="84"/>
        <v>4-Medium C&amp;I</v>
      </c>
    </row>
    <row r="5202" spans="1:17" x14ac:dyDescent="0.3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</v>
      </c>
      <c r="P5202">
        <v>2273435</v>
      </c>
      <c r="Q5202" t="str">
        <f t="shared" si="84"/>
        <v>OTHER</v>
      </c>
    </row>
    <row r="5203" spans="1:17" x14ac:dyDescent="0.3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x14ac:dyDescent="0.3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</v>
      </c>
      <c r="P5204">
        <v>60272</v>
      </c>
      <c r="Q5204" t="str">
        <f t="shared" si="84"/>
        <v>3-Small C&amp;I</v>
      </c>
    </row>
    <row r="5205" spans="1:17" x14ac:dyDescent="0.3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366.46</v>
      </c>
      <c r="P5205">
        <v>2844</v>
      </c>
      <c r="Q5205" t="str">
        <f t="shared" si="84"/>
        <v>3-Small C&amp;I</v>
      </c>
    </row>
    <row r="5206" spans="1:17" x14ac:dyDescent="0.3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x14ac:dyDescent="0.3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</v>
      </c>
      <c r="P5207">
        <v>2093693</v>
      </c>
      <c r="Q5207" t="str">
        <f t="shared" si="84"/>
        <v>1-Residential</v>
      </c>
    </row>
    <row r="5208" spans="1:17" x14ac:dyDescent="0.3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</v>
      </c>
      <c r="P5208">
        <v>14232</v>
      </c>
      <c r="Q5208" t="str">
        <f t="shared" si="84"/>
        <v>3-Small C&amp;I</v>
      </c>
    </row>
    <row r="5209" spans="1:17" x14ac:dyDescent="0.3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4065.06</v>
      </c>
      <c r="P5209">
        <v>25637</v>
      </c>
      <c r="Q5209" t="str">
        <f t="shared" si="84"/>
        <v>2-Low Income Residential</v>
      </c>
    </row>
    <row r="5210" spans="1:17" x14ac:dyDescent="0.3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</v>
      </c>
      <c r="P5210">
        <v>3703</v>
      </c>
      <c r="Q5210" t="str">
        <f t="shared" si="84"/>
        <v>3-Small C&amp;I</v>
      </c>
    </row>
    <row r="5211" spans="1:17" x14ac:dyDescent="0.3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x14ac:dyDescent="0.3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5656.94</v>
      </c>
      <c r="P5212">
        <v>103976</v>
      </c>
      <c r="Q5212" t="str">
        <f t="shared" si="84"/>
        <v>2-Low Income Residential</v>
      </c>
    </row>
    <row r="5213" spans="1:17" x14ac:dyDescent="0.3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x14ac:dyDescent="0.3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</v>
      </c>
      <c r="P5214">
        <v>1466</v>
      </c>
      <c r="Q5214" t="str">
        <f t="shared" si="84"/>
        <v>3-Small C&amp;I</v>
      </c>
    </row>
    <row r="5215" spans="1:17" x14ac:dyDescent="0.3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3359.87</v>
      </c>
      <c r="P5215">
        <v>13285</v>
      </c>
      <c r="Q5215" t="str">
        <f t="shared" si="84"/>
        <v>1-Residential</v>
      </c>
    </row>
    <row r="5216" spans="1:17" x14ac:dyDescent="0.3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</v>
      </c>
      <c r="P5216">
        <v>302142</v>
      </c>
      <c r="Q5216" t="str">
        <f t="shared" si="84"/>
        <v>3-Small C&amp;I</v>
      </c>
    </row>
    <row r="5217" spans="1:17" x14ac:dyDescent="0.3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x14ac:dyDescent="0.3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x14ac:dyDescent="0.3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7180.32</v>
      </c>
      <c r="P5219">
        <v>35816</v>
      </c>
      <c r="Q5219" t="str">
        <f t="shared" si="84"/>
        <v>4-Medium C&amp;I</v>
      </c>
    </row>
    <row r="5220" spans="1:17" x14ac:dyDescent="0.3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8.93</v>
      </c>
      <c r="P5220">
        <v>19</v>
      </c>
      <c r="Q5220" t="str">
        <f t="shared" si="84"/>
        <v>Street</v>
      </c>
    </row>
    <row r="5221" spans="1:17" x14ac:dyDescent="0.3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</v>
      </c>
      <c r="P5221">
        <v>1004</v>
      </c>
      <c r="Q5221" t="str">
        <f t="shared" si="84"/>
        <v>3-Small C&amp;I</v>
      </c>
    </row>
    <row r="5222" spans="1:17" x14ac:dyDescent="0.3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</v>
      </c>
      <c r="P5222">
        <v>101520</v>
      </c>
      <c r="Q5222" t="str">
        <f t="shared" si="84"/>
        <v>5-Large C&amp;I</v>
      </c>
    </row>
    <row r="5223" spans="1:17" x14ac:dyDescent="0.3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</v>
      </c>
      <c r="P5223">
        <v>1116680</v>
      </c>
      <c r="Q5223" t="str">
        <f t="shared" si="84"/>
        <v>5-Large C&amp;I</v>
      </c>
    </row>
    <row r="5224" spans="1:17" x14ac:dyDescent="0.3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3272.83</v>
      </c>
      <c r="P5224">
        <v>21366</v>
      </c>
      <c r="Q5224" t="str">
        <f t="shared" si="84"/>
        <v>1-Residential</v>
      </c>
    </row>
    <row r="5225" spans="1:17" x14ac:dyDescent="0.3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</v>
      </c>
      <c r="P5225">
        <v>2508878</v>
      </c>
      <c r="Q5225" t="str">
        <f t="shared" si="84"/>
        <v>3-Small C&amp;I</v>
      </c>
    </row>
    <row r="5226" spans="1:17" x14ac:dyDescent="0.3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x14ac:dyDescent="0.3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</v>
      </c>
      <c r="P5227">
        <v>3296</v>
      </c>
      <c r="Q5227" t="str">
        <f t="shared" si="84"/>
        <v>3-Small C&amp;I</v>
      </c>
    </row>
    <row r="5228" spans="1:17" x14ac:dyDescent="0.3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</v>
      </c>
      <c r="P5228">
        <v>28623</v>
      </c>
      <c r="Q5228" t="str">
        <f t="shared" si="84"/>
        <v>3-Small C&amp;I</v>
      </c>
    </row>
    <row r="5229" spans="1:17" x14ac:dyDescent="0.3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</v>
      </c>
      <c r="P5229">
        <v>1725776</v>
      </c>
      <c r="Q5229" t="str">
        <f t="shared" si="84"/>
        <v>4-Medium C&amp;I</v>
      </c>
    </row>
    <row r="5230" spans="1:17" x14ac:dyDescent="0.3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x14ac:dyDescent="0.3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</v>
      </c>
      <c r="P5231">
        <v>2920</v>
      </c>
      <c r="Q5231" t="str">
        <f t="shared" si="84"/>
        <v>4-Medium C&amp;I</v>
      </c>
    </row>
    <row r="5232" spans="1:17" x14ac:dyDescent="0.3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</v>
      </c>
      <c r="P5232">
        <v>89182</v>
      </c>
      <c r="Q5232" t="str">
        <f t="shared" si="84"/>
        <v>5-Large C&amp;I</v>
      </c>
    </row>
    <row r="5233" spans="1:17" x14ac:dyDescent="0.3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</v>
      </c>
      <c r="P5233">
        <v>189</v>
      </c>
      <c r="Q5233" t="str">
        <f t="shared" si="84"/>
        <v>3-Small C&amp;I</v>
      </c>
    </row>
    <row r="5234" spans="1:17" x14ac:dyDescent="0.3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</v>
      </c>
      <c r="P5234">
        <v>14063</v>
      </c>
      <c r="Q5234" t="str">
        <f t="shared" si="84"/>
        <v>Street</v>
      </c>
    </row>
    <row r="5235" spans="1:17" x14ac:dyDescent="0.3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x14ac:dyDescent="0.3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6146.32</v>
      </c>
      <c r="P5236">
        <v>24937</v>
      </c>
      <c r="Q5236" t="str">
        <f t="shared" si="84"/>
        <v>1-Residential</v>
      </c>
    </row>
    <row r="5237" spans="1:17" x14ac:dyDescent="0.3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</v>
      </c>
      <c r="P5237">
        <v>151</v>
      </c>
      <c r="Q5237" t="str">
        <f t="shared" si="84"/>
        <v>2-Low Income Residential</v>
      </c>
    </row>
    <row r="5238" spans="1:17" x14ac:dyDescent="0.3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x14ac:dyDescent="0.3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</v>
      </c>
      <c r="P5239">
        <v>1362</v>
      </c>
      <c r="Q5239" t="str">
        <f t="shared" si="84"/>
        <v>2-Low Income Residential</v>
      </c>
    </row>
    <row r="5240" spans="1:17" x14ac:dyDescent="0.3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x14ac:dyDescent="0.3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x14ac:dyDescent="0.3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x14ac:dyDescent="0.3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</v>
      </c>
      <c r="P5243">
        <v>203812</v>
      </c>
      <c r="Q5243" t="str">
        <f t="shared" si="84"/>
        <v>1-Residential</v>
      </c>
    </row>
    <row r="5244" spans="1:17" x14ac:dyDescent="0.3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</v>
      </c>
      <c r="P5244">
        <v>740380</v>
      </c>
      <c r="Q5244" t="str">
        <f t="shared" si="84"/>
        <v>3-Small C&amp;I</v>
      </c>
    </row>
    <row r="5245" spans="1:17" x14ac:dyDescent="0.3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x14ac:dyDescent="0.3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x14ac:dyDescent="0.3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x14ac:dyDescent="0.3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x14ac:dyDescent="0.3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</v>
      </c>
      <c r="P5249">
        <v>15923</v>
      </c>
      <c r="Q5249" t="str">
        <f t="shared" si="84"/>
        <v>Street</v>
      </c>
    </row>
    <row r="5250" spans="1:17" x14ac:dyDescent="0.3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x14ac:dyDescent="0.3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x14ac:dyDescent="0.3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x14ac:dyDescent="0.3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x14ac:dyDescent="0.3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x14ac:dyDescent="0.3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x14ac:dyDescent="0.3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x14ac:dyDescent="0.3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</v>
      </c>
      <c r="P5257">
        <v>83</v>
      </c>
      <c r="Q5257" t="str">
        <f t="shared" si="84"/>
        <v>1-Residential</v>
      </c>
    </row>
    <row r="5258" spans="1:17" x14ac:dyDescent="0.3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x14ac:dyDescent="0.3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</v>
      </c>
      <c r="P5259">
        <v>385</v>
      </c>
      <c r="Q5259" t="str">
        <f t="shared" si="84"/>
        <v>2-Low Income Residential</v>
      </c>
    </row>
    <row r="5260" spans="1:17" x14ac:dyDescent="0.3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x14ac:dyDescent="0.3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</v>
      </c>
      <c r="P5261">
        <v>434159</v>
      </c>
      <c r="Q5261" t="str">
        <f t="shared" si="84"/>
        <v>3-Small C&amp;I</v>
      </c>
    </row>
    <row r="5262" spans="1:17" x14ac:dyDescent="0.3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</v>
      </c>
      <c r="P5262">
        <v>5881832</v>
      </c>
      <c r="Q5262" t="str">
        <f t="shared" ref="Q5262:Q5325" si="85">VLOOKUP(TRIM(J5262),S:T,2,FALSE)</f>
        <v>3-Small C&amp;I</v>
      </c>
    </row>
    <row r="5263" spans="1:17" x14ac:dyDescent="0.3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x14ac:dyDescent="0.3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x14ac:dyDescent="0.3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252730.21</v>
      </c>
      <c r="P5265">
        <v>1342909</v>
      </c>
      <c r="Q5265" t="str">
        <f t="shared" si="85"/>
        <v>4-Medium C&amp;I</v>
      </c>
    </row>
    <row r="5266" spans="1:17" x14ac:dyDescent="0.3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10.37</v>
      </c>
      <c r="P5266">
        <v>0</v>
      </c>
      <c r="Q5266" t="str">
        <f t="shared" si="85"/>
        <v>3-Small C&amp;I</v>
      </c>
    </row>
    <row r="5267" spans="1:17" x14ac:dyDescent="0.3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4010.81</v>
      </c>
      <c r="P5267">
        <v>16614</v>
      </c>
      <c r="Q5267" t="str">
        <f t="shared" si="85"/>
        <v>3-Small C&amp;I</v>
      </c>
    </row>
    <row r="5268" spans="1:17" x14ac:dyDescent="0.3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x14ac:dyDescent="0.3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x14ac:dyDescent="0.3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</v>
      </c>
      <c r="P5270">
        <v>119480</v>
      </c>
      <c r="Q5270" t="str">
        <f t="shared" si="85"/>
        <v>4-Medium C&amp;I</v>
      </c>
    </row>
    <row r="5271" spans="1:17" x14ac:dyDescent="0.3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98441.45</v>
      </c>
      <c r="P5271">
        <v>520609</v>
      </c>
      <c r="Q5271" t="str">
        <f t="shared" si="85"/>
        <v>4-Medium C&amp;I</v>
      </c>
    </row>
    <row r="5272" spans="1:17" x14ac:dyDescent="0.3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88880.12</v>
      </c>
      <c r="P5272">
        <v>240219</v>
      </c>
      <c r="Q5272" t="str">
        <f t="shared" si="85"/>
        <v>Street</v>
      </c>
    </row>
    <row r="5273" spans="1:17" x14ac:dyDescent="0.3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x14ac:dyDescent="0.3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</v>
      </c>
      <c r="P5274">
        <v>1037165</v>
      </c>
      <c r="Q5274" t="str">
        <f t="shared" si="85"/>
        <v>Street</v>
      </c>
    </row>
    <row r="5275" spans="1:17" x14ac:dyDescent="0.3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x14ac:dyDescent="0.3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</v>
      </c>
      <c r="P5276">
        <v>50000</v>
      </c>
      <c r="Q5276" t="str">
        <f t="shared" si="85"/>
        <v>5-Large C&amp;I</v>
      </c>
    </row>
    <row r="5277" spans="1:17" x14ac:dyDescent="0.3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</v>
      </c>
      <c r="P5277">
        <v>20617565</v>
      </c>
      <c r="Q5277" t="str">
        <f t="shared" si="85"/>
        <v>5-Large C&amp;I</v>
      </c>
    </row>
    <row r="5278" spans="1:17" x14ac:dyDescent="0.3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x14ac:dyDescent="0.3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381912.3</v>
      </c>
      <c r="P5279">
        <v>2734469</v>
      </c>
      <c r="Q5279" t="str">
        <f t="shared" si="85"/>
        <v>1-Residential</v>
      </c>
    </row>
    <row r="5280" spans="1:17" x14ac:dyDescent="0.3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x14ac:dyDescent="0.3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x14ac:dyDescent="0.3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</v>
      </c>
      <c r="P5282">
        <v>1120550</v>
      </c>
      <c r="Q5282" t="str">
        <f t="shared" si="85"/>
        <v>3-Small C&amp;I</v>
      </c>
    </row>
    <row r="5283" spans="1:17" x14ac:dyDescent="0.3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908704.96</v>
      </c>
      <c r="P5283">
        <v>7510726</v>
      </c>
      <c r="Q5283" t="str">
        <f t="shared" si="85"/>
        <v>3-Small C&amp;I</v>
      </c>
    </row>
    <row r="5284" spans="1:17" x14ac:dyDescent="0.3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x14ac:dyDescent="0.3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x14ac:dyDescent="0.3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386177.49</v>
      </c>
      <c r="P5286">
        <v>4063052</v>
      </c>
      <c r="Q5286" t="str">
        <f t="shared" si="85"/>
        <v>4-Medium C&amp;I</v>
      </c>
    </row>
    <row r="5287" spans="1:17" x14ac:dyDescent="0.3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216028.4</v>
      </c>
      <c r="P5287">
        <v>1866664</v>
      </c>
      <c r="Q5287" t="str">
        <f t="shared" si="85"/>
        <v>3-Small C&amp;I</v>
      </c>
    </row>
    <row r="5288" spans="1:17" x14ac:dyDescent="0.3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</v>
      </c>
      <c r="P5288">
        <v>292</v>
      </c>
      <c r="Q5288" t="str">
        <f t="shared" si="85"/>
        <v>3-Small C&amp;I</v>
      </c>
    </row>
    <row r="5289" spans="1:17" x14ac:dyDescent="0.3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x14ac:dyDescent="0.3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</v>
      </c>
      <c r="P5290">
        <v>28409</v>
      </c>
      <c r="Q5290" t="str">
        <f t="shared" si="85"/>
        <v>4-Medium C&amp;I</v>
      </c>
    </row>
    <row r="5291" spans="1:17" x14ac:dyDescent="0.3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</v>
      </c>
      <c r="P5291">
        <v>3663642</v>
      </c>
      <c r="Q5291" t="str">
        <f t="shared" si="85"/>
        <v>4-Medium C&amp;I</v>
      </c>
    </row>
    <row r="5292" spans="1:17" x14ac:dyDescent="0.3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x14ac:dyDescent="0.3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x14ac:dyDescent="0.3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x14ac:dyDescent="0.3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x14ac:dyDescent="0.3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813359.47</v>
      </c>
      <c r="P5296">
        <v>4865610</v>
      </c>
      <c r="Q5296" t="str">
        <f t="shared" si="85"/>
        <v>5-Large C&amp;I</v>
      </c>
    </row>
    <row r="5297" spans="1:17" x14ac:dyDescent="0.3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x14ac:dyDescent="0.3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472910.22</v>
      </c>
      <c r="P5298">
        <v>4181936</v>
      </c>
      <c r="Q5298" t="str">
        <f t="shared" si="85"/>
        <v>3-Small C&amp;I</v>
      </c>
    </row>
    <row r="5299" spans="1:17" x14ac:dyDescent="0.3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40.86</v>
      </c>
      <c r="P5299">
        <v>300</v>
      </c>
      <c r="Q5299" t="str">
        <f t="shared" si="85"/>
        <v>3-Small C&amp;I</v>
      </c>
    </row>
    <row r="5300" spans="1:17" x14ac:dyDescent="0.3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x14ac:dyDescent="0.3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181.85</v>
      </c>
      <c r="P5301">
        <v>625</v>
      </c>
      <c r="Q5301" t="str">
        <f t="shared" si="85"/>
        <v>3-Small C&amp;I</v>
      </c>
    </row>
    <row r="5302" spans="1:17" x14ac:dyDescent="0.3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49897.14</v>
      </c>
      <c r="P5302">
        <v>102990</v>
      </c>
      <c r="Q5302" t="str">
        <f t="shared" si="85"/>
        <v>Street</v>
      </c>
    </row>
    <row r="5303" spans="1:17" x14ac:dyDescent="0.3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59869.53</v>
      </c>
      <c r="P5303">
        <v>88775</v>
      </c>
      <c r="Q5303" t="str">
        <f t="shared" si="85"/>
        <v>Street</v>
      </c>
    </row>
    <row r="5304" spans="1:17" x14ac:dyDescent="0.3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x14ac:dyDescent="0.3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x14ac:dyDescent="0.3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x14ac:dyDescent="0.3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x14ac:dyDescent="0.3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31783.78</v>
      </c>
      <c r="P5308">
        <v>146970</v>
      </c>
      <c r="Q5308" t="str">
        <f t="shared" si="85"/>
        <v>Street</v>
      </c>
    </row>
    <row r="5309" spans="1:17" x14ac:dyDescent="0.3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</v>
      </c>
      <c r="P5309">
        <v>-93026</v>
      </c>
      <c r="Q5309" t="str">
        <f t="shared" si="85"/>
        <v>Street</v>
      </c>
    </row>
    <row r="5310" spans="1:17" x14ac:dyDescent="0.3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</v>
      </c>
      <c r="P5310">
        <v>227</v>
      </c>
      <c r="Q5310" t="str">
        <f t="shared" si="85"/>
        <v>3-Small C&amp;I</v>
      </c>
    </row>
    <row r="5311" spans="1:17" x14ac:dyDescent="0.3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x14ac:dyDescent="0.3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534073.21</v>
      </c>
      <c r="P5312">
        <v>870764</v>
      </c>
      <c r="Q5312" t="str">
        <f t="shared" si="85"/>
        <v>Street</v>
      </c>
    </row>
    <row r="5313" spans="1:17" x14ac:dyDescent="0.3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x14ac:dyDescent="0.3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x14ac:dyDescent="0.3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1415.81</v>
      </c>
      <c r="P5315">
        <v>3152</v>
      </c>
      <c r="Q5315" t="str">
        <f t="shared" si="85"/>
        <v>Street</v>
      </c>
    </row>
    <row r="5316" spans="1:17" x14ac:dyDescent="0.3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x14ac:dyDescent="0.3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</v>
      </c>
      <c r="P5317">
        <v>1218</v>
      </c>
      <c r="Q5317" t="str">
        <f t="shared" si="85"/>
        <v>3-Small C&amp;I</v>
      </c>
    </row>
    <row r="5318" spans="1:17" x14ac:dyDescent="0.3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x14ac:dyDescent="0.3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725.03</v>
      </c>
      <c r="P5319">
        <v>3562</v>
      </c>
      <c r="Q5319" t="str">
        <f t="shared" si="85"/>
        <v>Street</v>
      </c>
    </row>
    <row r="5320" spans="1:17" x14ac:dyDescent="0.3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2037.81</v>
      </c>
      <c r="P5320">
        <v>536</v>
      </c>
      <c r="Q5320" t="str">
        <f t="shared" si="85"/>
        <v>Street</v>
      </c>
    </row>
    <row r="5321" spans="1:17" x14ac:dyDescent="0.3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</v>
      </c>
      <c r="P5321">
        <v>193</v>
      </c>
      <c r="Q5321" t="str">
        <f t="shared" si="85"/>
        <v>Street</v>
      </c>
    </row>
    <row r="5322" spans="1:17" x14ac:dyDescent="0.3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</v>
      </c>
      <c r="P5322">
        <v>5288</v>
      </c>
      <c r="Q5322" t="str">
        <f t="shared" si="85"/>
        <v>3-Small C&amp;I</v>
      </c>
    </row>
    <row r="5323" spans="1:17" x14ac:dyDescent="0.3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</v>
      </c>
      <c r="P5323">
        <v>21889937</v>
      </c>
      <c r="Q5323" t="str">
        <f t="shared" si="85"/>
        <v>1-Residential</v>
      </c>
    </row>
    <row r="5324" spans="1:17" x14ac:dyDescent="0.3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x14ac:dyDescent="0.3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</v>
      </c>
      <c r="P5325">
        <v>6411</v>
      </c>
      <c r="Q5325" t="str">
        <f t="shared" si="85"/>
        <v>3-Small C&amp;I</v>
      </c>
    </row>
    <row r="5326" spans="1:17" x14ac:dyDescent="0.3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ref="Q5326:Q5389" si="86">VLOOKUP(TRIM(J5326),S:T,2,FALSE)</f>
        <v>2-Low Income Residential</v>
      </c>
    </row>
    <row r="5327" spans="1:17" x14ac:dyDescent="0.3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x14ac:dyDescent="0.3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x14ac:dyDescent="0.3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x14ac:dyDescent="0.3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89.71</v>
      </c>
      <c r="P5330">
        <v>337</v>
      </c>
      <c r="Q5330" t="str">
        <f t="shared" si="86"/>
        <v>Street</v>
      </c>
    </row>
    <row r="5331" spans="1:17" x14ac:dyDescent="0.3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x14ac:dyDescent="0.3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</v>
      </c>
      <c r="P5332">
        <v>3377748</v>
      </c>
      <c r="Q5332" t="str">
        <f t="shared" si="86"/>
        <v>2-Low Income Residential</v>
      </c>
    </row>
    <row r="5333" spans="1:17" x14ac:dyDescent="0.3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x14ac:dyDescent="0.3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2888.87</v>
      </c>
      <c r="P5334">
        <v>4157</v>
      </c>
      <c r="Q5334" t="str">
        <f t="shared" si="86"/>
        <v>Street</v>
      </c>
    </row>
    <row r="5335" spans="1:17" x14ac:dyDescent="0.3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x14ac:dyDescent="0.3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5900.9</v>
      </c>
      <c r="P5336">
        <v>9390</v>
      </c>
      <c r="Q5336" t="str">
        <f t="shared" si="86"/>
        <v>Street</v>
      </c>
    </row>
    <row r="5337" spans="1:17" x14ac:dyDescent="0.3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x14ac:dyDescent="0.3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70.22</v>
      </c>
      <c r="P5338">
        <v>346</v>
      </c>
      <c r="Q5338" t="str">
        <f t="shared" si="86"/>
        <v>Street</v>
      </c>
    </row>
    <row r="5339" spans="1:17" x14ac:dyDescent="0.3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x14ac:dyDescent="0.3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x14ac:dyDescent="0.3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</v>
      </c>
      <c r="P5341">
        <v>19296</v>
      </c>
      <c r="Q5341" t="str">
        <f t="shared" si="86"/>
        <v>3-Small C&amp;I</v>
      </c>
    </row>
    <row r="5342" spans="1:17" x14ac:dyDescent="0.3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1436.6</v>
      </c>
      <c r="P5342">
        <v>6930</v>
      </c>
      <c r="Q5342" t="str">
        <f t="shared" si="86"/>
        <v>4-Medium C&amp;I</v>
      </c>
    </row>
    <row r="5343" spans="1:17" x14ac:dyDescent="0.3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2315.37</v>
      </c>
      <c r="P5343">
        <v>11640</v>
      </c>
      <c r="Q5343" t="str">
        <f t="shared" si="86"/>
        <v>4-Medium C&amp;I</v>
      </c>
    </row>
    <row r="5344" spans="1:17" x14ac:dyDescent="0.3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x14ac:dyDescent="0.3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</v>
      </c>
      <c r="P5345">
        <v>32340</v>
      </c>
      <c r="Q5345" t="str">
        <f t="shared" si="86"/>
        <v>4-Medium C&amp;I</v>
      </c>
    </row>
    <row r="5346" spans="1:17" x14ac:dyDescent="0.3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x14ac:dyDescent="0.3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x14ac:dyDescent="0.3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x14ac:dyDescent="0.3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</v>
      </c>
      <c r="P5349">
        <v>0</v>
      </c>
      <c r="Q5349" t="str">
        <f t="shared" si="86"/>
        <v>3-Small C&amp;I</v>
      </c>
    </row>
    <row r="5350" spans="1:17" x14ac:dyDescent="0.3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</v>
      </c>
      <c r="P5350">
        <v>45200</v>
      </c>
      <c r="Q5350" t="str">
        <f t="shared" si="86"/>
        <v>4-Medium C&amp;I</v>
      </c>
    </row>
    <row r="5351" spans="1:17" x14ac:dyDescent="0.3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</v>
      </c>
      <c r="P5351">
        <v>2680349</v>
      </c>
      <c r="Q5351" t="str">
        <f t="shared" si="86"/>
        <v>OTHER</v>
      </c>
    </row>
    <row r="5352" spans="1:17" x14ac:dyDescent="0.3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x14ac:dyDescent="0.3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366.46</v>
      </c>
      <c r="P5353">
        <v>2844</v>
      </c>
      <c r="Q5353" t="str">
        <f t="shared" si="86"/>
        <v>3-Small C&amp;I</v>
      </c>
    </row>
    <row r="5354" spans="1:17" x14ac:dyDescent="0.3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</v>
      </c>
      <c r="P5354">
        <v>44700</v>
      </c>
      <c r="Q5354" t="str">
        <f t="shared" si="86"/>
        <v>4-Medium C&amp;I</v>
      </c>
    </row>
    <row r="5355" spans="1:17" x14ac:dyDescent="0.3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</v>
      </c>
      <c r="P5355">
        <v>1409242</v>
      </c>
      <c r="Q5355" t="str">
        <f t="shared" si="86"/>
        <v>1-Residential</v>
      </c>
    </row>
    <row r="5356" spans="1:17" x14ac:dyDescent="0.3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</v>
      </c>
      <c r="P5356">
        <v>7762</v>
      </c>
      <c r="Q5356" t="str">
        <f t="shared" si="86"/>
        <v>1-Residential</v>
      </c>
    </row>
    <row r="5357" spans="1:17" x14ac:dyDescent="0.3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2464.85</v>
      </c>
      <c r="P5357">
        <v>11291</v>
      </c>
      <c r="Q5357" t="str">
        <f t="shared" si="86"/>
        <v>3-Small C&amp;I</v>
      </c>
    </row>
    <row r="5358" spans="1:17" x14ac:dyDescent="0.3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x14ac:dyDescent="0.3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x14ac:dyDescent="0.3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x14ac:dyDescent="0.3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</v>
      </c>
      <c r="P5361">
        <v>75239</v>
      </c>
      <c r="Q5361" t="str">
        <f t="shared" si="86"/>
        <v>2-Low Income Residential</v>
      </c>
    </row>
    <row r="5362" spans="1:17" x14ac:dyDescent="0.3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x14ac:dyDescent="0.3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</v>
      </c>
      <c r="P5363">
        <v>887</v>
      </c>
      <c r="Q5363" t="str">
        <f t="shared" si="86"/>
        <v>3-Small C&amp;I</v>
      </c>
    </row>
    <row r="5364" spans="1:17" x14ac:dyDescent="0.3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x14ac:dyDescent="0.3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</v>
      </c>
      <c r="P5365">
        <v>276831</v>
      </c>
      <c r="Q5365" t="str">
        <f t="shared" si="86"/>
        <v>3-Small C&amp;I</v>
      </c>
    </row>
    <row r="5366" spans="1:17" x14ac:dyDescent="0.3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</v>
      </c>
      <c r="P5366">
        <v>736</v>
      </c>
      <c r="Q5366" t="str">
        <f t="shared" si="86"/>
        <v>3-Small C&amp;I</v>
      </c>
    </row>
    <row r="5367" spans="1:17" x14ac:dyDescent="0.3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x14ac:dyDescent="0.3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x14ac:dyDescent="0.3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x14ac:dyDescent="0.3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190.73</v>
      </c>
      <c r="P5370">
        <v>1122</v>
      </c>
      <c r="Q5370" t="str">
        <f t="shared" si="86"/>
        <v>3-Small C&amp;I</v>
      </c>
    </row>
    <row r="5371" spans="1:17" x14ac:dyDescent="0.3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12729.56</v>
      </c>
      <c r="P5371">
        <v>75240</v>
      </c>
      <c r="Q5371" t="str">
        <f t="shared" si="86"/>
        <v>5-Large C&amp;I</v>
      </c>
    </row>
    <row r="5372" spans="1:17" x14ac:dyDescent="0.3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84571.62</v>
      </c>
      <c r="P5372">
        <v>1018760</v>
      </c>
      <c r="Q5372" t="str">
        <f t="shared" si="86"/>
        <v>5-Large C&amp;I</v>
      </c>
    </row>
    <row r="5373" spans="1:17" x14ac:dyDescent="0.3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</v>
      </c>
      <c r="P5373">
        <v>19562</v>
      </c>
      <c r="Q5373" t="str">
        <f t="shared" si="86"/>
        <v>1-Residential</v>
      </c>
    </row>
    <row r="5374" spans="1:17" x14ac:dyDescent="0.3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x14ac:dyDescent="0.3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</v>
      </c>
      <c r="P5375">
        <v>1664</v>
      </c>
      <c r="Q5375" t="str">
        <f t="shared" si="86"/>
        <v>3-Small C&amp;I</v>
      </c>
    </row>
    <row r="5376" spans="1:17" x14ac:dyDescent="0.3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429.95</v>
      </c>
      <c r="P5376">
        <v>2776</v>
      </c>
      <c r="Q5376" t="str">
        <f t="shared" si="86"/>
        <v>3-Small C&amp;I</v>
      </c>
    </row>
    <row r="5377" spans="1:17" x14ac:dyDescent="0.3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3460.12</v>
      </c>
      <c r="P5377">
        <v>24682</v>
      </c>
      <c r="Q5377" t="str">
        <f t="shared" si="86"/>
        <v>3-Small C&amp;I</v>
      </c>
    </row>
    <row r="5378" spans="1:17" x14ac:dyDescent="0.3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</v>
      </c>
      <c r="P5378">
        <v>1913619</v>
      </c>
      <c r="Q5378" t="str">
        <f t="shared" si="86"/>
        <v>4-Medium C&amp;I</v>
      </c>
    </row>
    <row r="5379" spans="1:17" x14ac:dyDescent="0.3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x14ac:dyDescent="0.3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</v>
      </c>
      <c r="P5380">
        <v>2600</v>
      </c>
      <c r="Q5380" t="str">
        <f t="shared" si="86"/>
        <v>4-Medium C&amp;I</v>
      </c>
    </row>
    <row r="5381" spans="1:17" x14ac:dyDescent="0.3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6054.23</v>
      </c>
      <c r="P5381">
        <v>74423</v>
      </c>
      <c r="Q5381" t="str">
        <f t="shared" si="86"/>
        <v>5-Large C&amp;I</v>
      </c>
    </row>
    <row r="5382" spans="1:17" x14ac:dyDescent="0.3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x14ac:dyDescent="0.3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6146.83</v>
      </c>
      <c r="P5383">
        <v>15819</v>
      </c>
      <c r="Q5383" t="str">
        <f t="shared" si="86"/>
        <v>Street</v>
      </c>
    </row>
    <row r="5384" spans="1:17" x14ac:dyDescent="0.3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x14ac:dyDescent="0.3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</v>
      </c>
      <c r="P5385">
        <v>21115</v>
      </c>
      <c r="Q5385" t="str">
        <f t="shared" si="86"/>
        <v>1-Residential</v>
      </c>
    </row>
    <row r="5386" spans="1:17" x14ac:dyDescent="0.3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</v>
      </c>
      <c r="P5386">
        <v>128</v>
      </c>
      <c r="Q5386" t="str">
        <f t="shared" si="86"/>
        <v>2-Low Income Residential</v>
      </c>
    </row>
    <row r="5387" spans="1:17" x14ac:dyDescent="0.3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x14ac:dyDescent="0.3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x14ac:dyDescent="0.3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x14ac:dyDescent="0.3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28.79</v>
      </c>
      <c r="P5390">
        <v>136</v>
      </c>
      <c r="Q5390" t="str">
        <f t="shared" ref="Q5390:Q5453" si="87">VLOOKUP(TRIM(J5390),S:T,2,FALSE)</f>
        <v>Street</v>
      </c>
    </row>
    <row r="5391" spans="1:17" x14ac:dyDescent="0.3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x14ac:dyDescent="0.3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x14ac:dyDescent="0.3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</v>
      </c>
      <c r="P5393">
        <v>576222</v>
      </c>
      <c r="Q5393" t="str">
        <f t="shared" si="87"/>
        <v>3-Small C&amp;I</v>
      </c>
    </row>
    <row r="5394" spans="1:17" x14ac:dyDescent="0.3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4357531.05</v>
      </c>
      <c r="P5394">
        <v>27169581</v>
      </c>
      <c r="Q5394" t="str">
        <f t="shared" si="87"/>
        <v>2-Low Income Residential</v>
      </c>
    </row>
    <row r="5395" spans="1:17" x14ac:dyDescent="0.3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x14ac:dyDescent="0.3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65479.17</v>
      </c>
      <c r="P5396">
        <v>287874</v>
      </c>
      <c r="Q5396" t="str">
        <f t="shared" si="87"/>
        <v>3-Small C&amp;I</v>
      </c>
    </row>
    <row r="5397" spans="1:17" x14ac:dyDescent="0.3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x14ac:dyDescent="0.3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80.91</v>
      </c>
      <c r="P5398">
        <v>314</v>
      </c>
      <c r="Q5398" t="str">
        <f t="shared" si="87"/>
        <v>3-Small C&amp;I</v>
      </c>
    </row>
    <row r="5399" spans="1:17" x14ac:dyDescent="0.3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7144.86</v>
      </c>
      <c r="P5399">
        <v>17976</v>
      </c>
      <c r="Q5399" t="str">
        <f t="shared" si="87"/>
        <v>Street</v>
      </c>
    </row>
    <row r="5400" spans="1:17" x14ac:dyDescent="0.3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</v>
      </c>
      <c r="P5400">
        <v>45586</v>
      </c>
      <c r="Q5400" t="str">
        <f t="shared" si="87"/>
        <v>Street</v>
      </c>
    </row>
    <row r="5401" spans="1:17" x14ac:dyDescent="0.3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x14ac:dyDescent="0.3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x14ac:dyDescent="0.3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x14ac:dyDescent="0.3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</v>
      </c>
      <c r="P5404">
        <v>438188</v>
      </c>
      <c r="Q5404" t="str">
        <f t="shared" si="87"/>
        <v>3-Small C&amp;I</v>
      </c>
    </row>
    <row r="5405" spans="1:17" x14ac:dyDescent="0.3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</v>
      </c>
      <c r="P5405">
        <v>244160</v>
      </c>
      <c r="Q5405" t="str">
        <f t="shared" si="87"/>
        <v>3-Small C&amp;I</v>
      </c>
    </row>
    <row r="5406" spans="1:17" x14ac:dyDescent="0.3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254786.58</v>
      </c>
      <c r="P5406">
        <v>1052638</v>
      </c>
      <c r="Q5406" t="str">
        <f t="shared" si="87"/>
        <v>1-Residential</v>
      </c>
    </row>
    <row r="5407" spans="1:17" x14ac:dyDescent="0.3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</v>
      </c>
      <c r="P5407">
        <v>69</v>
      </c>
      <c r="Q5407" t="str">
        <f t="shared" si="87"/>
        <v>1-Residential</v>
      </c>
    </row>
    <row r="5408" spans="1:17" x14ac:dyDescent="0.3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x14ac:dyDescent="0.3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58.41</v>
      </c>
      <c r="P5409">
        <v>356</v>
      </c>
      <c r="Q5409" t="str">
        <f t="shared" si="87"/>
        <v>2-Low Income Residential</v>
      </c>
    </row>
    <row r="5410" spans="1:17" x14ac:dyDescent="0.3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x14ac:dyDescent="0.3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x14ac:dyDescent="0.3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799729.85</v>
      </c>
      <c r="P5412">
        <v>5369098</v>
      </c>
      <c r="Q5412" t="str">
        <f t="shared" si="87"/>
        <v>3-Small C&amp;I</v>
      </c>
    </row>
    <row r="5413" spans="1:17" x14ac:dyDescent="0.3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x14ac:dyDescent="0.3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x14ac:dyDescent="0.3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</v>
      </c>
      <c r="P5415">
        <v>1048985</v>
      </c>
      <c r="Q5415" t="str">
        <f t="shared" si="87"/>
        <v>4-Medium C&amp;I</v>
      </c>
    </row>
    <row r="5416" spans="1:17" x14ac:dyDescent="0.3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</v>
      </c>
      <c r="P5416">
        <v>0</v>
      </c>
      <c r="Q5416" t="str">
        <f t="shared" si="87"/>
        <v>3-Small C&amp;I</v>
      </c>
    </row>
    <row r="5417" spans="1:17" x14ac:dyDescent="0.3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</v>
      </c>
      <c r="P5417">
        <v>18928</v>
      </c>
      <c r="Q5417" t="str">
        <f t="shared" si="87"/>
        <v>3-Small C&amp;I</v>
      </c>
    </row>
    <row r="5418" spans="1:17" x14ac:dyDescent="0.3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21951.69</v>
      </c>
      <c r="P5418">
        <v>122520</v>
      </c>
      <c r="Q5418" t="str">
        <f t="shared" si="87"/>
        <v>4-Medium C&amp;I</v>
      </c>
    </row>
    <row r="5419" spans="1:17" x14ac:dyDescent="0.3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5145760.72</v>
      </c>
      <c r="P5419">
        <v>28569704</v>
      </c>
      <c r="Q5419" t="str">
        <f t="shared" si="87"/>
        <v>4-Medium C&amp;I</v>
      </c>
    </row>
    <row r="5420" spans="1:17" x14ac:dyDescent="0.3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x14ac:dyDescent="0.3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</v>
      </c>
      <c r="P5421">
        <v>450175</v>
      </c>
      <c r="Q5421" t="str">
        <f t="shared" si="87"/>
        <v>4-Medium C&amp;I</v>
      </c>
    </row>
    <row r="5422" spans="1:17" x14ac:dyDescent="0.3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</v>
      </c>
      <c r="P5422">
        <v>272521</v>
      </c>
      <c r="Q5422" t="str">
        <f t="shared" si="87"/>
        <v>Street</v>
      </c>
    </row>
    <row r="5423" spans="1:17" x14ac:dyDescent="0.3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x14ac:dyDescent="0.3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x14ac:dyDescent="0.3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</v>
      </c>
      <c r="P5425">
        <v>5712</v>
      </c>
      <c r="Q5425" t="str">
        <f t="shared" si="87"/>
        <v>3-Small C&amp;I</v>
      </c>
    </row>
    <row r="5426" spans="1:17" x14ac:dyDescent="0.3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52650.81</v>
      </c>
      <c r="P5426">
        <v>332900</v>
      </c>
      <c r="Q5426" t="str">
        <f t="shared" si="87"/>
        <v>5-Large C&amp;I</v>
      </c>
    </row>
    <row r="5427" spans="1:17" x14ac:dyDescent="0.3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x14ac:dyDescent="0.3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x14ac:dyDescent="0.3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</v>
      </c>
      <c r="P5429">
        <v>2042452</v>
      </c>
      <c r="Q5429" t="str">
        <f t="shared" si="87"/>
        <v>1-Residential</v>
      </c>
    </row>
    <row r="5430" spans="1:17" x14ac:dyDescent="0.3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</v>
      </c>
      <c r="P5430">
        <v>83398329</v>
      </c>
      <c r="Q5430" t="str">
        <f t="shared" si="87"/>
        <v>3-Small C&amp;I</v>
      </c>
    </row>
    <row r="5431" spans="1:17" x14ac:dyDescent="0.3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53227.64</v>
      </c>
      <c r="P5431">
        <v>397492</v>
      </c>
      <c r="Q5431" t="str">
        <f t="shared" si="87"/>
        <v>3-Small C&amp;I</v>
      </c>
    </row>
    <row r="5432" spans="1:17" x14ac:dyDescent="0.3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</v>
      </c>
      <c r="P5432">
        <v>1088879</v>
      </c>
      <c r="Q5432" t="str">
        <f t="shared" si="87"/>
        <v>3-Small C&amp;I</v>
      </c>
    </row>
    <row r="5433" spans="1:17" x14ac:dyDescent="0.3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</v>
      </c>
      <c r="P5433">
        <v>6403624</v>
      </c>
      <c r="Q5433" t="str">
        <f t="shared" si="87"/>
        <v>3-Small C&amp;I</v>
      </c>
    </row>
    <row r="5434" spans="1:17" x14ac:dyDescent="0.3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x14ac:dyDescent="0.3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x14ac:dyDescent="0.3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</v>
      </c>
      <c r="P5436">
        <v>3255127</v>
      </c>
      <c r="Q5436" t="str">
        <f t="shared" si="87"/>
        <v>4-Medium C&amp;I</v>
      </c>
    </row>
    <row r="5437" spans="1:17" x14ac:dyDescent="0.3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x14ac:dyDescent="0.3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x14ac:dyDescent="0.3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118.99</v>
      </c>
      <c r="P5439">
        <v>512</v>
      </c>
      <c r="Q5439" t="str">
        <f t="shared" si="87"/>
        <v>3-Small C&amp;I</v>
      </c>
    </row>
    <row r="5440" spans="1:17" x14ac:dyDescent="0.3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</v>
      </c>
      <c r="P5440">
        <v>123630</v>
      </c>
      <c r="Q5440" t="str">
        <f t="shared" si="87"/>
        <v>4-Medium C&amp;I</v>
      </c>
    </row>
    <row r="5441" spans="1:17" x14ac:dyDescent="0.3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616238.36</v>
      </c>
      <c r="P5441">
        <v>3094510</v>
      </c>
      <c r="Q5441" t="str">
        <f t="shared" si="87"/>
        <v>4-Medium C&amp;I</v>
      </c>
    </row>
    <row r="5442" spans="1:17" x14ac:dyDescent="0.3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</v>
      </c>
      <c r="P5442">
        <v>9007</v>
      </c>
      <c r="Q5442" t="str">
        <f t="shared" si="87"/>
        <v>Street</v>
      </c>
    </row>
    <row r="5443" spans="1:17" x14ac:dyDescent="0.3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5614.08</v>
      </c>
      <c r="P5443">
        <v>17247</v>
      </c>
      <c r="Q5443" t="str">
        <f t="shared" si="87"/>
        <v>Street</v>
      </c>
    </row>
    <row r="5444" spans="1:17" x14ac:dyDescent="0.3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</v>
      </c>
      <c r="P5444">
        <v>39648</v>
      </c>
      <c r="Q5444" t="str">
        <f t="shared" si="87"/>
        <v>Street</v>
      </c>
    </row>
    <row r="5445" spans="1:17" x14ac:dyDescent="0.3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x14ac:dyDescent="0.3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841179.47</v>
      </c>
      <c r="P5446">
        <v>4827184</v>
      </c>
      <c r="Q5446" t="str">
        <f t="shared" si="87"/>
        <v>5-Large C&amp;I</v>
      </c>
    </row>
    <row r="5447" spans="1:17" x14ac:dyDescent="0.3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x14ac:dyDescent="0.3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</v>
      </c>
      <c r="P5448">
        <v>3371211</v>
      </c>
      <c r="Q5448" t="str">
        <f t="shared" si="87"/>
        <v>3-Small C&amp;I</v>
      </c>
    </row>
    <row r="5449" spans="1:17" x14ac:dyDescent="0.3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</v>
      </c>
      <c r="P5449">
        <v>300</v>
      </c>
      <c r="Q5449" t="str">
        <f t="shared" si="87"/>
        <v>3-Small C&amp;I</v>
      </c>
    </row>
    <row r="5450" spans="1:17" x14ac:dyDescent="0.3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x14ac:dyDescent="0.3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</v>
      </c>
      <c r="P5451">
        <v>657</v>
      </c>
      <c r="Q5451" t="str">
        <f t="shared" si="87"/>
        <v>3-Small C&amp;I</v>
      </c>
    </row>
    <row r="5452" spans="1:17" x14ac:dyDescent="0.3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48806.85</v>
      </c>
      <c r="P5452">
        <v>112743</v>
      </c>
      <c r="Q5452" t="str">
        <f t="shared" si="87"/>
        <v>Street</v>
      </c>
    </row>
    <row r="5453" spans="1:17" x14ac:dyDescent="0.3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</v>
      </c>
      <c r="P5453">
        <v>99565</v>
      </c>
      <c r="Q5453" t="str">
        <f t="shared" si="87"/>
        <v>Street</v>
      </c>
    </row>
    <row r="5454" spans="1:17" x14ac:dyDescent="0.3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27643.94</v>
      </c>
      <c r="P5454">
        <v>79480</v>
      </c>
      <c r="Q5454" t="str">
        <f t="shared" ref="Q5454:Q5517" si="88">VLOOKUP(TRIM(J5454),S:T,2,FALSE)</f>
        <v>Street</v>
      </c>
    </row>
    <row r="5455" spans="1:17" x14ac:dyDescent="0.3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44610.7</v>
      </c>
      <c r="P5455">
        <v>129224</v>
      </c>
      <c r="Q5455" t="str">
        <f t="shared" si="88"/>
        <v>Street</v>
      </c>
    </row>
    <row r="5456" spans="1:17" x14ac:dyDescent="0.3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</v>
      </c>
      <c r="P5456">
        <v>1386</v>
      </c>
      <c r="Q5456" t="str">
        <f t="shared" si="88"/>
        <v>Street</v>
      </c>
    </row>
    <row r="5457" spans="1:17" x14ac:dyDescent="0.3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x14ac:dyDescent="0.3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</v>
      </c>
      <c r="P5458">
        <v>166139</v>
      </c>
      <c r="Q5458" t="str">
        <f t="shared" si="88"/>
        <v>Street</v>
      </c>
    </row>
    <row r="5459" spans="1:17" x14ac:dyDescent="0.3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</v>
      </c>
      <c r="P5459">
        <v>58376</v>
      </c>
      <c r="Q5459" t="str">
        <f t="shared" si="88"/>
        <v>Street</v>
      </c>
    </row>
    <row r="5460" spans="1:17" x14ac:dyDescent="0.3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64.55</v>
      </c>
      <c r="P5460">
        <v>255</v>
      </c>
      <c r="Q5460" t="str">
        <f t="shared" si="88"/>
        <v>3-Small C&amp;I</v>
      </c>
    </row>
    <row r="5461" spans="1:17" x14ac:dyDescent="0.3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x14ac:dyDescent="0.3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550776.46</v>
      </c>
      <c r="P5462">
        <v>976185</v>
      </c>
      <c r="Q5462" t="str">
        <f t="shared" si="88"/>
        <v>Street</v>
      </c>
    </row>
    <row r="5463" spans="1:17" x14ac:dyDescent="0.3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</v>
      </c>
      <c r="P5463">
        <v>261489</v>
      </c>
      <c r="Q5463" t="str">
        <f t="shared" si="88"/>
        <v>Street</v>
      </c>
    </row>
    <row r="5464" spans="1:17" x14ac:dyDescent="0.3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8505.57</v>
      </c>
      <c r="P5464">
        <v>37301</v>
      </c>
      <c r="Q5464" t="str">
        <f t="shared" si="88"/>
        <v>Street</v>
      </c>
    </row>
    <row r="5465" spans="1:17" x14ac:dyDescent="0.3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</v>
      </c>
      <c r="P5465">
        <v>6668</v>
      </c>
      <c r="Q5465" t="str">
        <f t="shared" si="88"/>
        <v>Street</v>
      </c>
    </row>
    <row r="5466" spans="1:17" x14ac:dyDescent="0.3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</v>
      </c>
      <c r="P5466">
        <v>4206078</v>
      </c>
      <c r="Q5466" t="str">
        <f t="shared" si="88"/>
        <v>Street</v>
      </c>
    </row>
    <row r="5467" spans="1:17" x14ac:dyDescent="0.3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224.67</v>
      </c>
      <c r="P5467">
        <v>1281</v>
      </c>
      <c r="Q5467" t="str">
        <f t="shared" si="88"/>
        <v>3-Small C&amp;I</v>
      </c>
    </row>
    <row r="5468" spans="1:17" x14ac:dyDescent="0.3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x14ac:dyDescent="0.3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x14ac:dyDescent="0.3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x14ac:dyDescent="0.3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</v>
      </c>
      <c r="P5471">
        <v>218</v>
      </c>
      <c r="Q5471" t="str">
        <f t="shared" si="88"/>
        <v>Street</v>
      </c>
    </row>
    <row r="5472" spans="1:17" x14ac:dyDescent="0.3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</v>
      </c>
      <c r="P5472">
        <v>6319</v>
      </c>
      <c r="Q5472" t="str">
        <f t="shared" si="88"/>
        <v>3-Small C&amp;I</v>
      </c>
    </row>
    <row r="5473" spans="1:17" x14ac:dyDescent="0.3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4047249.76</v>
      </c>
      <c r="P5473">
        <v>16347572</v>
      </c>
      <c r="Q5473" t="str">
        <f t="shared" si="88"/>
        <v>1-Residential</v>
      </c>
    </row>
    <row r="5474" spans="1:17" x14ac:dyDescent="0.3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x14ac:dyDescent="0.3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</v>
      </c>
      <c r="P5475">
        <v>3735</v>
      </c>
      <c r="Q5475" t="str">
        <f t="shared" si="88"/>
        <v>3-Small C&amp;I</v>
      </c>
    </row>
    <row r="5476" spans="1:17" x14ac:dyDescent="0.3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431760.86</v>
      </c>
      <c r="P5476">
        <v>2714390</v>
      </c>
      <c r="Q5476" t="str">
        <f t="shared" si="88"/>
        <v>2-Low Income Residential</v>
      </c>
    </row>
    <row r="5477" spans="1:17" x14ac:dyDescent="0.3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x14ac:dyDescent="0.3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</v>
      </c>
      <c r="P5478">
        <v>148</v>
      </c>
      <c r="Q5478" t="str">
        <f t="shared" si="88"/>
        <v>Street</v>
      </c>
    </row>
    <row r="5479" spans="1:17" x14ac:dyDescent="0.3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</v>
      </c>
      <c r="P5479">
        <v>1258</v>
      </c>
      <c r="Q5479" t="str">
        <f t="shared" si="88"/>
        <v>Street</v>
      </c>
    </row>
    <row r="5480" spans="1:17" x14ac:dyDescent="0.3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</v>
      </c>
      <c r="P5480">
        <v>380</v>
      </c>
      <c r="Q5480" t="str">
        <f t="shared" si="88"/>
        <v>Street</v>
      </c>
    </row>
    <row r="5481" spans="1:17" x14ac:dyDescent="0.3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</v>
      </c>
      <c r="P5481">
        <v>16457362</v>
      </c>
      <c r="Q5481" t="str">
        <f t="shared" si="88"/>
        <v>1-Residential</v>
      </c>
    </row>
    <row r="5482" spans="1:17" x14ac:dyDescent="0.3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x14ac:dyDescent="0.3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</v>
      </c>
      <c r="P5483">
        <v>16279</v>
      </c>
      <c r="Q5483" t="str">
        <f t="shared" si="88"/>
        <v>3-Small C&amp;I</v>
      </c>
    </row>
    <row r="5484" spans="1:17" x14ac:dyDescent="0.3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</v>
      </c>
      <c r="P5484">
        <v>4749</v>
      </c>
      <c r="Q5484" t="str">
        <f t="shared" si="88"/>
        <v>Street</v>
      </c>
    </row>
    <row r="5485" spans="1:17" x14ac:dyDescent="0.3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x14ac:dyDescent="0.3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</v>
      </c>
      <c r="P5486">
        <v>10570</v>
      </c>
      <c r="Q5486" t="str">
        <f t="shared" si="88"/>
        <v>Street</v>
      </c>
    </row>
    <row r="5487" spans="1:17" x14ac:dyDescent="0.3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x14ac:dyDescent="0.3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</v>
      </c>
      <c r="P5488">
        <v>390</v>
      </c>
      <c r="Q5488" t="str">
        <f t="shared" si="88"/>
        <v>Street</v>
      </c>
    </row>
    <row r="5489" spans="1:17" x14ac:dyDescent="0.3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x14ac:dyDescent="0.3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</v>
      </c>
      <c r="P5490">
        <v>377</v>
      </c>
      <c r="Q5490" t="str">
        <f t="shared" si="88"/>
        <v>1-Residential</v>
      </c>
    </row>
    <row r="5491" spans="1:17" x14ac:dyDescent="0.3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9718.23</v>
      </c>
      <c r="P5491">
        <v>49552</v>
      </c>
      <c r="Q5491" t="str">
        <f t="shared" si="88"/>
        <v>3-Small C&amp;I</v>
      </c>
    </row>
    <row r="5492" spans="1:17" x14ac:dyDescent="0.3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x14ac:dyDescent="0.3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</v>
      </c>
      <c r="P5493">
        <v>111300</v>
      </c>
      <c r="Q5493" t="str">
        <f t="shared" si="88"/>
        <v>5-Large C&amp;I</v>
      </c>
    </row>
    <row r="5494" spans="1:17" x14ac:dyDescent="0.3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x14ac:dyDescent="0.3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x14ac:dyDescent="0.3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x14ac:dyDescent="0.3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x14ac:dyDescent="0.3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x14ac:dyDescent="0.3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</v>
      </c>
      <c r="P5499">
        <v>0</v>
      </c>
      <c r="Q5499" t="str">
        <f t="shared" si="88"/>
        <v>3-Small C&amp;I</v>
      </c>
    </row>
    <row r="5500" spans="1:17" x14ac:dyDescent="0.3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</v>
      </c>
      <c r="P5500">
        <v>40800</v>
      </c>
      <c r="Q5500" t="str">
        <f t="shared" si="88"/>
        <v>4-Medium C&amp;I</v>
      </c>
    </row>
    <row r="5501" spans="1:17" x14ac:dyDescent="0.3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7227.91</v>
      </c>
      <c r="P5501">
        <v>3214478</v>
      </c>
      <c r="Q5501" t="str">
        <f t="shared" si="88"/>
        <v>OTHER</v>
      </c>
    </row>
    <row r="5502" spans="1:17" x14ac:dyDescent="0.3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4881.74</v>
      </c>
      <c r="P5502">
        <v>65306</v>
      </c>
      <c r="Q5502" t="str">
        <f t="shared" si="88"/>
        <v>5-Large C&amp;I</v>
      </c>
    </row>
    <row r="5503" spans="1:17" x14ac:dyDescent="0.3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6411.99</v>
      </c>
      <c r="P5503">
        <v>51079</v>
      </c>
      <c r="Q5503" t="str">
        <f t="shared" si="88"/>
        <v>3-Small C&amp;I</v>
      </c>
    </row>
    <row r="5504" spans="1:17" x14ac:dyDescent="0.3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</v>
      </c>
      <c r="P5504">
        <v>2844</v>
      </c>
      <c r="Q5504" t="str">
        <f t="shared" si="88"/>
        <v>3-Small C&amp;I</v>
      </c>
    </row>
    <row r="5505" spans="1:17" x14ac:dyDescent="0.3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x14ac:dyDescent="0.3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x14ac:dyDescent="0.3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2051.06</v>
      </c>
      <c r="P5507">
        <v>8049</v>
      </c>
      <c r="Q5507" t="str">
        <f t="shared" si="88"/>
        <v>1-Residential</v>
      </c>
    </row>
    <row r="5508" spans="1:17" x14ac:dyDescent="0.3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</v>
      </c>
      <c r="P5508">
        <v>8749</v>
      </c>
      <c r="Q5508" t="str">
        <f t="shared" si="88"/>
        <v>3-Small C&amp;I</v>
      </c>
    </row>
    <row r="5509" spans="1:17" x14ac:dyDescent="0.3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</v>
      </c>
      <c r="P5509">
        <v>22460</v>
      </c>
      <c r="Q5509" t="str">
        <f t="shared" si="88"/>
        <v>2-Low Income Residential</v>
      </c>
    </row>
    <row r="5510" spans="1:17" x14ac:dyDescent="0.3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x14ac:dyDescent="0.3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x14ac:dyDescent="0.3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</v>
      </c>
      <c r="P5512">
        <v>70922</v>
      </c>
      <c r="Q5512" t="str">
        <f t="shared" si="88"/>
        <v>2-Low Income Residential</v>
      </c>
    </row>
    <row r="5513" spans="1:17" x14ac:dyDescent="0.3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x14ac:dyDescent="0.3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x14ac:dyDescent="0.3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x14ac:dyDescent="0.3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42821.02</v>
      </c>
      <c r="P5516">
        <v>197015</v>
      </c>
      <c r="Q5516" t="str">
        <f t="shared" si="88"/>
        <v>3-Small C&amp;I</v>
      </c>
    </row>
    <row r="5517" spans="1:17" x14ac:dyDescent="0.3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x14ac:dyDescent="0.3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ref="Q5518:Q5581" si="89">VLOOKUP(TRIM(J5518),S:T,2,FALSE)</f>
        <v>3-Small C&amp;I</v>
      </c>
    </row>
    <row r="5519" spans="1:17" x14ac:dyDescent="0.3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</v>
      </c>
      <c r="P5519">
        <v>20020</v>
      </c>
      <c r="Q5519" t="str">
        <f t="shared" si="89"/>
        <v>4-Medium C&amp;I</v>
      </c>
    </row>
    <row r="5520" spans="1:17" x14ac:dyDescent="0.3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</v>
      </c>
      <c r="P5520">
        <v>25</v>
      </c>
      <c r="Q5520" t="str">
        <f t="shared" si="89"/>
        <v>Street</v>
      </c>
    </row>
    <row r="5521" spans="1:17" x14ac:dyDescent="0.3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</v>
      </c>
      <c r="P5521">
        <v>1344</v>
      </c>
      <c r="Q5521" t="str">
        <f t="shared" si="89"/>
        <v>3-Small C&amp;I</v>
      </c>
    </row>
    <row r="5522" spans="1:17" x14ac:dyDescent="0.3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x14ac:dyDescent="0.3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77449.34</v>
      </c>
      <c r="P5523">
        <v>890258</v>
      </c>
      <c r="Q5523" t="str">
        <f t="shared" si="89"/>
        <v>5-Large C&amp;I</v>
      </c>
    </row>
    <row r="5524" spans="1:17" x14ac:dyDescent="0.3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2985.87</v>
      </c>
      <c r="P5524">
        <v>19606</v>
      </c>
      <c r="Q5524" t="str">
        <f t="shared" si="89"/>
        <v>1-Residential</v>
      </c>
    </row>
    <row r="5525" spans="1:17" x14ac:dyDescent="0.3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x14ac:dyDescent="0.3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246.01</v>
      </c>
      <c r="P5526">
        <v>1664</v>
      </c>
      <c r="Q5526" t="str">
        <f t="shared" si="89"/>
        <v>3-Small C&amp;I</v>
      </c>
    </row>
    <row r="5527" spans="1:17" x14ac:dyDescent="0.3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x14ac:dyDescent="0.3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x14ac:dyDescent="0.3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153367.24</v>
      </c>
      <c r="P5529">
        <v>1421960</v>
      </c>
      <c r="Q5529" t="str">
        <f t="shared" si="89"/>
        <v>4-Medium C&amp;I</v>
      </c>
    </row>
    <row r="5530" spans="1:17" x14ac:dyDescent="0.3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x14ac:dyDescent="0.3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484.07</v>
      </c>
      <c r="P5531">
        <v>1920</v>
      </c>
      <c r="Q5531" t="str">
        <f t="shared" si="89"/>
        <v>4-Medium C&amp;I</v>
      </c>
    </row>
    <row r="5532" spans="1:17" x14ac:dyDescent="0.3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</v>
      </c>
      <c r="P5532">
        <v>73976</v>
      </c>
      <c r="Q5532" t="str">
        <f t="shared" si="89"/>
        <v>5-Large C&amp;I</v>
      </c>
    </row>
    <row r="5533" spans="1:17" x14ac:dyDescent="0.3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87.08</v>
      </c>
      <c r="P5533">
        <v>573</v>
      </c>
      <c r="Q5533" t="str">
        <f t="shared" si="89"/>
        <v>3-Small C&amp;I</v>
      </c>
    </row>
    <row r="5534" spans="1:17" x14ac:dyDescent="0.3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x14ac:dyDescent="0.3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x14ac:dyDescent="0.3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</v>
      </c>
      <c r="P5536">
        <v>14289</v>
      </c>
      <c r="Q5536" t="str">
        <f t="shared" si="89"/>
        <v>1-Residential</v>
      </c>
    </row>
    <row r="5537" spans="1:17" x14ac:dyDescent="0.3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</v>
      </c>
      <c r="P5537">
        <v>129</v>
      </c>
      <c r="Q5537" t="str">
        <f t="shared" si="89"/>
        <v>2-Low Income Residential</v>
      </c>
    </row>
    <row r="5538" spans="1:17" x14ac:dyDescent="0.3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x14ac:dyDescent="0.3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125.46</v>
      </c>
      <c r="P5539">
        <v>2138</v>
      </c>
      <c r="Q5539" t="str">
        <f t="shared" si="89"/>
        <v>2-Low Income Residential</v>
      </c>
    </row>
    <row r="5540" spans="1:17" x14ac:dyDescent="0.3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x14ac:dyDescent="0.3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31.36</v>
      </c>
      <c r="P5541">
        <v>160</v>
      </c>
      <c r="Q5541" t="str">
        <f t="shared" si="89"/>
        <v>Street</v>
      </c>
    </row>
    <row r="5542" spans="1:17" x14ac:dyDescent="0.3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x14ac:dyDescent="0.3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x14ac:dyDescent="0.3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</v>
      </c>
      <c r="P5544">
        <v>561480</v>
      </c>
      <c r="Q5544" t="str">
        <f t="shared" si="89"/>
        <v>3-Small C&amp;I</v>
      </c>
    </row>
    <row r="5545" spans="1:17" x14ac:dyDescent="0.3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4531036.63</v>
      </c>
      <c r="P5545">
        <v>26190387</v>
      </c>
      <c r="Q5545" t="str">
        <f t="shared" si="89"/>
        <v>2-Low Income Residential</v>
      </c>
    </row>
    <row r="5546" spans="1:17" x14ac:dyDescent="0.3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x14ac:dyDescent="0.3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70597.06</v>
      </c>
      <c r="P5547">
        <v>287437</v>
      </c>
      <c r="Q5547" t="str">
        <f t="shared" si="89"/>
        <v>3-Small C&amp;I</v>
      </c>
    </row>
    <row r="5548" spans="1:17" x14ac:dyDescent="0.3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</v>
      </c>
      <c r="P5548">
        <v>7150</v>
      </c>
      <c r="Q5548" t="str">
        <f t="shared" si="89"/>
        <v>3-Small C&amp;I</v>
      </c>
    </row>
    <row r="5549" spans="1:17" x14ac:dyDescent="0.3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77.69</v>
      </c>
      <c r="P5549">
        <v>297</v>
      </c>
      <c r="Q5549" t="str">
        <f t="shared" si="89"/>
        <v>3-Small C&amp;I</v>
      </c>
    </row>
    <row r="5550" spans="1:17" x14ac:dyDescent="0.3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</v>
      </c>
      <c r="P5550">
        <v>-13360</v>
      </c>
      <c r="Q5550" t="str">
        <f t="shared" si="89"/>
        <v>4-Medium C&amp;I</v>
      </c>
    </row>
    <row r="5551" spans="1:17" x14ac:dyDescent="0.3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x14ac:dyDescent="0.3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21551.89</v>
      </c>
      <c r="P5552">
        <v>53862</v>
      </c>
      <c r="Q5552" t="str">
        <f t="shared" si="89"/>
        <v>Street</v>
      </c>
    </row>
    <row r="5553" spans="1:17" x14ac:dyDescent="0.3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25452.01</v>
      </c>
      <c r="P5553">
        <v>82078</v>
      </c>
      <c r="Q5553" t="str">
        <f t="shared" si="89"/>
        <v>Street</v>
      </c>
    </row>
    <row r="5554" spans="1:17" x14ac:dyDescent="0.3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x14ac:dyDescent="0.3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x14ac:dyDescent="0.3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x14ac:dyDescent="0.3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x14ac:dyDescent="0.3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</v>
      </c>
      <c r="P5558">
        <v>-6480</v>
      </c>
      <c r="Q5558" t="str">
        <f t="shared" si="89"/>
        <v>OTHER</v>
      </c>
    </row>
    <row r="5559" spans="1:17" x14ac:dyDescent="0.3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x14ac:dyDescent="0.3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</v>
      </c>
      <c r="P5560">
        <v>63</v>
      </c>
      <c r="Q5560" t="str">
        <f t="shared" si="89"/>
        <v>1-Residential</v>
      </c>
    </row>
    <row r="5561" spans="1:17" x14ac:dyDescent="0.3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</v>
      </c>
      <c r="P5561">
        <v>43731536</v>
      </c>
      <c r="Q5561" t="str">
        <f t="shared" si="89"/>
        <v>3-Small C&amp;I</v>
      </c>
    </row>
    <row r="5562" spans="1:17" x14ac:dyDescent="0.3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</v>
      </c>
      <c r="P5562">
        <v>300</v>
      </c>
      <c r="Q5562" t="str">
        <f t="shared" si="89"/>
        <v>2-Low Income Residential</v>
      </c>
    </row>
    <row r="5563" spans="1:17" x14ac:dyDescent="0.3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</v>
      </c>
      <c r="P5563">
        <v>89870</v>
      </c>
      <c r="Q5563" t="str">
        <f t="shared" si="89"/>
        <v>3-Small C&amp;I</v>
      </c>
    </row>
    <row r="5564" spans="1:17" x14ac:dyDescent="0.3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</v>
      </c>
      <c r="P5564">
        <v>395414</v>
      </c>
      <c r="Q5564" t="str">
        <f t="shared" si="89"/>
        <v>3-Small C&amp;I</v>
      </c>
    </row>
    <row r="5565" spans="1:17" x14ac:dyDescent="0.3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x14ac:dyDescent="0.3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25567.67</v>
      </c>
      <c r="P5566">
        <v>175950</v>
      </c>
      <c r="Q5566" t="str">
        <f t="shared" si="89"/>
        <v>3-Small C&amp;I</v>
      </c>
    </row>
    <row r="5567" spans="1:17" x14ac:dyDescent="0.3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</v>
      </c>
      <c r="P5567">
        <v>432</v>
      </c>
      <c r="Q5567" t="str">
        <f t="shared" si="89"/>
        <v>3-Small C&amp;I</v>
      </c>
    </row>
    <row r="5568" spans="1:17" x14ac:dyDescent="0.3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x14ac:dyDescent="0.3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x14ac:dyDescent="0.3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x14ac:dyDescent="0.3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x14ac:dyDescent="0.3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</v>
      </c>
      <c r="P5572">
        <v>25407229</v>
      </c>
      <c r="Q5572" t="str">
        <f t="shared" si="89"/>
        <v>4-Medium C&amp;I</v>
      </c>
    </row>
    <row r="5573" spans="1:17" x14ac:dyDescent="0.3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x14ac:dyDescent="0.3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x14ac:dyDescent="0.3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x14ac:dyDescent="0.3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x14ac:dyDescent="0.3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322581.48</v>
      </c>
      <c r="P5577">
        <v>1362471</v>
      </c>
      <c r="Q5577" t="str">
        <f t="shared" si="89"/>
        <v>Street</v>
      </c>
    </row>
    <row r="5578" spans="1:17" x14ac:dyDescent="0.3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725.42</v>
      </c>
      <c r="P5578">
        <v>6122</v>
      </c>
      <c r="Q5578" t="str">
        <f t="shared" si="89"/>
        <v>3-Small C&amp;I</v>
      </c>
    </row>
    <row r="5579" spans="1:17" x14ac:dyDescent="0.3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x14ac:dyDescent="0.3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x14ac:dyDescent="0.3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x14ac:dyDescent="0.3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ref="Q5582:Q5645" si="90">VLOOKUP(TRIM(J5582),S:T,2,FALSE)</f>
        <v>1-Residential</v>
      </c>
    </row>
    <row r="5583" spans="1:17" x14ac:dyDescent="0.3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x14ac:dyDescent="0.3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</v>
      </c>
      <c r="P5584">
        <v>397507</v>
      </c>
      <c r="Q5584" t="str">
        <f t="shared" si="90"/>
        <v>3-Small C&amp;I</v>
      </c>
    </row>
    <row r="5585" spans="1:17" x14ac:dyDescent="0.3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</v>
      </c>
      <c r="P5585">
        <v>1188364</v>
      </c>
      <c r="Q5585" t="str">
        <f t="shared" si="90"/>
        <v>3-Small C&amp;I</v>
      </c>
    </row>
    <row r="5586" spans="1:17" x14ac:dyDescent="0.3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</v>
      </c>
      <c r="P5586">
        <v>7439437</v>
      </c>
      <c r="Q5586" t="str">
        <f t="shared" si="90"/>
        <v>3-Small C&amp;I</v>
      </c>
    </row>
    <row r="5587" spans="1:17" x14ac:dyDescent="0.3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x14ac:dyDescent="0.3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x14ac:dyDescent="0.3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x14ac:dyDescent="0.3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212406.36</v>
      </c>
      <c r="P5590">
        <v>1516921</v>
      </c>
      <c r="Q5590" t="str">
        <f t="shared" si="90"/>
        <v>3-Small C&amp;I</v>
      </c>
    </row>
    <row r="5591" spans="1:17" x14ac:dyDescent="0.3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</v>
      </c>
      <c r="P5591">
        <v>292</v>
      </c>
      <c r="Q5591" t="str">
        <f t="shared" si="90"/>
        <v>3-Small C&amp;I</v>
      </c>
    </row>
    <row r="5592" spans="1:17" x14ac:dyDescent="0.3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</v>
      </c>
      <c r="P5592">
        <v>512</v>
      </c>
      <c r="Q5592" t="str">
        <f t="shared" si="90"/>
        <v>3-Small C&amp;I</v>
      </c>
    </row>
    <row r="5593" spans="1:17" x14ac:dyDescent="0.3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17382.89</v>
      </c>
      <c r="P5593">
        <v>76340</v>
      </c>
      <c r="Q5593" t="str">
        <f t="shared" si="90"/>
        <v>4-Medium C&amp;I</v>
      </c>
    </row>
    <row r="5594" spans="1:17" x14ac:dyDescent="0.3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</v>
      </c>
      <c r="P5594">
        <v>2935338</v>
      </c>
      <c r="Q5594" t="str">
        <f t="shared" si="90"/>
        <v>4-Medium C&amp;I</v>
      </c>
    </row>
    <row r="5595" spans="1:17" x14ac:dyDescent="0.3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3654.47</v>
      </c>
      <c r="P5595">
        <v>10810</v>
      </c>
      <c r="Q5595" t="str">
        <f t="shared" si="90"/>
        <v>Street</v>
      </c>
    </row>
    <row r="5596" spans="1:17" x14ac:dyDescent="0.3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</v>
      </c>
      <c r="P5596">
        <v>19506</v>
      </c>
      <c r="Q5596" t="str">
        <f t="shared" si="90"/>
        <v>Street</v>
      </c>
    </row>
    <row r="5597" spans="1:17" x14ac:dyDescent="0.3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x14ac:dyDescent="0.3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</v>
      </c>
      <c r="P5598">
        <v>885500</v>
      </c>
      <c r="Q5598" t="str">
        <f t="shared" si="90"/>
        <v>5-Large C&amp;I</v>
      </c>
    </row>
    <row r="5599" spans="1:17" x14ac:dyDescent="0.3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989373.98</v>
      </c>
      <c r="P5599">
        <v>5455067</v>
      </c>
      <c r="Q5599" t="str">
        <f t="shared" si="90"/>
        <v>5-Large C&amp;I</v>
      </c>
    </row>
    <row r="5600" spans="1:17" x14ac:dyDescent="0.3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x14ac:dyDescent="0.3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x14ac:dyDescent="0.3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40.97</v>
      </c>
      <c r="P5602">
        <v>300</v>
      </c>
      <c r="Q5602" t="str">
        <f t="shared" si="90"/>
        <v>3-Small C&amp;I</v>
      </c>
    </row>
    <row r="5603" spans="1:17" x14ac:dyDescent="0.3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x14ac:dyDescent="0.3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x14ac:dyDescent="0.3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</v>
      </c>
      <c r="P5605">
        <v>133145</v>
      </c>
      <c r="Q5605" t="str">
        <f t="shared" si="90"/>
        <v>Street</v>
      </c>
    </row>
    <row r="5606" spans="1:17" x14ac:dyDescent="0.3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x14ac:dyDescent="0.3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35343.64</v>
      </c>
      <c r="P5607">
        <v>98086</v>
      </c>
      <c r="Q5607" t="str">
        <f t="shared" si="90"/>
        <v>Street</v>
      </c>
    </row>
    <row r="5608" spans="1:17" x14ac:dyDescent="0.3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</v>
      </c>
      <c r="P5608">
        <v>153222</v>
      </c>
      <c r="Q5608" t="str">
        <f t="shared" si="90"/>
        <v>Street</v>
      </c>
    </row>
    <row r="5609" spans="1:17" x14ac:dyDescent="0.3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</v>
      </c>
      <c r="P5609">
        <v>1632</v>
      </c>
      <c r="Q5609" t="str">
        <f t="shared" si="90"/>
        <v>Street</v>
      </c>
    </row>
    <row r="5610" spans="1:17" x14ac:dyDescent="0.3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x14ac:dyDescent="0.3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45378.28</v>
      </c>
      <c r="P5611">
        <v>195786</v>
      </c>
      <c r="Q5611" t="str">
        <f t="shared" si="90"/>
        <v>Street</v>
      </c>
    </row>
    <row r="5612" spans="1:17" x14ac:dyDescent="0.3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5789.91</v>
      </c>
      <c r="P5612">
        <v>26854</v>
      </c>
      <c r="Q5612" t="str">
        <f t="shared" si="90"/>
        <v>Street</v>
      </c>
    </row>
    <row r="5613" spans="1:17" x14ac:dyDescent="0.3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82.07</v>
      </c>
      <c r="P5613">
        <v>301</v>
      </c>
      <c r="Q5613" t="str">
        <f t="shared" si="90"/>
        <v>3-Small C&amp;I</v>
      </c>
    </row>
    <row r="5614" spans="1:17" x14ac:dyDescent="0.3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x14ac:dyDescent="0.3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x14ac:dyDescent="0.3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x14ac:dyDescent="0.3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</v>
      </c>
      <c r="P5617">
        <v>43910</v>
      </c>
      <c r="Q5617" t="str">
        <f t="shared" si="90"/>
        <v>Street</v>
      </c>
    </row>
    <row r="5618" spans="1:17" x14ac:dyDescent="0.3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</v>
      </c>
      <c r="P5618">
        <v>4570</v>
      </c>
      <c r="Q5618" t="str">
        <f t="shared" si="90"/>
        <v>Street</v>
      </c>
    </row>
    <row r="5619" spans="1:17" x14ac:dyDescent="0.3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x14ac:dyDescent="0.3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x14ac:dyDescent="0.3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1731.06</v>
      </c>
      <c r="P5621">
        <v>6981</v>
      </c>
      <c r="Q5621" t="str">
        <f t="shared" si="90"/>
        <v>Street</v>
      </c>
    </row>
    <row r="5622" spans="1:17" x14ac:dyDescent="0.3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</v>
      </c>
      <c r="P5622">
        <v>4720</v>
      </c>
      <c r="Q5622" t="str">
        <f t="shared" si="90"/>
        <v>Street</v>
      </c>
    </row>
    <row r="5623" spans="1:17" x14ac:dyDescent="0.3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x14ac:dyDescent="0.3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x14ac:dyDescent="0.3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821.64</v>
      </c>
      <c r="P5625">
        <v>5100</v>
      </c>
      <c r="Q5625" t="str">
        <f t="shared" si="90"/>
        <v>3-Small C&amp;I</v>
      </c>
    </row>
    <row r="5626" spans="1:17" x14ac:dyDescent="0.3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x14ac:dyDescent="0.3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</v>
      </c>
      <c r="P5627">
        <v>15510</v>
      </c>
      <c r="Q5627" t="str">
        <f t="shared" si="90"/>
        <v>1-Residential</v>
      </c>
    </row>
    <row r="5628" spans="1:17" x14ac:dyDescent="0.3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x14ac:dyDescent="0.3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x14ac:dyDescent="0.3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1163.57</v>
      </c>
      <c r="P5630">
        <v>7021</v>
      </c>
      <c r="Q5630" t="str">
        <f t="shared" si="90"/>
        <v>2-Low Income Residential</v>
      </c>
    </row>
    <row r="5631" spans="1:17" x14ac:dyDescent="0.3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82.13</v>
      </c>
      <c r="P5631">
        <v>172</v>
      </c>
      <c r="Q5631" t="str">
        <f t="shared" si="90"/>
        <v>Street</v>
      </c>
    </row>
    <row r="5632" spans="1:17" x14ac:dyDescent="0.3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x14ac:dyDescent="0.3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98.02</v>
      </c>
      <c r="P5633">
        <v>446</v>
      </c>
      <c r="Q5633" t="str">
        <f t="shared" si="90"/>
        <v>Street</v>
      </c>
    </row>
    <row r="5634" spans="1:17" x14ac:dyDescent="0.3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x14ac:dyDescent="0.3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x14ac:dyDescent="0.3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</v>
      </c>
      <c r="P5636">
        <v>16497</v>
      </c>
      <c r="Q5636" t="str">
        <f t="shared" si="90"/>
        <v>3-Small C&amp;I</v>
      </c>
    </row>
    <row r="5637" spans="1:17" x14ac:dyDescent="0.3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3509.83</v>
      </c>
      <c r="P5637">
        <v>5591</v>
      </c>
      <c r="Q5637" t="str">
        <f t="shared" si="90"/>
        <v>Street</v>
      </c>
    </row>
    <row r="5638" spans="1:17" x14ac:dyDescent="0.3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x14ac:dyDescent="0.3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x14ac:dyDescent="0.3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x14ac:dyDescent="0.3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75.94</v>
      </c>
      <c r="P5641">
        <v>458</v>
      </c>
      <c r="Q5641" t="str">
        <f t="shared" si="90"/>
        <v>Street</v>
      </c>
    </row>
    <row r="5642" spans="1:17" x14ac:dyDescent="0.3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x14ac:dyDescent="0.3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x14ac:dyDescent="0.3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</v>
      </c>
      <c r="P5644">
        <v>9435</v>
      </c>
      <c r="Q5644" t="str">
        <f t="shared" si="90"/>
        <v>3-Small C&amp;I</v>
      </c>
    </row>
    <row r="5645" spans="1:17" x14ac:dyDescent="0.3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</v>
      </c>
      <c r="P5645">
        <v>3500</v>
      </c>
      <c r="Q5645" t="str">
        <f t="shared" si="90"/>
        <v>4-Medium C&amp;I</v>
      </c>
    </row>
    <row r="5646" spans="1:17" x14ac:dyDescent="0.3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</v>
      </c>
      <c r="P5646">
        <v>141400</v>
      </c>
      <c r="Q5646" t="str">
        <f t="shared" ref="Q5646:Q5709" si="91">VLOOKUP(TRIM(J5646),S:T,2,FALSE)</f>
        <v>5-Large C&amp;I</v>
      </c>
    </row>
    <row r="5647" spans="1:17" x14ac:dyDescent="0.3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2069.91</v>
      </c>
      <c r="P5647">
        <v>17940</v>
      </c>
      <c r="Q5647" t="str">
        <f t="shared" si="91"/>
        <v>3-Small C&amp;I</v>
      </c>
    </row>
    <row r="5648" spans="1:17" x14ac:dyDescent="0.3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x14ac:dyDescent="0.3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x14ac:dyDescent="0.3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</v>
      </c>
      <c r="P5650">
        <v>11400</v>
      </c>
      <c r="Q5650" t="str">
        <f t="shared" si="91"/>
        <v>4-Medium C&amp;I</v>
      </c>
    </row>
    <row r="5651" spans="1:17" x14ac:dyDescent="0.3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x14ac:dyDescent="0.3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</v>
      </c>
      <c r="P5652">
        <v>0</v>
      </c>
      <c r="Q5652" t="str">
        <f t="shared" si="91"/>
        <v>3-Small C&amp;I</v>
      </c>
    </row>
    <row r="5653" spans="1:17" x14ac:dyDescent="0.3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x14ac:dyDescent="0.3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x14ac:dyDescent="0.3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x14ac:dyDescent="0.3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</v>
      </c>
      <c r="P5656">
        <v>69129</v>
      </c>
      <c r="Q5656" t="str">
        <f t="shared" si="91"/>
        <v>3-Small C&amp;I</v>
      </c>
    </row>
    <row r="5657" spans="1:17" x14ac:dyDescent="0.3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</v>
      </c>
      <c r="P5657">
        <v>2844</v>
      </c>
      <c r="Q5657" t="str">
        <f t="shared" si="91"/>
        <v>3-Small C&amp;I</v>
      </c>
    </row>
    <row r="5658" spans="1:17" x14ac:dyDescent="0.3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x14ac:dyDescent="0.3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397562.23</v>
      </c>
      <c r="P5659">
        <v>1325925</v>
      </c>
      <c r="Q5659" t="str">
        <f t="shared" si="91"/>
        <v>1-Residential</v>
      </c>
    </row>
    <row r="5660" spans="1:17" x14ac:dyDescent="0.3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x14ac:dyDescent="0.3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2684.33</v>
      </c>
      <c r="P5661">
        <v>9835</v>
      </c>
      <c r="Q5661" t="str">
        <f t="shared" si="91"/>
        <v>3-Small C&amp;I</v>
      </c>
    </row>
    <row r="5662" spans="1:17" x14ac:dyDescent="0.3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7373.98</v>
      </c>
      <c r="P5662">
        <v>38497</v>
      </c>
      <c r="Q5662" t="str">
        <f t="shared" si="91"/>
        <v>2-Low Income Residential</v>
      </c>
    </row>
    <row r="5663" spans="1:17" x14ac:dyDescent="0.3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x14ac:dyDescent="0.3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x14ac:dyDescent="0.3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x14ac:dyDescent="0.3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x14ac:dyDescent="0.3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x14ac:dyDescent="0.3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3101.08</v>
      </c>
      <c r="P5668">
        <v>10065</v>
      </c>
      <c r="Q5668" t="str">
        <f t="shared" si="91"/>
        <v>1-Residential</v>
      </c>
    </row>
    <row r="5669" spans="1:17" x14ac:dyDescent="0.3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</v>
      </c>
      <c r="P5669">
        <v>190701</v>
      </c>
      <c r="Q5669" t="str">
        <f t="shared" si="91"/>
        <v>3-Small C&amp;I</v>
      </c>
    </row>
    <row r="5670" spans="1:17" x14ac:dyDescent="0.3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98.83</v>
      </c>
      <c r="P5670">
        <v>318</v>
      </c>
      <c r="Q5670" t="str">
        <f t="shared" si="91"/>
        <v>3-Small C&amp;I</v>
      </c>
    </row>
    <row r="5671" spans="1:17" x14ac:dyDescent="0.3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2799.18</v>
      </c>
      <c r="P5671">
        <v>10291</v>
      </c>
      <c r="Q5671" t="str">
        <f t="shared" si="91"/>
        <v>3-Small C&amp;I</v>
      </c>
    </row>
    <row r="5672" spans="1:17" x14ac:dyDescent="0.3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x14ac:dyDescent="0.3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x14ac:dyDescent="0.3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x14ac:dyDescent="0.3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</v>
      </c>
      <c r="P5675">
        <v>7920</v>
      </c>
      <c r="Q5675" t="str">
        <f t="shared" si="91"/>
        <v>5-Large C&amp;I</v>
      </c>
    </row>
    <row r="5676" spans="1:17" x14ac:dyDescent="0.3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x14ac:dyDescent="0.3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</v>
      </c>
      <c r="P5677">
        <v>23204</v>
      </c>
      <c r="Q5677" t="str">
        <f t="shared" si="91"/>
        <v>1-Residential</v>
      </c>
    </row>
    <row r="5678" spans="1:17" x14ac:dyDescent="0.3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183217.27</v>
      </c>
      <c r="P5678">
        <v>1476022</v>
      </c>
      <c r="Q5678" t="str">
        <f t="shared" si="91"/>
        <v>3-Small C&amp;I</v>
      </c>
    </row>
    <row r="5679" spans="1:17" x14ac:dyDescent="0.3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x14ac:dyDescent="0.3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x14ac:dyDescent="0.3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x14ac:dyDescent="0.3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x14ac:dyDescent="0.3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</v>
      </c>
      <c r="P5683">
        <v>0</v>
      </c>
      <c r="Q5683" t="str">
        <f t="shared" si="91"/>
        <v>4-Medium C&amp;I</v>
      </c>
    </row>
    <row r="5684" spans="1:17" x14ac:dyDescent="0.3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600.01</v>
      </c>
      <c r="P5684">
        <v>1880</v>
      </c>
      <c r="Q5684" t="str">
        <f t="shared" si="91"/>
        <v>4-Medium C&amp;I</v>
      </c>
    </row>
    <row r="5685" spans="1:17" x14ac:dyDescent="0.3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17543.53</v>
      </c>
      <c r="P5685">
        <v>77615</v>
      </c>
      <c r="Q5685" t="str">
        <f t="shared" si="91"/>
        <v>OTHER</v>
      </c>
    </row>
    <row r="5686" spans="1:17" x14ac:dyDescent="0.3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</v>
      </c>
      <c r="P5686">
        <v>954</v>
      </c>
      <c r="Q5686" t="str">
        <f t="shared" si="91"/>
        <v>3-Small C&amp;I</v>
      </c>
    </row>
    <row r="5687" spans="1:17" x14ac:dyDescent="0.3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</v>
      </c>
      <c r="P5687">
        <v>18993</v>
      </c>
      <c r="Q5687" t="str">
        <f t="shared" si="91"/>
        <v>Street</v>
      </c>
    </row>
    <row r="5688" spans="1:17" x14ac:dyDescent="0.3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x14ac:dyDescent="0.3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</v>
      </c>
      <c r="P5689">
        <v>23521</v>
      </c>
      <c r="Q5689" t="str">
        <f t="shared" si="91"/>
        <v>1-Residential</v>
      </c>
    </row>
    <row r="5690" spans="1:17" x14ac:dyDescent="0.3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28.33</v>
      </c>
      <c r="P5690">
        <v>126</v>
      </c>
      <c r="Q5690" t="str">
        <f t="shared" si="91"/>
        <v>2-Low Income Residential</v>
      </c>
    </row>
    <row r="5691" spans="1:17" x14ac:dyDescent="0.3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</v>
      </c>
      <c r="P5691">
        <v>101921</v>
      </c>
      <c r="Q5691" t="str">
        <f t="shared" si="91"/>
        <v>1-Residential</v>
      </c>
    </row>
    <row r="5692" spans="1:17" x14ac:dyDescent="0.3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154.07</v>
      </c>
      <c r="P5692">
        <v>2762</v>
      </c>
      <c r="Q5692" t="str">
        <f t="shared" si="91"/>
        <v>2-Low Income Residential</v>
      </c>
    </row>
    <row r="5693" spans="1:17" x14ac:dyDescent="0.3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</v>
      </c>
      <c r="P5693">
        <v>36</v>
      </c>
      <c r="Q5693" t="str">
        <f t="shared" si="91"/>
        <v>Street</v>
      </c>
    </row>
    <row r="5694" spans="1:17" x14ac:dyDescent="0.3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x14ac:dyDescent="0.3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x14ac:dyDescent="0.3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49493.09</v>
      </c>
      <c r="P5696">
        <v>173442</v>
      </c>
      <c r="Q5696" t="str">
        <f t="shared" si="91"/>
        <v>1-Residential</v>
      </c>
    </row>
    <row r="5697" spans="1:17" x14ac:dyDescent="0.3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x14ac:dyDescent="0.3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x14ac:dyDescent="0.3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x14ac:dyDescent="0.3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x14ac:dyDescent="0.3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-9104.82</v>
      </c>
      <c r="P5701">
        <v>8054</v>
      </c>
      <c r="Q5701" t="str">
        <f t="shared" si="91"/>
        <v>3-Small C&amp;I</v>
      </c>
    </row>
    <row r="5702" spans="1:17" x14ac:dyDescent="0.3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90.22</v>
      </c>
      <c r="P5702">
        <v>322</v>
      </c>
      <c r="Q5702" t="str">
        <f t="shared" si="91"/>
        <v>3-Small C&amp;I</v>
      </c>
    </row>
    <row r="5703" spans="1:17" x14ac:dyDescent="0.3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8900.39</v>
      </c>
      <c r="P5703">
        <v>21669</v>
      </c>
      <c r="Q5703" t="str">
        <f t="shared" si="91"/>
        <v>Street</v>
      </c>
    </row>
    <row r="5704" spans="1:17" x14ac:dyDescent="0.3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</v>
      </c>
      <c r="P5704">
        <v>54882</v>
      </c>
      <c r="Q5704" t="str">
        <f t="shared" si="91"/>
        <v>Street</v>
      </c>
    </row>
    <row r="5705" spans="1:17" x14ac:dyDescent="0.3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</v>
      </c>
      <c r="P5705">
        <v>81096</v>
      </c>
      <c r="Q5705" t="str">
        <f t="shared" si="91"/>
        <v>Street</v>
      </c>
    </row>
    <row r="5706" spans="1:17" x14ac:dyDescent="0.3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x14ac:dyDescent="0.3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</v>
      </c>
      <c r="P5707">
        <v>33774031</v>
      </c>
      <c r="Q5707" t="str">
        <f t="shared" si="91"/>
        <v>2-Low Income Residential</v>
      </c>
    </row>
    <row r="5708" spans="1:17" x14ac:dyDescent="0.3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63436.13</v>
      </c>
      <c r="P5708">
        <v>510992</v>
      </c>
      <c r="Q5708" t="str">
        <f t="shared" si="91"/>
        <v>3-Small C&amp;I</v>
      </c>
    </row>
    <row r="5709" spans="1:17" x14ac:dyDescent="0.3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</v>
      </c>
      <c r="P5709">
        <v>321517</v>
      </c>
      <c r="Q5709" t="str">
        <f t="shared" si="91"/>
        <v>3-Small C&amp;I</v>
      </c>
    </row>
    <row r="5710" spans="1:17" x14ac:dyDescent="0.3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</v>
      </c>
      <c r="P5710">
        <v>1379051</v>
      </c>
      <c r="Q5710" t="str">
        <f t="shared" ref="Q5710:Q5773" si="92">VLOOKUP(TRIM(J5710),S:T,2,FALSE)</f>
        <v>1-Residential</v>
      </c>
    </row>
    <row r="5711" spans="1:17" x14ac:dyDescent="0.3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</v>
      </c>
      <c r="P5711">
        <v>100</v>
      </c>
      <c r="Q5711" t="str">
        <f t="shared" si="92"/>
        <v>1-Residential</v>
      </c>
    </row>
    <row r="5712" spans="1:17" x14ac:dyDescent="0.3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x14ac:dyDescent="0.3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</v>
      </c>
      <c r="P5713">
        <v>305</v>
      </c>
      <c r="Q5713" t="str">
        <f t="shared" si="92"/>
        <v>2-Low Income Residential</v>
      </c>
    </row>
    <row r="5714" spans="1:17" x14ac:dyDescent="0.3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</v>
      </c>
      <c r="P5714">
        <v>97501</v>
      </c>
      <c r="Q5714" t="str">
        <f t="shared" si="92"/>
        <v>3-Small C&amp;I</v>
      </c>
    </row>
    <row r="5715" spans="1:17" x14ac:dyDescent="0.3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</v>
      </c>
      <c r="P5715">
        <v>514926</v>
      </c>
      <c r="Q5715" t="str">
        <f t="shared" si="92"/>
        <v>3-Small C&amp;I</v>
      </c>
    </row>
    <row r="5716" spans="1:17" x14ac:dyDescent="0.3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x14ac:dyDescent="0.3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x14ac:dyDescent="0.3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</v>
      </c>
      <c r="P5718">
        <v>1802</v>
      </c>
      <c r="Q5718" t="str">
        <f t="shared" si="92"/>
        <v>3-Small C&amp;I</v>
      </c>
    </row>
    <row r="5719" spans="1:17" x14ac:dyDescent="0.3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</v>
      </c>
      <c r="P5719">
        <v>859982</v>
      </c>
      <c r="Q5719" t="str">
        <f t="shared" si="92"/>
        <v>4-Medium C&amp;I</v>
      </c>
    </row>
    <row r="5720" spans="1:17" x14ac:dyDescent="0.3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10.54</v>
      </c>
      <c r="P5720">
        <v>0</v>
      </c>
      <c r="Q5720" t="str">
        <f t="shared" si="92"/>
        <v>3-Small C&amp;I</v>
      </c>
    </row>
    <row r="5721" spans="1:17" x14ac:dyDescent="0.3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</v>
      </c>
      <c r="P5721">
        <v>24712</v>
      </c>
      <c r="Q5721" t="str">
        <f t="shared" si="92"/>
        <v>3-Small C&amp;I</v>
      </c>
    </row>
    <row r="5722" spans="1:17" x14ac:dyDescent="0.3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</v>
      </c>
      <c r="P5722">
        <v>11640</v>
      </c>
      <c r="Q5722" t="str">
        <f t="shared" si="92"/>
        <v>4-Medium C&amp;I</v>
      </c>
    </row>
    <row r="5723" spans="1:17" x14ac:dyDescent="0.3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x14ac:dyDescent="0.3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184435.86</v>
      </c>
      <c r="P5724">
        <v>794680</v>
      </c>
      <c r="Q5724" t="str">
        <f t="shared" si="92"/>
        <v>4-Medium C&amp;I</v>
      </c>
    </row>
    <row r="5725" spans="1:17" x14ac:dyDescent="0.3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x14ac:dyDescent="0.3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123174.43</v>
      </c>
      <c r="P5726">
        <v>343528</v>
      </c>
      <c r="Q5726" t="str">
        <f t="shared" si="92"/>
        <v>Street</v>
      </c>
    </row>
    <row r="5727" spans="1:17" x14ac:dyDescent="0.3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</v>
      </c>
      <c r="P5727">
        <v>517211</v>
      </c>
      <c r="Q5727" t="str">
        <f t="shared" si="92"/>
        <v>Street</v>
      </c>
    </row>
    <row r="5728" spans="1:17" x14ac:dyDescent="0.3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</v>
      </c>
      <c r="P5728">
        <v>1377694</v>
      </c>
      <c r="Q5728" t="str">
        <f t="shared" si="92"/>
        <v>Street</v>
      </c>
    </row>
    <row r="5729" spans="1:17" x14ac:dyDescent="0.3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x14ac:dyDescent="0.3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</v>
      </c>
      <c r="P5730">
        <v>104740</v>
      </c>
      <c r="Q5730" t="str">
        <f t="shared" si="92"/>
        <v>5-Large C&amp;I</v>
      </c>
    </row>
    <row r="5731" spans="1:17" x14ac:dyDescent="0.3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x14ac:dyDescent="0.3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x14ac:dyDescent="0.3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</v>
      </c>
      <c r="P5733">
        <v>2771850</v>
      </c>
      <c r="Q5733" t="str">
        <f t="shared" si="92"/>
        <v>1-Residential</v>
      </c>
    </row>
    <row r="5734" spans="1:17" x14ac:dyDescent="0.3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x14ac:dyDescent="0.3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52288.88</v>
      </c>
      <c r="P5735">
        <v>388838</v>
      </c>
      <c r="Q5735" t="str">
        <f t="shared" si="92"/>
        <v>3-Small C&amp;I</v>
      </c>
    </row>
    <row r="5736" spans="1:17" x14ac:dyDescent="0.3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136669.96</v>
      </c>
      <c r="P5736">
        <v>1618343</v>
      </c>
      <c r="Q5736" t="str">
        <f t="shared" si="92"/>
        <v>3-Small C&amp;I</v>
      </c>
    </row>
    <row r="5737" spans="1:17" x14ac:dyDescent="0.3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x14ac:dyDescent="0.3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x14ac:dyDescent="0.3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690217.07</v>
      </c>
      <c r="P5739">
        <v>7519166</v>
      </c>
      <c r="Q5739" t="str">
        <f t="shared" si="92"/>
        <v>4-Medium C&amp;I</v>
      </c>
    </row>
    <row r="5740" spans="1:17" x14ac:dyDescent="0.3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x14ac:dyDescent="0.3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</v>
      </c>
      <c r="P5741">
        <v>1852966</v>
      </c>
      <c r="Q5741" t="str">
        <f t="shared" si="92"/>
        <v>3-Small C&amp;I</v>
      </c>
    </row>
    <row r="5742" spans="1:17" x14ac:dyDescent="0.3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</v>
      </c>
      <c r="P5742">
        <v>292</v>
      </c>
      <c r="Q5742" t="str">
        <f t="shared" si="92"/>
        <v>3-Small C&amp;I</v>
      </c>
    </row>
    <row r="5743" spans="1:17" x14ac:dyDescent="0.3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x14ac:dyDescent="0.3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</v>
      </c>
      <c r="P5744">
        <v>53310</v>
      </c>
      <c r="Q5744" t="str">
        <f t="shared" si="92"/>
        <v>4-Medium C&amp;I</v>
      </c>
    </row>
    <row r="5745" spans="1:17" x14ac:dyDescent="0.3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x14ac:dyDescent="0.3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</v>
      </c>
      <c r="P5746">
        <v>11860</v>
      </c>
      <c r="Q5746" t="str">
        <f t="shared" si="92"/>
        <v>Street</v>
      </c>
    </row>
    <row r="5747" spans="1:17" x14ac:dyDescent="0.3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</v>
      </c>
      <c r="P5747">
        <v>18283</v>
      </c>
      <c r="Q5747" t="str">
        <f t="shared" si="92"/>
        <v>Street</v>
      </c>
    </row>
    <row r="5748" spans="1:17" x14ac:dyDescent="0.3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</v>
      </c>
      <c r="P5748">
        <v>76737</v>
      </c>
      <c r="Q5748" t="str">
        <f t="shared" si="92"/>
        <v>Street</v>
      </c>
    </row>
    <row r="5749" spans="1:17" x14ac:dyDescent="0.3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</v>
      </c>
      <c r="P5749">
        <v>880800</v>
      </c>
      <c r="Q5749" t="str">
        <f t="shared" si="92"/>
        <v>5-Large C&amp;I</v>
      </c>
    </row>
    <row r="5750" spans="1:17" x14ac:dyDescent="0.3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x14ac:dyDescent="0.3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x14ac:dyDescent="0.3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435758.99</v>
      </c>
      <c r="P5752">
        <v>3794281</v>
      </c>
      <c r="Q5752" t="str">
        <f t="shared" si="92"/>
        <v>3-Small C&amp;I</v>
      </c>
    </row>
    <row r="5753" spans="1:17" x14ac:dyDescent="0.3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</v>
      </c>
      <c r="P5753">
        <v>300</v>
      </c>
      <c r="Q5753" t="str">
        <f t="shared" si="92"/>
        <v>3-Small C&amp;I</v>
      </c>
    </row>
    <row r="5754" spans="1:17" x14ac:dyDescent="0.3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x14ac:dyDescent="0.3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x14ac:dyDescent="0.3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80941.31</v>
      </c>
      <c r="P5756">
        <v>158350</v>
      </c>
      <c r="Q5756" t="str">
        <f t="shared" si="92"/>
        <v>Street</v>
      </c>
    </row>
    <row r="5757" spans="1:17" x14ac:dyDescent="0.3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</v>
      </c>
      <c r="P5757">
        <v>119390</v>
      </c>
      <c r="Q5757" t="str">
        <f t="shared" si="92"/>
        <v>Street</v>
      </c>
    </row>
    <row r="5758" spans="1:17" x14ac:dyDescent="0.3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</v>
      </c>
      <c r="P5758">
        <v>105743</v>
      </c>
      <c r="Q5758" t="str">
        <f t="shared" si="92"/>
        <v>Street</v>
      </c>
    </row>
    <row r="5759" spans="1:17" x14ac:dyDescent="0.3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57279.71</v>
      </c>
      <c r="P5759">
        <v>156421</v>
      </c>
      <c r="Q5759" t="str">
        <f t="shared" si="92"/>
        <v>Street</v>
      </c>
    </row>
    <row r="5760" spans="1:17" x14ac:dyDescent="0.3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x14ac:dyDescent="0.3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864.06</v>
      </c>
      <c r="P5761">
        <v>1663</v>
      </c>
      <c r="Q5761" t="str">
        <f t="shared" si="92"/>
        <v>Street</v>
      </c>
    </row>
    <row r="5762" spans="1:17" x14ac:dyDescent="0.3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x14ac:dyDescent="0.3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</v>
      </c>
      <c r="P5763">
        <v>262269</v>
      </c>
      <c r="Q5763" t="str">
        <f t="shared" si="92"/>
        <v>Street</v>
      </c>
    </row>
    <row r="5764" spans="1:17" x14ac:dyDescent="0.3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</v>
      </c>
      <c r="P5764">
        <v>27391</v>
      </c>
      <c r="Q5764" t="str">
        <f t="shared" si="92"/>
        <v>Street</v>
      </c>
    </row>
    <row r="5765" spans="1:17" x14ac:dyDescent="0.3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</v>
      </c>
      <c r="P5765">
        <v>311</v>
      </c>
      <c r="Q5765" t="str">
        <f t="shared" si="92"/>
        <v>3-Small C&amp;I</v>
      </c>
    </row>
    <row r="5766" spans="1:17" x14ac:dyDescent="0.3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</v>
      </c>
      <c r="P5766">
        <v>675</v>
      </c>
      <c r="Q5766" t="str">
        <f t="shared" si="92"/>
        <v>3-Small C&amp;I</v>
      </c>
    </row>
    <row r="5767" spans="1:17" x14ac:dyDescent="0.3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562725.48</v>
      </c>
      <c r="P5767">
        <v>1137698</v>
      </c>
      <c r="Q5767" t="str">
        <f t="shared" si="92"/>
        <v>Street</v>
      </c>
    </row>
    <row r="5768" spans="1:17" x14ac:dyDescent="0.3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71308.53</v>
      </c>
      <c r="P5768">
        <v>301604</v>
      </c>
      <c r="Q5768" t="str">
        <f t="shared" si="92"/>
        <v>Street</v>
      </c>
    </row>
    <row r="5769" spans="1:17" x14ac:dyDescent="0.3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8932.58</v>
      </c>
      <c r="P5769">
        <v>43569</v>
      </c>
      <c r="Q5769" t="str">
        <f t="shared" si="92"/>
        <v>Street</v>
      </c>
    </row>
    <row r="5770" spans="1:17" x14ac:dyDescent="0.3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x14ac:dyDescent="0.3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x14ac:dyDescent="0.3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</v>
      </c>
      <c r="P5772">
        <v>1663</v>
      </c>
      <c r="Q5772" t="str">
        <f t="shared" si="92"/>
        <v>3-Small C&amp;I</v>
      </c>
    </row>
    <row r="5773" spans="1:17" x14ac:dyDescent="0.3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x14ac:dyDescent="0.3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</v>
      </c>
      <c r="P5774">
        <v>4809</v>
      </c>
      <c r="Q5774" t="str">
        <f t="shared" ref="Q5774:Q5837" si="93">VLOOKUP(TRIM(J5774),S:T,2,FALSE)</f>
        <v>Street</v>
      </c>
    </row>
    <row r="5775" spans="1:17" x14ac:dyDescent="0.3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</v>
      </c>
      <c r="P5775">
        <v>725</v>
      </c>
      <c r="Q5775" t="str">
        <f t="shared" si="93"/>
        <v>Street</v>
      </c>
    </row>
    <row r="5776" spans="1:17" x14ac:dyDescent="0.3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</v>
      </c>
      <c r="P5776">
        <v>262</v>
      </c>
      <c r="Q5776" t="str">
        <f t="shared" si="93"/>
        <v>Street</v>
      </c>
    </row>
    <row r="5777" spans="1:17" x14ac:dyDescent="0.3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x14ac:dyDescent="0.3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x14ac:dyDescent="0.3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</v>
      </c>
      <c r="P5779">
        <v>26508</v>
      </c>
      <c r="Q5779" t="str">
        <f t="shared" si="93"/>
        <v>1-Residential</v>
      </c>
    </row>
    <row r="5780" spans="1:17" x14ac:dyDescent="0.3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x14ac:dyDescent="0.3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</v>
      </c>
      <c r="P5781">
        <v>4650922</v>
      </c>
      <c r="Q5781" t="str">
        <f t="shared" si="93"/>
        <v>2-Low Income Residential</v>
      </c>
    </row>
    <row r="5782" spans="1:17" x14ac:dyDescent="0.3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1973.57</v>
      </c>
      <c r="P5782">
        <v>10975</v>
      </c>
      <c r="Q5782" t="str">
        <f t="shared" si="93"/>
        <v>2-Low Income Residential</v>
      </c>
    </row>
    <row r="5783" spans="1:17" x14ac:dyDescent="0.3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</v>
      </c>
      <c r="P5783">
        <v>176</v>
      </c>
      <c r="Q5783" t="str">
        <f t="shared" si="93"/>
        <v>Street</v>
      </c>
    </row>
    <row r="5784" spans="1:17" x14ac:dyDescent="0.3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</v>
      </c>
      <c r="P5784">
        <v>1491</v>
      </c>
      <c r="Q5784" t="str">
        <f t="shared" si="93"/>
        <v>Street</v>
      </c>
    </row>
    <row r="5785" spans="1:17" x14ac:dyDescent="0.3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</v>
      </c>
      <c r="P5785">
        <v>454</v>
      </c>
      <c r="Q5785" t="str">
        <f t="shared" si="93"/>
        <v>Street</v>
      </c>
    </row>
    <row r="5786" spans="1:17" x14ac:dyDescent="0.3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4661690.47</v>
      </c>
      <c r="P5786">
        <v>32175003</v>
      </c>
      <c r="Q5786" t="str">
        <f t="shared" si="93"/>
        <v>1-Residential</v>
      </c>
    </row>
    <row r="5787" spans="1:17" x14ac:dyDescent="0.3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201026.93</v>
      </c>
      <c r="P5787">
        <v>4182430</v>
      </c>
      <c r="Q5787" t="str">
        <f t="shared" si="93"/>
        <v>2-Low Income Residential</v>
      </c>
    </row>
    <row r="5788" spans="1:17" x14ac:dyDescent="0.3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2589.85</v>
      </c>
      <c r="P5788">
        <v>21884</v>
      </c>
      <c r="Q5788" t="str">
        <f t="shared" si="93"/>
        <v>3-Small C&amp;I</v>
      </c>
    </row>
    <row r="5789" spans="1:17" x14ac:dyDescent="0.3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1648.62</v>
      </c>
      <c r="P5789">
        <v>3624</v>
      </c>
      <c r="Q5789" t="str">
        <f t="shared" si="93"/>
        <v>Street</v>
      </c>
    </row>
    <row r="5790" spans="1:17" x14ac:dyDescent="0.3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</v>
      </c>
      <c r="P5790">
        <v>2249</v>
      </c>
      <c r="Q5790" t="str">
        <f t="shared" si="93"/>
        <v>Street</v>
      </c>
    </row>
    <row r="5791" spans="1:17" x14ac:dyDescent="0.3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8020.16</v>
      </c>
      <c r="P5791">
        <v>14750</v>
      </c>
      <c r="Q5791" t="str">
        <f t="shared" si="93"/>
        <v>Street</v>
      </c>
    </row>
    <row r="5792" spans="1:17" x14ac:dyDescent="0.3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</v>
      </c>
      <c r="P5792">
        <v>11</v>
      </c>
      <c r="Q5792" t="str">
        <f t="shared" si="93"/>
        <v>3-Small C&amp;I</v>
      </c>
    </row>
    <row r="5793" spans="1:17" x14ac:dyDescent="0.3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x14ac:dyDescent="0.3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x14ac:dyDescent="0.3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x14ac:dyDescent="0.3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</v>
      </c>
      <c r="P5796">
        <v>14595</v>
      </c>
      <c r="Q5796" t="str">
        <f t="shared" si="93"/>
        <v>3-Small C&amp;I</v>
      </c>
    </row>
    <row r="5797" spans="1:17" x14ac:dyDescent="0.3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</v>
      </c>
      <c r="P5797">
        <v>3080</v>
      </c>
      <c r="Q5797" t="str">
        <f t="shared" si="93"/>
        <v>4-Medium C&amp;I</v>
      </c>
    </row>
    <row r="5798" spans="1:17" x14ac:dyDescent="0.3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x14ac:dyDescent="0.3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</v>
      </c>
      <c r="P5799">
        <v>20880</v>
      </c>
      <c r="Q5799" t="str">
        <f t="shared" si="93"/>
        <v>3-Small C&amp;I</v>
      </c>
    </row>
    <row r="5800" spans="1:17" x14ac:dyDescent="0.3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</v>
      </c>
      <c r="P5800">
        <v>37590</v>
      </c>
      <c r="Q5800" t="str">
        <f t="shared" si="93"/>
        <v>4-Medium C&amp;I</v>
      </c>
    </row>
    <row r="5801" spans="1:17" x14ac:dyDescent="0.3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</v>
      </c>
      <c r="P5801">
        <v>18200</v>
      </c>
      <c r="Q5801" t="str">
        <f t="shared" si="93"/>
        <v>4-Medium C&amp;I</v>
      </c>
    </row>
    <row r="5802" spans="1:17" x14ac:dyDescent="0.3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</v>
      </c>
      <c r="P5802">
        <v>0</v>
      </c>
      <c r="Q5802" t="str">
        <f t="shared" si="93"/>
        <v>3-Small C&amp;I</v>
      </c>
    </row>
    <row r="5803" spans="1:17" x14ac:dyDescent="0.3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x14ac:dyDescent="0.3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4734.91</v>
      </c>
      <c r="P5804">
        <v>2537754</v>
      </c>
      <c r="Q5804" t="str">
        <f t="shared" si="93"/>
        <v>OTHER</v>
      </c>
    </row>
    <row r="5805" spans="1:17" x14ac:dyDescent="0.3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x14ac:dyDescent="0.3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</v>
      </c>
      <c r="P5806">
        <v>2844</v>
      </c>
      <c r="Q5806" t="str">
        <f t="shared" si="93"/>
        <v>3-Small C&amp;I</v>
      </c>
    </row>
    <row r="5807" spans="1:17" x14ac:dyDescent="0.3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</v>
      </c>
      <c r="P5807">
        <v>42920</v>
      </c>
      <c r="Q5807" t="str">
        <f t="shared" si="93"/>
        <v>4-Medium C&amp;I</v>
      </c>
    </row>
    <row r="5808" spans="1:17" x14ac:dyDescent="0.3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466280.8</v>
      </c>
      <c r="P5808">
        <v>1562574</v>
      </c>
      <c r="Q5808" t="str">
        <f t="shared" si="93"/>
        <v>1-Residential</v>
      </c>
    </row>
    <row r="5809" spans="1:17" x14ac:dyDescent="0.3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x14ac:dyDescent="0.3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3492.22</v>
      </c>
      <c r="P5810">
        <v>12999</v>
      </c>
      <c r="Q5810" t="str">
        <f t="shared" si="93"/>
        <v>3-Small C&amp;I</v>
      </c>
    </row>
    <row r="5811" spans="1:17" x14ac:dyDescent="0.3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</v>
      </c>
      <c r="P5811">
        <v>41628</v>
      </c>
      <c r="Q5811" t="str">
        <f t="shared" si="93"/>
        <v>2-Low Income Residential</v>
      </c>
    </row>
    <row r="5812" spans="1:17" x14ac:dyDescent="0.3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552.01</v>
      </c>
      <c r="P5812">
        <v>2096</v>
      </c>
      <c r="Q5812" t="str">
        <f t="shared" si="93"/>
        <v>3-Small C&amp;I</v>
      </c>
    </row>
    <row r="5813" spans="1:17" x14ac:dyDescent="0.3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x14ac:dyDescent="0.3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x14ac:dyDescent="0.3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x14ac:dyDescent="0.3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107.57</v>
      </c>
      <c r="P5816">
        <v>660</v>
      </c>
      <c r="Q5816" t="str">
        <f t="shared" si="93"/>
        <v>3-Small C&amp;I</v>
      </c>
    </row>
    <row r="5817" spans="1:17" x14ac:dyDescent="0.3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5604.32</v>
      </c>
      <c r="P5817">
        <v>18645</v>
      </c>
      <c r="Q5817" t="str">
        <f t="shared" si="93"/>
        <v>1-Residential</v>
      </c>
    </row>
    <row r="5818" spans="1:17" x14ac:dyDescent="0.3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49455.74</v>
      </c>
      <c r="P5818">
        <v>190286</v>
      </c>
      <c r="Q5818" t="str">
        <f t="shared" si="93"/>
        <v>3-Small C&amp;I</v>
      </c>
    </row>
    <row r="5819" spans="1:17" x14ac:dyDescent="0.3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124.49</v>
      </c>
      <c r="P5819">
        <v>421</v>
      </c>
      <c r="Q5819" t="str">
        <f t="shared" si="93"/>
        <v>3-Small C&amp;I</v>
      </c>
    </row>
    <row r="5820" spans="1:17" x14ac:dyDescent="0.3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</v>
      </c>
      <c r="P5820">
        <v>8748</v>
      </c>
      <c r="Q5820" t="str">
        <f t="shared" si="93"/>
        <v>3-Small C&amp;I</v>
      </c>
    </row>
    <row r="5821" spans="1:17" x14ac:dyDescent="0.3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</v>
      </c>
      <c r="P5821">
        <v>75813</v>
      </c>
      <c r="Q5821" t="str">
        <f t="shared" si="93"/>
        <v>4-Medium C&amp;I</v>
      </c>
    </row>
    <row r="5822" spans="1:17" x14ac:dyDescent="0.3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x14ac:dyDescent="0.3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244.89</v>
      </c>
      <c r="P5823">
        <v>1576</v>
      </c>
      <c r="Q5823" t="str">
        <f t="shared" si="93"/>
        <v>3-Small C&amp;I</v>
      </c>
    </row>
    <row r="5824" spans="1:17" x14ac:dyDescent="0.3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</v>
      </c>
      <c r="P5824">
        <v>108120</v>
      </c>
      <c r="Q5824" t="str">
        <f t="shared" si="93"/>
        <v>5-Large C&amp;I</v>
      </c>
    </row>
    <row r="5825" spans="1:17" x14ac:dyDescent="0.3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x14ac:dyDescent="0.3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4463.33</v>
      </c>
      <c r="P5826">
        <v>30032</v>
      </c>
      <c r="Q5826" t="str">
        <f t="shared" si="93"/>
        <v>1-Residential</v>
      </c>
    </row>
    <row r="5827" spans="1:17" x14ac:dyDescent="0.3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195584.68</v>
      </c>
      <c r="P5827">
        <v>1565222</v>
      </c>
      <c r="Q5827" t="str">
        <f t="shared" si="93"/>
        <v>3-Small C&amp;I</v>
      </c>
    </row>
    <row r="5828" spans="1:17" x14ac:dyDescent="0.3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x14ac:dyDescent="0.3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x14ac:dyDescent="0.3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x14ac:dyDescent="0.3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x14ac:dyDescent="0.3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</v>
      </c>
      <c r="P5832">
        <v>0</v>
      </c>
      <c r="Q5832" t="str">
        <f t="shared" si="93"/>
        <v>4-Medium C&amp;I</v>
      </c>
    </row>
    <row r="5833" spans="1:17" x14ac:dyDescent="0.3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737.92</v>
      </c>
      <c r="P5833">
        <v>2120</v>
      </c>
      <c r="Q5833" t="str">
        <f t="shared" si="93"/>
        <v>4-Medium C&amp;I</v>
      </c>
    </row>
    <row r="5834" spans="1:17" x14ac:dyDescent="0.3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19708.12</v>
      </c>
      <c r="P5834">
        <v>72101</v>
      </c>
      <c r="Q5834" t="str">
        <f t="shared" si="93"/>
        <v>OTHER</v>
      </c>
    </row>
    <row r="5835" spans="1:17" x14ac:dyDescent="0.3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x14ac:dyDescent="0.3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</v>
      </c>
      <c r="P5836">
        <v>20911</v>
      </c>
      <c r="Q5836" t="str">
        <f t="shared" si="93"/>
        <v>Street</v>
      </c>
    </row>
    <row r="5837" spans="1:17" x14ac:dyDescent="0.3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x14ac:dyDescent="0.3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9648.16</v>
      </c>
      <c r="P5838">
        <v>32314</v>
      </c>
      <c r="Q5838" t="str">
        <f t="shared" ref="Q5838:Q5901" si="94">VLOOKUP(TRIM(J5838),S:T,2,FALSE)</f>
        <v>1-Residential</v>
      </c>
    </row>
    <row r="5839" spans="1:17" x14ac:dyDescent="0.3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</v>
      </c>
      <c r="P5839">
        <v>151</v>
      </c>
      <c r="Q5839" t="str">
        <f t="shared" si="94"/>
        <v>2-Low Income Residential</v>
      </c>
    </row>
    <row r="5840" spans="1:17" x14ac:dyDescent="0.3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</v>
      </c>
      <c r="P5840">
        <v>112679</v>
      </c>
      <c r="Q5840" t="str">
        <f t="shared" si="94"/>
        <v>1-Residential</v>
      </c>
    </row>
    <row r="5841" spans="1:17" x14ac:dyDescent="0.3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172.85</v>
      </c>
      <c r="P5841">
        <v>3110</v>
      </c>
      <c r="Q5841" t="str">
        <f t="shared" si="94"/>
        <v>2-Low Income Residential</v>
      </c>
    </row>
    <row r="5842" spans="1:17" x14ac:dyDescent="0.3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13.53</v>
      </c>
      <c r="P5842">
        <v>39</v>
      </c>
      <c r="Q5842" t="str">
        <f t="shared" si="94"/>
        <v>Street</v>
      </c>
    </row>
    <row r="5843" spans="1:17" x14ac:dyDescent="0.3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</v>
      </c>
      <c r="P5843">
        <v>179</v>
      </c>
      <c r="Q5843" t="str">
        <f t="shared" si="94"/>
        <v>Street</v>
      </c>
    </row>
    <row r="5844" spans="1:17" x14ac:dyDescent="0.3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x14ac:dyDescent="0.3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</v>
      </c>
      <c r="P5845">
        <v>180210</v>
      </c>
      <c r="Q5845" t="str">
        <f t="shared" si="94"/>
        <v>1-Residential</v>
      </c>
    </row>
    <row r="5846" spans="1:17" x14ac:dyDescent="0.3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-12040.38</v>
      </c>
      <c r="P5846">
        <v>805495</v>
      </c>
      <c r="Q5846" t="str">
        <f t="shared" si="94"/>
        <v>3-Small C&amp;I</v>
      </c>
    </row>
    <row r="5847" spans="1:17" x14ac:dyDescent="0.3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x14ac:dyDescent="0.3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30311.62</v>
      </c>
      <c r="P5848">
        <v>151987</v>
      </c>
      <c r="Q5848" t="str">
        <f t="shared" si="94"/>
        <v>2-Low Income Residential</v>
      </c>
    </row>
    <row r="5849" spans="1:17" x14ac:dyDescent="0.3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</v>
      </c>
      <c r="P5849">
        <v>418868</v>
      </c>
      <c r="Q5849" t="str">
        <f t="shared" si="94"/>
        <v>3-Small C&amp;I</v>
      </c>
    </row>
    <row r="5850" spans="1:17" x14ac:dyDescent="0.3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</v>
      </c>
      <c r="P5850">
        <v>10122</v>
      </c>
      <c r="Q5850" t="str">
        <f t="shared" si="94"/>
        <v>3-Small C&amp;I</v>
      </c>
    </row>
    <row r="5851" spans="1:17" x14ac:dyDescent="0.3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x14ac:dyDescent="0.3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9775.99</v>
      </c>
      <c r="P5852">
        <v>23795</v>
      </c>
      <c r="Q5852" t="str">
        <f t="shared" si="94"/>
        <v>Street</v>
      </c>
    </row>
    <row r="5853" spans="1:17" x14ac:dyDescent="0.3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</v>
      </c>
      <c r="P5853">
        <v>60019</v>
      </c>
      <c r="Q5853" t="str">
        <f t="shared" si="94"/>
        <v>Street</v>
      </c>
    </row>
    <row r="5854" spans="1:17" x14ac:dyDescent="0.3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x14ac:dyDescent="0.3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x14ac:dyDescent="0.3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</v>
      </c>
      <c r="P5856">
        <v>41995866</v>
      </c>
      <c r="Q5856" t="str">
        <f t="shared" si="94"/>
        <v>2-Low Income Residential</v>
      </c>
    </row>
    <row r="5857" spans="1:17" x14ac:dyDescent="0.3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-7055.78</v>
      </c>
      <c r="P5857">
        <v>590469</v>
      </c>
      <c r="Q5857" t="str">
        <f t="shared" si="94"/>
        <v>3-Small C&amp;I</v>
      </c>
    </row>
    <row r="5858" spans="1:17" x14ac:dyDescent="0.3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48248.34</v>
      </c>
      <c r="P5858">
        <v>355883</v>
      </c>
      <c r="Q5858" t="str">
        <f t="shared" si="94"/>
        <v>3-Small C&amp;I</v>
      </c>
    </row>
    <row r="5859" spans="1:17" x14ac:dyDescent="0.3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397326.99</v>
      </c>
      <c r="P5859">
        <v>1361139</v>
      </c>
      <c r="Q5859" t="str">
        <f t="shared" si="94"/>
        <v>1-Residential</v>
      </c>
    </row>
    <row r="5860" spans="1:17" x14ac:dyDescent="0.3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x14ac:dyDescent="0.3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x14ac:dyDescent="0.3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x14ac:dyDescent="0.3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25482.87</v>
      </c>
      <c r="P5863">
        <v>94113</v>
      </c>
      <c r="Q5863" t="str">
        <f t="shared" si="94"/>
        <v>3-Small C&amp;I</v>
      </c>
    </row>
    <row r="5864" spans="1:17" x14ac:dyDescent="0.3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x14ac:dyDescent="0.3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x14ac:dyDescent="0.3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</v>
      </c>
      <c r="P5866">
        <v>250192</v>
      </c>
      <c r="Q5866" t="str">
        <f t="shared" si="94"/>
        <v>3-Small C&amp;I</v>
      </c>
    </row>
    <row r="5867" spans="1:17" x14ac:dyDescent="0.3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</v>
      </c>
      <c r="P5867">
        <v>1168363</v>
      </c>
      <c r="Q5867" t="str">
        <f t="shared" si="94"/>
        <v>4-Medium C&amp;I</v>
      </c>
    </row>
    <row r="5868" spans="1:17" x14ac:dyDescent="0.3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x14ac:dyDescent="0.3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8732.15</v>
      </c>
      <c r="P5869">
        <v>30220</v>
      </c>
      <c r="Q5869" t="str">
        <f t="shared" si="94"/>
        <v>3-Small C&amp;I</v>
      </c>
    </row>
    <row r="5870" spans="1:17" x14ac:dyDescent="0.3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</v>
      </c>
      <c r="P5870">
        <v>13400</v>
      </c>
      <c r="Q5870" t="str">
        <f t="shared" si="94"/>
        <v>4-Medium C&amp;I</v>
      </c>
    </row>
    <row r="5871" spans="1:17" x14ac:dyDescent="0.3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x14ac:dyDescent="0.3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x14ac:dyDescent="0.3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</v>
      </c>
      <c r="P5873">
        <v>722227</v>
      </c>
      <c r="Q5873" t="str">
        <f t="shared" si="94"/>
        <v>4-Medium C&amp;I</v>
      </c>
    </row>
    <row r="5874" spans="1:17" x14ac:dyDescent="0.3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x14ac:dyDescent="0.3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x14ac:dyDescent="0.3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</v>
      </c>
      <c r="P5876">
        <v>1523790</v>
      </c>
      <c r="Q5876" t="str">
        <f t="shared" si="94"/>
        <v>Street</v>
      </c>
    </row>
    <row r="5877" spans="1:17" x14ac:dyDescent="0.3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770.01</v>
      </c>
      <c r="P5877">
        <v>6504</v>
      </c>
      <c r="Q5877" t="str">
        <f t="shared" si="94"/>
        <v>3-Small C&amp;I</v>
      </c>
    </row>
    <row r="5878" spans="1:17" x14ac:dyDescent="0.3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</v>
      </c>
      <c r="P5878">
        <v>547840</v>
      </c>
      <c r="Q5878" t="str">
        <f t="shared" si="94"/>
        <v>5-Large C&amp;I</v>
      </c>
    </row>
    <row r="5879" spans="1:17" x14ac:dyDescent="0.3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x14ac:dyDescent="0.3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x14ac:dyDescent="0.3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410771.91</v>
      </c>
      <c r="P5881">
        <v>2909335</v>
      </c>
      <c r="Q5881" t="str">
        <f t="shared" si="94"/>
        <v>1-Residential</v>
      </c>
    </row>
    <row r="5882" spans="1:17" x14ac:dyDescent="0.3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x14ac:dyDescent="0.3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53099.59</v>
      </c>
      <c r="P5883">
        <v>394502</v>
      </c>
      <c r="Q5883" t="str">
        <f t="shared" si="94"/>
        <v>3-Small C&amp;I</v>
      </c>
    </row>
    <row r="5884" spans="1:17" x14ac:dyDescent="0.3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x14ac:dyDescent="0.3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x14ac:dyDescent="0.3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x14ac:dyDescent="0.3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825647.07</v>
      </c>
      <c r="P5887">
        <v>8749930</v>
      </c>
      <c r="Q5887" t="str">
        <f t="shared" si="94"/>
        <v>4-Medium C&amp;I</v>
      </c>
    </row>
    <row r="5888" spans="1:17" x14ac:dyDescent="0.3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</v>
      </c>
      <c r="P5888">
        <v>4279159</v>
      </c>
      <c r="Q5888" t="str">
        <f t="shared" si="94"/>
        <v>4-Medium C&amp;I</v>
      </c>
    </row>
    <row r="5889" spans="1:17" x14ac:dyDescent="0.3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x14ac:dyDescent="0.3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</v>
      </c>
      <c r="P5890">
        <v>292</v>
      </c>
      <c r="Q5890" t="str">
        <f t="shared" si="94"/>
        <v>3-Small C&amp;I</v>
      </c>
    </row>
    <row r="5891" spans="1:17" x14ac:dyDescent="0.3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x14ac:dyDescent="0.3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</v>
      </c>
      <c r="P5892">
        <v>7920</v>
      </c>
      <c r="Q5892" t="str">
        <f t="shared" si="94"/>
        <v>4-Medium C&amp;I</v>
      </c>
    </row>
    <row r="5893" spans="1:17" x14ac:dyDescent="0.3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x14ac:dyDescent="0.3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x14ac:dyDescent="0.3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x14ac:dyDescent="0.3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18493.89</v>
      </c>
      <c r="P5896">
        <v>83382</v>
      </c>
      <c r="Q5896" t="str">
        <f t="shared" si="94"/>
        <v>Street</v>
      </c>
    </row>
    <row r="5897" spans="1:17" x14ac:dyDescent="0.3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181527.4</v>
      </c>
      <c r="P5897">
        <v>791500</v>
      </c>
      <c r="Q5897" t="str">
        <f t="shared" si="94"/>
        <v>5-Large C&amp;I</v>
      </c>
    </row>
    <row r="5898" spans="1:17" x14ac:dyDescent="0.3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</v>
      </c>
      <c r="P5898">
        <v>5369718</v>
      </c>
      <c r="Q5898" t="str">
        <f t="shared" si="94"/>
        <v>5-Large C&amp;I</v>
      </c>
    </row>
    <row r="5899" spans="1:17" x14ac:dyDescent="0.3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x14ac:dyDescent="0.3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</v>
      </c>
      <c r="P5900">
        <v>3362075</v>
      </c>
      <c r="Q5900" t="str">
        <f t="shared" si="94"/>
        <v>3-Small C&amp;I</v>
      </c>
    </row>
    <row r="5901" spans="1:17" x14ac:dyDescent="0.3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41.15</v>
      </c>
      <c r="P5901">
        <v>300</v>
      </c>
      <c r="Q5901" t="str">
        <f t="shared" si="94"/>
        <v>3-Small C&amp;I</v>
      </c>
    </row>
    <row r="5902" spans="1:17" x14ac:dyDescent="0.3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1212781.93</v>
      </c>
      <c r="P5902">
        <v>11509659</v>
      </c>
      <c r="Q5902" t="str">
        <f t="shared" ref="Q5902:Q5965" si="95">VLOOKUP(TRIM(J5902),S:T,2,FALSE)</f>
        <v>4-Medium C&amp;I</v>
      </c>
    </row>
    <row r="5903" spans="1:17" x14ac:dyDescent="0.3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</v>
      </c>
      <c r="P5903">
        <v>2813</v>
      </c>
      <c r="Q5903" t="str">
        <f t="shared" si="95"/>
        <v>3-Small C&amp;I</v>
      </c>
    </row>
    <row r="5904" spans="1:17" x14ac:dyDescent="0.3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92766.37</v>
      </c>
      <c r="P5904">
        <v>182612</v>
      </c>
      <c r="Q5904" t="str">
        <f t="shared" si="95"/>
        <v>Street</v>
      </c>
    </row>
    <row r="5905" spans="1:17" x14ac:dyDescent="0.3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x14ac:dyDescent="0.3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</v>
      </c>
      <c r="P5906">
        <v>113340</v>
      </c>
      <c r="Q5906" t="str">
        <f t="shared" si="95"/>
        <v>Street</v>
      </c>
    </row>
    <row r="5907" spans="1:17" x14ac:dyDescent="0.3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</v>
      </c>
      <c r="P5907">
        <v>174012</v>
      </c>
      <c r="Q5907" t="str">
        <f t="shared" si="95"/>
        <v>Street</v>
      </c>
    </row>
    <row r="5908" spans="1:17" x14ac:dyDescent="0.3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</v>
      </c>
      <c r="P5908">
        <v>1335</v>
      </c>
      <c r="Q5908" t="str">
        <f t="shared" si="95"/>
        <v>Street</v>
      </c>
    </row>
    <row r="5909" spans="1:17" x14ac:dyDescent="0.3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952.28</v>
      </c>
      <c r="P5909">
        <v>1832</v>
      </c>
      <c r="Q5909" t="str">
        <f t="shared" si="95"/>
        <v>Street</v>
      </c>
    </row>
    <row r="5910" spans="1:17" x14ac:dyDescent="0.3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</v>
      </c>
      <c r="P5910">
        <v>59288</v>
      </c>
      <c r="Q5910" t="str">
        <f t="shared" si="95"/>
        <v>Street</v>
      </c>
    </row>
    <row r="5911" spans="1:17" x14ac:dyDescent="0.3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</v>
      </c>
      <c r="P5911">
        <v>311996</v>
      </c>
      <c r="Q5911" t="str">
        <f t="shared" si="95"/>
        <v>Street</v>
      </c>
    </row>
    <row r="5912" spans="1:17" x14ac:dyDescent="0.3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x14ac:dyDescent="0.3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97.58</v>
      </c>
      <c r="P5913">
        <v>341</v>
      </c>
      <c r="Q5913" t="str">
        <f t="shared" si="95"/>
        <v>3-Small C&amp;I</v>
      </c>
    </row>
    <row r="5914" spans="1:17" x14ac:dyDescent="0.3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x14ac:dyDescent="0.3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x14ac:dyDescent="0.3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79627.59</v>
      </c>
      <c r="P5916">
        <v>335267</v>
      </c>
      <c r="Q5916" t="str">
        <f t="shared" si="95"/>
        <v>Street</v>
      </c>
    </row>
    <row r="5917" spans="1:17" x14ac:dyDescent="0.3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9847.56</v>
      </c>
      <c r="P5917">
        <v>47886</v>
      </c>
      <c r="Q5917" t="str">
        <f t="shared" si="95"/>
        <v>Street</v>
      </c>
    </row>
    <row r="5918" spans="1:17" x14ac:dyDescent="0.3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x14ac:dyDescent="0.3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9422.65</v>
      </c>
      <c r="P5919">
        <v>214283</v>
      </c>
      <c r="Q5919" t="str">
        <f t="shared" si="95"/>
        <v>Street</v>
      </c>
    </row>
    <row r="5920" spans="1:17" x14ac:dyDescent="0.3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278.14</v>
      </c>
      <c r="P5920">
        <v>1683</v>
      </c>
      <c r="Q5920" t="str">
        <f t="shared" si="95"/>
        <v>3-Small C&amp;I</v>
      </c>
    </row>
    <row r="5921" spans="1:17" x14ac:dyDescent="0.3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</v>
      </c>
      <c r="P5921">
        <v>7838</v>
      </c>
      <c r="Q5921" t="str">
        <f t="shared" si="95"/>
        <v>Street</v>
      </c>
    </row>
    <row r="5922" spans="1:17" x14ac:dyDescent="0.3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856.68</v>
      </c>
      <c r="P5922">
        <v>5295</v>
      </c>
      <c r="Q5922" t="str">
        <f t="shared" si="95"/>
        <v>Street</v>
      </c>
    </row>
    <row r="5923" spans="1:17" x14ac:dyDescent="0.3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</v>
      </c>
      <c r="P5923">
        <v>797</v>
      </c>
      <c r="Q5923" t="str">
        <f t="shared" si="95"/>
        <v>Street</v>
      </c>
    </row>
    <row r="5924" spans="1:17" x14ac:dyDescent="0.3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</v>
      </c>
      <c r="P5924">
        <v>288</v>
      </c>
      <c r="Q5924" t="str">
        <f t="shared" si="95"/>
        <v>Street</v>
      </c>
    </row>
    <row r="5925" spans="1:17" x14ac:dyDescent="0.3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x14ac:dyDescent="0.3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x14ac:dyDescent="0.3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x14ac:dyDescent="0.3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x14ac:dyDescent="0.3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x14ac:dyDescent="0.3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</v>
      </c>
      <c r="P5930">
        <v>15169</v>
      </c>
      <c r="Q5930" t="str">
        <f t="shared" si="95"/>
        <v>2-Low Income Residential</v>
      </c>
    </row>
    <row r="5931" spans="1:17" x14ac:dyDescent="0.3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92.22</v>
      </c>
      <c r="P5931">
        <v>194</v>
      </c>
      <c r="Q5931" t="str">
        <f t="shared" si="95"/>
        <v>Street</v>
      </c>
    </row>
    <row r="5932" spans="1:17" x14ac:dyDescent="0.3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715.31</v>
      </c>
      <c r="P5932">
        <v>1645</v>
      </c>
      <c r="Q5932" t="str">
        <f t="shared" si="95"/>
        <v>Street</v>
      </c>
    </row>
    <row r="5933" spans="1:17" x14ac:dyDescent="0.3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x14ac:dyDescent="0.3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x14ac:dyDescent="0.3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</v>
      </c>
      <c r="P5935">
        <v>5795065</v>
      </c>
      <c r="Q5935" t="str">
        <f t="shared" si="95"/>
        <v>2-Low Income Residential</v>
      </c>
    </row>
    <row r="5936" spans="1:17" x14ac:dyDescent="0.3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2707.6</v>
      </c>
      <c r="P5936">
        <v>22896</v>
      </c>
      <c r="Q5936" t="str">
        <f t="shared" si="95"/>
        <v>3-Small C&amp;I</v>
      </c>
    </row>
    <row r="5937" spans="1:17" x14ac:dyDescent="0.3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x14ac:dyDescent="0.3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x14ac:dyDescent="0.3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x14ac:dyDescent="0.3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8.51</v>
      </c>
      <c r="P5940">
        <v>12</v>
      </c>
      <c r="Q5940" t="str">
        <f t="shared" si="95"/>
        <v>3-Small C&amp;I</v>
      </c>
    </row>
    <row r="5941" spans="1:17" x14ac:dyDescent="0.3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82.82</v>
      </c>
      <c r="P5941">
        <v>513</v>
      </c>
      <c r="Q5941" t="str">
        <f t="shared" si="95"/>
        <v>Street</v>
      </c>
    </row>
    <row r="5942" spans="1:17" x14ac:dyDescent="0.3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x14ac:dyDescent="0.3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x14ac:dyDescent="0.3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</v>
      </c>
      <c r="P5944">
        <v>15981</v>
      </c>
      <c r="Q5944" t="str">
        <f t="shared" si="95"/>
        <v>3-Small C&amp;I</v>
      </c>
    </row>
    <row r="5945" spans="1:17" x14ac:dyDescent="0.3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1508.61</v>
      </c>
      <c r="P5945">
        <v>5530</v>
      </c>
      <c r="Q5945" t="str">
        <f t="shared" si="95"/>
        <v>4-Medium C&amp;I</v>
      </c>
    </row>
    <row r="5946" spans="1:17" x14ac:dyDescent="0.3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x14ac:dyDescent="0.3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2804.62</v>
      </c>
      <c r="P5947">
        <v>24400</v>
      </c>
      <c r="Q5947" t="str">
        <f t="shared" si="95"/>
        <v>3-Small C&amp;I</v>
      </c>
    </row>
    <row r="5948" spans="1:17" x14ac:dyDescent="0.3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</v>
      </c>
      <c r="P5948">
        <v>39060</v>
      </c>
      <c r="Q5948" t="str">
        <f t="shared" si="95"/>
        <v>4-Medium C&amp;I</v>
      </c>
    </row>
    <row r="5949" spans="1:17" x14ac:dyDescent="0.3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3618.6</v>
      </c>
      <c r="P5949">
        <v>14833</v>
      </c>
      <c r="Q5949" t="str">
        <f t="shared" si="95"/>
        <v>3-Small C&amp;I</v>
      </c>
    </row>
    <row r="5950" spans="1:17" x14ac:dyDescent="0.3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x14ac:dyDescent="0.3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x14ac:dyDescent="0.3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</v>
      </c>
      <c r="P5952">
        <v>0</v>
      </c>
      <c r="Q5952" t="str">
        <f t="shared" si="95"/>
        <v>3-Small C&amp;I</v>
      </c>
    </row>
    <row r="5953" spans="1:17" x14ac:dyDescent="0.3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x14ac:dyDescent="0.3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</v>
      </c>
      <c r="P5954">
        <v>4089542</v>
      </c>
      <c r="Q5954" t="str">
        <f t="shared" si="95"/>
        <v>OTHER</v>
      </c>
    </row>
    <row r="5955" spans="1:17" x14ac:dyDescent="0.3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3858.31</v>
      </c>
      <c r="P5955">
        <v>57485</v>
      </c>
      <c r="Q5955" t="str">
        <f t="shared" si="95"/>
        <v>5-Large C&amp;I</v>
      </c>
    </row>
    <row r="5956" spans="1:17" x14ac:dyDescent="0.3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x14ac:dyDescent="0.3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</v>
      </c>
      <c r="P5957">
        <v>2844</v>
      </c>
      <c r="Q5957" t="str">
        <f t="shared" si="95"/>
        <v>3-Small C&amp;I</v>
      </c>
    </row>
    <row r="5958" spans="1:17" x14ac:dyDescent="0.3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x14ac:dyDescent="0.3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x14ac:dyDescent="0.3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x14ac:dyDescent="0.3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x14ac:dyDescent="0.3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x14ac:dyDescent="0.3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</v>
      </c>
      <c r="P5963">
        <v>2219</v>
      </c>
      <c r="Q5963" t="str">
        <f t="shared" si="95"/>
        <v>3-Small C&amp;I</v>
      </c>
    </row>
    <row r="5964" spans="1:17" x14ac:dyDescent="0.3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x14ac:dyDescent="0.3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</v>
      </c>
      <c r="P5965">
        <v>111888</v>
      </c>
      <c r="Q5965" t="str">
        <f t="shared" si="95"/>
        <v>2-Low Income Residential</v>
      </c>
    </row>
    <row r="5966" spans="1:17" x14ac:dyDescent="0.3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ref="Q5966:Q6029" si="96">VLOOKUP(TRIM(J5966),S:T,2,FALSE)</f>
        <v>3-Small C&amp;I</v>
      </c>
    </row>
    <row r="5967" spans="1:17" x14ac:dyDescent="0.3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x14ac:dyDescent="0.3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5994.58</v>
      </c>
      <c r="P5968">
        <v>19786</v>
      </c>
      <c r="Q5968" t="str">
        <f t="shared" si="96"/>
        <v>1-Residential</v>
      </c>
    </row>
    <row r="5969" spans="1:17" x14ac:dyDescent="0.3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</v>
      </c>
      <c r="P5969">
        <v>190489</v>
      </c>
      <c r="Q5969" t="str">
        <f t="shared" si="96"/>
        <v>3-Small C&amp;I</v>
      </c>
    </row>
    <row r="5970" spans="1:17" x14ac:dyDescent="0.3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x14ac:dyDescent="0.3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2668.33</v>
      </c>
      <c r="P5971">
        <v>9647</v>
      </c>
      <c r="Q5971" t="str">
        <f t="shared" si="96"/>
        <v>3-Small C&amp;I</v>
      </c>
    </row>
    <row r="5972" spans="1:17" x14ac:dyDescent="0.3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x14ac:dyDescent="0.3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9.26</v>
      </c>
      <c r="P5973">
        <v>23</v>
      </c>
      <c r="Q5973" t="str">
        <f t="shared" si="96"/>
        <v>Street</v>
      </c>
    </row>
    <row r="5974" spans="1:17" x14ac:dyDescent="0.3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x14ac:dyDescent="0.3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x14ac:dyDescent="0.3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</v>
      </c>
      <c r="P5976">
        <v>658802</v>
      </c>
      <c r="Q5976" t="str">
        <f t="shared" si="96"/>
        <v>5-Large C&amp;I</v>
      </c>
    </row>
    <row r="5977" spans="1:17" x14ac:dyDescent="0.3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5499.45</v>
      </c>
      <c r="P5977">
        <v>37253</v>
      </c>
      <c r="Q5977" t="str">
        <f t="shared" si="96"/>
        <v>1-Residential</v>
      </c>
    </row>
    <row r="5978" spans="1:17" x14ac:dyDescent="0.3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209707.36</v>
      </c>
      <c r="P5978">
        <v>1678456</v>
      </c>
      <c r="Q5978" t="str">
        <f t="shared" si="96"/>
        <v>3-Small C&amp;I</v>
      </c>
    </row>
    <row r="5979" spans="1:17" x14ac:dyDescent="0.3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</v>
      </c>
      <c r="P5979">
        <v>1664</v>
      </c>
      <c r="Q5979" t="str">
        <f t="shared" si="96"/>
        <v>3-Small C&amp;I</v>
      </c>
    </row>
    <row r="5980" spans="1:17" x14ac:dyDescent="0.3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x14ac:dyDescent="0.3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4179.45</v>
      </c>
      <c r="P5981">
        <v>30680</v>
      </c>
      <c r="Q5981" t="str">
        <f t="shared" si="96"/>
        <v>3-Small C&amp;I</v>
      </c>
    </row>
    <row r="5982" spans="1:17" x14ac:dyDescent="0.3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x14ac:dyDescent="0.3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</v>
      </c>
      <c r="P5983">
        <v>0</v>
      </c>
      <c r="Q5983" t="str">
        <f t="shared" si="96"/>
        <v>4-Medium C&amp;I</v>
      </c>
    </row>
    <row r="5984" spans="1:17" x14ac:dyDescent="0.3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781.54</v>
      </c>
      <c r="P5984">
        <v>2000</v>
      </c>
      <c r="Q5984" t="str">
        <f t="shared" si="96"/>
        <v>4-Medium C&amp;I</v>
      </c>
    </row>
    <row r="5985" spans="1:17" x14ac:dyDescent="0.3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x14ac:dyDescent="0.3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x14ac:dyDescent="0.3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</v>
      </c>
      <c r="P5987">
        <v>17198</v>
      </c>
      <c r="Q5987" t="str">
        <f t="shared" si="96"/>
        <v>Street</v>
      </c>
    </row>
    <row r="5988" spans="1:17" x14ac:dyDescent="0.3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1332.86</v>
      </c>
      <c r="P5988">
        <v>7232</v>
      </c>
      <c r="Q5988" t="str">
        <f t="shared" si="96"/>
        <v>Street</v>
      </c>
    </row>
    <row r="5989" spans="1:17" x14ac:dyDescent="0.3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</v>
      </c>
      <c r="P5989">
        <v>35454</v>
      </c>
      <c r="Q5989" t="str">
        <f t="shared" si="96"/>
        <v>1-Residential</v>
      </c>
    </row>
    <row r="5990" spans="1:17" x14ac:dyDescent="0.3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</v>
      </c>
      <c r="P5990">
        <v>295</v>
      </c>
      <c r="Q5990" t="str">
        <f t="shared" si="96"/>
        <v>2-Low Income Residential</v>
      </c>
    </row>
    <row r="5991" spans="1:17" x14ac:dyDescent="0.3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x14ac:dyDescent="0.3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192.17</v>
      </c>
      <c r="P5992">
        <v>3475</v>
      </c>
      <c r="Q5992" t="str">
        <f t="shared" si="96"/>
        <v>2-Low Income Residential</v>
      </c>
    </row>
    <row r="5993" spans="1:17" x14ac:dyDescent="0.3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x14ac:dyDescent="0.3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</v>
      </c>
      <c r="P5994">
        <v>147</v>
      </c>
      <c r="Q5994" t="str">
        <f t="shared" si="96"/>
        <v>Street</v>
      </c>
    </row>
    <row r="5995" spans="1:17" x14ac:dyDescent="0.3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x14ac:dyDescent="0.3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69174.03</v>
      </c>
      <c r="P5996">
        <v>211444</v>
      </c>
      <c r="Q5996" t="str">
        <f t="shared" si="96"/>
        <v>1-Residential</v>
      </c>
    </row>
    <row r="5997" spans="1:17" x14ac:dyDescent="0.3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</v>
      </c>
      <c r="P5997">
        <v>831711</v>
      </c>
      <c r="Q5997" t="str">
        <f t="shared" si="96"/>
        <v>3-Small C&amp;I</v>
      </c>
    </row>
    <row r="5998" spans="1:17" x14ac:dyDescent="0.3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x14ac:dyDescent="0.3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</v>
      </c>
      <c r="P5999">
        <v>142783</v>
      </c>
      <c r="Q5999" t="str">
        <f t="shared" si="96"/>
        <v>2-Low Income Residential</v>
      </c>
    </row>
    <row r="6000" spans="1:17" x14ac:dyDescent="0.3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</v>
      </c>
      <c r="P6000">
        <v>425018</v>
      </c>
      <c r="Q6000" t="str">
        <f t="shared" si="96"/>
        <v>3-Small C&amp;I</v>
      </c>
    </row>
    <row r="6001" spans="1:17" x14ac:dyDescent="0.3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</v>
      </c>
      <c r="P6001">
        <v>7755</v>
      </c>
      <c r="Q6001" t="str">
        <f t="shared" si="96"/>
        <v>3-Small C&amp;I</v>
      </c>
    </row>
    <row r="6002" spans="1:17" x14ac:dyDescent="0.3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x14ac:dyDescent="0.3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x14ac:dyDescent="0.3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</v>
      </c>
      <c r="P6004">
        <v>49463</v>
      </c>
      <c r="Q6004" t="str">
        <f t="shared" si="96"/>
        <v>Street</v>
      </c>
    </row>
    <row r="6005" spans="1:17" x14ac:dyDescent="0.3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x14ac:dyDescent="0.3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x14ac:dyDescent="0.3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2020820.39</v>
      </c>
      <c r="P6007">
        <v>41904844</v>
      </c>
      <c r="Q6007" t="str">
        <f t="shared" si="96"/>
        <v>2-Low Income Residential</v>
      </c>
    </row>
    <row r="6008" spans="1:17" x14ac:dyDescent="0.3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</v>
      </c>
      <c r="P6008">
        <v>629162</v>
      </c>
      <c r="Q6008" t="str">
        <f t="shared" si="96"/>
        <v>3-Small C&amp;I</v>
      </c>
    </row>
    <row r="6009" spans="1:17" x14ac:dyDescent="0.3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48703.06</v>
      </c>
      <c r="P6009">
        <v>357700</v>
      </c>
      <c r="Q6009" t="str">
        <f t="shared" si="96"/>
        <v>3-Small C&amp;I</v>
      </c>
    </row>
    <row r="6010" spans="1:17" x14ac:dyDescent="0.3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x14ac:dyDescent="0.3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x14ac:dyDescent="0.3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x14ac:dyDescent="0.3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</v>
      </c>
      <c r="P6013">
        <v>261</v>
      </c>
      <c r="Q6013" t="str">
        <f t="shared" si="96"/>
        <v>2-Low Income Residential</v>
      </c>
    </row>
    <row r="6014" spans="1:17" x14ac:dyDescent="0.3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x14ac:dyDescent="0.3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x14ac:dyDescent="0.3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x14ac:dyDescent="0.3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</v>
      </c>
      <c r="P6017">
        <v>212547</v>
      </c>
      <c r="Q6017" t="str">
        <f t="shared" si="96"/>
        <v>3-Small C&amp;I</v>
      </c>
    </row>
    <row r="6018" spans="1:17" x14ac:dyDescent="0.3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</v>
      </c>
      <c r="P6018">
        <v>1851664</v>
      </c>
      <c r="Q6018" t="str">
        <f t="shared" si="96"/>
        <v>4-Medium C&amp;I</v>
      </c>
    </row>
    <row r="6019" spans="1:17" x14ac:dyDescent="0.3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x14ac:dyDescent="0.3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x14ac:dyDescent="0.3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</v>
      </c>
      <c r="P6021">
        <v>0</v>
      </c>
      <c r="Q6021" t="str">
        <f t="shared" si="96"/>
        <v>4-Medium C&amp;I</v>
      </c>
    </row>
    <row r="6022" spans="1:17" x14ac:dyDescent="0.3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3504.08</v>
      </c>
      <c r="P6022">
        <v>12760</v>
      </c>
      <c r="Q6022" t="str">
        <f t="shared" si="96"/>
        <v>4-Medium C&amp;I</v>
      </c>
    </row>
    <row r="6023" spans="1:17" x14ac:dyDescent="0.3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x14ac:dyDescent="0.3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322477.98</v>
      </c>
      <c r="P6024">
        <v>1086694</v>
      </c>
      <c r="Q6024" t="str">
        <f t="shared" si="96"/>
        <v>4-Medium C&amp;I</v>
      </c>
    </row>
    <row r="6025" spans="1:17" x14ac:dyDescent="0.3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</v>
      </c>
      <c r="P6025">
        <v>921425</v>
      </c>
      <c r="Q6025" t="str">
        <f t="shared" si="96"/>
        <v>4-Medium C&amp;I</v>
      </c>
    </row>
    <row r="6026" spans="1:17" x14ac:dyDescent="0.3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x14ac:dyDescent="0.3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188957.93</v>
      </c>
      <c r="P6027">
        <v>474971</v>
      </c>
      <c r="Q6027" t="str">
        <f t="shared" si="96"/>
        <v>Street</v>
      </c>
    </row>
    <row r="6028" spans="1:17" x14ac:dyDescent="0.3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x14ac:dyDescent="0.3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917.56</v>
      </c>
      <c r="P6029">
        <v>7774</v>
      </c>
      <c r="Q6029" t="str">
        <f t="shared" si="96"/>
        <v>3-Small C&amp;I</v>
      </c>
    </row>
    <row r="6030" spans="1:17" x14ac:dyDescent="0.3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ref="Q6030:Q6093" si="97">VLOOKUP(TRIM(J6030),S:T,2,FALSE)</f>
        <v>5-Large C&amp;I</v>
      </c>
    </row>
    <row r="6031" spans="1:17" x14ac:dyDescent="0.3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x14ac:dyDescent="0.3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x14ac:dyDescent="0.3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472959.3</v>
      </c>
      <c r="P6033">
        <v>3350099</v>
      </c>
      <c r="Q6033" t="str">
        <f t="shared" si="97"/>
        <v>1-Residential</v>
      </c>
    </row>
    <row r="6034" spans="1:17" x14ac:dyDescent="0.3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x14ac:dyDescent="0.3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53384.77</v>
      </c>
      <c r="P6035">
        <v>395173</v>
      </c>
      <c r="Q6035" t="str">
        <f t="shared" si="97"/>
        <v>3-Small C&amp;I</v>
      </c>
    </row>
    <row r="6036" spans="1:17" x14ac:dyDescent="0.3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x14ac:dyDescent="0.3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x14ac:dyDescent="0.3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x14ac:dyDescent="0.3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</v>
      </c>
      <c r="P6039">
        <v>9525123</v>
      </c>
      <c r="Q6039" t="str">
        <f t="shared" si="97"/>
        <v>4-Medium C&amp;I</v>
      </c>
    </row>
    <row r="6040" spans="1:17" x14ac:dyDescent="0.3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</v>
      </c>
      <c r="P6040">
        <v>4488248</v>
      </c>
      <c r="Q6040" t="str">
        <f t="shared" si="97"/>
        <v>4-Medium C&amp;I</v>
      </c>
    </row>
    <row r="6041" spans="1:17" x14ac:dyDescent="0.3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</v>
      </c>
      <c r="P6041">
        <v>1975693</v>
      </c>
      <c r="Q6041" t="str">
        <f t="shared" si="97"/>
        <v>3-Small C&amp;I</v>
      </c>
    </row>
    <row r="6042" spans="1:17" x14ac:dyDescent="0.3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</v>
      </c>
      <c r="P6042">
        <v>292</v>
      </c>
      <c r="Q6042" t="str">
        <f t="shared" si="97"/>
        <v>3-Small C&amp;I</v>
      </c>
    </row>
    <row r="6043" spans="1:17" x14ac:dyDescent="0.3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x14ac:dyDescent="0.3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</v>
      </c>
      <c r="P6044">
        <v>73520</v>
      </c>
      <c r="Q6044" t="str">
        <f t="shared" si="97"/>
        <v>4-Medium C&amp;I</v>
      </c>
    </row>
    <row r="6045" spans="1:17" x14ac:dyDescent="0.3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x14ac:dyDescent="0.3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x14ac:dyDescent="0.3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6454.44</v>
      </c>
      <c r="P6047">
        <v>16559</v>
      </c>
      <c r="Q6047" t="str">
        <f t="shared" si="97"/>
        <v>Street</v>
      </c>
    </row>
    <row r="6048" spans="1:17" x14ac:dyDescent="0.3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16067.71</v>
      </c>
      <c r="P6048">
        <v>69145</v>
      </c>
      <c r="Q6048" t="str">
        <f t="shared" si="97"/>
        <v>Street</v>
      </c>
    </row>
    <row r="6049" spans="1:17" x14ac:dyDescent="0.3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175567.4</v>
      </c>
      <c r="P6049">
        <v>761400</v>
      </c>
      <c r="Q6049" t="str">
        <f t="shared" si="97"/>
        <v>5-Large C&amp;I</v>
      </c>
    </row>
    <row r="6050" spans="1:17" x14ac:dyDescent="0.3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1758906.15</v>
      </c>
      <c r="P6050">
        <v>6275219</v>
      </c>
      <c r="Q6050" t="str">
        <f t="shared" si="97"/>
        <v>5-Large C&amp;I</v>
      </c>
    </row>
    <row r="6051" spans="1:17" x14ac:dyDescent="0.3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x14ac:dyDescent="0.3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479186.04</v>
      </c>
      <c r="P6052">
        <v>4143956</v>
      </c>
      <c r="Q6052" t="str">
        <f t="shared" si="97"/>
        <v>3-Small C&amp;I</v>
      </c>
    </row>
    <row r="6053" spans="1:17" x14ac:dyDescent="0.3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</v>
      </c>
      <c r="P6053">
        <v>300</v>
      </c>
      <c r="Q6053" t="str">
        <f t="shared" si="97"/>
        <v>3-Small C&amp;I</v>
      </c>
    </row>
    <row r="6054" spans="1:17" x14ac:dyDescent="0.3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x14ac:dyDescent="0.3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996.91</v>
      </c>
      <c r="P6055">
        <v>3848</v>
      </c>
      <c r="Q6055" t="str">
        <f t="shared" si="97"/>
        <v>3-Small C&amp;I</v>
      </c>
    </row>
    <row r="6056" spans="1:17" x14ac:dyDescent="0.3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59760.24</v>
      </c>
      <c r="P6056">
        <v>131148</v>
      </c>
      <c r="Q6056" t="str">
        <f t="shared" si="97"/>
        <v>Street</v>
      </c>
    </row>
    <row r="6057" spans="1:17" x14ac:dyDescent="0.3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x14ac:dyDescent="0.3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x14ac:dyDescent="0.3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59352.21</v>
      </c>
      <c r="P6059">
        <v>144422</v>
      </c>
      <c r="Q6059" t="str">
        <f t="shared" si="97"/>
        <v>Street</v>
      </c>
    </row>
    <row r="6060" spans="1:17" x14ac:dyDescent="0.3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x14ac:dyDescent="0.3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x14ac:dyDescent="0.3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x14ac:dyDescent="0.3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58622.27</v>
      </c>
      <c r="P6063">
        <v>237974</v>
      </c>
      <c r="Q6063" t="str">
        <f t="shared" si="97"/>
        <v>Street</v>
      </c>
    </row>
    <row r="6064" spans="1:17" x14ac:dyDescent="0.3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</v>
      </c>
      <c r="P6064">
        <v>24804</v>
      </c>
      <c r="Q6064" t="str">
        <f t="shared" si="97"/>
        <v>Street</v>
      </c>
    </row>
    <row r="6065" spans="1:17" x14ac:dyDescent="0.3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84.08</v>
      </c>
      <c r="P6065">
        <v>285</v>
      </c>
      <c r="Q6065" t="str">
        <f t="shared" si="97"/>
        <v>3-Small C&amp;I</v>
      </c>
    </row>
    <row r="6066" spans="1:17" x14ac:dyDescent="0.3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206.17</v>
      </c>
      <c r="P6066">
        <v>644</v>
      </c>
      <c r="Q6066" t="str">
        <f t="shared" si="97"/>
        <v>3-Small C&amp;I</v>
      </c>
    </row>
    <row r="6067" spans="1:17" x14ac:dyDescent="0.3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x14ac:dyDescent="0.3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</v>
      </c>
      <c r="P6068">
        <v>277781</v>
      </c>
      <c r="Q6068" t="str">
        <f t="shared" si="97"/>
        <v>Street</v>
      </c>
    </row>
    <row r="6069" spans="1:17" x14ac:dyDescent="0.3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</v>
      </c>
      <c r="P6069">
        <v>39336</v>
      </c>
      <c r="Q6069" t="str">
        <f t="shared" si="97"/>
        <v>Street</v>
      </c>
    </row>
    <row r="6070" spans="1:17" x14ac:dyDescent="0.3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x14ac:dyDescent="0.3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x14ac:dyDescent="0.3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x14ac:dyDescent="0.3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2000.81</v>
      </c>
      <c r="P6073">
        <v>6446</v>
      </c>
      <c r="Q6073" t="str">
        <f t="shared" si="97"/>
        <v>Street</v>
      </c>
    </row>
    <row r="6074" spans="1:17" x14ac:dyDescent="0.3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734.03</v>
      </c>
      <c r="P6074">
        <v>4358</v>
      </c>
      <c r="Q6074" t="str">
        <f t="shared" si="97"/>
        <v>Street</v>
      </c>
    </row>
    <row r="6075" spans="1:17" x14ac:dyDescent="0.3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x14ac:dyDescent="0.3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</v>
      </c>
      <c r="P6076">
        <v>237</v>
      </c>
      <c r="Q6076" t="str">
        <f t="shared" si="97"/>
        <v>Street</v>
      </c>
    </row>
    <row r="6077" spans="1:17" x14ac:dyDescent="0.3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1029.56</v>
      </c>
      <c r="P6077">
        <v>6559</v>
      </c>
      <c r="Q6077" t="str">
        <f t="shared" si="97"/>
        <v>3-Small C&amp;I</v>
      </c>
    </row>
    <row r="6078" spans="1:17" x14ac:dyDescent="0.3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x14ac:dyDescent="0.3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x14ac:dyDescent="0.3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</v>
      </c>
      <c r="P6080">
        <v>34574</v>
      </c>
      <c r="Q6080" t="str">
        <f t="shared" si="97"/>
        <v>3-Small C&amp;I</v>
      </c>
    </row>
    <row r="6081" spans="1:17" x14ac:dyDescent="0.3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x14ac:dyDescent="0.3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3528.89</v>
      </c>
      <c r="P6082">
        <v>16708</v>
      </c>
      <c r="Q6082" t="str">
        <f t="shared" si="97"/>
        <v>2-Low Income Residential</v>
      </c>
    </row>
    <row r="6083" spans="1:17" x14ac:dyDescent="0.3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x14ac:dyDescent="0.3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x14ac:dyDescent="0.3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x14ac:dyDescent="0.3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x14ac:dyDescent="0.3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290891.3</v>
      </c>
      <c r="P6087">
        <v>6429681</v>
      </c>
      <c r="Q6087" t="str">
        <f t="shared" si="97"/>
        <v>2-Low Income Residential</v>
      </c>
    </row>
    <row r="6088" spans="1:17" x14ac:dyDescent="0.3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x14ac:dyDescent="0.3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x14ac:dyDescent="0.3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1346.32</v>
      </c>
      <c r="P6090">
        <v>2046</v>
      </c>
      <c r="Q6090" t="str">
        <f t="shared" si="97"/>
        <v>Street</v>
      </c>
    </row>
    <row r="6091" spans="1:17" x14ac:dyDescent="0.3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7715.65</v>
      </c>
      <c r="P6091">
        <v>13442</v>
      </c>
      <c r="Q6091" t="str">
        <f t="shared" si="97"/>
        <v>Street</v>
      </c>
    </row>
    <row r="6092" spans="1:17" x14ac:dyDescent="0.3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x14ac:dyDescent="0.3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x14ac:dyDescent="0.3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ref="Q6094:Q6157" si="98">VLOOKUP(TRIM(J6094),S:T,2,FALSE)</f>
        <v>1-Residential</v>
      </c>
    </row>
    <row r="6095" spans="1:17" x14ac:dyDescent="0.3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x14ac:dyDescent="0.3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</v>
      </c>
      <c r="P6096">
        <v>19255</v>
      </c>
      <c r="Q6096" t="str">
        <f t="shared" si="98"/>
        <v>3-Small C&amp;I</v>
      </c>
    </row>
    <row r="6097" spans="1:17" x14ac:dyDescent="0.3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1655.82</v>
      </c>
      <c r="P6097">
        <v>6020</v>
      </c>
      <c r="Q6097" t="str">
        <f t="shared" si="98"/>
        <v>4-Medium C&amp;I</v>
      </c>
    </row>
    <row r="6098" spans="1:17" x14ac:dyDescent="0.3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46980.02</v>
      </c>
      <c r="P6098">
        <v>170800</v>
      </c>
      <c r="Q6098" t="str">
        <f t="shared" si="98"/>
        <v>5-Large C&amp;I</v>
      </c>
    </row>
    <row r="6099" spans="1:17" x14ac:dyDescent="0.3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</v>
      </c>
      <c r="P6099">
        <v>24360</v>
      </c>
      <c r="Q6099" t="str">
        <f t="shared" si="98"/>
        <v>3-Small C&amp;I</v>
      </c>
    </row>
    <row r="6100" spans="1:17" x14ac:dyDescent="0.3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</v>
      </c>
      <c r="P6100">
        <v>40110</v>
      </c>
      <c r="Q6100" t="str">
        <f t="shared" si="98"/>
        <v>4-Medium C&amp;I</v>
      </c>
    </row>
    <row r="6101" spans="1:17" x14ac:dyDescent="0.3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2057.41</v>
      </c>
      <c r="P6101">
        <v>8367</v>
      </c>
      <c r="Q6101" t="str">
        <f t="shared" si="98"/>
        <v>3-Small C&amp;I</v>
      </c>
    </row>
    <row r="6102" spans="1:17" x14ac:dyDescent="0.3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x14ac:dyDescent="0.3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</v>
      </c>
      <c r="P6103">
        <v>0</v>
      </c>
      <c r="Q6103" t="str">
        <f t="shared" si="98"/>
        <v>3-Small C&amp;I</v>
      </c>
    </row>
    <row r="6104" spans="1:17" x14ac:dyDescent="0.3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x14ac:dyDescent="0.3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x14ac:dyDescent="0.3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8003.23</v>
      </c>
      <c r="P6106">
        <v>120291</v>
      </c>
      <c r="Q6106" t="str">
        <f t="shared" si="98"/>
        <v>5-Large C&amp;I</v>
      </c>
    </row>
    <row r="6107" spans="1:17" x14ac:dyDescent="0.3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</v>
      </c>
      <c r="P6107">
        <v>295891</v>
      </c>
      <c r="Q6107" t="str">
        <f t="shared" si="98"/>
        <v>3-Small C&amp;I</v>
      </c>
    </row>
    <row r="6108" spans="1:17" x14ac:dyDescent="0.3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</v>
      </c>
      <c r="P6108">
        <v>2844</v>
      </c>
      <c r="Q6108" t="str">
        <f t="shared" si="98"/>
        <v>3-Small C&amp;I</v>
      </c>
    </row>
    <row r="6109" spans="1:17" x14ac:dyDescent="0.3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x14ac:dyDescent="0.35">
      <c r="A6110" s="314">
        <v>4</v>
      </c>
      <c r="B6110" s="315" t="s">
        <v>249</v>
      </c>
      <c r="C6110" s="316">
        <v>2022</v>
      </c>
      <c r="D6110" s="316">
        <v>3</v>
      </c>
      <c r="E6110" s="315" t="s">
        <v>546</v>
      </c>
      <c r="F6110" s="326">
        <v>1</v>
      </c>
      <c r="G6110" s="315" t="s">
        <v>383</v>
      </c>
      <c r="H6110" s="315" t="s">
        <v>384</v>
      </c>
      <c r="I6110" s="315" t="s">
        <v>385</v>
      </c>
      <c r="J6110" s="315" t="s">
        <v>547</v>
      </c>
      <c r="K6110" s="315" t="s">
        <v>386</v>
      </c>
      <c r="L6110" s="315" t="s">
        <v>523</v>
      </c>
      <c r="M6110" s="315" t="s">
        <v>387</v>
      </c>
      <c r="N6110" s="317">
        <v>2176</v>
      </c>
      <c r="O6110" s="318">
        <v>492862.44</v>
      </c>
      <c r="P6110" s="317">
        <v>1654028</v>
      </c>
      <c r="Q6110" t="str">
        <f t="shared" si="98"/>
        <v>1-Residential</v>
      </c>
    </row>
    <row r="6111" spans="1:17" x14ac:dyDescent="0.35">
      <c r="A6111" s="319">
        <v>4</v>
      </c>
      <c r="B6111" s="320" t="s">
        <v>249</v>
      </c>
      <c r="C6111" s="321">
        <v>2022</v>
      </c>
      <c r="D6111" s="321">
        <v>3</v>
      </c>
      <c r="E6111" s="320" t="s">
        <v>546</v>
      </c>
      <c r="F6111" s="327">
        <v>1</v>
      </c>
      <c r="G6111" s="320" t="s">
        <v>383</v>
      </c>
      <c r="H6111" s="320" t="s">
        <v>388</v>
      </c>
      <c r="I6111" s="320" t="s">
        <v>389</v>
      </c>
      <c r="J6111" s="320" t="s">
        <v>547</v>
      </c>
      <c r="K6111" s="320" t="s">
        <v>386</v>
      </c>
      <c r="L6111" s="320" t="s">
        <v>523</v>
      </c>
      <c r="M6111" s="320" t="s">
        <v>387</v>
      </c>
      <c r="N6111" s="322">
        <v>2</v>
      </c>
      <c r="O6111" s="323">
        <v>861.29</v>
      </c>
      <c r="P6111" s="322">
        <v>2984</v>
      </c>
      <c r="Q6111" t="str">
        <f t="shared" si="98"/>
        <v>1-Residential</v>
      </c>
    </row>
    <row r="6112" spans="1:17" x14ac:dyDescent="0.35">
      <c r="A6112" s="314">
        <v>4</v>
      </c>
      <c r="B6112" s="315" t="s">
        <v>249</v>
      </c>
      <c r="C6112" s="316">
        <v>2022</v>
      </c>
      <c r="D6112" s="316">
        <v>3</v>
      </c>
      <c r="E6112" s="315" t="s">
        <v>546</v>
      </c>
      <c r="F6112" s="326">
        <v>1</v>
      </c>
      <c r="G6112" s="315" t="s">
        <v>383</v>
      </c>
      <c r="H6112" s="315" t="s">
        <v>390</v>
      </c>
      <c r="I6112" s="315" t="s">
        <v>391</v>
      </c>
      <c r="J6112" s="315" t="s">
        <v>548</v>
      </c>
      <c r="K6112" s="315" t="s">
        <v>392</v>
      </c>
      <c r="L6112" s="315" t="s">
        <v>523</v>
      </c>
      <c r="M6112" s="315" t="s">
        <v>387</v>
      </c>
      <c r="N6112" s="317">
        <v>27</v>
      </c>
      <c r="O6112" s="318">
        <v>2414.71</v>
      </c>
      <c r="P6112" s="317">
        <v>7953</v>
      </c>
      <c r="Q6112" t="str">
        <f t="shared" si="98"/>
        <v>3-Small C&amp;I</v>
      </c>
    </row>
    <row r="6113" spans="1:17" x14ac:dyDescent="0.35">
      <c r="A6113" s="319">
        <v>4</v>
      </c>
      <c r="B6113" s="320" t="s">
        <v>249</v>
      </c>
      <c r="C6113" s="321">
        <v>2022</v>
      </c>
      <c r="D6113" s="321">
        <v>3</v>
      </c>
      <c r="E6113" s="320" t="s">
        <v>546</v>
      </c>
      <c r="F6113" s="327">
        <v>1</v>
      </c>
      <c r="G6113" s="320" t="s">
        <v>383</v>
      </c>
      <c r="H6113" s="320" t="s">
        <v>393</v>
      </c>
      <c r="I6113" s="320" t="s">
        <v>394</v>
      </c>
      <c r="J6113" s="320" t="s">
        <v>549</v>
      </c>
      <c r="K6113" s="320" t="s">
        <v>395</v>
      </c>
      <c r="L6113" s="320" t="s">
        <v>523</v>
      </c>
      <c r="M6113" s="320" t="s">
        <v>387</v>
      </c>
      <c r="N6113" s="322">
        <v>46</v>
      </c>
      <c r="O6113" s="323">
        <v>8923.65</v>
      </c>
      <c r="P6113" s="322">
        <v>46751</v>
      </c>
      <c r="Q6113" t="str">
        <f t="shared" si="98"/>
        <v>2-Low Income Residential</v>
      </c>
    </row>
    <row r="6114" spans="1:17" x14ac:dyDescent="0.35">
      <c r="A6114" s="314">
        <v>4</v>
      </c>
      <c r="B6114" s="315" t="s">
        <v>249</v>
      </c>
      <c r="C6114" s="316">
        <v>2022</v>
      </c>
      <c r="D6114" s="316">
        <v>3</v>
      </c>
      <c r="E6114" s="315" t="s">
        <v>546</v>
      </c>
      <c r="F6114" s="326">
        <v>1</v>
      </c>
      <c r="G6114" s="315" t="s">
        <v>383</v>
      </c>
      <c r="H6114" s="315" t="s">
        <v>396</v>
      </c>
      <c r="I6114" s="315" t="s">
        <v>397</v>
      </c>
      <c r="J6114" s="315" t="s">
        <v>551</v>
      </c>
      <c r="K6114" s="315" t="s">
        <v>398</v>
      </c>
      <c r="L6114" s="315" t="s">
        <v>523</v>
      </c>
      <c r="M6114" s="315" t="s">
        <v>387</v>
      </c>
      <c r="N6114" s="317">
        <v>3</v>
      </c>
      <c r="O6114" s="318">
        <v>568.26</v>
      </c>
      <c r="P6114" s="317">
        <v>2163</v>
      </c>
      <c r="Q6114" t="str">
        <f t="shared" si="98"/>
        <v>3-Small C&amp;I</v>
      </c>
    </row>
    <row r="6115" spans="1:17" x14ac:dyDescent="0.35">
      <c r="A6115" s="319">
        <v>4</v>
      </c>
      <c r="B6115" s="320" t="s">
        <v>249</v>
      </c>
      <c r="C6115" s="321">
        <v>2022</v>
      </c>
      <c r="D6115" s="321">
        <v>3</v>
      </c>
      <c r="E6115" s="320" t="s">
        <v>546</v>
      </c>
      <c r="F6115" s="327">
        <v>1</v>
      </c>
      <c r="G6115" s="320" t="s">
        <v>383</v>
      </c>
      <c r="H6115" s="320" t="s">
        <v>399</v>
      </c>
      <c r="I6115" s="320" t="s">
        <v>400</v>
      </c>
      <c r="J6115" s="320" t="s">
        <v>547</v>
      </c>
      <c r="K6115" s="320" t="s">
        <v>386</v>
      </c>
      <c r="L6115" s="320" t="s">
        <v>524</v>
      </c>
      <c r="M6115" s="320" t="s">
        <v>401</v>
      </c>
      <c r="N6115" s="322">
        <v>9710</v>
      </c>
      <c r="O6115" s="323">
        <v>1048887.1299999999</v>
      </c>
      <c r="P6115" s="322">
        <v>6967823</v>
      </c>
      <c r="Q6115" t="str">
        <f t="shared" si="98"/>
        <v>1-Residential</v>
      </c>
    </row>
    <row r="6116" spans="1:17" x14ac:dyDescent="0.35">
      <c r="A6116" s="314">
        <v>4</v>
      </c>
      <c r="B6116" s="315" t="s">
        <v>249</v>
      </c>
      <c r="C6116" s="316">
        <v>2022</v>
      </c>
      <c r="D6116" s="316">
        <v>3</v>
      </c>
      <c r="E6116" s="315" t="s">
        <v>546</v>
      </c>
      <c r="F6116" s="326">
        <v>1</v>
      </c>
      <c r="G6116" s="315" t="s">
        <v>383</v>
      </c>
      <c r="H6116" s="315" t="s">
        <v>402</v>
      </c>
      <c r="I6116" s="315" t="s">
        <v>403</v>
      </c>
      <c r="J6116" s="315" t="s">
        <v>549</v>
      </c>
      <c r="K6116" s="315" t="s">
        <v>395</v>
      </c>
      <c r="L6116" s="315" t="s">
        <v>524</v>
      </c>
      <c r="M6116" s="315" t="s">
        <v>401</v>
      </c>
      <c r="N6116" s="317">
        <v>108</v>
      </c>
      <c r="O6116" s="318">
        <v>5133.42</v>
      </c>
      <c r="P6116" s="317">
        <v>98700</v>
      </c>
      <c r="Q6116" t="str">
        <f t="shared" si="98"/>
        <v>2-Low Income Residential</v>
      </c>
    </row>
    <row r="6117" spans="1:17" x14ac:dyDescent="0.35">
      <c r="A6117" s="319">
        <v>4</v>
      </c>
      <c r="B6117" s="320" t="s">
        <v>249</v>
      </c>
      <c r="C6117" s="321">
        <v>2022</v>
      </c>
      <c r="D6117" s="321">
        <v>3</v>
      </c>
      <c r="E6117" s="320" t="s">
        <v>546</v>
      </c>
      <c r="F6117" s="327">
        <v>1</v>
      </c>
      <c r="G6117" s="320" t="s">
        <v>383</v>
      </c>
      <c r="H6117" s="320" t="s">
        <v>404</v>
      </c>
      <c r="I6117" s="320" t="s">
        <v>405</v>
      </c>
      <c r="J6117" s="320" t="s">
        <v>548</v>
      </c>
      <c r="K6117" s="320" t="s">
        <v>392</v>
      </c>
      <c r="L6117" s="320" t="s">
        <v>524</v>
      </c>
      <c r="M6117" s="320" t="s">
        <v>401</v>
      </c>
      <c r="N6117" s="322">
        <v>29</v>
      </c>
      <c r="O6117" s="323">
        <v>1806.42</v>
      </c>
      <c r="P6117" s="322">
        <v>14999</v>
      </c>
      <c r="Q6117" t="str">
        <f t="shared" si="98"/>
        <v>3-Small C&amp;I</v>
      </c>
    </row>
    <row r="6118" spans="1:17" x14ac:dyDescent="0.35">
      <c r="A6118" s="314">
        <v>4</v>
      </c>
      <c r="B6118" s="315" t="s">
        <v>249</v>
      </c>
      <c r="C6118" s="316">
        <v>2022</v>
      </c>
      <c r="D6118" s="316">
        <v>3</v>
      </c>
      <c r="E6118" s="315" t="s">
        <v>546</v>
      </c>
      <c r="F6118" s="326">
        <v>1</v>
      </c>
      <c r="G6118" s="315" t="s">
        <v>383</v>
      </c>
      <c r="H6118" s="315" t="s">
        <v>406</v>
      </c>
      <c r="I6118" s="315" t="s">
        <v>407</v>
      </c>
      <c r="J6118" s="315" t="s">
        <v>551</v>
      </c>
      <c r="K6118" s="315" t="s">
        <v>398</v>
      </c>
      <c r="L6118" s="315" t="s">
        <v>524</v>
      </c>
      <c r="M6118" s="315" t="s">
        <v>401</v>
      </c>
      <c r="N6118" s="317">
        <v>3</v>
      </c>
      <c r="O6118" s="318">
        <v>87.5</v>
      </c>
      <c r="P6118" s="317">
        <v>491</v>
      </c>
      <c r="Q6118" t="str">
        <f t="shared" si="98"/>
        <v>3-Small C&amp;I</v>
      </c>
    </row>
    <row r="6119" spans="1:17" x14ac:dyDescent="0.35">
      <c r="A6119" s="319">
        <v>4</v>
      </c>
      <c r="B6119" s="320" t="s">
        <v>249</v>
      </c>
      <c r="C6119" s="321">
        <v>2022</v>
      </c>
      <c r="D6119" s="321">
        <v>3</v>
      </c>
      <c r="E6119" s="320" t="s">
        <v>546</v>
      </c>
      <c r="F6119" s="327">
        <v>3</v>
      </c>
      <c r="G6119" s="320" t="s">
        <v>408</v>
      </c>
      <c r="H6119" s="320" t="s">
        <v>384</v>
      </c>
      <c r="I6119" s="320" t="s">
        <v>385</v>
      </c>
      <c r="J6119" s="320" t="s">
        <v>547</v>
      </c>
      <c r="K6119" s="320" t="s">
        <v>386</v>
      </c>
      <c r="L6119" s="320" t="s">
        <v>525</v>
      </c>
      <c r="M6119" s="320" t="s">
        <v>409</v>
      </c>
      <c r="N6119" s="322">
        <v>28</v>
      </c>
      <c r="O6119" s="323">
        <v>5456.79</v>
      </c>
      <c r="P6119" s="322">
        <v>18218</v>
      </c>
      <c r="Q6119" t="str">
        <f t="shared" si="98"/>
        <v>1-Residential</v>
      </c>
    </row>
    <row r="6120" spans="1:17" x14ac:dyDescent="0.35">
      <c r="A6120" s="314">
        <v>4</v>
      </c>
      <c r="B6120" s="315" t="s">
        <v>249</v>
      </c>
      <c r="C6120" s="316">
        <v>2022</v>
      </c>
      <c r="D6120" s="316">
        <v>3</v>
      </c>
      <c r="E6120" s="315" t="s">
        <v>546</v>
      </c>
      <c r="F6120" s="326">
        <v>3</v>
      </c>
      <c r="G6120" s="315" t="s">
        <v>408</v>
      </c>
      <c r="H6120" s="315" t="s">
        <v>390</v>
      </c>
      <c r="I6120" s="315" t="s">
        <v>391</v>
      </c>
      <c r="J6120" s="315" t="s">
        <v>548</v>
      </c>
      <c r="K6120" s="315" t="s">
        <v>392</v>
      </c>
      <c r="L6120" s="315" t="s">
        <v>525</v>
      </c>
      <c r="M6120" s="315" t="s">
        <v>409</v>
      </c>
      <c r="N6120" s="317">
        <v>222</v>
      </c>
      <c r="O6120" s="318">
        <v>48236.17</v>
      </c>
      <c r="P6120" s="317">
        <v>185370</v>
      </c>
      <c r="Q6120" t="str">
        <f t="shared" si="98"/>
        <v>3-Small C&amp;I</v>
      </c>
    </row>
    <row r="6121" spans="1:17" x14ac:dyDescent="0.35">
      <c r="A6121" s="319">
        <v>4</v>
      </c>
      <c r="B6121" s="320" t="s">
        <v>249</v>
      </c>
      <c r="C6121" s="321">
        <v>2022</v>
      </c>
      <c r="D6121" s="321">
        <v>3</v>
      </c>
      <c r="E6121" s="320" t="s">
        <v>546</v>
      </c>
      <c r="F6121" s="327">
        <v>3</v>
      </c>
      <c r="G6121" s="320" t="s">
        <v>408</v>
      </c>
      <c r="H6121" s="320" t="s">
        <v>413</v>
      </c>
      <c r="I6121" s="320" t="s">
        <v>414</v>
      </c>
      <c r="J6121" s="320" t="s">
        <v>550</v>
      </c>
      <c r="K6121" s="320" t="s">
        <v>415</v>
      </c>
      <c r="L6121" s="320" t="s">
        <v>525</v>
      </c>
      <c r="M6121" s="320" t="s">
        <v>409</v>
      </c>
      <c r="N6121" s="322">
        <v>2</v>
      </c>
      <c r="O6121" s="323">
        <v>289.8</v>
      </c>
      <c r="P6121" s="322">
        <v>1081</v>
      </c>
      <c r="Q6121" t="str">
        <f t="shared" si="98"/>
        <v>3-Small C&amp;I</v>
      </c>
    </row>
    <row r="6122" spans="1:17" x14ac:dyDescent="0.35">
      <c r="A6122" s="314">
        <v>4</v>
      </c>
      <c r="B6122" s="315" t="s">
        <v>249</v>
      </c>
      <c r="C6122" s="316">
        <v>2022</v>
      </c>
      <c r="D6122" s="316">
        <v>3</v>
      </c>
      <c r="E6122" s="315" t="s">
        <v>546</v>
      </c>
      <c r="F6122" s="326">
        <v>3</v>
      </c>
      <c r="G6122" s="315" t="s">
        <v>408</v>
      </c>
      <c r="H6122" s="315" t="s">
        <v>396</v>
      </c>
      <c r="I6122" s="315" t="s">
        <v>397</v>
      </c>
      <c r="J6122" s="315" t="s">
        <v>551</v>
      </c>
      <c r="K6122" s="315" t="s">
        <v>398</v>
      </c>
      <c r="L6122" s="315" t="s">
        <v>525</v>
      </c>
      <c r="M6122" s="315" t="s">
        <v>409</v>
      </c>
      <c r="N6122" s="317">
        <v>26</v>
      </c>
      <c r="O6122" s="318">
        <v>2563.46</v>
      </c>
      <c r="P6122" s="317">
        <v>9281</v>
      </c>
      <c r="Q6122" t="str">
        <f t="shared" si="98"/>
        <v>3-Small C&amp;I</v>
      </c>
    </row>
    <row r="6123" spans="1:17" x14ac:dyDescent="0.35">
      <c r="A6123" s="319">
        <v>4</v>
      </c>
      <c r="B6123" s="320" t="s">
        <v>249</v>
      </c>
      <c r="C6123" s="321">
        <v>2022</v>
      </c>
      <c r="D6123" s="321">
        <v>3</v>
      </c>
      <c r="E6123" s="320" t="s">
        <v>546</v>
      </c>
      <c r="F6123" s="327">
        <v>3</v>
      </c>
      <c r="G6123" s="320" t="s">
        <v>408</v>
      </c>
      <c r="H6123" s="320" t="s">
        <v>418</v>
      </c>
      <c r="I6123" s="320" t="s">
        <v>419</v>
      </c>
      <c r="J6123" s="320" t="s">
        <v>554</v>
      </c>
      <c r="K6123" s="320" t="s">
        <v>420</v>
      </c>
      <c r="L6123" s="320" t="s">
        <v>525</v>
      </c>
      <c r="M6123" s="320" t="s">
        <v>409</v>
      </c>
      <c r="N6123" s="322">
        <v>4</v>
      </c>
      <c r="O6123" s="323">
        <v>9629.7199999999993</v>
      </c>
      <c r="P6123" s="322">
        <v>28285</v>
      </c>
      <c r="Q6123" t="str">
        <f t="shared" si="98"/>
        <v>4-Medium C&amp;I</v>
      </c>
    </row>
    <row r="6124" spans="1:17" x14ac:dyDescent="0.35">
      <c r="A6124" s="314">
        <v>4</v>
      </c>
      <c r="B6124" s="315" t="s">
        <v>249</v>
      </c>
      <c r="C6124" s="316">
        <v>2022</v>
      </c>
      <c r="D6124" s="316">
        <v>3</v>
      </c>
      <c r="E6124" s="315" t="s">
        <v>546</v>
      </c>
      <c r="F6124" s="326">
        <v>3</v>
      </c>
      <c r="G6124" s="315" t="s">
        <v>408</v>
      </c>
      <c r="H6124" s="315" t="s">
        <v>421</v>
      </c>
      <c r="I6124" s="315" t="s">
        <v>422</v>
      </c>
      <c r="J6124" s="315" t="s">
        <v>552</v>
      </c>
      <c r="K6124" s="315" t="s">
        <v>423</v>
      </c>
      <c r="L6124" s="315" t="s">
        <v>524</v>
      </c>
      <c r="M6124" s="315" t="s">
        <v>401</v>
      </c>
      <c r="N6124" s="317">
        <v>1</v>
      </c>
      <c r="O6124" s="318">
        <v>8.9600000000000009</v>
      </c>
      <c r="P6124" s="317">
        <v>21</v>
      </c>
      <c r="Q6124" t="str">
        <f t="shared" si="98"/>
        <v>Street</v>
      </c>
    </row>
    <row r="6125" spans="1:17" x14ac:dyDescent="0.35">
      <c r="A6125" s="319">
        <v>4</v>
      </c>
      <c r="B6125" s="320" t="s">
        <v>249</v>
      </c>
      <c r="C6125" s="321">
        <v>2022</v>
      </c>
      <c r="D6125" s="321">
        <v>3</v>
      </c>
      <c r="E6125" s="320" t="s">
        <v>546</v>
      </c>
      <c r="F6125" s="327">
        <v>3</v>
      </c>
      <c r="G6125" s="320" t="s">
        <v>408</v>
      </c>
      <c r="H6125" s="320" t="s">
        <v>424</v>
      </c>
      <c r="I6125" s="320" t="s">
        <v>425</v>
      </c>
      <c r="J6125" s="320" t="s">
        <v>557</v>
      </c>
      <c r="K6125" s="320" t="s">
        <v>426</v>
      </c>
      <c r="L6125" s="320" t="s">
        <v>526</v>
      </c>
      <c r="M6125" s="320" t="s">
        <v>427</v>
      </c>
      <c r="N6125" s="322">
        <v>8</v>
      </c>
      <c r="O6125" s="323">
        <v>211.81</v>
      </c>
      <c r="P6125" s="322">
        <v>1289</v>
      </c>
      <c r="Q6125" t="str">
        <f t="shared" si="98"/>
        <v>3-Small C&amp;I</v>
      </c>
    </row>
    <row r="6126" spans="1:17" x14ac:dyDescent="0.35">
      <c r="A6126" s="314">
        <v>4</v>
      </c>
      <c r="B6126" s="315" t="s">
        <v>249</v>
      </c>
      <c r="C6126" s="316">
        <v>2022</v>
      </c>
      <c r="D6126" s="316">
        <v>3</v>
      </c>
      <c r="E6126" s="315" t="s">
        <v>546</v>
      </c>
      <c r="F6126" s="326">
        <v>3</v>
      </c>
      <c r="G6126" s="315" t="s">
        <v>408</v>
      </c>
      <c r="H6126" s="315" t="s">
        <v>428</v>
      </c>
      <c r="I6126" s="315" t="s">
        <v>429</v>
      </c>
      <c r="J6126" s="315" t="s">
        <v>558</v>
      </c>
      <c r="K6126" s="315" t="s">
        <v>430</v>
      </c>
      <c r="L6126" s="315" t="s">
        <v>525</v>
      </c>
      <c r="M6126" s="315" t="s">
        <v>409</v>
      </c>
      <c r="N6126" s="317">
        <v>1</v>
      </c>
      <c r="O6126" s="318">
        <v>11038.54</v>
      </c>
      <c r="P6126" s="317">
        <v>41400</v>
      </c>
      <c r="Q6126" t="str">
        <f t="shared" si="98"/>
        <v>5-Large C&amp;I</v>
      </c>
    </row>
    <row r="6127" spans="1:17" x14ac:dyDescent="0.35">
      <c r="A6127" s="319">
        <v>4</v>
      </c>
      <c r="B6127" s="320" t="s">
        <v>249</v>
      </c>
      <c r="C6127" s="321">
        <v>2022</v>
      </c>
      <c r="D6127" s="321">
        <v>3</v>
      </c>
      <c r="E6127" s="320" t="s">
        <v>546</v>
      </c>
      <c r="F6127" s="327">
        <v>3</v>
      </c>
      <c r="G6127" s="320" t="s">
        <v>408</v>
      </c>
      <c r="H6127" s="320" t="s">
        <v>431</v>
      </c>
      <c r="I6127" s="320" t="s">
        <v>432</v>
      </c>
      <c r="J6127" s="320" t="s">
        <v>558</v>
      </c>
      <c r="K6127" s="320" t="s">
        <v>430</v>
      </c>
      <c r="L6127" s="320" t="s">
        <v>526</v>
      </c>
      <c r="M6127" s="320" t="s">
        <v>427</v>
      </c>
      <c r="N6127" s="322">
        <v>8</v>
      </c>
      <c r="O6127" s="323">
        <v>141042.32</v>
      </c>
      <c r="P6127" s="322">
        <v>1922372</v>
      </c>
      <c r="Q6127" t="str">
        <f t="shared" si="98"/>
        <v>5-Large C&amp;I</v>
      </c>
    </row>
    <row r="6128" spans="1:17" x14ac:dyDescent="0.35">
      <c r="A6128" s="314">
        <v>4</v>
      </c>
      <c r="B6128" s="315" t="s">
        <v>249</v>
      </c>
      <c r="C6128" s="316">
        <v>2022</v>
      </c>
      <c r="D6128" s="316">
        <v>3</v>
      </c>
      <c r="E6128" s="315" t="s">
        <v>546</v>
      </c>
      <c r="F6128" s="326">
        <v>3</v>
      </c>
      <c r="G6128" s="315" t="s">
        <v>408</v>
      </c>
      <c r="H6128" s="315" t="s">
        <v>399</v>
      </c>
      <c r="I6128" s="315" t="s">
        <v>400</v>
      </c>
      <c r="J6128" s="315" t="s">
        <v>547</v>
      </c>
      <c r="K6128" s="315" t="s">
        <v>386</v>
      </c>
      <c r="L6128" s="315" t="s">
        <v>526</v>
      </c>
      <c r="M6128" s="315" t="s">
        <v>427</v>
      </c>
      <c r="N6128" s="317">
        <v>29</v>
      </c>
      <c r="O6128" s="318">
        <v>5958.8</v>
      </c>
      <c r="P6128" s="317">
        <v>40656</v>
      </c>
      <c r="Q6128" t="str">
        <f t="shared" si="98"/>
        <v>1-Residential</v>
      </c>
    </row>
    <row r="6129" spans="1:17" x14ac:dyDescent="0.35">
      <c r="A6129" s="319">
        <v>4</v>
      </c>
      <c r="B6129" s="320" t="s">
        <v>249</v>
      </c>
      <c r="C6129" s="321">
        <v>2022</v>
      </c>
      <c r="D6129" s="321">
        <v>3</v>
      </c>
      <c r="E6129" s="320" t="s">
        <v>546</v>
      </c>
      <c r="F6129" s="327">
        <v>3</v>
      </c>
      <c r="G6129" s="320" t="s">
        <v>408</v>
      </c>
      <c r="H6129" s="320" t="s">
        <v>404</v>
      </c>
      <c r="I6129" s="320" t="s">
        <v>405</v>
      </c>
      <c r="J6129" s="320" t="s">
        <v>548</v>
      </c>
      <c r="K6129" s="320" t="s">
        <v>392</v>
      </c>
      <c r="L6129" s="320" t="s">
        <v>526</v>
      </c>
      <c r="M6129" s="320" t="s">
        <v>427</v>
      </c>
      <c r="N6129" s="322">
        <v>1223</v>
      </c>
      <c r="O6129" s="323">
        <v>197962.46</v>
      </c>
      <c r="P6129" s="322">
        <v>1605855</v>
      </c>
      <c r="Q6129" t="str">
        <f t="shared" si="98"/>
        <v>3-Small C&amp;I</v>
      </c>
    </row>
    <row r="6130" spans="1:17" x14ac:dyDescent="0.35">
      <c r="A6130" s="314">
        <v>4</v>
      </c>
      <c r="B6130" s="315" t="s">
        <v>249</v>
      </c>
      <c r="C6130" s="316">
        <v>2022</v>
      </c>
      <c r="D6130" s="316">
        <v>3</v>
      </c>
      <c r="E6130" s="315" t="s">
        <v>546</v>
      </c>
      <c r="F6130" s="326">
        <v>3</v>
      </c>
      <c r="G6130" s="315" t="s">
        <v>408</v>
      </c>
      <c r="H6130" s="315" t="s">
        <v>433</v>
      </c>
      <c r="I6130" s="315" t="s">
        <v>434</v>
      </c>
      <c r="J6130" s="315" t="s">
        <v>553</v>
      </c>
      <c r="K6130" s="315" t="s">
        <v>412</v>
      </c>
      <c r="L6130" s="315" t="s">
        <v>526</v>
      </c>
      <c r="M6130" s="315" t="s">
        <v>427</v>
      </c>
      <c r="N6130" s="317">
        <v>7</v>
      </c>
      <c r="O6130" s="318">
        <v>244.66</v>
      </c>
      <c r="P6130" s="317">
        <v>1664</v>
      </c>
      <c r="Q6130" t="str">
        <f t="shared" si="98"/>
        <v>3-Small C&amp;I</v>
      </c>
    </row>
    <row r="6131" spans="1:17" x14ac:dyDescent="0.35">
      <c r="A6131" s="319">
        <v>4</v>
      </c>
      <c r="B6131" s="320" t="s">
        <v>249</v>
      </c>
      <c r="C6131" s="321">
        <v>2022</v>
      </c>
      <c r="D6131" s="321">
        <v>3</v>
      </c>
      <c r="E6131" s="320" t="s">
        <v>546</v>
      </c>
      <c r="F6131" s="327">
        <v>3</v>
      </c>
      <c r="G6131" s="320" t="s">
        <v>408</v>
      </c>
      <c r="H6131" s="320" t="s">
        <v>435</v>
      </c>
      <c r="I6131" s="320" t="s">
        <v>436</v>
      </c>
      <c r="J6131" s="320" t="s">
        <v>550</v>
      </c>
      <c r="K6131" s="320" t="s">
        <v>415</v>
      </c>
      <c r="L6131" s="320" t="s">
        <v>526</v>
      </c>
      <c r="M6131" s="320" t="s">
        <v>427</v>
      </c>
      <c r="N6131" s="322">
        <v>10</v>
      </c>
      <c r="O6131" s="323">
        <v>356.9</v>
      </c>
      <c r="P6131" s="322">
        <v>2330</v>
      </c>
      <c r="Q6131" t="str">
        <f t="shared" si="98"/>
        <v>3-Small C&amp;I</v>
      </c>
    </row>
    <row r="6132" spans="1:17" x14ac:dyDescent="0.35">
      <c r="A6132" s="314">
        <v>4</v>
      </c>
      <c r="B6132" s="315" t="s">
        <v>249</v>
      </c>
      <c r="C6132" s="316">
        <v>2022</v>
      </c>
      <c r="D6132" s="316">
        <v>3</v>
      </c>
      <c r="E6132" s="315" t="s">
        <v>546</v>
      </c>
      <c r="F6132" s="326">
        <v>3</v>
      </c>
      <c r="G6132" s="315" t="s">
        <v>408</v>
      </c>
      <c r="H6132" s="315" t="s">
        <v>406</v>
      </c>
      <c r="I6132" s="315" t="s">
        <v>407</v>
      </c>
      <c r="J6132" s="315" t="s">
        <v>551</v>
      </c>
      <c r="K6132" s="315" t="s">
        <v>398</v>
      </c>
      <c r="L6132" s="315" t="s">
        <v>526</v>
      </c>
      <c r="M6132" s="315" t="s">
        <v>427</v>
      </c>
      <c r="N6132" s="317">
        <v>54</v>
      </c>
      <c r="O6132" s="318">
        <v>4049.85</v>
      </c>
      <c r="P6132" s="317">
        <v>29703</v>
      </c>
      <c r="Q6132" t="str">
        <f t="shared" si="98"/>
        <v>3-Small C&amp;I</v>
      </c>
    </row>
    <row r="6133" spans="1:17" x14ac:dyDescent="0.35">
      <c r="A6133" s="319">
        <v>4</v>
      </c>
      <c r="B6133" s="320" t="s">
        <v>249</v>
      </c>
      <c r="C6133" s="321">
        <v>2022</v>
      </c>
      <c r="D6133" s="321">
        <v>3</v>
      </c>
      <c r="E6133" s="320" t="s">
        <v>546</v>
      </c>
      <c r="F6133" s="327">
        <v>3</v>
      </c>
      <c r="G6133" s="320" t="s">
        <v>408</v>
      </c>
      <c r="H6133" s="320" t="s">
        <v>437</v>
      </c>
      <c r="I6133" s="320" t="s">
        <v>438</v>
      </c>
      <c r="J6133" s="320" t="s">
        <v>554</v>
      </c>
      <c r="K6133" s="320" t="s">
        <v>420</v>
      </c>
      <c r="L6133" s="320" t="s">
        <v>526</v>
      </c>
      <c r="M6133" s="320" t="s">
        <v>427</v>
      </c>
      <c r="N6133" s="322">
        <v>65</v>
      </c>
      <c r="O6133" s="323">
        <v>123167.21</v>
      </c>
      <c r="P6133" s="322">
        <v>1176807</v>
      </c>
      <c r="Q6133" t="str">
        <f t="shared" si="98"/>
        <v>4-Medium C&amp;I</v>
      </c>
    </row>
    <row r="6134" spans="1:17" x14ac:dyDescent="0.35">
      <c r="A6134" s="314">
        <v>4</v>
      </c>
      <c r="B6134" s="315" t="s">
        <v>249</v>
      </c>
      <c r="C6134" s="316">
        <v>2022</v>
      </c>
      <c r="D6134" s="316">
        <v>3</v>
      </c>
      <c r="E6134" s="315" t="s">
        <v>546</v>
      </c>
      <c r="F6134" s="326">
        <v>3</v>
      </c>
      <c r="G6134" s="315" t="s">
        <v>408</v>
      </c>
      <c r="H6134" s="315" t="s">
        <v>439</v>
      </c>
      <c r="I6134" s="315" t="s">
        <v>440</v>
      </c>
      <c r="J6134" s="315" t="s">
        <v>556</v>
      </c>
      <c r="K6134" s="315" t="s">
        <v>441</v>
      </c>
      <c r="L6134" s="315" t="s">
        <v>526</v>
      </c>
      <c r="M6134" s="315" t="s">
        <v>427</v>
      </c>
      <c r="N6134" s="317">
        <v>1</v>
      </c>
      <c r="O6134" s="318">
        <v>89.09</v>
      </c>
      <c r="P6134" s="317">
        <v>0</v>
      </c>
      <c r="Q6134" t="str">
        <f t="shared" si="98"/>
        <v>4-Medium C&amp;I</v>
      </c>
    </row>
    <row r="6135" spans="1:17" x14ac:dyDescent="0.35">
      <c r="A6135" s="319">
        <v>4</v>
      </c>
      <c r="B6135" s="320" t="s">
        <v>249</v>
      </c>
      <c r="C6135" s="321">
        <v>2022</v>
      </c>
      <c r="D6135" s="321">
        <v>3</v>
      </c>
      <c r="E6135" s="320" t="s">
        <v>546</v>
      </c>
      <c r="F6135" s="327">
        <v>5</v>
      </c>
      <c r="G6135" s="320" t="s">
        <v>442</v>
      </c>
      <c r="H6135" s="320" t="s">
        <v>418</v>
      </c>
      <c r="I6135" s="320" t="s">
        <v>419</v>
      </c>
      <c r="J6135" s="320" t="s">
        <v>554</v>
      </c>
      <c r="K6135" s="320" t="s">
        <v>420</v>
      </c>
      <c r="L6135" s="320" t="s">
        <v>527</v>
      </c>
      <c r="M6135" s="320" t="s">
        <v>443</v>
      </c>
      <c r="N6135" s="322">
        <v>1</v>
      </c>
      <c r="O6135" s="323">
        <v>783.35</v>
      </c>
      <c r="P6135" s="322">
        <v>2080</v>
      </c>
      <c r="Q6135" t="str">
        <f t="shared" si="98"/>
        <v>4-Medium C&amp;I</v>
      </c>
    </row>
    <row r="6136" spans="1:17" x14ac:dyDescent="0.35">
      <c r="A6136" s="314">
        <v>4</v>
      </c>
      <c r="B6136" s="315" t="s">
        <v>249</v>
      </c>
      <c r="C6136" s="316">
        <v>2022</v>
      </c>
      <c r="D6136" s="316">
        <v>3</v>
      </c>
      <c r="E6136" s="315" t="s">
        <v>546</v>
      </c>
      <c r="F6136" s="326">
        <v>5</v>
      </c>
      <c r="G6136" s="315" t="s">
        <v>442</v>
      </c>
      <c r="H6136" s="315" t="s">
        <v>431</v>
      </c>
      <c r="I6136" s="315" t="s">
        <v>432</v>
      </c>
      <c r="J6136" s="315" t="s">
        <v>558</v>
      </c>
      <c r="K6136" s="315" t="s">
        <v>430</v>
      </c>
      <c r="L6136" s="315" t="s">
        <v>528</v>
      </c>
      <c r="M6136" s="315" t="s">
        <v>444</v>
      </c>
      <c r="N6136" s="317">
        <v>1</v>
      </c>
      <c r="O6136" s="318">
        <v>5324.91</v>
      </c>
      <c r="P6136" s="317">
        <v>56320</v>
      </c>
      <c r="Q6136" t="str">
        <f t="shared" si="98"/>
        <v>5-Large C&amp;I</v>
      </c>
    </row>
    <row r="6137" spans="1:17" x14ac:dyDescent="0.35">
      <c r="A6137" s="319">
        <v>4</v>
      </c>
      <c r="B6137" s="320" t="s">
        <v>249</v>
      </c>
      <c r="C6137" s="321">
        <v>2022</v>
      </c>
      <c r="D6137" s="321">
        <v>3</v>
      </c>
      <c r="E6137" s="320" t="s">
        <v>546</v>
      </c>
      <c r="F6137" s="327">
        <v>5</v>
      </c>
      <c r="G6137" s="320" t="s">
        <v>442</v>
      </c>
      <c r="H6137" s="320" t="s">
        <v>404</v>
      </c>
      <c r="I6137" s="320" t="s">
        <v>405</v>
      </c>
      <c r="J6137" s="320" t="s">
        <v>548</v>
      </c>
      <c r="K6137" s="320" t="s">
        <v>392</v>
      </c>
      <c r="L6137" s="320" t="s">
        <v>528</v>
      </c>
      <c r="M6137" s="320" t="s">
        <v>444</v>
      </c>
      <c r="N6137" s="322">
        <v>2</v>
      </c>
      <c r="O6137" s="323">
        <v>242.02</v>
      </c>
      <c r="P6137" s="322">
        <v>1884</v>
      </c>
      <c r="Q6137" t="str">
        <f t="shared" si="98"/>
        <v>3-Small C&amp;I</v>
      </c>
    </row>
    <row r="6138" spans="1:17" x14ac:dyDescent="0.35">
      <c r="A6138" s="314">
        <v>4</v>
      </c>
      <c r="B6138" s="315" t="s">
        <v>249</v>
      </c>
      <c r="C6138" s="316">
        <v>2022</v>
      </c>
      <c r="D6138" s="316">
        <v>3</v>
      </c>
      <c r="E6138" s="315" t="s">
        <v>546</v>
      </c>
      <c r="F6138" s="326">
        <v>6</v>
      </c>
      <c r="G6138" s="315" t="s">
        <v>445</v>
      </c>
      <c r="H6138" s="315" t="s">
        <v>446</v>
      </c>
      <c r="I6138" s="315" t="s">
        <v>447</v>
      </c>
      <c r="J6138" s="315" t="s">
        <v>559</v>
      </c>
      <c r="K6138" s="315" t="s">
        <v>448</v>
      </c>
      <c r="L6138" s="315" t="s">
        <v>529</v>
      </c>
      <c r="M6138" s="315" t="s">
        <v>449</v>
      </c>
      <c r="N6138" s="317">
        <v>1</v>
      </c>
      <c r="O6138" s="318">
        <v>6002.25</v>
      </c>
      <c r="P6138" s="317">
        <v>15418</v>
      </c>
      <c r="Q6138" t="str">
        <f t="shared" si="98"/>
        <v>Street</v>
      </c>
    </row>
    <row r="6139" spans="1:17" x14ac:dyDescent="0.35">
      <c r="A6139" s="319">
        <v>4</v>
      </c>
      <c r="B6139" s="320" t="s">
        <v>249</v>
      </c>
      <c r="C6139" s="321">
        <v>2022</v>
      </c>
      <c r="D6139" s="321">
        <v>3</v>
      </c>
      <c r="E6139" s="320" t="s">
        <v>546</v>
      </c>
      <c r="F6139" s="327">
        <v>6</v>
      </c>
      <c r="G6139" s="320" t="s">
        <v>445</v>
      </c>
      <c r="H6139" s="320" t="s">
        <v>450</v>
      </c>
      <c r="I6139" s="320" t="s">
        <v>451</v>
      </c>
      <c r="J6139" s="320" t="s">
        <v>563</v>
      </c>
      <c r="K6139" s="320" t="s">
        <v>452</v>
      </c>
      <c r="L6139" s="320" t="s">
        <v>529</v>
      </c>
      <c r="M6139" s="320" t="s">
        <v>449</v>
      </c>
      <c r="N6139" s="322">
        <v>2</v>
      </c>
      <c r="O6139" s="323">
        <v>1236.3599999999999</v>
      </c>
      <c r="P6139" s="322">
        <v>6483</v>
      </c>
      <c r="Q6139" t="str">
        <f t="shared" si="98"/>
        <v>Street</v>
      </c>
    </row>
    <row r="6140" spans="1:17" x14ac:dyDescent="0.35">
      <c r="A6140" s="314">
        <v>4</v>
      </c>
      <c r="B6140" s="315" t="s">
        <v>249</v>
      </c>
      <c r="C6140" s="316">
        <v>2022</v>
      </c>
      <c r="D6140" s="316">
        <v>3</v>
      </c>
      <c r="E6140" s="315" t="s">
        <v>546</v>
      </c>
      <c r="F6140" s="326">
        <v>10</v>
      </c>
      <c r="G6140" s="315" t="s">
        <v>453</v>
      </c>
      <c r="H6140" s="315" t="s">
        <v>384</v>
      </c>
      <c r="I6140" s="315" t="s">
        <v>385</v>
      </c>
      <c r="J6140" s="315" t="s">
        <v>547</v>
      </c>
      <c r="K6140" s="315" t="s">
        <v>386</v>
      </c>
      <c r="L6140" s="315" t="s">
        <v>530</v>
      </c>
      <c r="M6140" s="315" t="s">
        <v>454</v>
      </c>
      <c r="N6140" s="317">
        <v>32</v>
      </c>
      <c r="O6140" s="318">
        <v>9419.7000000000007</v>
      </c>
      <c r="P6140" s="317">
        <v>31555</v>
      </c>
      <c r="Q6140" t="str">
        <f t="shared" si="98"/>
        <v>1-Residential</v>
      </c>
    </row>
    <row r="6141" spans="1:17" x14ac:dyDescent="0.35">
      <c r="A6141" s="319">
        <v>4</v>
      </c>
      <c r="B6141" s="320" t="s">
        <v>249</v>
      </c>
      <c r="C6141" s="321">
        <v>2022</v>
      </c>
      <c r="D6141" s="321">
        <v>3</v>
      </c>
      <c r="E6141" s="320" t="s">
        <v>546</v>
      </c>
      <c r="F6141" s="327">
        <v>10</v>
      </c>
      <c r="G6141" s="320" t="s">
        <v>453</v>
      </c>
      <c r="H6141" s="320" t="s">
        <v>393</v>
      </c>
      <c r="I6141" s="320" t="s">
        <v>394</v>
      </c>
      <c r="J6141" s="320" t="s">
        <v>549</v>
      </c>
      <c r="K6141" s="320" t="s">
        <v>395</v>
      </c>
      <c r="L6141" s="320" t="s">
        <v>530</v>
      </c>
      <c r="M6141" s="320" t="s">
        <v>454</v>
      </c>
      <c r="N6141" s="322">
        <v>1</v>
      </c>
      <c r="O6141" s="323">
        <v>69.22</v>
      </c>
      <c r="P6141" s="322">
        <v>344</v>
      </c>
      <c r="Q6141" t="str">
        <f t="shared" si="98"/>
        <v>2-Low Income Residential</v>
      </c>
    </row>
    <row r="6142" spans="1:17" x14ac:dyDescent="0.35">
      <c r="A6142" s="314">
        <v>4</v>
      </c>
      <c r="B6142" s="315" t="s">
        <v>249</v>
      </c>
      <c r="C6142" s="316">
        <v>2022</v>
      </c>
      <c r="D6142" s="316">
        <v>3</v>
      </c>
      <c r="E6142" s="315" t="s">
        <v>546</v>
      </c>
      <c r="F6142" s="326">
        <v>10</v>
      </c>
      <c r="G6142" s="315" t="s">
        <v>453</v>
      </c>
      <c r="H6142" s="315" t="s">
        <v>399</v>
      </c>
      <c r="I6142" s="315" t="s">
        <v>400</v>
      </c>
      <c r="J6142" s="315" t="s">
        <v>547</v>
      </c>
      <c r="K6142" s="315" t="s">
        <v>386</v>
      </c>
      <c r="L6142" s="315" t="s">
        <v>531</v>
      </c>
      <c r="M6142" s="315" t="s">
        <v>455</v>
      </c>
      <c r="N6142" s="317">
        <v>133</v>
      </c>
      <c r="O6142" s="318">
        <v>17577.91</v>
      </c>
      <c r="P6142" s="317">
        <v>116870</v>
      </c>
      <c r="Q6142" t="str">
        <f t="shared" si="98"/>
        <v>1-Residential</v>
      </c>
    </row>
    <row r="6143" spans="1:17" x14ac:dyDescent="0.35">
      <c r="A6143" s="319">
        <v>4</v>
      </c>
      <c r="B6143" s="320" t="s">
        <v>249</v>
      </c>
      <c r="C6143" s="321">
        <v>2022</v>
      </c>
      <c r="D6143" s="321">
        <v>3</v>
      </c>
      <c r="E6143" s="320" t="s">
        <v>546</v>
      </c>
      <c r="F6143" s="327">
        <v>10</v>
      </c>
      <c r="G6143" s="320" t="s">
        <v>453</v>
      </c>
      <c r="H6143" s="320" t="s">
        <v>402</v>
      </c>
      <c r="I6143" s="320" t="s">
        <v>403</v>
      </c>
      <c r="J6143" s="320" t="s">
        <v>549</v>
      </c>
      <c r="K6143" s="320" t="s">
        <v>395</v>
      </c>
      <c r="L6143" s="320" t="s">
        <v>531</v>
      </c>
      <c r="M6143" s="320" t="s">
        <v>455</v>
      </c>
      <c r="N6143" s="322">
        <v>3</v>
      </c>
      <c r="O6143" s="323">
        <v>146.72</v>
      </c>
      <c r="P6143" s="322">
        <v>2696</v>
      </c>
      <c r="Q6143" t="str">
        <f t="shared" si="98"/>
        <v>2-Low Income Residential</v>
      </c>
    </row>
    <row r="6144" spans="1:17" x14ac:dyDescent="0.35">
      <c r="A6144" s="314">
        <v>4</v>
      </c>
      <c r="B6144" s="315" t="s">
        <v>249</v>
      </c>
      <c r="C6144" s="316">
        <v>2022</v>
      </c>
      <c r="D6144" s="316">
        <v>3</v>
      </c>
      <c r="E6144" s="315" t="s">
        <v>546</v>
      </c>
      <c r="F6144" s="326">
        <v>60</v>
      </c>
      <c r="G6144" s="315" t="s">
        <v>456</v>
      </c>
      <c r="H6144" s="315" t="s">
        <v>446</v>
      </c>
      <c r="I6144" s="315" t="s">
        <v>447</v>
      </c>
      <c r="J6144" s="315" t="s">
        <v>559</v>
      </c>
      <c r="K6144" s="315" t="s">
        <v>448</v>
      </c>
      <c r="L6144" s="315" t="s">
        <v>532</v>
      </c>
      <c r="M6144" s="315" t="s">
        <v>457</v>
      </c>
      <c r="N6144" s="317">
        <v>1</v>
      </c>
      <c r="O6144" s="318">
        <v>11.33</v>
      </c>
      <c r="P6144" s="317">
        <v>29</v>
      </c>
      <c r="Q6144" t="str">
        <f t="shared" si="98"/>
        <v>Street</v>
      </c>
    </row>
    <row r="6145" spans="1:17" x14ac:dyDescent="0.35">
      <c r="A6145" s="319">
        <v>4</v>
      </c>
      <c r="B6145" s="320" t="s">
        <v>249</v>
      </c>
      <c r="C6145" s="321">
        <v>2022</v>
      </c>
      <c r="D6145" s="321">
        <v>3</v>
      </c>
      <c r="E6145" s="320" t="s">
        <v>546</v>
      </c>
      <c r="F6145" s="327">
        <v>60</v>
      </c>
      <c r="G6145" s="320" t="s">
        <v>456</v>
      </c>
      <c r="H6145" s="320" t="s">
        <v>450</v>
      </c>
      <c r="I6145" s="320" t="s">
        <v>451</v>
      </c>
      <c r="J6145" s="320" t="s">
        <v>563</v>
      </c>
      <c r="K6145" s="320" t="s">
        <v>452</v>
      </c>
      <c r="L6145" s="320" t="s">
        <v>532</v>
      </c>
      <c r="M6145" s="320" t="s">
        <v>457</v>
      </c>
      <c r="N6145" s="322">
        <v>2</v>
      </c>
      <c r="O6145" s="323">
        <v>27.38</v>
      </c>
      <c r="P6145" s="322">
        <v>132</v>
      </c>
      <c r="Q6145" t="str">
        <f t="shared" si="98"/>
        <v>Street</v>
      </c>
    </row>
    <row r="6146" spans="1:17" x14ac:dyDescent="0.35">
      <c r="A6146" s="314">
        <v>5</v>
      </c>
      <c r="B6146" s="315" t="s">
        <v>241</v>
      </c>
      <c r="C6146" s="316">
        <v>2022</v>
      </c>
      <c r="D6146" s="316">
        <v>3</v>
      </c>
      <c r="E6146" s="315" t="s">
        <v>546</v>
      </c>
      <c r="F6146" s="326">
        <v>1</v>
      </c>
      <c r="G6146" s="315" t="s">
        <v>383</v>
      </c>
      <c r="H6146" s="315" t="s">
        <v>384</v>
      </c>
      <c r="I6146" s="315" t="s">
        <v>385</v>
      </c>
      <c r="J6146" s="315" t="s">
        <v>547</v>
      </c>
      <c r="K6146" s="315" t="s">
        <v>386</v>
      </c>
      <c r="L6146" s="315" t="s">
        <v>523</v>
      </c>
      <c r="M6146" s="315" t="s">
        <v>387</v>
      </c>
      <c r="N6146" s="317">
        <v>484818</v>
      </c>
      <c r="O6146" s="318">
        <v>76116470.900000006</v>
      </c>
      <c r="P6146" s="317">
        <v>256208432</v>
      </c>
      <c r="Q6146" t="str">
        <f t="shared" si="98"/>
        <v>1-Residential</v>
      </c>
    </row>
    <row r="6147" spans="1:17" x14ac:dyDescent="0.35">
      <c r="A6147" s="319">
        <v>5</v>
      </c>
      <c r="B6147" s="320" t="s">
        <v>241</v>
      </c>
      <c r="C6147" s="321">
        <v>2022</v>
      </c>
      <c r="D6147" s="321">
        <v>3</v>
      </c>
      <c r="E6147" s="320" t="s">
        <v>546</v>
      </c>
      <c r="F6147" s="327">
        <v>1</v>
      </c>
      <c r="G6147" s="320" t="s">
        <v>383</v>
      </c>
      <c r="H6147" s="320" t="s">
        <v>388</v>
      </c>
      <c r="I6147" s="320" t="s">
        <v>389</v>
      </c>
      <c r="J6147" s="320" t="s">
        <v>547</v>
      </c>
      <c r="K6147" s="320" t="s">
        <v>386</v>
      </c>
      <c r="L6147" s="320" t="s">
        <v>523</v>
      </c>
      <c r="M6147" s="320" t="s">
        <v>387</v>
      </c>
      <c r="N6147" s="322">
        <v>344</v>
      </c>
      <c r="O6147" s="323">
        <v>57463.47</v>
      </c>
      <c r="P6147" s="322">
        <v>186870</v>
      </c>
      <c r="Q6147" t="str">
        <f t="shared" si="98"/>
        <v>1-Residential</v>
      </c>
    </row>
    <row r="6148" spans="1:17" x14ac:dyDescent="0.35">
      <c r="A6148" s="314">
        <v>5</v>
      </c>
      <c r="B6148" s="315" t="s">
        <v>241</v>
      </c>
      <c r="C6148" s="316">
        <v>2022</v>
      </c>
      <c r="D6148" s="316">
        <v>3</v>
      </c>
      <c r="E6148" s="315" t="s">
        <v>546</v>
      </c>
      <c r="F6148" s="326">
        <v>1</v>
      </c>
      <c r="G6148" s="315" t="s">
        <v>383</v>
      </c>
      <c r="H6148" s="315" t="s">
        <v>390</v>
      </c>
      <c r="I6148" s="315" t="s">
        <v>391</v>
      </c>
      <c r="J6148" s="315" t="s">
        <v>548</v>
      </c>
      <c r="K6148" s="315" t="s">
        <v>392</v>
      </c>
      <c r="L6148" s="315" t="s">
        <v>523</v>
      </c>
      <c r="M6148" s="315" t="s">
        <v>387</v>
      </c>
      <c r="N6148" s="317">
        <v>1330</v>
      </c>
      <c r="O6148" s="324">
        <v>-9325.09</v>
      </c>
      <c r="P6148" s="317">
        <v>727126</v>
      </c>
      <c r="Q6148" t="str">
        <f t="shared" si="98"/>
        <v>3-Small C&amp;I</v>
      </c>
    </row>
    <row r="6149" spans="1:17" x14ac:dyDescent="0.35">
      <c r="A6149" s="319">
        <v>5</v>
      </c>
      <c r="B6149" s="320" t="s">
        <v>241</v>
      </c>
      <c r="C6149" s="321">
        <v>2022</v>
      </c>
      <c r="D6149" s="321">
        <v>3</v>
      </c>
      <c r="E6149" s="320" t="s">
        <v>546</v>
      </c>
      <c r="F6149" s="327">
        <v>1</v>
      </c>
      <c r="G6149" s="320" t="s">
        <v>383</v>
      </c>
      <c r="H6149" s="320" t="s">
        <v>393</v>
      </c>
      <c r="I6149" s="320" t="s">
        <v>394</v>
      </c>
      <c r="J6149" s="320" t="s">
        <v>549</v>
      </c>
      <c r="K6149" s="320" t="s">
        <v>395</v>
      </c>
      <c r="L6149" s="320" t="s">
        <v>523</v>
      </c>
      <c r="M6149" s="320" t="s">
        <v>387</v>
      </c>
      <c r="N6149" s="322">
        <v>56338</v>
      </c>
      <c r="O6149" s="323">
        <v>6640702.5899999999</v>
      </c>
      <c r="P6149" s="322">
        <v>34525673</v>
      </c>
      <c r="Q6149" t="str">
        <f t="shared" si="98"/>
        <v>2-Low Income Residential</v>
      </c>
    </row>
    <row r="6150" spans="1:17" x14ac:dyDescent="0.35">
      <c r="A6150" s="314">
        <v>5</v>
      </c>
      <c r="B6150" s="315" t="s">
        <v>241</v>
      </c>
      <c r="C6150" s="316">
        <v>2022</v>
      </c>
      <c r="D6150" s="316">
        <v>3</v>
      </c>
      <c r="E6150" s="315" t="s">
        <v>546</v>
      </c>
      <c r="F6150" s="326">
        <v>1</v>
      </c>
      <c r="G6150" s="315" t="s">
        <v>383</v>
      </c>
      <c r="H6150" s="315" t="s">
        <v>458</v>
      </c>
      <c r="I6150" s="315" t="s">
        <v>459</v>
      </c>
      <c r="J6150" s="315" t="s">
        <v>549</v>
      </c>
      <c r="K6150" s="315" t="s">
        <v>395</v>
      </c>
      <c r="L6150" s="315" t="s">
        <v>523</v>
      </c>
      <c r="M6150" s="315" t="s">
        <v>387</v>
      </c>
      <c r="N6150" s="317">
        <v>156</v>
      </c>
      <c r="O6150" s="318">
        <v>23873.17</v>
      </c>
      <c r="P6150" s="317">
        <v>120726</v>
      </c>
      <c r="Q6150" t="str">
        <f t="shared" si="98"/>
        <v>2-Low Income Residential</v>
      </c>
    </row>
    <row r="6151" spans="1:17" x14ac:dyDescent="0.35">
      <c r="A6151" s="319">
        <v>5</v>
      </c>
      <c r="B6151" s="320" t="s">
        <v>241</v>
      </c>
      <c r="C6151" s="321">
        <v>2022</v>
      </c>
      <c r="D6151" s="321">
        <v>3</v>
      </c>
      <c r="E6151" s="320" t="s">
        <v>546</v>
      </c>
      <c r="F6151" s="327">
        <v>1</v>
      </c>
      <c r="G6151" s="320" t="s">
        <v>383</v>
      </c>
      <c r="H6151" s="320" t="s">
        <v>396</v>
      </c>
      <c r="I6151" s="320" t="s">
        <v>397</v>
      </c>
      <c r="J6151" s="320" t="s">
        <v>550</v>
      </c>
      <c r="K6151" s="320" t="s">
        <v>415</v>
      </c>
      <c r="L6151" s="320" t="s">
        <v>523</v>
      </c>
      <c r="M6151" s="320" t="s">
        <v>387</v>
      </c>
      <c r="N6151" s="322">
        <v>1066</v>
      </c>
      <c r="O6151" s="323">
        <v>104952.46</v>
      </c>
      <c r="P6151" s="322">
        <v>392984</v>
      </c>
      <c r="Q6151" t="str">
        <f t="shared" si="98"/>
        <v>3-Small C&amp;I</v>
      </c>
    </row>
    <row r="6152" spans="1:17" x14ac:dyDescent="0.35">
      <c r="A6152" s="314">
        <v>5</v>
      </c>
      <c r="B6152" s="315" t="s">
        <v>241</v>
      </c>
      <c r="C6152" s="316">
        <v>2022</v>
      </c>
      <c r="D6152" s="316">
        <v>3</v>
      </c>
      <c r="E6152" s="315" t="s">
        <v>546</v>
      </c>
      <c r="F6152" s="326">
        <v>1</v>
      </c>
      <c r="G6152" s="315" t="s">
        <v>383</v>
      </c>
      <c r="H6152" s="315" t="s">
        <v>416</v>
      </c>
      <c r="I6152" s="315" t="s">
        <v>417</v>
      </c>
      <c r="J6152" s="315" t="s">
        <v>548</v>
      </c>
      <c r="K6152" s="315" t="s">
        <v>392</v>
      </c>
      <c r="L6152" s="315" t="s">
        <v>523</v>
      </c>
      <c r="M6152" s="315" t="s">
        <v>387</v>
      </c>
      <c r="N6152" s="317">
        <v>15</v>
      </c>
      <c r="O6152" s="324">
        <v>-17346.650000000001</v>
      </c>
      <c r="P6152" s="317">
        <v>8392</v>
      </c>
      <c r="Q6152" t="str">
        <f t="shared" si="98"/>
        <v>3-Small C&amp;I</v>
      </c>
    </row>
    <row r="6153" spans="1:17" x14ac:dyDescent="0.35">
      <c r="A6153" s="319">
        <v>5</v>
      </c>
      <c r="B6153" s="320" t="s">
        <v>241</v>
      </c>
      <c r="C6153" s="321">
        <v>2022</v>
      </c>
      <c r="D6153" s="321">
        <v>3</v>
      </c>
      <c r="E6153" s="320" t="s">
        <v>546</v>
      </c>
      <c r="F6153" s="327">
        <v>1</v>
      </c>
      <c r="G6153" s="320" t="s">
        <v>383</v>
      </c>
      <c r="H6153" s="320" t="s">
        <v>460</v>
      </c>
      <c r="I6153" s="320" t="s">
        <v>461</v>
      </c>
      <c r="J6153" s="320" t="s">
        <v>551</v>
      </c>
      <c r="K6153" s="320" t="s">
        <v>398</v>
      </c>
      <c r="L6153" s="320" t="s">
        <v>523</v>
      </c>
      <c r="M6153" s="320" t="s">
        <v>387</v>
      </c>
      <c r="N6153" s="322">
        <v>3</v>
      </c>
      <c r="O6153" s="323">
        <v>142.11000000000001</v>
      </c>
      <c r="P6153" s="322">
        <v>382</v>
      </c>
      <c r="Q6153" t="str">
        <f t="shared" si="98"/>
        <v>3-Small C&amp;I</v>
      </c>
    </row>
    <row r="6154" spans="1:17" x14ac:dyDescent="0.35">
      <c r="A6154" s="314">
        <v>5</v>
      </c>
      <c r="B6154" s="315" t="s">
        <v>241</v>
      </c>
      <c r="C6154" s="316">
        <v>2022</v>
      </c>
      <c r="D6154" s="316">
        <v>3</v>
      </c>
      <c r="E6154" s="315" t="s">
        <v>546</v>
      </c>
      <c r="F6154" s="326">
        <v>1</v>
      </c>
      <c r="G6154" s="315" t="s">
        <v>383</v>
      </c>
      <c r="H6154" s="315" t="s">
        <v>464</v>
      </c>
      <c r="I6154" s="315" t="s">
        <v>465</v>
      </c>
      <c r="J6154" s="315" t="s">
        <v>552</v>
      </c>
      <c r="K6154" s="315" t="s">
        <v>423</v>
      </c>
      <c r="L6154" s="315" t="s">
        <v>523</v>
      </c>
      <c r="M6154" s="315" t="s">
        <v>387</v>
      </c>
      <c r="N6154" s="317">
        <v>194</v>
      </c>
      <c r="O6154" s="318">
        <v>8308.82</v>
      </c>
      <c r="P6154" s="317">
        <v>19087</v>
      </c>
      <c r="Q6154" t="str">
        <f t="shared" si="98"/>
        <v>Street</v>
      </c>
    </row>
    <row r="6155" spans="1:17" x14ac:dyDescent="0.35">
      <c r="A6155" s="319">
        <v>5</v>
      </c>
      <c r="B6155" s="320" t="s">
        <v>241</v>
      </c>
      <c r="C6155" s="321">
        <v>2022</v>
      </c>
      <c r="D6155" s="321">
        <v>3</v>
      </c>
      <c r="E6155" s="320" t="s">
        <v>546</v>
      </c>
      <c r="F6155" s="327">
        <v>1</v>
      </c>
      <c r="G6155" s="320" t="s">
        <v>383</v>
      </c>
      <c r="H6155" s="320" t="s">
        <v>466</v>
      </c>
      <c r="I6155" s="320" t="s">
        <v>467</v>
      </c>
      <c r="J6155" s="320" t="s">
        <v>552</v>
      </c>
      <c r="K6155" s="320" t="s">
        <v>423</v>
      </c>
      <c r="L6155" s="320" t="s">
        <v>523</v>
      </c>
      <c r="M6155" s="320" t="s">
        <v>387</v>
      </c>
      <c r="N6155" s="322">
        <v>586</v>
      </c>
      <c r="O6155" s="323">
        <v>19956.919999999998</v>
      </c>
      <c r="P6155" s="322">
        <v>44855</v>
      </c>
      <c r="Q6155" t="str">
        <f t="shared" si="98"/>
        <v>Street</v>
      </c>
    </row>
    <row r="6156" spans="1:17" x14ac:dyDescent="0.35">
      <c r="A6156" s="314">
        <v>5</v>
      </c>
      <c r="B6156" s="315" t="s">
        <v>241</v>
      </c>
      <c r="C6156" s="316">
        <v>2022</v>
      </c>
      <c r="D6156" s="316">
        <v>3</v>
      </c>
      <c r="E6156" s="315" t="s">
        <v>546</v>
      </c>
      <c r="F6156" s="326">
        <v>1</v>
      </c>
      <c r="G6156" s="315" t="s">
        <v>383</v>
      </c>
      <c r="H6156" s="315" t="s">
        <v>421</v>
      </c>
      <c r="I6156" s="315" t="s">
        <v>422</v>
      </c>
      <c r="J6156" s="315" t="s">
        <v>552</v>
      </c>
      <c r="K6156" s="315" t="s">
        <v>423</v>
      </c>
      <c r="L6156" s="315" t="s">
        <v>524</v>
      </c>
      <c r="M6156" s="315" t="s">
        <v>401</v>
      </c>
      <c r="N6156" s="317">
        <v>631</v>
      </c>
      <c r="O6156" s="318">
        <v>22262.12</v>
      </c>
      <c r="P6156" s="317">
        <v>65589</v>
      </c>
      <c r="Q6156" t="str">
        <f t="shared" si="98"/>
        <v>Street</v>
      </c>
    </row>
    <row r="6157" spans="1:17" x14ac:dyDescent="0.35">
      <c r="A6157" s="319">
        <v>5</v>
      </c>
      <c r="B6157" s="320" t="s">
        <v>241</v>
      </c>
      <c r="C6157" s="321">
        <v>2022</v>
      </c>
      <c r="D6157" s="321">
        <v>3</v>
      </c>
      <c r="E6157" s="320" t="s">
        <v>546</v>
      </c>
      <c r="F6157" s="327">
        <v>1</v>
      </c>
      <c r="G6157" s="320" t="s">
        <v>383</v>
      </c>
      <c r="H6157" s="320" t="s">
        <v>399</v>
      </c>
      <c r="I6157" s="320" t="s">
        <v>400</v>
      </c>
      <c r="J6157" s="320" t="s">
        <v>547</v>
      </c>
      <c r="K6157" s="320" t="s">
        <v>386</v>
      </c>
      <c r="L6157" s="320" t="s">
        <v>524</v>
      </c>
      <c r="M6157" s="320" t="s">
        <v>401</v>
      </c>
      <c r="N6157" s="322">
        <v>486952</v>
      </c>
      <c r="O6157" s="323">
        <v>41061391</v>
      </c>
      <c r="P6157" s="322">
        <v>277463599</v>
      </c>
      <c r="Q6157" t="str">
        <f t="shared" si="98"/>
        <v>1-Residential</v>
      </c>
    </row>
    <row r="6158" spans="1:17" x14ac:dyDescent="0.35">
      <c r="A6158" s="314">
        <v>5</v>
      </c>
      <c r="B6158" s="315" t="s">
        <v>241</v>
      </c>
      <c r="C6158" s="316">
        <v>2022</v>
      </c>
      <c r="D6158" s="316">
        <v>3</v>
      </c>
      <c r="E6158" s="315" t="s">
        <v>546</v>
      </c>
      <c r="F6158" s="326">
        <v>1</v>
      </c>
      <c r="G6158" s="315" t="s">
        <v>383</v>
      </c>
      <c r="H6158" s="315" t="s">
        <v>402</v>
      </c>
      <c r="I6158" s="315" t="s">
        <v>403</v>
      </c>
      <c r="J6158" s="315" t="s">
        <v>549</v>
      </c>
      <c r="K6158" s="315" t="s">
        <v>395</v>
      </c>
      <c r="L6158" s="315" t="s">
        <v>524</v>
      </c>
      <c r="M6158" s="315" t="s">
        <v>401</v>
      </c>
      <c r="N6158" s="317">
        <v>64711</v>
      </c>
      <c r="O6158" s="318">
        <v>1812657.28</v>
      </c>
      <c r="P6158" s="317">
        <v>38591180</v>
      </c>
      <c r="Q6158" t="str">
        <f t="shared" ref="Q6158:Q6221" si="99">VLOOKUP(TRIM(J6158),S:T,2,FALSE)</f>
        <v>2-Low Income Residential</v>
      </c>
    </row>
    <row r="6159" spans="1:17" x14ac:dyDescent="0.35">
      <c r="A6159" s="319">
        <v>5</v>
      </c>
      <c r="B6159" s="320" t="s">
        <v>241</v>
      </c>
      <c r="C6159" s="321">
        <v>2022</v>
      </c>
      <c r="D6159" s="321">
        <v>3</v>
      </c>
      <c r="E6159" s="320" t="s">
        <v>546</v>
      </c>
      <c r="F6159" s="327">
        <v>1</v>
      </c>
      <c r="G6159" s="320" t="s">
        <v>383</v>
      </c>
      <c r="H6159" s="320" t="s">
        <v>404</v>
      </c>
      <c r="I6159" s="320" t="s">
        <v>405</v>
      </c>
      <c r="J6159" s="320" t="s">
        <v>548</v>
      </c>
      <c r="K6159" s="320" t="s">
        <v>392</v>
      </c>
      <c r="L6159" s="320" t="s">
        <v>524</v>
      </c>
      <c r="M6159" s="320" t="s">
        <v>401</v>
      </c>
      <c r="N6159" s="322">
        <v>976</v>
      </c>
      <c r="O6159" s="325">
        <v>-6110.22</v>
      </c>
      <c r="P6159" s="322">
        <v>584614</v>
      </c>
      <c r="Q6159" t="str">
        <f t="shared" si="99"/>
        <v>3-Small C&amp;I</v>
      </c>
    </row>
    <row r="6160" spans="1:17" x14ac:dyDescent="0.35">
      <c r="A6160" s="314">
        <v>5</v>
      </c>
      <c r="B6160" s="315" t="s">
        <v>241</v>
      </c>
      <c r="C6160" s="316">
        <v>2022</v>
      </c>
      <c r="D6160" s="316">
        <v>3</v>
      </c>
      <c r="E6160" s="315" t="s">
        <v>546</v>
      </c>
      <c r="F6160" s="326">
        <v>1</v>
      </c>
      <c r="G6160" s="315" t="s">
        <v>383</v>
      </c>
      <c r="H6160" s="315" t="s">
        <v>406</v>
      </c>
      <c r="I6160" s="315" t="s">
        <v>407</v>
      </c>
      <c r="J6160" s="315" t="s">
        <v>551</v>
      </c>
      <c r="K6160" s="315" t="s">
        <v>398</v>
      </c>
      <c r="L6160" s="315" t="s">
        <v>524</v>
      </c>
      <c r="M6160" s="315" t="s">
        <v>401</v>
      </c>
      <c r="N6160" s="317">
        <v>890</v>
      </c>
      <c r="O6160" s="318">
        <v>45637.7</v>
      </c>
      <c r="P6160" s="317">
        <v>333628</v>
      </c>
      <c r="Q6160" t="str">
        <f t="shared" si="99"/>
        <v>3-Small C&amp;I</v>
      </c>
    </row>
    <row r="6161" spans="1:17" x14ac:dyDescent="0.35">
      <c r="A6161" s="319">
        <v>5</v>
      </c>
      <c r="B6161" s="320" t="s">
        <v>241</v>
      </c>
      <c r="C6161" s="321">
        <v>2022</v>
      </c>
      <c r="D6161" s="321">
        <v>3</v>
      </c>
      <c r="E6161" s="320" t="s">
        <v>546</v>
      </c>
      <c r="F6161" s="327">
        <v>3</v>
      </c>
      <c r="G6161" s="320" t="s">
        <v>408</v>
      </c>
      <c r="H6161" s="320" t="s">
        <v>384</v>
      </c>
      <c r="I6161" s="320" t="s">
        <v>385</v>
      </c>
      <c r="J6161" s="320" t="s">
        <v>547</v>
      </c>
      <c r="K6161" s="320" t="s">
        <v>386</v>
      </c>
      <c r="L6161" s="320" t="s">
        <v>525</v>
      </c>
      <c r="M6161" s="320" t="s">
        <v>409</v>
      </c>
      <c r="N6161" s="322">
        <v>1151</v>
      </c>
      <c r="O6161" s="323">
        <v>424676.64</v>
      </c>
      <c r="P6161" s="322">
        <v>1460936</v>
      </c>
      <c r="Q6161" t="str">
        <f t="shared" si="99"/>
        <v>1-Residential</v>
      </c>
    </row>
    <row r="6162" spans="1:17" x14ac:dyDescent="0.35">
      <c r="A6162" s="314">
        <v>5</v>
      </c>
      <c r="B6162" s="315" t="s">
        <v>241</v>
      </c>
      <c r="C6162" s="316">
        <v>2022</v>
      </c>
      <c r="D6162" s="316">
        <v>3</v>
      </c>
      <c r="E6162" s="315" t="s">
        <v>546</v>
      </c>
      <c r="F6162" s="326">
        <v>3</v>
      </c>
      <c r="G6162" s="315" t="s">
        <v>408</v>
      </c>
      <c r="H6162" s="315" t="s">
        <v>388</v>
      </c>
      <c r="I6162" s="315" t="s">
        <v>389</v>
      </c>
      <c r="J6162" s="315" t="s">
        <v>547</v>
      </c>
      <c r="K6162" s="315" t="s">
        <v>386</v>
      </c>
      <c r="L6162" s="315" t="s">
        <v>525</v>
      </c>
      <c r="M6162" s="315" t="s">
        <v>409</v>
      </c>
      <c r="N6162" s="317">
        <v>2</v>
      </c>
      <c r="O6162" s="318">
        <v>90.32</v>
      </c>
      <c r="P6162" s="317">
        <v>208</v>
      </c>
      <c r="Q6162" t="str">
        <f t="shared" si="99"/>
        <v>1-Residential</v>
      </c>
    </row>
    <row r="6163" spans="1:17" x14ac:dyDescent="0.35">
      <c r="A6163" s="319">
        <v>5</v>
      </c>
      <c r="B6163" s="320" t="s">
        <v>241</v>
      </c>
      <c r="C6163" s="321">
        <v>2022</v>
      </c>
      <c r="D6163" s="321">
        <v>3</v>
      </c>
      <c r="E6163" s="320" t="s">
        <v>546</v>
      </c>
      <c r="F6163" s="327">
        <v>3</v>
      </c>
      <c r="G6163" s="320" t="s">
        <v>408</v>
      </c>
      <c r="H6163" s="320" t="s">
        <v>390</v>
      </c>
      <c r="I6163" s="320" t="s">
        <v>391</v>
      </c>
      <c r="J6163" s="320" t="s">
        <v>548</v>
      </c>
      <c r="K6163" s="320" t="s">
        <v>392</v>
      </c>
      <c r="L6163" s="320" t="s">
        <v>525</v>
      </c>
      <c r="M6163" s="320" t="s">
        <v>409</v>
      </c>
      <c r="N6163" s="322">
        <v>42009</v>
      </c>
      <c r="O6163" s="323">
        <v>5247225.54</v>
      </c>
      <c r="P6163" s="322">
        <v>55155153</v>
      </c>
      <c r="Q6163" t="str">
        <f t="shared" si="99"/>
        <v>3-Small C&amp;I</v>
      </c>
    </row>
    <row r="6164" spans="1:17" x14ac:dyDescent="0.35">
      <c r="A6164" s="314">
        <v>5</v>
      </c>
      <c r="B6164" s="315" t="s">
        <v>241</v>
      </c>
      <c r="C6164" s="316">
        <v>2022</v>
      </c>
      <c r="D6164" s="316">
        <v>3</v>
      </c>
      <c r="E6164" s="315" t="s">
        <v>546</v>
      </c>
      <c r="F6164" s="326">
        <v>3</v>
      </c>
      <c r="G6164" s="315" t="s">
        <v>408</v>
      </c>
      <c r="H6164" s="315" t="s">
        <v>393</v>
      </c>
      <c r="I6164" s="315" t="s">
        <v>394</v>
      </c>
      <c r="J6164" s="315" t="s">
        <v>549</v>
      </c>
      <c r="K6164" s="315" t="s">
        <v>395</v>
      </c>
      <c r="L6164" s="315" t="s">
        <v>525</v>
      </c>
      <c r="M6164" s="315" t="s">
        <v>409</v>
      </c>
      <c r="N6164" s="317">
        <v>1</v>
      </c>
      <c r="O6164" s="318">
        <v>55.63</v>
      </c>
      <c r="P6164" s="317">
        <v>276</v>
      </c>
      <c r="Q6164" t="str">
        <f t="shared" si="99"/>
        <v>2-Low Income Residential</v>
      </c>
    </row>
    <row r="6165" spans="1:17" x14ac:dyDescent="0.35">
      <c r="A6165" s="319">
        <v>5</v>
      </c>
      <c r="B6165" s="320" t="s">
        <v>241</v>
      </c>
      <c r="C6165" s="321">
        <v>2022</v>
      </c>
      <c r="D6165" s="321">
        <v>3</v>
      </c>
      <c r="E6165" s="320" t="s">
        <v>546</v>
      </c>
      <c r="F6165" s="327">
        <v>3</v>
      </c>
      <c r="G6165" s="320" t="s">
        <v>408</v>
      </c>
      <c r="H6165" s="320" t="s">
        <v>410</v>
      </c>
      <c r="I6165" s="320" t="s">
        <v>411</v>
      </c>
      <c r="J6165" s="320" t="s">
        <v>553</v>
      </c>
      <c r="K6165" s="320" t="s">
        <v>412</v>
      </c>
      <c r="L6165" s="320" t="s">
        <v>525</v>
      </c>
      <c r="M6165" s="320" t="s">
        <v>409</v>
      </c>
      <c r="N6165" s="322">
        <v>358</v>
      </c>
      <c r="O6165" s="323">
        <v>25518.61</v>
      </c>
      <c r="P6165" s="322">
        <v>94774</v>
      </c>
      <c r="Q6165" t="str">
        <f t="shared" si="99"/>
        <v>3-Small C&amp;I</v>
      </c>
    </row>
    <row r="6166" spans="1:17" x14ac:dyDescent="0.35">
      <c r="A6166" s="314">
        <v>5</v>
      </c>
      <c r="B6166" s="315" t="s">
        <v>241</v>
      </c>
      <c r="C6166" s="316">
        <v>2022</v>
      </c>
      <c r="D6166" s="316">
        <v>3</v>
      </c>
      <c r="E6166" s="315" t="s">
        <v>546</v>
      </c>
      <c r="F6166" s="326">
        <v>3</v>
      </c>
      <c r="G6166" s="315" t="s">
        <v>408</v>
      </c>
      <c r="H6166" s="315" t="s">
        <v>413</v>
      </c>
      <c r="I6166" s="315" t="s">
        <v>414</v>
      </c>
      <c r="J6166" s="315" t="s">
        <v>550</v>
      </c>
      <c r="K6166" s="315" t="s">
        <v>415</v>
      </c>
      <c r="L6166" s="315" t="s">
        <v>525</v>
      </c>
      <c r="M6166" s="315" t="s">
        <v>409</v>
      </c>
      <c r="N6166" s="317">
        <v>326</v>
      </c>
      <c r="O6166" s="324">
        <v>-368979.42</v>
      </c>
      <c r="P6166" s="317">
        <v>173733</v>
      </c>
      <c r="Q6166" t="str">
        <f t="shared" si="99"/>
        <v>3-Small C&amp;I</v>
      </c>
    </row>
    <row r="6167" spans="1:17" x14ac:dyDescent="0.35">
      <c r="A6167" s="319">
        <v>5</v>
      </c>
      <c r="B6167" s="320" t="s">
        <v>241</v>
      </c>
      <c r="C6167" s="321">
        <v>2022</v>
      </c>
      <c r="D6167" s="321">
        <v>3</v>
      </c>
      <c r="E6167" s="320" t="s">
        <v>546</v>
      </c>
      <c r="F6167" s="327">
        <v>3</v>
      </c>
      <c r="G6167" s="320" t="s">
        <v>408</v>
      </c>
      <c r="H6167" s="320" t="s">
        <v>396</v>
      </c>
      <c r="I6167" s="320" t="s">
        <v>397</v>
      </c>
      <c r="J6167" s="320" t="s">
        <v>550</v>
      </c>
      <c r="K6167" s="320" t="s">
        <v>415</v>
      </c>
      <c r="L6167" s="320" t="s">
        <v>525</v>
      </c>
      <c r="M6167" s="320" t="s">
        <v>409</v>
      </c>
      <c r="N6167" s="322">
        <v>20203</v>
      </c>
      <c r="O6167" s="323">
        <v>2029862.67</v>
      </c>
      <c r="P6167" s="322">
        <v>8773114</v>
      </c>
      <c r="Q6167" t="str">
        <f t="shared" si="99"/>
        <v>3-Small C&amp;I</v>
      </c>
    </row>
    <row r="6168" spans="1:17" x14ac:dyDescent="0.35">
      <c r="A6168" s="314">
        <v>5</v>
      </c>
      <c r="B6168" s="315" t="s">
        <v>241</v>
      </c>
      <c r="C6168" s="316">
        <v>2022</v>
      </c>
      <c r="D6168" s="316">
        <v>3</v>
      </c>
      <c r="E6168" s="315" t="s">
        <v>546</v>
      </c>
      <c r="F6168" s="326">
        <v>3</v>
      </c>
      <c r="G6168" s="315" t="s">
        <v>408</v>
      </c>
      <c r="H6168" s="315" t="s">
        <v>416</v>
      </c>
      <c r="I6168" s="315" t="s">
        <v>417</v>
      </c>
      <c r="J6168" s="315" t="s">
        <v>548</v>
      </c>
      <c r="K6168" s="315" t="s">
        <v>392</v>
      </c>
      <c r="L6168" s="315" t="s">
        <v>525</v>
      </c>
      <c r="M6168" s="315" t="s">
        <v>409</v>
      </c>
      <c r="N6168" s="317">
        <v>187</v>
      </c>
      <c r="O6168" s="318">
        <v>8125.43</v>
      </c>
      <c r="P6168" s="317">
        <v>216350</v>
      </c>
      <c r="Q6168" t="str">
        <f t="shared" si="99"/>
        <v>3-Small C&amp;I</v>
      </c>
    </row>
    <row r="6169" spans="1:17" x14ac:dyDescent="0.35">
      <c r="A6169" s="319">
        <v>5</v>
      </c>
      <c r="B6169" s="320" t="s">
        <v>241</v>
      </c>
      <c r="C6169" s="321">
        <v>2022</v>
      </c>
      <c r="D6169" s="321">
        <v>3</v>
      </c>
      <c r="E6169" s="320" t="s">
        <v>546</v>
      </c>
      <c r="F6169" s="327">
        <v>3</v>
      </c>
      <c r="G6169" s="320" t="s">
        <v>408</v>
      </c>
      <c r="H6169" s="320" t="s">
        <v>468</v>
      </c>
      <c r="I6169" s="320" t="s">
        <v>469</v>
      </c>
      <c r="J6169" s="320" t="s">
        <v>554</v>
      </c>
      <c r="K6169" s="320" t="s">
        <v>420</v>
      </c>
      <c r="L6169" s="320" t="s">
        <v>525</v>
      </c>
      <c r="M6169" s="320" t="s">
        <v>409</v>
      </c>
      <c r="N6169" s="322">
        <v>121</v>
      </c>
      <c r="O6169" s="323">
        <v>497411.51</v>
      </c>
      <c r="P6169" s="322">
        <v>1905670</v>
      </c>
      <c r="Q6169" t="str">
        <f t="shared" si="99"/>
        <v>4-Medium C&amp;I</v>
      </c>
    </row>
    <row r="6170" spans="1:17" x14ac:dyDescent="0.35">
      <c r="A6170" s="314">
        <v>5</v>
      </c>
      <c r="B6170" s="315" t="s">
        <v>241</v>
      </c>
      <c r="C6170" s="316">
        <v>2022</v>
      </c>
      <c r="D6170" s="316">
        <v>3</v>
      </c>
      <c r="E6170" s="315" t="s">
        <v>546</v>
      </c>
      <c r="F6170" s="326">
        <v>3</v>
      </c>
      <c r="G6170" s="315" t="s">
        <v>408</v>
      </c>
      <c r="H6170" s="315" t="s">
        <v>572</v>
      </c>
      <c r="I6170" s="315" t="s">
        <v>573</v>
      </c>
      <c r="J6170" s="315" t="s">
        <v>550</v>
      </c>
      <c r="K6170" s="315" t="s">
        <v>415</v>
      </c>
      <c r="L6170" s="315" t="s">
        <v>525</v>
      </c>
      <c r="M6170" s="315" t="s">
        <v>409</v>
      </c>
      <c r="N6170" s="317">
        <v>1</v>
      </c>
      <c r="O6170" s="318">
        <v>10.66</v>
      </c>
      <c r="P6170" s="317">
        <v>0</v>
      </c>
      <c r="Q6170" t="str">
        <f t="shared" si="99"/>
        <v>3-Small C&amp;I</v>
      </c>
    </row>
    <row r="6171" spans="1:17" x14ac:dyDescent="0.35">
      <c r="A6171" s="319">
        <v>5</v>
      </c>
      <c r="B6171" s="320" t="s">
        <v>241</v>
      </c>
      <c r="C6171" s="321">
        <v>2022</v>
      </c>
      <c r="D6171" s="321">
        <v>3</v>
      </c>
      <c r="E6171" s="320" t="s">
        <v>546</v>
      </c>
      <c r="F6171" s="327">
        <v>3</v>
      </c>
      <c r="G6171" s="320" t="s">
        <v>408</v>
      </c>
      <c r="H6171" s="320" t="s">
        <v>460</v>
      </c>
      <c r="I6171" s="320" t="s">
        <v>461</v>
      </c>
      <c r="J6171" s="320" t="s">
        <v>551</v>
      </c>
      <c r="K6171" s="320" t="s">
        <v>398</v>
      </c>
      <c r="L6171" s="320" t="s">
        <v>525</v>
      </c>
      <c r="M6171" s="320" t="s">
        <v>409</v>
      </c>
      <c r="N6171" s="322">
        <v>96</v>
      </c>
      <c r="O6171" s="323">
        <v>9111.81</v>
      </c>
      <c r="P6171" s="322">
        <v>31849</v>
      </c>
      <c r="Q6171" t="str">
        <f t="shared" si="99"/>
        <v>3-Small C&amp;I</v>
      </c>
    </row>
    <row r="6172" spans="1:17" x14ac:dyDescent="0.35">
      <c r="A6172" s="314">
        <v>5</v>
      </c>
      <c r="B6172" s="315" t="s">
        <v>241</v>
      </c>
      <c r="C6172" s="316">
        <v>2022</v>
      </c>
      <c r="D6172" s="316">
        <v>3</v>
      </c>
      <c r="E6172" s="315" t="s">
        <v>546</v>
      </c>
      <c r="F6172" s="326">
        <v>3</v>
      </c>
      <c r="G6172" s="315" t="s">
        <v>408</v>
      </c>
      <c r="H6172" s="315" t="s">
        <v>470</v>
      </c>
      <c r="I6172" s="315" t="s">
        <v>471</v>
      </c>
      <c r="J6172" s="315" t="s">
        <v>555</v>
      </c>
      <c r="K6172" s="315" t="s">
        <v>472</v>
      </c>
      <c r="L6172" s="315" t="s">
        <v>525</v>
      </c>
      <c r="M6172" s="315" t="s">
        <v>409</v>
      </c>
      <c r="N6172" s="317">
        <v>2</v>
      </c>
      <c r="O6172" s="318">
        <v>3179.5</v>
      </c>
      <c r="P6172" s="317">
        <v>12200</v>
      </c>
      <c r="Q6172" t="str">
        <f t="shared" si="99"/>
        <v>4-Medium C&amp;I</v>
      </c>
    </row>
    <row r="6173" spans="1:17" x14ac:dyDescent="0.35">
      <c r="A6173" s="319">
        <v>5</v>
      </c>
      <c r="B6173" s="320" t="s">
        <v>241</v>
      </c>
      <c r="C6173" s="321">
        <v>2022</v>
      </c>
      <c r="D6173" s="321">
        <v>3</v>
      </c>
      <c r="E6173" s="320" t="s">
        <v>546</v>
      </c>
      <c r="F6173" s="327">
        <v>3</v>
      </c>
      <c r="G6173" s="320" t="s">
        <v>408</v>
      </c>
      <c r="H6173" s="320" t="s">
        <v>418</v>
      </c>
      <c r="I6173" s="320" t="s">
        <v>419</v>
      </c>
      <c r="J6173" s="320" t="s">
        <v>554</v>
      </c>
      <c r="K6173" s="320" t="s">
        <v>420</v>
      </c>
      <c r="L6173" s="320" t="s">
        <v>525</v>
      </c>
      <c r="M6173" s="320" t="s">
        <v>409</v>
      </c>
      <c r="N6173" s="322">
        <v>1832</v>
      </c>
      <c r="O6173" s="323">
        <v>8220363.3700000001</v>
      </c>
      <c r="P6173" s="322">
        <v>28570463</v>
      </c>
      <c r="Q6173" t="str">
        <f t="shared" si="99"/>
        <v>4-Medium C&amp;I</v>
      </c>
    </row>
    <row r="6174" spans="1:17" x14ac:dyDescent="0.35">
      <c r="A6174" s="314">
        <v>5</v>
      </c>
      <c r="B6174" s="315" t="s">
        <v>241</v>
      </c>
      <c r="C6174" s="316">
        <v>2022</v>
      </c>
      <c r="D6174" s="316">
        <v>3</v>
      </c>
      <c r="E6174" s="315" t="s">
        <v>546</v>
      </c>
      <c r="F6174" s="326">
        <v>3</v>
      </c>
      <c r="G6174" s="315" t="s">
        <v>408</v>
      </c>
      <c r="H6174" s="315" t="s">
        <v>473</v>
      </c>
      <c r="I6174" s="315" t="s">
        <v>474</v>
      </c>
      <c r="J6174" s="315" t="s">
        <v>556</v>
      </c>
      <c r="K6174" s="315" t="s">
        <v>441</v>
      </c>
      <c r="L6174" s="315" t="s">
        <v>525</v>
      </c>
      <c r="M6174" s="315" t="s">
        <v>409</v>
      </c>
      <c r="N6174" s="317">
        <v>47</v>
      </c>
      <c r="O6174" s="318">
        <v>289762.23</v>
      </c>
      <c r="P6174" s="317">
        <v>985649</v>
      </c>
      <c r="Q6174" t="str">
        <f t="shared" si="99"/>
        <v>4-Medium C&amp;I</v>
      </c>
    </row>
    <row r="6175" spans="1:17" x14ac:dyDescent="0.35">
      <c r="A6175" s="319">
        <v>5</v>
      </c>
      <c r="B6175" s="320" t="s">
        <v>241</v>
      </c>
      <c r="C6175" s="321">
        <v>2022</v>
      </c>
      <c r="D6175" s="321">
        <v>3</v>
      </c>
      <c r="E6175" s="320" t="s">
        <v>546</v>
      </c>
      <c r="F6175" s="327">
        <v>3</v>
      </c>
      <c r="G6175" s="320" t="s">
        <v>408</v>
      </c>
      <c r="H6175" s="320" t="s">
        <v>475</v>
      </c>
      <c r="I6175" s="320" t="s">
        <v>476</v>
      </c>
      <c r="J6175" s="320" t="s">
        <v>555</v>
      </c>
      <c r="K6175" s="320" t="s">
        <v>472</v>
      </c>
      <c r="L6175" s="320" t="s">
        <v>525</v>
      </c>
      <c r="M6175" s="320" t="s">
        <v>409</v>
      </c>
      <c r="N6175" s="322">
        <v>67</v>
      </c>
      <c r="O6175" s="323">
        <v>222281.46</v>
      </c>
      <c r="P6175" s="322">
        <v>793759</v>
      </c>
      <c r="Q6175" t="str">
        <f t="shared" si="99"/>
        <v>4-Medium C&amp;I</v>
      </c>
    </row>
    <row r="6176" spans="1:17" x14ac:dyDescent="0.35">
      <c r="A6176" s="314">
        <v>5</v>
      </c>
      <c r="B6176" s="315" t="s">
        <v>241</v>
      </c>
      <c r="C6176" s="316">
        <v>2022</v>
      </c>
      <c r="D6176" s="316">
        <v>3</v>
      </c>
      <c r="E6176" s="315" t="s">
        <v>546</v>
      </c>
      <c r="F6176" s="326">
        <v>3</v>
      </c>
      <c r="G6176" s="315" t="s">
        <v>408</v>
      </c>
      <c r="H6176" s="315" t="s">
        <v>464</v>
      </c>
      <c r="I6176" s="315" t="s">
        <v>465</v>
      </c>
      <c r="J6176" s="315" t="s">
        <v>552</v>
      </c>
      <c r="K6176" s="315" t="s">
        <v>423</v>
      </c>
      <c r="L6176" s="315" t="s">
        <v>525</v>
      </c>
      <c r="M6176" s="315" t="s">
        <v>409</v>
      </c>
      <c r="N6176" s="317">
        <v>877</v>
      </c>
      <c r="O6176" s="318">
        <v>102823.67</v>
      </c>
      <c r="P6176" s="317">
        <v>268600</v>
      </c>
      <c r="Q6176" t="str">
        <f t="shared" si="99"/>
        <v>Street</v>
      </c>
    </row>
    <row r="6177" spans="1:17" x14ac:dyDescent="0.35">
      <c r="A6177" s="319">
        <v>5</v>
      </c>
      <c r="B6177" s="320" t="s">
        <v>241</v>
      </c>
      <c r="C6177" s="321">
        <v>2022</v>
      </c>
      <c r="D6177" s="321">
        <v>3</v>
      </c>
      <c r="E6177" s="320" t="s">
        <v>546</v>
      </c>
      <c r="F6177" s="327">
        <v>3</v>
      </c>
      <c r="G6177" s="320" t="s">
        <v>408</v>
      </c>
      <c r="H6177" s="320" t="s">
        <v>466</v>
      </c>
      <c r="I6177" s="320" t="s">
        <v>467</v>
      </c>
      <c r="J6177" s="320" t="s">
        <v>552</v>
      </c>
      <c r="K6177" s="320" t="s">
        <v>423</v>
      </c>
      <c r="L6177" s="320" t="s">
        <v>525</v>
      </c>
      <c r="M6177" s="320" t="s">
        <v>409</v>
      </c>
      <c r="N6177" s="322">
        <v>1548</v>
      </c>
      <c r="O6177" s="323">
        <v>153788.97</v>
      </c>
      <c r="P6177" s="322">
        <v>410389</v>
      </c>
      <c r="Q6177" t="str">
        <f t="shared" si="99"/>
        <v>Street</v>
      </c>
    </row>
    <row r="6178" spans="1:17" x14ac:dyDescent="0.35">
      <c r="A6178" s="314">
        <v>5</v>
      </c>
      <c r="B6178" s="315" t="s">
        <v>241</v>
      </c>
      <c r="C6178" s="316">
        <v>2022</v>
      </c>
      <c r="D6178" s="316">
        <v>3</v>
      </c>
      <c r="E6178" s="315" t="s">
        <v>546</v>
      </c>
      <c r="F6178" s="326">
        <v>3</v>
      </c>
      <c r="G6178" s="315" t="s">
        <v>408</v>
      </c>
      <c r="H6178" s="315" t="s">
        <v>421</v>
      </c>
      <c r="I6178" s="315" t="s">
        <v>422</v>
      </c>
      <c r="J6178" s="315" t="s">
        <v>552</v>
      </c>
      <c r="K6178" s="315" t="s">
        <v>423</v>
      </c>
      <c r="L6178" s="315" t="s">
        <v>526</v>
      </c>
      <c r="M6178" s="315" t="s">
        <v>427</v>
      </c>
      <c r="N6178" s="317">
        <v>3396</v>
      </c>
      <c r="O6178" s="318">
        <v>283765.58</v>
      </c>
      <c r="P6178" s="317">
        <v>1123375</v>
      </c>
      <c r="Q6178" t="str">
        <f t="shared" si="99"/>
        <v>Street</v>
      </c>
    </row>
    <row r="6179" spans="1:17" x14ac:dyDescent="0.35">
      <c r="A6179" s="319">
        <v>5</v>
      </c>
      <c r="B6179" s="320" t="s">
        <v>241</v>
      </c>
      <c r="C6179" s="321">
        <v>2022</v>
      </c>
      <c r="D6179" s="321">
        <v>3</v>
      </c>
      <c r="E6179" s="320" t="s">
        <v>546</v>
      </c>
      <c r="F6179" s="327">
        <v>3</v>
      </c>
      <c r="G6179" s="320" t="s">
        <v>408</v>
      </c>
      <c r="H6179" s="320" t="s">
        <v>424</v>
      </c>
      <c r="I6179" s="320" t="s">
        <v>425</v>
      </c>
      <c r="J6179" s="320" t="s">
        <v>557</v>
      </c>
      <c r="K6179" s="320" t="s">
        <v>426</v>
      </c>
      <c r="L6179" s="320" t="s">
        <v>526</v>
      </c>
      <c r="M6179" s="320" t="s">
        <v>427</v>
      </c>
      <c r="N6179" s="322">
        <v>6</v>
      </c>
      <c r="O6179" s="323">
        <v>640.45000000000005</v>
      </c>
      <c r="P6179" s="322">
        <v>5330</v>
      </c>
      <c r="Q6179" t="str">
        <f t="shared" si="99"/>
        <v>3-Small C&amp;I</v>
      </c>
    </row>
    <row r="6180" spans="1:17" x14ac:dyDescent="0.35">
      <c r="A6180" s="314">
        <v>5</v>
      </c>
      <c r="B6180" s="315" t="s">
        <v>241</v>
      </c>
      <c r="C6180" s="316">
        <v>2022</v>
      </c>
      <c r="D6180" s="316">
        <v>3</v>
      </c>
      <c r="E6180" s="315" t="s">
        <v>546</v>
      </c>
      <c r="F6180" s="326">
        <v>3</v>
      </c>
      <c r="G6180" s="315" t="s">
        <v>408</v>
      </c>
      <c r="H6180" s="315" t="s">
        <v>477</v>
      </c>
      <c r="I6180" s="315" t="s">
        <v>478</v>
      </c>
      <c r="J6180" s="315" t="s">
        <v>558</v>
      </c>
      <c r="K6180" s="315" t="s">
        <v>430</v>
      </c>
      <c r="L6180" s="315" t="s">
        <v>525</v>
      </c>
      <c r="M6180" s="315" t="s">
        <v>409</v>
      </c>
      <c r="N6180" s="317">
        <v>3</v>
      </c>
      <c r="O6180" s="318">
        <v>26208.18</v>
      </c>
      <c r="P6180" s="317">
        <v>107740</v>
      </c>
      <c r="Q6180" t="str">
        <f t="shared" si="99"/>
        <v>5-Large C&amp;I</v>
      </c>
    </row>
    <row r="6181" spans="1:17" x14ac:dyDescent="0.35">
      <c r="A6181" s="319">
        <v>5</v>
      </c>
      <c r="B6181" s="320" t="s">
        <v>241</v>
      </c>
      <c r="C6181" s="321">
        <v>2022</v>
      </c>
      <c r="D6181" s="321">
        <v>3</v>
      </c>
      <c r="E6181" s="320" t="s">
        <v>546</v>
      </c>
      <c r="F6181" s="327">
        <v>3</v>
      </c>
      <c r="G6181" s="320" t="s">
        <v>408</v>
      </c>
      <c r="H6181" s="320" t="s">
        <v>428</v>
      </c>
      <c r="I6181" s="320" t="s">
        <v>429</v>
      </c>
      <c r="J6181" s="320" t="s">
        <v>558</v>
      </c>
      <c r="K6181" s="320" t="s">
        <v>430</v>
      </c>
      <c r="L6181" s="320" t="s">
        <v>525</v>
      </c>
      <c r="M6181" s="320" t="s">
        <v>409</v>
      </c>
      <c r="N6181" s="322">
        <v>169</v>
      </c>
      <c r="O6181" s="323">
        <v>4147654.95</v>
      </c>
      <c r="P6181" s="322">
        <v>16742354</v>
      </c>
      <c r="Q6181" t="str">
        <f t="shared" si="99"/>
        <v>5-Large C&amp;I</v>
      </c>
    </row>
    <row r="6182" spans="1:17" x14ac:dyDescent="0.35">
      <c r="A6182" s="314">
        <v>5</v>
      </c>
      <c r="B6182" s="315" t="s">
        <v>241</v>
      </c>
      <c r="C6182" s="316">
        <v>2022</v>
      </c>
      <c r="D6182" s="316">
        <v>3</v>
      </c>
      <c r="E6182" s="315" t="s">
        <v>546</v>
      </c>
      <c r="F6182" s="326">
        <v>3</v>
      </c>
      <c r="G6182" s="315" t="s">
        <v>408</v>
      </c>
      <c r="H6182" s="315" t="s">
        <v>431</v>
      </c>
      <c r="I6182" s="315" t="s">
        <v>432</v>
      </c>
      <c r="J6182" s="315" t="s">
        <v>558</v>
      </c>
      <c r="K6182" s="315" t="s">
        <v>430</v>
      </c>
      <c r="L6182" s="315" t="s">
        <v>526</v>
      </c>
      <c r="M6182" s="315" t="s">
        <v>427</v>
      </c>
      <c r="N6182" s="317">
        <v>1921</v>
      </c>
      <c r="O6182" s="318">
        <v>21716354.079999998</v>
      </c>
      <c r="P6182" s="317">
        <v>310722300</v>
      </c>
      <c r="Q6182" t="str">
        <f t="shared" si="99"/>
        <v>5-Large C&amp;I</v>
      </c>
    </row>
    <row r="6183" spans="1:17" x14ac:dyDescent="0.35">
      <c r="A6183" s="319">
        <v>5</v>
      </c>
      <c r="B6183" s="320" t="s">
        <v>241</v>
      </c>
      <c r="C6183" s="321">
        <v>2022</v>
      </c>
      <c r="D6183" s="321">
        <v>3</v>
      </c>
      <c r="E6183" s="320" t="s">
        <v>546</v>
      </c>
      <c r="F6183" s="327">
        <v>3</v>
      </c>
      <c r="G6183" s="320" t="s">
        <v>408</v>
      </c>
      <c r="H6183" s="320" t="s">
        <v>399</v>
      </c>
      <c r="I6183" s="320" t="s">
        <v>400</v>
      </c>
      <c r="J6183" s="320" t="s">
        <v>547</v>
      </c>
      <c r="K6183" s="320" t="s">
        <v>386</v>
      </c>
      <c r="L6183" s="320" t="s">
        <v>526</v>
      </c>
      <c r="M6183" s="320" t="s">
        <v>427</v>
      </c>
      <c r="N6183" s="322">
        <v>1269</v>
      </c>
      <c r="O6183" s="323">
        <v>422633.91</v>
      </c>
      <c r="P6183" s="322">
        <v>3019993</v>
      </c>
      <c r="Q6183" t="str">
        <f t="shared" si="99"/>
        <v>1-Residential</v>
      </c>
    </row>
    <row r="6184" spans="1:17" x14ac:dyDescent="0.35">
      <c r="A6184" s="314">
        <v>5</v>
      </c>
      <c r="B6184" s="315" t="s">
        <v>241</v>
      </c>
      <c r="C6184" s="316">
        <v>2022</v>
      </c>
      <c r="D6184" s="316">
        <v>3</v>
      </c>
      <c r="E6184" s="315" t="s">
        <v>546</v>
      </c>
      <c r="F6184" s="326">
        <v>3</v>
      </c>
      <c r="G6184" s="315" t="s">
        <v>408</v>
      </c>
      <c r="H6184" s="315" t="s">
        <v>404</v>
      </c>
      <c r="I6184" s="315" t="s">
        <v>405</v>
      </c>
      <c r="J6184" s="315" t="s">
        <v>548</v>
      </c>
      <c r="K6184" s="315" t="s">
        <v>392</v>
      </c>
      <c r="L6184" s="315" t="s">
        <v>526</v>
      </c>
      <c r="M6184" s="315" t="s">
        <v>427</v>
      </c>
      <c r="N6184" s="317">
        <v>60868</v>
      </c>
      <c r="O6184" s="318">
        <v>6086997.5099999998</v>
      </c>
      <c r="P6184" s="317">
        <v>96845920</v>
      </c>
      <c r="Q6184" t="str">
        <f t="shared" si="99"/>
        <v>3-Small C&amp;I</v>
      </c>
    </row>
    <row r="6185" spans="1:17" x14ac:dyDescent="0.35">
      <c r="A6185" s="319">
        <v>5</v>
      </c>
      <c r="B6185" s="320" t="s">
        <v>241</v>
      </c>
      <c r="C6185" s="321">
        <v>2022</v>
      </c>
      <c r="D6185" s="321">
        <v>3</v>
      </c>
      <c r="E6185" s="320" t="s">
        <v>546</v>
      </c>
      <c r="F6185" s="327">
        <v>3</v>
      </c>
      <c r="G6185" s="320" t="s">
        <v>408</v>
      </c>
      <c r="H6185" s="320" t="s">
        <v>433</v>
      </c>
      <c r="I6185" s="320" t="s">
        <v>434</v>
      </c>
      <c r="J6185" s="320" t="s">
        <v>553</v>
      </c>
      <c r="K6185" s="320" t="s">
        <v>412</v>
      </c>
      <c r="L6185" s="320" t="s">
        <v>526</v>
      </c>
      <c r="M6185" s="320" t="s">
        <v>427</v>
      </c>
      <c r="N6185" s="322">
        <v>1225</v>
      </c>
      <c r="O6185" s="323">
        <v>52452.81</v>
      </c>
      <c r="P6185" s="322">
        <v>393659</v>
      </c>
      <c r="Q6185" t="str">
        <f t="shared" si="99"/>
        <v>3-Small C&amp;I</v>
      </c>
    </row>
    <row r="6186" spans="1:17" x14ac:dyDescent="0.35">
      <c r="A6186" s="314">
        <v>5</v>
      </c>
      <c r="B6186" s="315" t="s">
        <v>241</v>
      </c>
      <c r="C6186" s="316">
        <v>2022</v>
      </c>
      <c r="D6186" s="316">
        <v>3</v>
      </c>
      <c r="E6186" s="315" t="s">
        <v>546</v>
      </c>
      <c r="F6186" s="326">
        <v>3</v>
      </c>
      <c r="G6186" s="315" t="s">
        <v>408</v>
      </c>
      <c r="H6186" s="315" t="s">
        <v>435</v>
      </c>
      <c r="I6186" s="315" t="s">
        <v>436</v>
      </c>
      <c r="J6186" s="315" t="s">
        <v>550</v>
      </c>
      <c r="K6186" s="315" t="s">
        <v>415</v>
      </c>
      <c r="L6186" s="315" t="s">
        <v>526</v>
      </c>
      <c r="M6186" s="315" t="s">
        <v>427</v>
      </c>
      <c r="N6186" s="317">
        <v>470</v>
      </c>
      <c r="O6186" s="318">
        <v>149586.71</v>
      </c>
      <c r="P6186" s="317">
        <v>1824835</v>
      </c>
      <c r="Q6186" t="str">
        <f t="shared" si="99"/>
        <v>3-Small C&amp;I</v>
      </c>
    </row>
    <row r="6187" spans="1:17" x14ac:dyDescent="0.35">
      <c r="A6187" s="319">
        <v>5</v>
      </c>
      <c r="B6187" s="320" t="s">
        <v>241</v>
      </c>
      <c r="C6187" s="321">
        <v>2022</v>
      </c>
      <c r="D6187" s="321">
        <v>3</v>
      </c>
      <c r="E6187" s="320" t="s">
        <v>546</v>
      </c>
      <c r="F6187" s="327">
        <v>3</v>
      </c>
      <c r="G6187" s="320" t="s">
        <v>408</v>
      </c>
      <c r="H6187" s="320" t="s">
        <v>406</v>
      </c>
      <c r="I6187" s="320" t="s">
        <v>407</v>
      </c>
      <c r="J6187" s="320" t="s">
        <v>551</v>
      </c>
      <c r="K6187" s="320" t="s">
        <v>398</v>
      </c>
      <c r="L6187" s="320" t="s">
        <v>526</v>
      </c>
      <c r="M6187" s="320" t="s">
        <v>427</v>
      </c>
      <c r="N6187" s="322">
        <v>20234</v>
      </c>
      <c r="O6187" s="323">
        <v>1285850.3600000001</v>
      </c>
      <c r="P6187" s="322">
        <v>12024538</v>
      </c>
      <c r="Q6187" t="str">
        <f t="shared" si="99"/>
        <v>3-Small C&amp;I</v>
      </c>
    </row>
    <row r="6188" spans="1:17" x14ac:dyDescent="0.35">
      <c r="A6188" s="314">
        <v>5</v>
      </c>
      <c r="B6188" s="315" t="s">
        <v>241</v>
      </c>
      <c r="C6188" s="316">
        <v>2022</v>
      </c>
      <c r="D6188" s="316">
        <v>3</v>
      </c>
      <c r="E6188" s="315" t="s">
        <v>546</v>
      </c>
      <c r="F6188" s="326">
        <v>3</v>
      </c>
      <c r="G6188" s="315" t="s">
        <v>408</v>
      </c>
      <c r="H6188" s="315" t="s">
        <v>437</v>
      </c>
      <c r="I6188" s="315" t="s">
        <v>438</v>
      </c>
      <c r="J6188" s="315" t="s">
        <v>554</v>
      </c>
      <c r="K6188" s="315" t="s">
        <v>420</v>
      </c>
      <c r="L6188" s="315" t="s">
        <v>526</v>
      </c>
      <c r="M6188" s="315" t="s">
        <v>427</v>
      </c>
      <c r="N6188" s="317">
        <v>7448</v>
      </c>
      <c r="O6188" s="318">
        <v>14235931.390000001</v>
      </c>
      <c r="P6188" s="317">
        <v>151862155</v>
      </c>
      <c r="Q6188" t="str">
        <f t="shared" si="99"/>
        <v>4-Medium C&amp;I</v>
      </c>
    </row>
    <row r="6189" spans="1:17" x14ac:dyDescent="0.35">
      <c r="A6189" s="319">
        <v>5</v>
      </c>
      <c r="B6189" s="320" t="s">
        <v>241</v>
      </c>
      <c r="C6189" s="321">
        <v>2022</v>
      </c>
      <c r="D6189" s="321">
        <v>3</v>
      </c>
      <c r="E6189" s="320" t="s">
        <v>546</v>
      </c>
      <c r="F6189" s="327">
        <v>3</v>
      </c>
      <c r="G6189" s="320" t="s">
        <v>408</v>
      </c>
      <c r="H6189" s="320" t="s">
        <v>439</v>
      </c>
      <c r="I6189" s="320" t="s">
        <v>440</v>
      </c>
      <c r="J6189" s="320" t="s">
        <v>554</v>
      </c>
      <c r="K6189" s="320" t="s">
        <v>420</v>
      </c>
      <c r="L6189" s="320" t="s">
        <v>526</v>
      </c>
      <c r="M6189" s="320" t="s">
        <v>427</v>
      </c>
      <c r="N6189" s="322">
        <v>339</v>
      </c>
      <c r="O6189" s="323">
        <v>738767.97</v>
      </c>
      <c r="P6189" s="322">
        <v>8144736</v>
      </c>
      <c r="Q6189" t="str">
        <f t="shared" si="99"/>
        <v>4-Medium C&amp;I</v>
      </c>
    </row>
    <row r="6190" spans="1:17" x14ac:dyDescent="0.35">
      <c r="A6190" s="314">
        <v>5</v>
      </c>
      <c r="B6190" s="315" t="s">
        <v>241</v>
      </c>
      <c r="C6190" s="316">
        <v>2022</v>
      </c>
      <c r="D6190" s="316">
        <v>3</v>
      </c>
      <c r="E6190" s="315" t="s">
        <v>546</v>
      </c>
      <c r="F6190" s="326">
        <v>3</v>
      </c>
      <c r="G6190" s="315" t="s">
        <v>408</v>
      </c>
      <c r="H6190" s="315" t="s">
        <v>479</v>
      </c>
      <c r="I6190" s="315" t="s">
        <v>480</v>
      </c>
      <c r="J6190" s="315" t="s">
        <v>554</v>
      </c>
      <c r="K6190" s="315" t="s">
        <v>420</v>
      </c>
      <c r="L6190" s="315" t="s">
        <v>526</v>
      </c>
      <c r="M6190" s="315" t="s">
        <v>427</v>
      </c>
      <c r="N6190" s="317">
        <v>206</v>
      </c>
      <c r="O6190" s="318">
        <v>398295.62</v>
      </c>
      <c r="P6190" s="317">
        <v>4416446</v>
      </c>
      <c r="Q6190" t="str">
        <f t="shared" si="99"/>
        <v>4-Medium C&amp;I</v>
      </c>
    </row>
    <row r="6191" spans="1:17" x14ac:dyDescent="0.35">
      <c r="A6191" s="319">
        <v>5</v>
      </c>
      <c r="B6191" s="320" t="s">
        <v>241</v>
      </c>
      <c r="C6191" s="321">
        <v>2022</v>
      </c>
      <c r="D6191" s="321">
        <v>3</v>
      </c>
      <c r="E6191" s="320" t="s">
        <v>546</v>
      </c>
      <c r="F6191" s="327">
        <v>5</v>
      </c>
      <c r="G6191" s="320" t="s">
        <v>442</v>
      </c>
      <c r="H6191" s="320" t="s">
        <v>390</v>
      </c>
      <c r="I6191" s="320" t="s">
        <v>391</v>
      </c>
      <c r="J6191" s="320" t="s">
        <v>548</v>
      </c>
      <c r="K6191" s="320" t="s">
        <v>392</v>
      </c>
      <c r="L6191" s="320" t="s">
        <v>527</v>
      </c>
      <c r="M6191" s="320" t="s">
        <v>443</v>
      </c>
      <c r="N6191" s="322">
        <v>940</v>
      </c>
      <c r="O6191" s="323">
        <v>299249.14</v>
      </c>
      <c r="P6191" s="322">
        <v>1916577</v>
      </c>
      <c r="Q6191" t="str">
        <f t="shared" si="99"/>
        <v>3-Small C&amp;I</v>
      </c>
    </row>
    <row r="6192" spans="1:17" x14ac:dyDescent="0.35">
      <c r="A6192" s="314">
        <v>5</v>
      </c>
      <c r="B6192" s="315" t="s">
        <v>241</v>
      </c>
      <c r="C6192" s="316">
        <v>2022</v>
      </c>
      <c r="D6192" s="316">
        <v>3</v>
      </c>
      <c r="E6192" s="315" t="s">
        <v>546</v>
      </c>
      <c r="F6192" s="326">
        <v>5</v>
      </c>
      <c r="G6192" s="315" t="s">
        <v>442</v>
      </c>
      <c r="H6192" s="315" t="s">
        <v>410</v>
      </c>
      <c r="I6192" s="315" t="s">
        <v>411</v>
      </c>
      <c r="J6192" s="315" t="s">
        <v>553</v>
      </c>
      <c r="K6192" s="315" t="s">
        <v>412</v>
      </c>
      <c r="L6192" s="315" t="s">
        <v>527</v>
      </c>
      <c r="M6192" s="315" t="s">
        <v>443</v>
      </c>
      <c r="N6192" s="317">
        <v>1</v>
      </c>
      <c r="O6192" s="318">
        <v>78.39</v>
      </c>
      <c r="P6192" s="317">
        <v>292</v>
      </c>
      <c r="Q6192" t="str">
        <f t="shared" si="99"/>
        <v>3-Small C&amp;I</v>
      </c>
    </row>
    <row r="6193" spans="1:17" x14ac:dyDescent="0.35">
      <c r="A6193" s="319">
        <v>5</v>
      </c>
      <c r="B6193" s="320" t="s">
        <v>241</v>
      </c>
      <c r="C6193" s="321">
        <v>2022</v>
      </c>
      <c r="D6193" s="321">
        <v>3</v>
      </c>
      <c r="E6193" s="320" t="s">
        <v>546</v>
      </c>
      <c r="F6193" s="327">
        <v>5</v>
      </c>
      <c r="G6193" s="320" t="s">
        <v>442</v>
      </c>
      <c r="H6193" s="320" t="s">
        <v>416</v>
      </c>
      <c r="I6193" s="320" t="s">
        <v>417</v>
      </c>
      <c r="J6193" s="320" t="s">
        <v>548</v>
      </c>
      <c r="K6193" s="320" t="s">
        <v>392</v>
      </c>
      <c r="L6193" s="320" t="s">
        <v>527</v>
      </c>
      <c r="M6193" s="320" t="s">
        <v>443</v>
      </c>
      <c r="N6193" s="322">
        <v>2</v>
      </c>
      <c r="O6193" s="323">
        <v>143.80000000000001</v>
      </c>
      <c r="P6193" s="322">
        <v>529</v>
      </c>
      <c r="Q6193" t="str">
        <f t="shared" si="99"/>
        <v>3-Small C&amp;I</v>
      </c>
    </row>
    <row r="6194" spans="1:17" x14ac:dyDescent="0.35">
      <c r="A6194" s="314">
        <v>5</v>
      </c>
      <c r="B6194" s="315" t="s">
        <v>241</v>
      </c>
      <c r="C6194" s="316">
        <v>2022</v>
      </c>
      <c r="D6194" s="316">
        <v>3</v>
      </c>
      <c r="E6194" s="315" t="s">
        <v>546</v>
      </c>
      <c r="F6194" s="326">
        <v>5</v>
      </c>
      <c r="G6194" s="315" t="s">
        <v>442</v>
      </c>
      <c r="H6194" s="315" t="s">
        <v>468</v>
      </c>
      <c r="I6194" s="315" t="s">
        <v>469</v>
      </c>
      <c r="J6194" s="315" t="s">
        <v>554</v>
      </c>
      <c r="K6194" s="315" t="s">
        <v>420</v>
      </c>
      <c r="L6194" s="315" t="s">
        <v>527</v>
      </c>
      <c r="M6194" s="315" t="s">
        <v>443</v>
      </c>
      <c r="N6194" s="317">
        <v>8</v>
      </c>
      <c r="O6194" s="318">
        <v>36850.97</v>
      </c>
      <c r="P6194" s="317">
        <v>119560</v>
      </c>
      <c r="Q6194" t="str">
        <f t="shared" si="99"/>
        <v>4-Medium C&amp;I</v>
      </c>
    </row>
    <row r="6195" spans="1:17" x14ac:dyDescent="0.35">
      <c r="A6195" s="319">
        <v>5</v>
      </c>
      <c r="B6195" s="320" t="s">
        <v>241</v>
      </c>
      <c r="C6195" s="321">
        <v>2022</v>
      </c>
      <c r="D6195" s="321">
        <v>3</v>
      </c>
      <c r="E6195" s="320" t="s">
        <v>546</v>
      </c>
      <c r="F6195" s="327">
        <v>5</v>
      </c>
      <c r="G6195" s="320" t="s">
        <v>442</v>
      </c>
      <c r="H6195" s="320" t="s">
        <v>418</v>
      </c>
      <c r="I6195" s="320" t="s">
        <v>419</v>
      </c>
      <c r="J6195" s="320" t="s">
        <v>554</v>
      </c>
      <c r="K6195" s="320" t="s">
        <v>420</v>
      </c>
      <c r="L6195" s="320" t="s">
        <v>527</v>
      </c>
      <c r="M6195" s="320" t="s">
        <v>443</v>
      </c>
      <c r="N6195" s="322">
        <v>169</v>
      </c>
      <c r="O6195" s="323">
        <v>1059078</v>
      </c>
      <c r="P6195" s="322">
        <v>3585627</v>
      </c>
      <c r="Q6195" t="str">
        <f t="shared" si="99"/>
        <v>4-Medium C&amp;I</v>
      </c>
    </row>
    <row r="6196" spans="1:17" x14ac:dyDescent="0.35">
      <c r="A6196" s="314">
        <v>5</v>
      </c>
      <c r="B6196" s="315" t="s">
        <v>241</v>
      </c>
      <c r="C6196" s="316">
        <v>2022</v>
      </c>
      <c r="D6196" s="316">
        <v>3</v>
      </c>
      <c r="E6196" s="315" t="s">
        <v>546</v>
      </c>
      <c r="F6196" s="326">
        <v>5</v>
      </c>
      <c r="G6196" s="315" t="s">
        <v>442</v>
      </c>
      <c r="H6196" s="315" t="s">
        <v>464</v>
      </c>
      <c r="I6196" s="315" t="s">
        <v>465</v>
      </c>
      <c r="J6196" s="315" t="s">
        <v>552</v>
      </c>
      <c r="K6196" s="315" t="s">
        <v>423</v>
      </c>
      <c r="L6196" s="315" t="s">
        <v>527</v>
      </c>
      <c r="M6196" s="315" t="s">
        <v>443</v>
      </c>
      <c r="N6196" s="317">
        <v>28</v>
      </c>
      <c r="O6196" s="318">
        <v>3585.05</v>
      </c>
      <c r="P6196" s="317">
        <v>9780</v>
      </c>
      <c r="Q6196" t="str">
        <f t="shared" si="99"/>
        <v>Street</v>
      </c>
    </row>
    <row r="6197" spans="1:17" x14ac:dyDescent="0.35">
      <c r="A6197" s="319">
        <v>5</v>
      </c>
      <c r="B6197" s="320" t="s">
        <v>241</v>
      </c>
      <c r="C6197" s="321">
        <v>2022</v>
      </c>
      <c r="D6197" s="321">
        <v>3</v>
      </c>
      <c r="E6197" s="320" t="s">
        <v>546</v>
      </c>
      <c r="F6197" s="327">
        <v>5</v>
      </c>
      <c r="G6197" s="320" t="s">
        <v>442</v>
      </c>
      <c r="H6197" s="320" t="s">
        <v>466</v>
      </c>
      <c r="I6197" s="320" t="s">
        <v>467</v>
      </c>
      <c r="J6197" s="320" t="s">
        <v>552</v>
      </c>
      <c r="K6197" s="320" t="s">
        <v>423</v>
      </c>
      <c r="L6197" s="320" t="s">
        <v>527</v>
      </c>
      <c r="M6197" s="320" t="s">
        <v>443</v>
      </c>
      <c r="N6197" s="322">
        <v>36</v>
      </c>
      <c r="O6197" s="323">
        <v>5413.85</v>
      </c>
      <c r="P6197" s="322">
        <v>14844</v>
      </c>
      <c r="Q6197" t="str">
        <f t="shared" si="99"/>
        <v>Street</v>
      </c>
    </row>
    <row r="6198" spans="1:17" x14ac:dyDescent="0.35">
      <c r="A6198" s="314">
        <v>5</v>
      </c>
      <c r="B6198" s="315" t="s">
        <v>241</v>
      </c>
      <c r="C6198" s="316">
        <v>2022</v>
      </c>
      <c r="D6198" s="316">
        <v>3</v>
      </c>
      <c r="E6198" s="315" t="s">
        <v>546</v>
      </c>
      <c r="F6198" s="326">
        <v>5</v>
      </c>
      <c r="G6198" s="315" t="s">
        <v>442</v>
      </c>
      <c r="H6198" s="315" t="s">
        <v>421</v>
      </c>
      <c r="I6198" s="315" t="s">
        <v>422</v>
      </c>
      <c r="J6198" s="315" t="s">
        <v>552</v>
      </c>
      <c r="K6198" s="315" t="s">
        <v>423</v>
      </c>
      <c r="L6198" s="315" t="s">
        <v>528</v>
      </c>
      <c r="M6198" s="315" t="s">
        <v>444</v>
      </c>
      <c r="N6198" s="317">
        <v>111</v>
      </c>
      <c r="O6198" s="318">
        <v>15156.84</v>
      </c>
      <c r="P6198" s="317">
        <v>61977</v>
      </c>
      <c r="Q6198" t="str">
        <f t="shared" si="99"/>
        <v>Street</v>
      </c>
    </row>
    <row r="6199" spans="1:17" x14ac:dyDescent="0.35">
      <c r="A6199" s="319">
        <v>5</v>
      </c>
      <c r="B6199" s="320" t="s">
        <v>241</v>
      </c>
      <c r="C6199" s="321">
        <v>2022</v>
      </c>
      <c r="D6199" s="321">
        <v>3</v>
      </c>
      <c r="E6199" s="320" t="s">
        <v>546</v>
      </c>
      <c r="F6199" s="327">
        <v>5</v>
      </c>
      <c r="G6199" s="320" t="s">
        <v>442</v>
      </c>
      <c r="H6199" s="320" t="s">
        <v>477</v>
      </c>
      <c r="I6199" s="320" t="s">
        <v>478</v>
      </c>
      <c r="J6199" s="320" t="s">
        <v>558</v>
      </c>
      <c r="K6199" s="320" t="s">
        <v>430</v>
      </c>
      <c r="L6199" s="320" t="s">
        <v>527</v>
      </c>
      <c r="M6199" s="320" t="s">
        <v>443</v>
      </c>
      <c r="N6199" s="322">
        <v>4</v>
      </c>
      <c r="O6199" s="323">
        <v>373227.02</v>
      </c>
      <c r="P6199" s="322">
        <v>1626450</v>
      </c>
      <c r="Q6199" t="str">
        <f t="shared" si="99"/>
        <v>5-Large C&amp;I</v>
      </c>
    </row>
    <row r="6200" spans="1:17" x14ac:dyDescent="0.35">
      <c r="A6200" s="314">
        <v>5</v>
      </c>
      <c r="B6200" s="315" t="s">
        <v>241</v>
      </c>
      <c r="C6200" s="316">
        <v>2022</v>
      </c>
      <c r="D6200" s="316">
        <v>3</v>
      </c>
      <c r="E6200" s="315" t="s">
        <v>546</v>
      </c>
      <c r="F6200" s="326">
        <v>5</v>
      </c>
      <c r="G6200" s="315" t="s">
        <v>442</v>
      </c>
      <c r="H6200" s="315" t="s">
        <v>428</v>
      </c>
      <c r="I6200" s="315" t="s">
        <v>429</v>
      </c>
      <c r="J6200" s="315" t="s">
        <v>558</v>
      </c>
      <c r="K6200" s="315" t="s">
        <v>430</v>
      </c>
      <c r="L6200" s="315" t="s">
        <v>527</v>
      </c>
      <c r="M6200" s="315" t="s">
        <v>443</v>
      </c>
      <c r="N6200" s="317">
        <v>64</v>
      </c>
      <c r="O6200" s="318">
        <v>1446112.73</v>
      </c>
      <c r="P6200" s="317">
        <v>5575624</v>
      </c>
      <c r="Q6200" t="str">
        <f t="shared" si="99"/>
        <v>5-Large C&amp;I</v>
      </c>
    </row>
    <row r="6201" spans="1:17" x14ac:dyDescent="0.35">
      <c r="A6201" s="319">
        <v>5</v>
      </c>
      <c r="B6201" s="320" t="s">
        <v>241</v>
      </c>
      <c r="C6201" s="321">
        <v>2022</v>
      </c>
      <c r="D6201" s="321">
        <v>3</v>
      </c>
      <c r="E6201" s="320" t="s">
        <v>546</v>
      </c>
      <c r="F6201" s="327">
        <v>5</v>
      </c>
      <c r="G6201" s="320" t="s">
        <v>442</v>
      </c>
      <c r="H6201" s="320" t="s">
        <v>431</v>
      </c>
      <c r="I6201" s="320" t="s">
        <v>432</v>
      </c>
      <c r="J6201" s="320" t="s">
        <v>558</v>
      </c>
      <c r="K6201" s="320" t="s">
        <v>430</v>
      </c>
      <c r="L6201" s="320" t="s">
        <v>528</v>
      </c>
      <c r="M6201" s="320" t="s">
        <v>444</v>
      </c>
      <c r="N6201" s="322">
        <v>606</v>
      </c>
      <c r="O6201" s="323">
        <v>11636397.550000001</v>
      </c>
      <c r="P6201" s="322">
        <v>171086844</v>
      </c>
      <c r="Q6201" t="str">
        <f t="shared" si="99"/>
        <v>5-Large C&amp;I</v>
      </c>
    </row>
    <row r="6202" spans="1:17" x14ac:dyDescent="0.35">
      <c r="A6202" s="314">
        <v>5</v>
      </c>
      <c r="B6202" s="315" t="s">
        <v>241</v>
      </c>
      <c r="C6202" s="316">
        <v>2022</v>
      </c>
      <c r="D6202" s="316">
        <v>3</v>
      </c>
      <c r="E6202" s="315" t="s">
        <v>546</v>
      </c>
      <c r="F6202" s="326">
        <v>5</v>
      </c>
      <c r="G6202" s="315" t="s">
        <v>442</v>
      </c>
      <c r="H6202" s="315" t="s">
        <v>404</v>
      </c>
      <c r="I6202" s="315" t="s">
        <v>405</v>
      </c>
      <c r="J6202" s="315" t="s">
        <v>548</v>
      </c>
      <c r="K6202" s="315" t="s">
        <v>392</v>
      </c>
      <c r="L6202" s="315" t="s">
        <v>528</v>
      </c>
      <c r="M6202" s="315" t="s">
        <v>444</v>
      </c>
      <c r="N6202" s="317">
        <v>1342</v>
      </c>
      <c r="O6202" s="318">
        <v>517060.73</v>
      </c>
      <c r="P6202" s="317">
        <v>4535320</v>
      </c>
      <c r="Q6202" t="str">
        <f t="shared" si="99"/>
        <v>3-Small C&amp;I</v>
      </c>
    </row>
    <row r="6203" spans="1:17" x14ac:dyDescent="0.35">
      <c r="A6203" s="319">
        <v>5</v>
      </c>
      <c r="B6203" s="320" t="s">
        <v>241</v>
      </c>
      <c r="C6203" s="321">
        <v>2022</v>
      </c>
      <c r="D6203" s="321">
        <v>3</v>
      </c>
      <c r="E6203" s="320" t="s">
        <v>546</v>
      </c>
      <c r="F6203" s="327">
        <v>5</v>
      </c>
      <c r="G6203" s="320" t="s">
        <v>442</v>
      </c>
      <c r="H6203" s="320" t="s">
        <v>433</v>
      </c>
      <c r="I6203" s="320" t="s">
        <v>434</v>
      </c>
      <c r="J6203" s="320" t="s">
        <v>553</v>
      </c>
      <c r="K6203" s="320" t="s">
        <v>412</v>
      </c>
      <c r="L6203" s="320" t="s">
        <v>528</v>
      </c>
      <c r="M6203" s="320" t="s">
        <v>444</v>
      </c>
      <c r="N6203" s="322">
        <v>1</v>
      </c>
      <c r="O6203" s="323">
        <v>40.57</v>
      </c>
      <c r="P6203" s="322">
        <v>300</v>
      </c>
      <c r="Q6203" t="str">
        <f t="shared" si="99"/>
        <v>3-Small C&amp;I</v>
      </c>
    </row>
    <row r="6204" spans="1:17" x14ac:dyDescent="0.35">
      <c r="A6204" s="314">
        <v>5</v>
      </c>
      <c r="B6204" s="315" t="s">
        <v>241</v>
      </c>
      <c r="C6204" s="316">
        <v>2022</v>
      </c>
      <c r="D6204" s="316">
        <v>3</v>
      </c>
      <c r="E6204" s="315" t="s">
        <v>546</v>
      </c>
      <c r="F6204" s="326">
        <v>5</v>
      </c>
      <c r="G6204" s="315" t="s">
        <v>442</v>
      </c>
      <c r="H6204" s="315" t="s">
        <v>437</v>
      </c>
      <c r="I6204" s="315" t="s">
        <v>438</v>
      </c>
      <c r="J6204" s="315" t="s">
        <v>554</v>
      </c>
      <c r="K6204" s="315" t="s">
        <v>420</v>
      </c>
      <c r="L6204" s="315" t="s">
        <v>528</v>
      </c>
      <c r="M6204" s="315" t="s">
        <v>444</v>
      </c>
      <c r="N6204" s="317">
        <v>470</v>
      </c>
      <c r="O6204" s="318">
        <v>1270949.49</v>
      </c>
      <c r="P6204" s="317">
        <v>12582993</v>
      </c>
      <c r="Q6204" t="str">
        <f t="shared" si="99"/>
        <v>4-Medium C&amp;I</v>
      </c>
    </row>
    <row r="6205" spans="1:17" x14ac:dyDescent="0.35">
      <c r="A6205" s="319">
        <v>5</v>
      </c>
      <c r="B6205" s="320" t="s">
        <v>241</v>
      </c>
      <c r="C6205" s="321">
        <v>2022</v>
      </c>
      <c r="D6205" s="321">
        <v>3</v>
      </c>
      <c r="E6205" s="320" t="s">
        <v>546</v>
      </c>
      <c r="F6205" s="327">
        <v>6</v>
      </c>
      <c r="G6205" s="320" t="s">
        <v>445</v>
      </c>
      <c r="H6205" s="320" t="s">
        <v>390</v>
      </c>
      <c r="I6205" s="320" t="s">
        <v>391</v>
      </c>
      <c r="J6205" s="320" t="s">
        <v>548</v>
      </c>
      <c r="K6205" s="320" t="s">
        <v>392</v>
      </c>
      <c r="L6205" s="320" t="s">
        <v>534</v>
      </c>
      <c r="M6205" s="320" t="s">
        <v>296</v>
      </c>
      <c r="N6205" s="322">
        <v>6</v>
      </c>
      <c r="O6205" s="323">
        <v>935.32</v>
      </c>
      <c r="P6205" s="322">
        <v>3605</v>
      </c>
      <c r="Q6205" t="str">
        <f t="shared" si="99"/>
        <v>3-Small C&amp;I</v>
      </c>
    </row>
    <row r="6206" spans="1:17" x14ac:dyDescent="0.35">
      <c r="A6206" s="314">
        <v>5</v>
      </c>
      <c r="B6206" s="315" t="s">
        <v>241</v>
      </c>
      <c r="C6206" s="316">
        <v>2022</v>
      </c>
      <c r="D6206" s="316">
        <v>3</v>
      </c>
      <c r="E6206" s="315" t="s">
        <v>546</v>
      </c>
      <c r="F6206" s="326">
        <v>6</v>
      </c>
      <c r="G6206" s="315" t="s">
        <v>445</v>
      </c>
      <c r="H6206" s="315" t="s">
        <v>481</v>
      </c>
      <c r="I6206" s="315" t="s">
        <v>482</v>
      </c>
      <c r="J6206" s="315" t="s">
        <v>559</v>
      </c>
      <c r="K6206" s="315" t="s">
        <v>448</v>
      </c>
      <c r="L6206" s="315" t="s">
        <v>534</v>
      </c>
      <c r="M6206" s="315" t="s">
        <v>296</v>
      </c>
      <c r="N6206" s="317">
        <v>71</v>
      </c>
      <c r="O6206" s="318">
        <v>55682.53</v>
      </c>
      <c r="P6206" s="317">
        <v>118496</v>
      </c>
      <c r="Q6206" t="str">
        <f t="shared" si="99"/>
        <v>Street</v>
      </c>
    </row>
    <row r="6207" spans="1:17" x14ac:dyDescent="0.35">
      <c r="A6207" s="319">
        <v>5</v>
      </c>
      <c r="B6207" s="320" t="s">
        <v>241</v>
      </c>
      <c r="C6207" s="321">
        <v>2022</v>
      </c>
      <c r="D6207" s="321">
        <v>3</v>
      </c>
      <c r="E6207" s="320" t="s">
        <v>546</v>
      </c>
      <c r="F6207" s="327">
        <v>6</v>
      </c>
      <c r="G6207" s="320" t="s">
        <v>445</v>
      </c>
      <c r="H6207" s="320" t="s">
        <v>483</v>
      </c>
      <c r="I6207" s="320" t="s">
        <v>484</v>
      </c>
      <c r="J6207" s="320" t="s">
        <v>559</v>
      </c>
      <c r="K6207" s="320" t="s">
        <v>448</v>
      </c>
      <c r="L6207" s="320" t="s">
        <v>534</v>
      </c>
      <c r="M6207" s="320" t="s">
        <v>296</v>
      </c>
      <c r="N6207" s="322">
        <v>109</v>
      </c>
      <c r="O6207" s="323">
        <v>60556.26</v>
      </c>
      <c r="P6207" s="322">
        <v>95102</v>
      </c>
      <c r="Q6207" t="str">
        <f t="shared" si="99"/>
        <v>Street</v>
      </c>
    </row>
    <row r="6208" spans="1:17" x14ac:dyDescent="0.35">
      <c r="A6208" s="314">
        <v>5</v>
      </c>
      <c r="B6208" s="315" t="s">
        <v>241</v>
      </c>
      <c r="C6208" s="316">
        <v>2022</v>
      </c>
      <c r="D6208" s="316">
        <v>3</v>
      </c>
      <c r="E6208" s="315" t="s">
        <v>546</v>
      </c>
      <c r="F6208" s="326">
        <v>6</v>
      </c>
      <c r="G6208" s="315" t="s">
        <v>445</v>
      </c>
      <c r="H6208" s="315" t="s">
        <v>464</v>
      </c>
      <c r="I6208" s="315" t="s">
        <v>465</v>
      </c>
      <c r="J6208" s="315" t="s">
        <v>552</v>
      </c>
      <c r="K6208" s="315" t="s">
        <v>423</v>
      </c>
      <c r="L6208" s="315" t="s">
        <v>534</v>
      </c>
      <c r="M6208" s="315" t="s">
        <v>296</v>
      </c>
      <c r="N6208" s="317">
        <v>325</v>
      </c>
      <c r="O6208" s="318">
        <v>32741.35</v>
      </c>
      <c r="P6208" s="317">
        <v>82383</v>
      </c>
      <c r="Q6208" t="str">
        <f t="shared" si="99"/>
        <v>Street</v>
      </c>
    </row>
    <row r="6209" spans="1:17" x14ac:dyDescent="0.35">
      <c r="A6209" s="319">
        <v>5</v>
      </c>
      <c r="B6209" s="320" t="s">
        <v>241</v>
      </c>
      <c r="C6209" s="321">
        <v>2022</v>
      </c>
      <c r="D6209" s="321">
        <v>3</v>
      </c>
      <c r="E6209" s="320" t="s">
        <v>546</v>
      </c>
      <c r="F6209" s="327">
        <v>6</v>
      </c>
      <c r="G6209" s="320" t="s">
        <v>445</v>
      </c>
      <c r="H6209" s="320" t="s">
        <v>466</v>
      </c>
      <c r="I6209" s="320" t="s">
        <v>467</v>
      </c>
      <c r="J6209" s="320" t="s">
        <v>552</v>
      </c>
      <c r="K6209" s="320" t="s">
        <v>423</v>
      </c>
      <c r="L6209" s="320" t="s">
        <v>534</v>
      </c>
      <c r="M6209" s="320" t="s">
        <v>296</v>
      </c>
      <c r="N6209" s="322">
        <v>595</v>
      </c>
      <c r="O6209" s="323">
        <v>49063.55</v>
      </c>
      <c r="P6209" s="322">
        <v>128688</v>
      </c>
      <c r="Q6209" t="str">
        <f t="shared" si="99"/>
        <v>Street</v>
      </c>
    </row>
    <row r="6210" spans="1:17" x14ac:dyDescent="0.35">
      <c r="A6210" s="314">
        <v>5</v>
      </c>
      <c r="B6210" s="315" t="s">
        <v>241</v>
      </c>
      <c r="C6210" s="316">
        <v>2022</v>
      </c>
      <c r="D6210" s="316">
        <v>3</v>
      </c>
      <c r="E6210" s="315" t="s">
        <v>546</v>
      </c>
      <c r="F6210" s="326">
        <v>6</v>
      </c>
      <c r="G6210" s="315" t="s">
        <v>445</v>
      </c>
      <c r="H6210" s="315" t="s">
        <v>580</v>
      </c>
      <c r="I6210" s="315" t="s">
        <v>581</v>
      </c>
      <c r="J6210" s="315" t="s">
        <v>562</v>
      </c>
      <c r="K6210" s="315" t="s">
        <v>500</v>
      </c>
      <c r="L6210" s="315" t="s">
        <v>534</v>
      </c>
      <c r="M6210" s="315" t="s">
        <v>296</v>
      </c>
      <c r="N6210" s="317">
        <v>1</v>
      </c>
      <c r="O6210" s="318">
        <v>91.14</v>
      </c>
      <c r="P6210" s="317">
        <v>322</v>
      </c>
      <c r="Q6210" t="str">
        <f t="shared" si="99"/>
        <v>Street</v>
      </c>
    </row>
    <row r="6211" spans="1:17" x14ac:dyDescent="0.35">
      <c r="A6211" s="319">
        <v>5</v>
      </c>
      <c r="B6211" s="320" t="s">
        <v>241</v>
      </c>
      <c r="C6211" s="321">
        <v>2022</v>
      </c>
      <c r="D6211" s="321">
        <v>3</v>
      </c>
      <c r="E6211" s="320" t="s">
        <v>546</v>
      </c>
      <c r="F6211" s="327">
        <v>6</v>
      </c>
      <c r="G6211" s="320" t="s">
        <v>445</v>
      </c>
      <c r="H6211" s="320" t="s">
        <v>485</v>
      </c>
      <c r="I6211" s="320" t="s">
        <v>486</v>
      </c>
      <c r="J6211" s="320" t="s">
        <v>560</v>
      </c>
      <c r="K6211" s="320" t="s">
        <v>487</v>
      </c>
      <c r="L6211" s="320" t="s">
        <v>534</v>
      </c>
      <c r="M6211" s="320" t="s">
        <v>296</v>
      </c>
      <c r="N6211" s="322">
        <v>2</v>
      </c>
      <c r="O6211" s="323">
        <v>776.34</v>
      </c>
      <c r="P6211" s="322">
        <v>1350</v>
      </c>
      <c r="Q6211" t="str">
        <f t="shared" si="99"/>
        <v>Street</v>
      </c>
    </row>
    <row r="6212" spans="1:17" x14ac:dyDescent="0.35">
      <c r="A6212" s="314">
        <v>5</v>
      </c>
      <c r="B6212" s="315" t="s">
        <v>241</v>
      </c>
      <c r="C6212" s="316">
        <v>2022</v>
      </c>
      <c r="D6212" s="316">
        <v>3</v>
      </c>
      <c r="E6212" s="315" t="s">
        <v>546</v>
      </c>
      <c r="F6212" s="326">
        <v>6</v>
      </c>
      <c r="G6212" s="315" t="s">
        <v>445</v>
      </c>
      <c r="H6212" s="315" t="s">
        <v>488</v>
      </c>
      <c r="I6212" s="315" t="s">
        <v>489</v>
      </c>
      <c r="J6212" s="315" t="s">
        <v>560</v>
      </c>
      <c r="K6212" s="315" t="s">
        <v>487</v>
      </c>
      <c r="L6212" s="315" t="s">
        <v>534</v>
      </c>
      <c r="M6212" s="315" t="s">
        <v>296</v>
      </c>
      <c r="N6212" s="317">
        <v>2</v>
      </c>
      <c r="O6212" s="318">
        <v>19166.099999999999</v>
      </c>
      <c r="P6212" s="317">
        <v>43711</v>
      </c>
      <c r="Q6212" t="str">
        <f t="shared" si="99"/>
        <v>Street</v>
      </c>
    </row>
    <row r="6213" spans="1:17" x14ac:dyDescent="0.35">
      <c r="A6213" s="319">
        <v>5</v>
      </c>
      <c r="B6213" s="320" t="s">
        <v>241</v>
      </c>
      <c r="C6213" s="321">
        <v>2022</v>
      </c>
      <c r="D6213" s="321">
        <v>3</v>
      </c>
      <c r="E6213" s="320" t="s">
        <v>546</v>
      </c>
      <c r="F6213" s="327">
        <v>6</v>
      </c>
      <c r="G6213" s="320" t="s">
        <v>445</v>
      </c>
      <c r="H6213" s="320" t="s">
        <v>490</v>
      </c>
      <c r="I6213" s="320" t="s">
        <v>491</v>
      </c>
      <c r="J6213" s="320" t="s">
        <v>561</v>
      </c>
      <c r="K6213" s="320" t="s">
        <v>462</v>
      </c>
      <c r="L6213" s="320" t="s">
        <v>534</v>
      </c>
      <c r="M6213" s="320" t="s">
        <v>296</v>
      </c>
      <c r="N6213" s="322">
        <v>98</v>
      </c>
      <c r="O6213" s="323">
        <v>48874.84</v>
      </c>
      <c r="P6213" s="322">
        <v>216245</v>
      </c>
      <c r="Q6213" t="str">
        <f t="shared" si="99"/>
        <v>Street</v>
      </c>
    </row>
    <row r="6214" spans="1:17" x14ac:dyDescent="0.35">
      <c r="A6214" s="314">
        <v>5</v>
      </c>
      <c r="B6214" s="315" t="s">
        <v>241</v>
      </c>
      <c r="C6214" s="316">
        <v>2022</v>
      </c>
      <c r="D6214" s="316">
        <v>3</v>
      </c>
      <c r="E6214" s="315" t="s">
        <v>546</v>
      </c>
      <c r="F6214" s="326">
        <v>6</v>
      </c>
      <c r="G6214" s="315" t="s">
        <v>445</v>
      </c>
      <c r="H6214" s="315" t="s">
        <v>492</v>
      </c>
      <c r="I6214" s="315" t="s">
        <v>493</v>
      </c>
      <c r="J6214" s="315" t="s">
        <v>561</v>
      </c>
      <c r="K6214" s="315" t="s">
        <v>462</v>
      </c>
      <c r="L6214" s="315" t="s">
        <v>534</v>
      </c>
      <c r="M6214" s="315" t="s">
        <v>296</v>
      </c>
      <c r="N6214" s="317">
        <v>13</v>
      </c>
      <c r="O6214" s="318">
        <v>5189.9799999999996</v>
      </c>
      <c r="P6214" s="317">
        <v>22228</v>
      </c>
      <c r="Q6214" t="str">
        <f t="shared" si="99"/>
        <v>Street</v>
      </c>
    </row>
    <row r="6215" spans="1:17" x14ac:dyDescent="0.35">
      <c r="A6215" s="319">
        <v>5</v>
      </c>
      <c r="B6215" s="320" t="s">
        <v>241</v>
      </c>
      <c r="C6215" s="321">
        <v>2022</v>
      </c>
      <c r="D6215" s="321">
        <v>3</v>
      </c>
      <c r="E6215" s="320" t="s">
        <v>546</v>
      </c>
      <c r="F6215" s="327">
        <v>6</v>
      </c>
      <c r="G6215" s="320" t="s">
        <v>445</v>
      </c>
      <c r="H6215" s="320" t="s">
        <v>494</v>
      </c>
      <c r="I6215" s="320" t="s">
        <v>495</v>
      </c>
      <c r="J6215" s="320" t="s">
        <v>557</v>
      </c>
      <c r="K6215" s="320" t="s">
        <v>426</v>
      </c>
      <c r="L6215" s="320" t="s">
        <v>534</v>
      </c>
      <c r="M6215" s="320" t="s">
        <v>296</v>
      </c>
      <c r="N6215" s="322">
        <v>2</v>
      </c>
      <c r="O6215" s="323">
        <v>76.42</v>
      </c>
      <c r="P6215" s="322">
        <v>256</v>
      </c>
      <c r="Q6215" t="str">
        <f t="shared" si="99"/>
        <v>3-Small C&amp;I</v>
      </c>
    </row>
    <row r="6216" spans="1:17" x14ac:dyDescent="0.35">
      <c r="A6216" s="314">
        <v>5</v>
      </c>
      <c r="B6216" s="315" t="s">
        <v>241</v>
      </c>
      <c r="C6216" s="316">
        <v>2022</v>
      </c>
      <c r="D6216" s="316">
        <v>3</v>
      </c>
      <c r="E6216" s="315" t="s">
        <v>546</v>
      </c>
      <c r="F6216" s="326">
        <v>6</v>
      </c>
      <c r="G6216" s="315" t="s">
        <v>445</v>
      </c>
      <c r="H6216" s="315" t="s">
        <v>496</v>
      </c>
      <c r="I6216" s="315" t="s">
        <v>497</v>
      </c>
      <c r="J6216" s="315" t="s">
        <v>557</v>
      </c>
      <c r="K6216" s="315" t="s">
        <v>426</v>
      </c>
      <c r="L6216" s="315" t="s">
        <v>534</v>
      </c>
      <c r="M6216" s="315" t="s">
        <v>296</v>
      </c>
      <c r="N6216" s="317">
        <v>4</v>
      </c>
      <c r="O6216" s="318">
        <v>180.02</v>
      </c>
      <c r="P6216" s="317">
        <v>609</v>
      </c>
      <c r="Q6216" t="str">
        <f t="shared" si="99"/>
        <v>3-Small C&amp;I</v>
      </c>
    </row>
    <row r="6217" spans="1:17" x14ac:dyDescent="0.35">
      <c r="A6217" s="319">
        <v>5</v>
      </c>
      <c r="B6217" s="320" t="s">
        <v>241</v>
      </c>
      <c r="C6217" s="321">
        <v>2022</v>
      </c>
      <c r="D6217" s="321">
        <v>3</v>
      </c>
      <c r="E6217" s="320" t="s">
        <v>546</v>
      </c>
      <c r="F6217" s="327">
        <v>6</v>
      </c>
      <c r="G6217" s="320" t="s">
        <v>445</v>
      </c>
      <c r="H6217" s="320" t="s">
        <v>446</v>
      </c>
      <c r="I6217" s="320" t="s">
        <v>447</v>
      </c>
      <c r="J6217" s="320" t="s">
        <v>559</v>
      </c>
      <c r="K6217" s="320" t="s">
        <v>448</v>
      </c>
      <c r="L6217" s="320" t="s">
        <v>529</v>
      </c>
      <c r="M6217" s="320" t="s">
        <v>449</v>
      </c>
      <c r="N6217" s="322">
        <v>521</v>
      </c>
      <c r="O6217" s="323">
        <v>490481.84</v>
      </c>
      <c r="P6217" s="322">
        <v>930927</v>
      </c>
      <c r="Q6217" t="str">
        <f t="shared" si="99"/>
        <v>Street</v>
      </c>
    </row>
    <row r="6218" spans="1:17" x14ac:dyDescent="0.35">
      <c r="A6218" s="314">
        <v>5</v>
      </c>
      <c r="B6218" s="315" t="s">
        <v>241</v>
      </c>
      <c r="C6218" s="316">
        <v>2022</v>
      </c>
      <c r="D6218" s="316">
        <v>3</v>
      </c>
      <c r="E6218" s="315" t="s">
        <v>546</v>
      </c>
      <c r="F6218" s="326">
        <v>6</v>
      </c>
      <c r="G6218" s="315" t="s">
        <v>445</v>
      </c>
      <c r="H6218" s="315" t="s">
        <v>421</v>
      </c>
      <c r="I6218" s="315" t="s">
        <v>422</v>
      </c>
      <c r="J6218" s="315" t="s">
        <v>552</v>
      </c>
      <c r="K6218" s="315" t="s">
        <v>423</v>
      </c>
      <c r="L6218" s="315" t="s">
        <v>529</v>
      </c>
      <c r="M6218" s="315" t="s">
        <v>449</v>
      </c>
      <c r="N6218" s="317">
        <v>922</v>
      </c>
      <c r="O6218" s="318">
        <v>64439.44</v>
      </c>
      <c r="P6218" s="317">
        <v>247931</v>
      </c>
      <c r="Q6218" t="str">
        <f t="shared" si="99"/>
        <v>Street</v>
      </c>
    </row>
    <row r="6219" spans="1:17" x14ac:dyDescent="0.35">
      <c r="A6219" s="319">
        <v>5</v>
      </c>
      <c r="B6219" s="320" t="s">
        <v>241</v>
      </c>
      <c r="C6219" s="321">
        <v>2022</v>
      </c>
      <c r="D6219" s="321">
        <v>3</v>
      </c>
      <c r="E6219" s="320" t="s">
        <v>546</v>
      </c>
      <c r="F6219" s="327">
        <v>6</v>
      </c>
      <c r="G6219" s="320" t="s">
        <v>445</v>
      </c>
      <c r="H6219" s="320" t="s">
        <v>498</v>
      </c>
      <c r="I6219" s="320" t="s">
        <v>499</v>
      </c>
      <c r="J6219" s="320" t="s">
        <v>562</v>
      </c>
      <c r="K6219" s="320" t="s">
        <v>500</v>
      </c>
      <c r="L6219" s="320" t="s">
        <v>529</v>
      </c>
      <c r="M6219" s="320" t="s">
        <v>449</v>
      </c>
      <c r="N6219" s="322">
        <v>5</v>
      </c>
      <c r="O6219" s="323">
        <v>7956.77</v>
      </c>
      <c r="P6219" s="322">
        <v>35261</v>
      </c>
      <c r="Q6219" t="str">
        <f t="shared" si="99"/>
        <v>Street</v>
      </c>
    </row>
    <row r="6220" spans="1:17" x14ac:dyDescent="0.35">
      <c r="A6220" s="314">
        <v>5</v>
      </c>
      <c r="B6220" s="315" t="s">
        <v>241</v>
      </c>
      <c r="C6220" s="316">
        <v>2022</v>
      </c>
      <c r="D6220" s="316">
        <v>3</v>
      </c>
      <c r="E6220" s="315" t="s">
        <v>546</v>
      </c>
      <c r="F6220" s="326">
        <v>6</v>
      </c>
      <c r="G6220" s="315" t="s">
        <v>445</v>
      </c>
      <c r="H6220" s="315" t="s">
        <v>501</v>
      </c>
      <c r="I6220" s="315" t="s">
        <v>502</v>
      </c>
      <c r="J6220" s="315" t="s">
        <v>560</v>
      </c>
      <c r="K6220" s="315" t="s">
        <v>487</v>
      </c>
      <c r="L6220" s="315" t="s">
        <v>529</v>
      </c>
      <c r="M6220" s="315" t="s">
        <v>449</v>
      </c>
      <c r="N6220" s="317">
        <v>6</v>
      </c>
      <c r="O6220" s="318">
        <v>1572.95</v>
      </c>
      <c r="P6220" s="317">
        <v>3782</v>
      </c>
      <c r="Q6220" t="str">
        <f t="shared" si="99"/>
        <v>Street</v>
      </c>
    </row>
    <row r="6221" spans="1:17" x14ac:dyDescent="0.35">
      <c r="A6221" s="319">
        <v>5</v>
      </c>
      <c r="B6221" s="320" t="s">
        <v>241</v>
      </c>
      <c r="C6221" s="321">
        <v>2022</v>
      </c>
      <c r="D6221" s="321">
        <v>3</v>
      </c>
      <c r="E6221" s="320" t="s">
        <v>546</v>
      </c>
      <c r="F6221" s="327">
        <v>6</v>
      </c>
      <c r="G6221" s="320" t="s">
        <v>445</v>
      </c>
      <c r="H6221" s="320" t="s">
        <v>503</v>
      </c>
      <c r="I6221" s="320" t="s">
        <v>504</v>
      </c>
      <c r="J6221" s="320" t="s">
        <v>561</v>
      </c>
      <c r="K6221" s="320" t="s">
        <v>462</v>
      </c>
      <c r="L6221" s="320" t="s">
        <v>529</v>
      </c>
      <c r="M6221" s="320" t="s">
        <v>449</v>
      </c>
      <c r="N6221" s="322">
        <v>408</v>
      </c>
      <c r="O6221" s="323">
        <v>459530.05</v>
      </c>
      <c r="P6221" s="322">
        <v>4062560</v>
      </c>
      <c r="Q6221" t="str">
        <f t="shared" si="99"/>
        <v>Street</v>
      </c>
    </row>
    <row r="6222" spans="1:17" x14ac:dyDescent="0.35">
      <c r="A6222" s="314">
        <v>5</v>
      </c>
      <c r="B6222" s="315" t="s">
        <v>241</v>
      </c>
      <c r="C6222" s="316">
        <v>2022</v>
      </c>
      <c r="D6222" s="316">
        <v>3</v>
      </c>
      <c r="E6222" s="315" t="s">
        <v>546</v>
      </c>
      <c r="F6222" s="326">
        <v>6</v>
      </c>
      <c r="G6222" s="315" t="s">
        <v>445</v>
      </c>
      <c r="H6222" s="315" t="s">
        <v>424</v>
      </c>
      <c r="I6222" s="315" t="s">
        <v>425</v>
      </c>
      <c r="J6222" s="315" t="s">
        <v>557</v>
      </c>
      <c r="K6222" s="315" t="s">
        <v>426</v>
      </c>
      <c r="L6222" s="315" t="s">
        <v>529</v>
      </c>
      <c r="M6222" s="315" t="s">
        <v>449</v>
      </c>
      <c r="N6222" s="317">
        <v>12</v>
      </c>
      <c r="O6222" s="318">
        <v>244.4</v>
      </c>
      <c r="P6222" s="317">
        <v>1399</v>
      </c>
      <c r="Q6222" t="str">
        <f t="shared" ref="Q6222:Q6285" si="100">VLOOKUP(TRIM(J6222),S:T,2,FALSE)</f>
        <v>3-Small C&amp;I</v>
      </c>
    </row>
    <row r="6223" spans="1:17" x14ac:dyDescent="0.35">
      <c r="A6223" s="319">
        <v>5</v>
      </c>
      <c r="B6223" s="320" t="s">
        <v>241</v>
      </c>
      <c r="C6223" s="321">
        <v>2022</v>
      </c>
      <c r="D6223" s="321">
        <v>3</v>
      </c>
      <c r="E6223" s="320" t="s">
        <v>546</v>
      </c>
      <c r="F6223" s="327">
        <v>6</v>
      </c>
      <c r="G6223" s="320" t="s">
        <v>445</v>
      </c>
      <c r="H6223" s="320" t="s">
        <v>505</v>
      </c>
      <c r="I6223" s="320" t="s">
        <v>506</v>
      </c>
      <c r="J6223" s="320" t="s">
        <v>563</v>
      </c>
      <c r="K6223" s="320" t="s">
        <v>452</v>
      </c>
      <c r="L6223" s="320" t="s">
        <v>534</v>
      </c>
      <c r="M6223" s="320" t="s">
        <v>296</v>
      </c>
      <c r="N6223" s="322">
        <v>1</v>
      </c>
      <c r="O6223" s="323">
        <v>1596.78</v>
      </c>
      <c r="P6223" s="322">
        <v>5779</v>
      </c>
      <c r="Q6223" t="str">
        <f t="shared" si="100"/>
        <v>Street</v>
      </c>
    </row>
    <row r="6224" spans="1:17" x14ac:dyDescent="0.35">
      <c r="A6224" s="314">
        <v>5</v>
      </c>
      <c r="B6224" s="315" t="s">
        <v>241</v>
      </c>
      <c r="C6224" s="316">
        <v>2022</v>
      </c>
      <c r="D6224" s="316">
        <v>3</v>
      </c>
      <c r="E6224" s="315" t="s">
        <v>546</v>
      </c>
      <c r="F6224" s="326">
        <v>6</v>
      </c>
      <c r="G6224" s="315" t="s">
        <v>445</v>
      </c>
      <c r="H6224" s="315" t="s">
        <v>450</v>
      </c>
      <c r="I6224" s="315" t="s">
        <v>451</v>
      </c>
      <c r="J6224" s="315" t="s">
        <v>563</v>
      </c>
      <c r="K6224" s="315" t="s">
        <v>452</v>
      </c>
      <c r="L6224" s="315" t="s">
        <v>529</v>
      </c>
      <c r="M6224" s="315" t="s">
        <v>449</v>
      </c>
      <c r="N6224" s="317">
        <v>10</v>
      </c>
      <c r="O6224" s="318">
        <v>676.62</v>
      </c>
      <c r="P6224" s="317">
        <v>3907</v>
      </c>
      <c r="Q6224" t="str">
        <f t="shared" si="100"/>
        <v>Street</v>
      </c>
    </row>
    <row r="6225" spans="1:17" x14ac:dyDescent="0.35">
      <c r="A6225" s="319">
        <v>5</v>
      </c>
      <c r="B6225" s="320" t="s">
        <v>241</v>
      </c>
      <c r="C6225" s="321">
        <v>2022</v>
      </c>
      <c r="D6225" s="321">
        <v>3</v>
      </c>
      <c r="E6225" s="320" t="s">
        <v>546</v>
      </c>
      <c r="F6225" s="327">
        <v>6</v>
      </c>
      <c r="G6225" s="320" t="s">
        <v>445</v>
      </c>
      <c r="H6225" s="320" t="s">
        <v>509</v>
      </c>
      <c r="I6225" s="320" t="s">
        <v>510</v>
      </c>
      <c r="J6225" s="320" t="s">
        <v>564</v>
      </c>
      <c r="K6225" s="320" t="s">
        <v>462</v>
      </c>
      <c r="L6225" s="320" t="s">
        <v>534</v>
      </c>
      <c r="M6225" s="320" t="s">
        <v>296</v>
      </c>
      <c r="N6225" s="322">
        <v>3</v>
      </c>
      <c r="O6225" s="323">
        <v>2170.69</v>
      </c>
      <c r="P6225" s="322">
        <v>588</v>
      </c>
      <c r="Q6225" t="str">
        <f t="shared" si="100"/>
        <v>Street</v>
      </c>
    </row>
    <row r="6226" spans="1:17" x14ac:dyDescent="0.35">
      <c r="A6226" s="314">
        <v>5</v>
      </c>
      <c r="B6226" s="315" t="s">
        <v>241</v>
      </c>
      <c r="C6226" s="316">
        <v>2022</v>
      </c>
      <c r="D6226" s="316">
        <v>3</v>
      </c>
      <c r="E6226" s="315" t="s">
        <v>546</v>
      </c>
      <c r="F6226" s="326">
        <v>6</v>
      </c>
      <c r="G6226" s="315" t="s">
        <v>445</v>
      </c>
      <c r="H6226" s="315" t="s">
        <v>511</v>
      </c>
      <c r="I6226" s="315" t="s">
        <v>512</v>
      </c>
      <c r="J6226" s="315" t="s">
        <v>564</v>
      </c>
      <c r="K6226" s="315" t="s">
        <v>462</v>
      </c>
      <c r="L6226" s="315" t="s">
        <v>529</v>
      </c>
      <c r="M6226" s="315" t="s">
        <v>449</v>
      </c>
      <c r="N6226" s="317">
        <v>2</v>
      </c>
      <c r="O6226" s="318">
        <v>878.08</v>
      </c>
      <c r="P6226" s="317">
        <v>212</v>
      </c>
      <c r="Q6226" t="str">
        <f t="shared" si="100"/>
        <v>Street</v>
      </c>
    </row>
    <row r="6227" spans="1:17" x14ac:dyDescent="0.35">
      <c r="A6227" s="319">
        <v>5</v>
      </c>
      <c r="B6227" s="320" t="s">
        <v>241</v>
      </c>
      <c r="C6227" s="321">
        <v>2022</v>
      </c>
      <c r="D6227" s="321">
        <v>3</v>
      </c>
      <c r="E6227" s="320" t="s">
        <v>546</v>
      </c>
      <c r="F6227" s="327">
        <v>6</v>
      </c>
      <c r="G6227" s="320" t="s">
        <v>445</v>
      </c>
      <c r="H6227" s="320" t="s">
        <v>404</v>
      </c>
      <c r="I6227" s="320" t="s">
        <v>405</v>
      </c>
      <c r="J6227" s="320" t="s">
        <v>548</v>
      </c>
      <c r="K6227" s="320" t="s">
        <v>392</v>
      </c>
      <c r="L6227" s="320" t="s">
        <v>529</v>
      </c>
      <c r="M6227" s="320" t="s">
        <v>449</v>
      </c>
      <c r="N6227" s="322">
        <v>30</v>
      </c>
      <c r="O6227" s="323">
        <v>941.31</v>
      </c>
      <c r="P6227" s="322">
        <v>5816</v>
      </c>
      <c r="Q6227" t="str">
        <f t="shared" si="100"/>
        <v>3-Small C&amp;I</v>
      </c>
    </row>
    <row r="6228" spans="1:17" x14ac:dyDescent="0.35">
      <c r="A6228" s="314">
        <v>5</v>
      </c>
      <c r="B6228" s="315" t="s">
        <v>241</v>
      </c>
      <c r="C6228" s="316">
        <v>2022</v>
      </c>
      <c r="D6228" s="316">
        <v>3</v>
      </c>
      <c r="E6228" s="315" t="s">
        <v>546</v>
      </c>
      <c r="F6228" s="326">
        <v>10</v>
      </c>
      <c r="G6228" s="315" t="s">
        <v>453</v>
      </c>
      <c r="H6228" s="315" t="s">
        <v>384</v>
      </c>
      <c r="I6228" s="315" t="s">
        <v>385</v>
      </c>
      <c r="J6228" s="315" t="s">
        <v>547</v>
      </c>
      <c r="K6228" s="315" t="s">
        <v>386</v>
      </c>
      <c r="L6228" s="315" t="s">
        <v>530</v>
      </c>
      <c r="M6228" s="315" t="s">
        <v>454</v>
      </c>
      <c r="N6228" s="317">
        <v>35678</v>
      </c>
      <c r="O6228" s="318">
        <v>10234616.220000001</v>
      </c>
      <c r="P6228" s="317">
        <v>35093407</v>
      </c>
      <c r="Q6228" t="str">
        <f t="shared" si="100"/>
        <v>1-Residential</v>
      </c>
    </row>
    <row r="6229" spans="1:17" x14ac:dyDescent="0.35">
      <c r="A6229" s="319">
        <v>5</v>
      </c>
      <c r="B6229" s="320" t="s">
        <v>241</v>
      </c>
      <c r="C6229" s="321">
        <v>2022</v>
      </c>
      <c r="D6229" s="321">
        <v>3</v>
      </c>
      <c r="E6229" s="320" t="s">
        <v>546</v>
      </c>
      <c r="F6229" s="327">
        <v>10</v>
      </c>
      <c r="G6229" s="320" t="s">
        <v>453</v>
      </c>
      <c r="H6229" s="320" t="s">
        <v>388</v>
      </c>
      <c r="I6229" s="320" t="s">
        <v>389</v>
      </c>
      <c r="J6229" s="320" t="s">
        <v>547</v>
      </c>
      <c r="K6229" s="320" t="s">
        <v>386</v>
      </c>
      <c r="L6229" s="320" t="s">
        <v>530</v>
      </c>
      <c r="M6229" s="320" t="s">
        <v>454</v>
      </c>
      <c r="N6229" s="322">
        <v>24</v>
      </c>
      <c r="O6229" s="323">
        <v>6538.97</v>
      </c>
      <c r="P6229" s="322">
        <v>21690</v>
      </c>
      <c r="Q6229" t="str">
        <f t="shared" si="100"/>
        <v>1-Residential</v>
      </c>
    </row>
    <row r="6230" spans="1:17" x14ac:dyDescent="0.35">
      <c r="A6230" s="314">
        <v>5</v>
      </c>
      <c r="B6230" s="315" t="s">
        <v>241</v>
      </c>
      <c r="C6230" s="316">
        <v>2022</v>
      </c>
      <c r="D6230" s="316">
        <v>3</v>
      </c>
      <c r="E6230" s="315" t="s">
        <v>546</v>
      </c>
      <c r="F6230" s="326">
        <v>10</v>
      </c>
      <c r="G6230" s="315" t="s">
        <v>453</v>
      </c>
      <c r="H6230" s="315" t="s">
        <v>390</v>
      </c>
      <c r="I6230" s="315" t="s">
        <v>391</v>
      </c>
      <c r="J6230" s="315" t="s">
        <v>548</v>
      </c>
      <c r="K6230" s="315" t="s">
        <v>392</v>
      </c>
      <c r="L6230" s="315" t="s">
        <v>530</v>
      </c>
      <c r="M6230" s="315" t="s">
        <v>454</v>
      </c>
      <c r="N6230" s="317">
        <v>12</v>
      </c>
      <c r="O6230" s="318">
        <v>2244.58</v>
      </c>
      <c r="P6230" s="317">
        <v>8778</v>
      </c>
      <c r="Q6230" t="str">
        <f t="shared" si="100"/>
        <v>3-Small C&amp;I</v>
      </c>
    </row>
    <row r="6231" spans="1:17" x14ac:dyDescent="0.35">
      <c r="A6231" s="319">
        <v>5</v>
      </c>
      <c r="B6231" s="320" t="s">
        <v>241</v>
      </c>
      <c r="C6231" s="321">
        <v>2022</v>
      </c>
      <c r="D6231" s="321">
        <v>3</v>
      </c>
      <c r="E6231" s="320" t="s">
        <v>546</v>
      </c>
      <c r="F6231" s="327">
        <v>10</v>
      </c>
      <c r="G6231" s="320" t="s">
        <v>453</v>
      </c>
      <c r="H6231" s="320" t="s">
        <v>393</v>
      </c>
      <c r="I6231" s="320" t="s">
        <v>394</v>
      </c>
      <c r="J6231" s="320" t="s">
        <v>549</v>
      </c>
      <c r="K6231" s="320" t="s">
        <v>395</v>
      </c>
      <c r="L6231" s="320" t="s">
        <v>530</v>
      </c>
      <c r="M6231" s="320" t="s">
        <v>454</v>
      </c>
      <c r="N6231" s="322">
        <v>5226</v>
      </c>
      <c r="O6231" s="323">
        <v>1129586.45</v>
      </c>
      <c r="P6231" s="322">
        <v>5972453</v>
      </c>
      <c r="Q6231" t="str">
        <f t="shared" si="100"/>
        <v>2-Low Income Residential</v>
      </c>
    </row>
    <row r="6232" spans="1:17" x14ac:dyDescent="0.35">
      <c r="A6232" s="314">
        <v>5</v>
      </c>
      <c r="B6232" s="315" t="s">
        <v>241</v>
      </c>
      <c r="C6232" s="316">
        <v>2022</v>
      </c>
      <c r="D6232" s="316">
        <v>3</v>
      </c>
      <c r="E6232" s="315" t="s">
        <v>546</v>
      </c>
      <c r="F6232" s="326">
        <v>10</v>
      </c>
      <c r="G6232" s="315" t="s">
        <v>453</v>
      </c>
      <c r="H6232" s="315" t="s">
        <v>458</v>
      </c>
      <c r="I6232" s="315" t="s">
        <v>459</v>
      </c>
      <c r="J6232" s="315" t="s">
        <v>549</v>
      </c>
      <c r="K6232" s="315" t="s">
        <v>395</v>
      </c>
      <c r="L6232" s="315" t="s">
        <v>530</v>
      </c>
      <c r="M6232" s="315" t="s">
        <v>454</v>
      </c>
      <c r="N6232" s="317">
        <v>14</v>
      </c>
      <c r="O6232" s="318">
        <v>2933.94</v>
      </c>
      <c r="P6232" s="317">
        <v>14500</v>
      </c>
      <c r="Q6232" t="str">
        <f t="shared" si="100"/>
        <v>2-Low Income Residential</v>
      </c>
    </row>
    <row r="6233" spans="1:17" x14ac:dyDescent="0.35">
      <c r="A6233" s="319">
        <v>5</v>
      </c>
      <c r="B6233" s="320" t="s">
        <v>241</v>
      </c>
      <c r="C6233" s="321">
        <v>2022</v>
      </c>
      <c r="D6233" s="321">
        <v>3</v>
      </c>
      <c r="E6233" s="320" t="s">
        <v>546</v>
      </c>
      <c r="F6233" s="327">
        <v>10</v>
      </c>
      <c r="G6233" s="320" t="s">
        <v>453</v>
      </c>
      <c r="H6233" s="320" t="s">
        <v>464</v>
      </c>
      <c r="I6233" s="320" t="s">
        <v>465</v>
      </c>
      <c r="J6233" s="320" t="s">
        <v>552</v>
      </c>
      <c r="K6233" s="320" t="s">
        <v>423</v>
      </c>
      <c r="L6233" s="320" t="s">
        <v>530</v>
      </c>
      <c r="M6233" s="320" t="s">
        <v>454</v>
      </c>
      <c r="N6233" s="322">
        <v>2</v>
      </c>
      <c r="O6233" s="323">
        <v>74.84</v>
      </c>
      <c r="P6233" s="322">
        <v>144</v>
      </c>
      <c r="Q6233" t="str">
        <f t="shared" si="100"/>
        <v>Street</v>
      </c>
    </row>
    <row r="6234" spans="1:17" x14ac:dyDescent="0.35">
      <c r="A6234" s="314">
        <v>5</v>
      </c>
      <c r="B6234" s="315" t="s">
        <v>241</v>
      </c>
      <c r="C6234" s="316">
        <v>2022</v>
      </c>
      <c r="D6234" s="316">
        <v>3</v>
      </c>
      <c r="E6234" s="315" t="s">
        <v>546</v>
      </c>
      <c r="F6234" s="326">
        <v>10</v>
      </c>
      <c r="G6234" s="315" t="s">
        <v>453</v>
      </c>
      <c r="H6234" s="315" t="s">
        <v>466</v>
      </c>
      <c r="I6234" s="315" t="s">
        <v>467</v>
      </c>
      <c r="J6234" s="315" t="s">
        <v>552</v>
      </c>
      <c r="K6234" s="315" t="s">
        <v>423</v>
      </c>
      <c r="L6234" s="315" t="s">
        <v>530</v>
      </c>
      <c r="M6234" s="315" t="s">
        <v>454</v>
      </c>
      <c r="N6234" s="317">
        <v>25</v>
      </c>
      <c r="O6234" s="318">
        <v>528.98</v>
      </c>
      <c r="P6234" s="317">
        <v>1222</v>
      </c>
      <c r="Q6234" t="str">
        <f t="shared" si="100"/>
        <v>Street</v>
      </c>
    </row>
    <row r="6235" spans="1:17" x14ac:dyDescent="0.35">
      <c r="A6235" s="319">
        <v>5</v>
      </c>
      <c r="B6235" s="320" t="s">
        <v>241</v>
      </c>
      <c r="C6235" s="321">
        <v>2022</v>
      </c>
      <c r="D6235" s="321">
        <v>3</v>
      </c>
      <c r="E6235" s="320" t="s">
        <v>546</v>
      </c>
      <c r="F6235" s="327">
        <v>10</v>
      </c>
      <c r="G6235" s="320" t="s">
        <v>453</v>
      </c>
      <c r="H6235" s="320" t="s">
        <v>421</v>
      </c>
      <c r="I6235" s="320" t="s">
        <v>422</v>
      </c>
      <c r="J6235" s="320" t="s">
        <v>552</v>
      </c>
      <c r="K6235" s="320" t="s">
        <v>423</v>
      </c>
      <c r="L6235" s="320" t="s">
        <v>531</v>
      </c>
      <c r="M6235" s="320" t="s">
        <v>455</v>
      </c>
      <c r="N6235" s="322">
        <v>3</v>
      </c>
      <c r="O6235" s="323">
        <v>86.34</v>
      </c>
      <c r="P6235" s="322">
        <v>370</v>
      </c>
      <c r="Q6235" t="str">
        <f t="shared" si="100"/>
        <v>Street</v>
      </c>
    </row>
    <row r="6236" spans="1:17" x14ac:dyDescent="0.35">
      <c r="A6236" s="314">
        <v>5</v>
      </c>
      <c r="B6236" s="315" t="s">
        <v>241</v>
      </c>
      <c r="C6236" s="316">
        <v>2022</v>
      </c>
      <c r="D6236" s="316">
        <v>3</v>
      </c>
      <c r="E6236" s="315" t="s">
        <v>546</v>
      </c>
      <c r="F6236" s="326">
        <v>10</v>
      </c>
      <c r="G6236" s="315" t="s">
        <v>453</v>
      </c>
      <c r="H6236" s="315" t="s">
        <v>399</v>
      </c>
      <c r="I6236" s="315" t="s">
        <v>400</v>
      </c>
      <c r="J6236" s="315" t="s">
        <v>547</v>
      </c>
      <c r="K6236" s="315" t="s">
        <v>386</v>
      </c>
      <c r="L6236" s="315" t="s">
        <v>531</v>
      </c>
      <c r="M6236" s="315" t="s">
        <v>455</v>
      </c>
      <c r="N6236" s="317">
        <v>33872</v>
      </c>
      <c r="O6236" s="318">
        <v>5494357.8600000003</v>
      </c>
      <c r="P6236" s="317">
        <v>38465870</v>
      </c>
      <c r="Q6236" t="str">
        <f t="shared" si="100"/>
        <v>1-Residential</v>
      </c>
    </row>
    <row r="6237" spans="1:17" x14ac:dyDescent="0.35">
      <c r="A6237" s="319">
        <v>5</v>
      </c>
      <c r="B6237" s="320" t="s">
        <v>241</v>
      </c>
      <c r="C6237" s="321">
        <v>2022</v>
      </c>
      <c r="D6237" s="321">
        <v>3</v>
      </c>
      <c r="E6237" s="320" t="s">
        <v>546</v>
      </c>
      <c r="F6237" s="327">
        <v>10</v>
      </c>
      <c r="G6237" s="320" t="s">
        <v>453</v>
      </c>
      <c r="H6237" s="320" t="s">
        <v>402</v>
      </c>
      <c r="I6237" s="320" t="s">
        <v>403</v>
      </c>
      <c r="J6237" s="320" t="s">
        <v>549</v>
      </c>
      <c r="K6237" s="320" t="s">
        <v>395</v>
      </c>
      <c r="L6237" s="320" t="s">
        <v>531</v>
      </c>
      <c r="M6237" s="320" t="s">
        <v>455</v>
      </c>
      <c r="N6237" s="322">
        <v>4889</v>
      </c>
      <c r="O6237" s="323">
        <v>246289.75</v>
      </c>
      <c r="P6237" s="322">
        <v>5593979</v>
      </c>
      <c r="Q6237" t="str">
        <f t="shared" si="100"/>
        <v>2-Low Income Residential</v>
      </c>
    </row>
    <row r="6238" spans="1:17" x14ac:dyDescent="0.35">
      <c r="A6238" s="314">
        <v>5</v>
      </c>
      <c r="B6238" s="315" t="s">
        <v>241</v>
      </c>
      <c r="C6238" s="316">
        <v>2022</v>
      </c>
      <c r="D6238" s="316">
        <v>3</v>
      </c>
      <c r="E6238" s="315" t="s">
        <v>546</v>
      </c>
      <c r="F6238" s="326">
        <v>10</v>
      </c>
      <c r="G6238" s="315" t="s">
        <v>453</v>
      </c>
      <c r="H6238" s="315" t="s">
        <v>404</v>
      </c>
      <c r="I6238" s="315" t="s">
        <v>405</v>
      </c>
      <c r="J6238" s="315" t="s">
        <v>548</v>
      </c>
      <c r="K6238" s="315" t="s">
        <v>392</v>
      </c>
      <c r="L6238" s="315" t="s">
        <v>531</v>
      </c>
      <c r="M6238" s="315" t="s">
        <v>455</v>
      </c>
      <c r="N6238" s="317">
        <v>15</v>
      </c>
      <c r="O6238" s="318">
        <v>2564.6</v>
      </c>
      <c r="P6238" s="317">
        <v>21702</v>
      </c>
      <c r="Q6238" t="str">
        <f t="shared" si="100"/>
        <v>3-Small C&amp;I</v>
      </c>
    </row>
    <row r="6239" spans="1:17" x14ac:dyDescent="0.35">
      <c r="A6239" s="319">
        <v>5</v>
      </c>
      <c r="B6239" s="320" t="s">
        <v>241</v>
      </c>
      <c r="C6239" s="321">
        <v>2022</v>
      </c>
      <c r="D6239" s="321">
        <v>3</v>
      </c>
      <c r="E6239" s="320" t="s">
        <v>546</v>
      </c>
      <c r="F6239" s="327">
        <v>60</v>
      </c>
      <c r="G6239" s="320" t="s">
        <v>456</v>
      </c>
      <c r="H6239" s="320" t="s">
        <v>481</v>
      </c>
      <c r="I6239" s="320" t="s">
        <v>482</v>
      </c>
      <c r="J6239" s="320" t="s">
        <v>559</v>
      </c>
      <c r="K6239" s="320" t="s">
        <v>448</v>
      </c>
      <c r="L6239" s="320" t="s">
        <v>535</v>
      </c>
      <c r="M6239" s="320" t="s">
        <v>513</v>
      </c>
      <c r="N6239" s="322">
        <v>6</v>
      </c>
      <c r="O6239" s="323">
        <v>1212.53</v>
      </c>
      <c r="P6239" s="322">
        <v>2285</v>
      </c>
      <c r="Q6239" t="str">
        <f t="shared" si="100"/>
        <v>Street</v>
      </c>
    </row>
    <row r="6240" spans="1:17" x14ac:dyDescent="0.35">
      <c r="A6240" s="314">
        <v>5</v>
      </c>
      <c r="B6240" s="315" t="s">
        <v>241</v>
      </c>
      <c r="C6240" s="316">
        <v>2022</v>
      </c>
      <c r="D6240" s="316">
        <v>3</v>
      </c>
      <c r="E6240" s="315" t="s">
        <v>546</v>
      </c>
      <c r="F6240" s="326">
        <v>60</v>
      </c>
      <c r="G6240" s="315" t="s">
        <v>456</v>
      </c>
      <c r="H6240" s="315" t="s">
        <v>483</v>
      </c>
      <c r="I6240" s="315" t="s">
        <v>484</v>
      </c>
      <c r="J6240" s="315" t="s">
        <v>559</v>
      </c>
      <c r="K6240" s="315" t="s">
        <v>448</v>
      </c>
      <c r="L6240" s="315" t="s">
        <v>535</v>
      </c>
      <c r="M6240" s="315" t="s">
        <v>513</v>
      </c>
      <c r="N6240" s="317">
        <v>35</v>
      </c>
      <c r="O6240" s="318">
        <v>1209.9100000000001</v>
      </c>
      <c r="P6240" s="317">
        <v>1841</v>
      </c>
      <c r="Q6240" t="str">
        <f t="shared" si="100"/>
        <v>Street</v>
      </c>
    </row>
    <row r="6241" spans="1:17" x14ac:dyDescent="0.35">
      <c r="A6241" s="319">
        <v>5</v>
      </c>
      <c r="B6241" s="320" t="s">
        <v>241</v>
      </c>
      <c r="C6241" s="321">
        <v>2022</v>
      </c>
      <c r="D6241" s="321">
        <v>3</v>
      </c>
      <c r="E6241" s="320" t="s">
        <v>546</v>
      </c>
      <c r="F6241" s="327">
        <v>60</v>
      </c>
      <c r="G6241" s="320" t="s">
        <v>456</v>
      </c>
      <c r="H6241" s="320" t="s">
        <v>446</v>
      </c>
      <c r="I6241" s="320" t="s">
        <v>447</v>
      </c>
      <c r="J6241" s="320" t="s">
        <v>559</v>
      </c>
      <c r="K6241" s="320" t="s">
        <v>448</v>
      </c>
      <c r="L6241" s="320" t="s">
        <v>532</v>
      </c>
      <c r="M6241" s="320" t="s">
        <v>457</v>
      </c>
      <c r="N6241" s="322">
        <v>47</v>
      </c>
      <c r="O6241" s="323">
        <v>7474.05</v>
      </c>
      <c r="P6241" s="322">
        <v>11854</v>
      </c>
      <c r="Q6241" t="str">
        <f t="shared" si="100"/>
        <v>Street</v>
      </c>
    </row>
    <row r="6242" spans="1:17" x14ac:dyDescent="0.35">
      <c r="A6242" s="314">
        <v>5</v>
      </c>
      <c r="B6242" s="315" t="s">
        <v>241</v>
      </c>
      <c r="C6242" s="316">
        <v>2022</v>
      </c>
      <c r="D6242" s="316">
        <v>3</v>
      </c>
      <c r="E6242" s="315" t="s">
        <v>546</v>
      </c>
      <c r="F6242" s="326">
        <v>60</v>
      </c>
      <c r="G6242" s="315" t="s">
        <v>456</v>
      </c>
      <c r="H6242" s="315" t="s">
        <v>424</v>
      </c>
      <c r="I6242" s="315" t="s">
        <v>425</v>
      </c>
      <c r="J6242" s="315" t="s">
        <v>557</v>
      </c>
      <c r="K6242" s="315" t="s">
        <v>426</v>
      </c>
      <c r="L6242" s="315" t="s">
        <v>532</v>
      </c>
      <c r="M6242" s="315" t="s">
        <v>457</v>
      </c>
      <c r="N6242" s="317">
        <v>1</v>
      </c>
      <c r="O6242" s="318">
        <v>8.11</v>
      </c>
      <c r="P6242" s="317">
        <v>9</v>
      </c>
      <c r="Q6242" t="str">
        <f t="shared" si="100"/>
        <v>3-Small C&amp;I</v>
      </c>
    </row>
    <row r="6243" spans="1:17" x14ac:dyDescent="0.35">
      <c r="A6243" s="319">
        <v>5</v>
      </c>
      <c r="B6243" s="320" t="s">
        <v>241</v>
      </c>
      <c r="C6243" s="321">
        <v>2022</v>
      </c>
      <c r="D6243" s="321">
        <v>3</v>
      </c>
      <c r="E6243" s="320" t="s">
        <v>546</v>
      </c>
      <c r="F6243" s="327">
        <v>60</v>
      </c>
      <c r="G6243" s="320" t="s">
        <v>456</v>
      </c>
      <c r="H6243" s="320" t="s">
        <v>450</v>
      </c>
      <c r="I6243" s="320" t="s">
        <v>451</v>
      </c>
      <c r="J6243" s="320" t="s">
        <v>563</v>
      </c>
      <c r="K6243" s="320" t="s">
        <v>452</v>
      </c>
      <c r="L6243" s="320" t="s">
        <v>532</v>
      </c>
      <c r="M6243" s="320" t="s">
        <v>457</v>
      </c>
      <c r="N6243" s="322">
        <v>4</v>
      </c>
      <c r="O6243" s="323">
        <v>65.459999999999994</v>
      </c>
      <c r="P6243" s="322">
        <v>379</v>
      </c>
      <c r="Q6243" t="str">
        <f t="shared" si="100"/>
        <v>Street</v>
      </c>
    </row>
    <row r="6244" spans="1:17" x14ac:dyDescent="0.35">
      <c r="A6244" s="314">
        <v>5</v>
      </c>
      <c r="B6244" s="315" t="s">
        <v>241</v>
      </c>
      <c r="C6244" s="316">
        <v>2022</v>
      </c>
      <c r="D6244" s="316">
        <v>3</v>
      </c>
      <c r="E6244" s="315" t="s">
        <v>546</v>
      </c>
      <c r="F6244" s="326">
        <v>71</v>
      </c>
      <c r="G6244" s="315" t="s">
        <v>456</v>
      </c>
      <c r="H6244" s="315" t="s">
        <v>384</v>
      </c>
      <c r="I6244" s="315" t="s">
        <v>385</v>
      </c>
      <c r="J6244" s="315" t="s">
        <v>547</v>
      </c>
      <c r="K6244" s="315" t="s">
        <v>386</v>
      </c>
      <c r="L6244" s="315" t="s">
        <v>536</v>
      </c>
      <c r="M6244" s="315" t="s">
        <v>514</v>
      </c>
      <c r="N6244" s="317">
        <v>1</v>
      </c>
      <c r="O6244" s="318">
        <v>7</v>
      </c>
      <c r="P6244" s="317">
        <v>0</v>
      </c>
      <c r="Q6244" t="str">
        <f t="shared" si="100"/>
        <v>1-Residential</v>
      </c>
    </row>
    <row r="6245" spans="1:17" x14ac:dyDescent="0.35">
      <c r="A6245" s="319">
        <v>5</v>
      </c>
      <c r="B6245" s="320" t="s">
        <v>241</v>
      </c>
      <c r="C6245" s="321">
        <v>2022</v>
      </c>
      <c r="D6245" s="321">
        <v>3</v>
      </c>
      <c r="E6245" s="320" t="s">
        <v>546</v>
      </c>
      <c r="F6245" s="327">
        <v>72</v>
      </c>
      <c r="G6245" s="320" t="s">
        <v>456</v>
      </c>
      <c r="H6245" s="320" t="s">
        <v>384</v>
      </c>
      <c r="I6245" s="320" t="s">
        <v>385</v>
      </c>
      <c r="J6245" s="320" t="s">
        <v>547</v>
      </c>
      <c r="K6245" s="320" t="s">
        <v>386</v>
      </c>
      <c r="L6245" s="320" t="s">
        <v>537</v>
      </c>
      <c r="M6245" s="320" t="s">
        <v>515</v>
      </c>
      <c r="N6245" s="322">
        <v>1</v>
      </c>
      <c r="O6245" s="323">
        <v>134.46</v>
      </c>
      <c r="P6245" s="322">
        <v>444</v>
      </c>
      <c r="Q6245" t="str">
        <f t="shared" si="100"/>
        <v>1-Residential</v>
      </c>
    </row>
    <row r="6246" spans="1:17" x14ac:dyDescent="0.35">
      <c r="A6246" s="314">
        <v>5</v>
      </c>
      <c r="B6246" s="315" t="s">
        <v>241</v>
      </c>
      <c r="C6246" s="316">
        <v>2022</v>
      </c>
      <c r="D6246" s="316">
        <v>3</v>
      </c>
      <c r="E6246" s="315" t="s">
        <v>546</v>
      </c>
      <c r="F6246" s="326">
        <v>72</v>
      </c>
      <c r="G6246" s="315" t="s">
        <v>456</v>
      </c>
      <c r="H6246" s="315" t="s">
        <v>390</v>
      </c>
      <c r="I6246" s="315" t="s">
        <v>391</v>
      </c>
      <c r="J6246" s="315" t="s">
        <v>548</v>
      </c>
      <c r="K6246" s="315" t="s">
        <v>392</v>
      </c>
      <c r="L6246" s="315" t="s">
        <v>537</v>
      </c>
      <c r="M6246" s="315" t="s">
        <v>515</v>
      </c>
      <c r="N6246" s="317">
        <v>1</v>
      </c>
      <c r="O6246" s="318">
        <v>3031.61</v>
      </c>
      <c r="P6246" s="317">
        <v>12406</v>
      </c>
      <c r="Q6246" t="str">
        <f t="shared" si="100"/>
        <v>3-Small C&amp;I</v>
      </c>
    </row>
    <row r="6247" spans="1:17" x14ac:dyDescent="0.35">
      <c r="A6247" s="319">
        <v>5</v>
      </c>
      <c r="B6247" s="320" t="s">
        <v>241</v>
      </c>
      <c r="C6247" s="321">
        <v>2022</v>
      </c>
      <c r="D6247" s="321">
        <v>3</v>
      </c>
      <c r="E6247" s="320" t="s">
        <v>546</v>
      </c>
      <c r="F6247" s="327">
        <v>75</v>
      </c>
      <c r="G6247" s="320" t="s">
        <v>456</v>
      </c>
      <c r="H6247" s="320" t="s">
        <v>468</v>
      </c>
      <c r="I6247" s="320" t="s">
        <v>469</v>
      </c>
      <c r="J6247" s="320" t="s">
        <v>554</v>
      </c>
      <c r="K6247" s="320" t="s">
        <v>420</v>
      </c>
      <c r="L6247" s="320" t="s">
        <v>538</v>
      </c>
      <c r="M6247" s="320" t="s">
        <v>516</v>
      </c>
      <c r="N6247" s="322">
        <v>1</v>
      </c>
      <c r="O6247" s="323">
        <v>1677.36</v>
      </c>
      <c r="P6247" s="322">
        <v>6300</v>
      </c>
      <c r="Q6247" t="str">
        <f t="shared" si="100"/>
        <v>4-Medium C&amp;I</v>
      </c>
    </row>
    <row r="6248" spans="1:17" x14ac:dyDescent="0.35">
      <c r="A6248" s="314">
        <v>5</v>
      </c>
      <c r="B6248" s="315" t="s">
        <v>241</v>
      </c>
      <c r="C6248" s="316">
        <v>2022</v>
      </c>
      <c r="D6248" s="316">
        <v>3</v>
      </c>
      <c r="E6248" s="315" t="s">
        <v>546</v>
      </c>
      <c r="F6248" s="326">
        <v>75</v>
      </c>
      <c r="G6248" s="315" t="s">
        <v>456</v>
      </c>
      <c r="H6248" s="315" t="s">
        <v>428</v>
      </c>
      <c r="I6248" s="315" t="s">
        <v>429</v>
      </c>
      <c r="J6248" s="315" t="s">
        <v>558</v>
      </c>
      <c r="K6248" s="315" t="s">
        <v>430</v>
      </c>
      <c r="L6248" s="315" t="s">
        <v>538</v>
      </c>
      <c r="M6248" s="315" t="s">
        <v>516</v>
      </c>
      <c r="N6248" s="317">
        <v>1</v>
      </c>
      <c r="O6248" s="318">
        <v>30856.46</v>
      </c>
      <c r="P6248" s="317">
        <v>138600</v>
      </c>
      <c r="Q6248" t="str">
        <f t="shared" si="100"/>
        <v>5-Large C&amp;I</v>
      </c>
    </row>
    <row r="6249" spans="1:17" x14ac:dyDescent="0.35">
      <c r="A6249" s="319">
        <v>5</v>
      </c>
      <c r="B6249" s="320" t="s">
        <v>241</v>
      </c>
      <c r="C6249" s="321">
        <v>2022</v>
      </c>
      <c r="D6249" s="321">
        <v>3</v>
      </c>
      <c r="E6249" s="320" t="s">
        <v>546</v>
      </c>
      <c r="F6249" s="327">
        <v>75</v>
      </c>
      <c r="G6249" s="320" t="s">
        <v>456</v>
      </c>
      <c r="H6249" s="320" t="s">
        <v>404</v>
      </c>
      <c r="I6249" s="320" t="s">
        <v>405</v>
      </c>
      <c r="J6249" s="320" t="s">
        <v>548</v>
      </c>
      <c r="K6249" s="320" t="s">
        <v>392</v>
      </c>
      <c r="L6249" s="320" t="s">
        <v>539</v>
      </c>
      <c r="M6249" s="320" t="s">
        <v>463</v>
      </c>
      <c r="N6249" s="322">
        <v>6</v>
      </c>
      <c r="O6249" s="323">
        <v>1759.9</v>
      </c>
      <c r="P6249" s="322">
        <v>15430</v>
      </c>
      <c r="Q6249" t="str">
        <f t="shared" si="100"/>
        <v>3-Small C&amp;I</v>
      </c>
    </row>
    <row r="6250" spans="1:17" x14ac:dyDescent="0.35">
      <c r="A6250" s="314">
        <v>5</v>
      </c>
      <c r="B6250" s="315" t="s">
        <v>241</v>
      </c>
      <c r="C6250" s="316">
        <v>2022</v>
      </c>
      <c r="D6250" s="316">
        <v>3</v>
      </c>
      <c r="E6250" s="315" t="s">
        <v>546</v>
      </c>
      <c r="F6250" s="326">
        <v>75</v>
      </c>
      <c r="G6250" s="315" t="s">
        <v>456</v>
      </c>
      <c r="H6250" s="315" t="s">
        <v>437</v>
      </c>
      <c r="I6250" s="315" t="s">
        <v>438</v>
      </c>
      <c r="J6250" s="315" t="s">
        <v>554</v>
      </c>
      <c r="K6250" s="315" t="s">
        <v>420</v>
      </c>
      <c r="L6250" s="315" t="s">
        <v>539</v>
      </c>
      <c r="M6250" s="315" t="s">
        <v>463</v>
      </c>
      <c r="N6250" s="317">
        <v>1</v>
      </c>
      <c r="O6250" s="318">
        <v>3024.42</v>
      </c>
      <c r="P6250" s="317">
        <v>35280</v>
      </c>
      <c r="Q6250" t="str">
        <f t="shared" si="100"/>
        <v>4-Medium C&amp;I</v>
      </c>
    </row>
    <row r="6251" spans="1:17" x14ac:dyDescent="0.35">
      <c r="A6251" s="319">
        <v>5</v>
      </c>
      <c r="B6251" s="320" t="s">
        <v>241</v>
      </c>
      <c r="C6251" s="321">
        <v>2022</v>
      </c>
      <c r="D6251" s="321">
        <v>3</v>
      </c>
      <c r="E6251" s="320" t="s">
        <v>546</v>
      </c>
      <c r="F6251" s="327">
        <v>77</v>
      </c>
      <c r="G6251" s="320" t="s">
        <v>456</v>
      </c>
      <c r="H6251" s="320" t="s">
        <v>390</v>
      </c>
      <c r="I6251" s="320" t="s">
        <v>391</v>
      </c>
      <c r="J6251" s="320" t="s">
        <v>548</v>
      </c>
      <c r="K6251" s="320" t="s">
        <v>392</v>
      </c>
      <c r="L6251" s="320" t="s">
        <v>540</v>
      </c>
      <c r="M6251" s="320" t="s">
        <v>517</v>
      </c>
      <c r="N6251" s="322">
        <v>2</v>
      </c>
      <c r="O6251" s="323">
        <v>1896.88</v>
      </c>
      <c r="P6251" s="322">
        <v>7706</v>
      </c>
      <c r="Q6251" t="str">
        <f t="shared" si="100"/>
        <v>3-Small C&amp;I</v>
      </c>
    </row>
    <row r="6252" spans="1:17" x14ac:dyDescent="0.35">
      <c r="A6252" s="314">
        <v>5</v>
      </c>
      <c r="B6252" s="315" t="s">
        <v>241</v>
      </c>
      <c r="C6252" s="316">
        <v>2022</v>
      </c>
      <c r="D6252" s="316">
        <v>3</v>
      </c>
      <c r="E6252" s="315" t="s">
        <v>546</v>
      </c>
      <c r="F6252" s="326">
        <v>77</v>
      </c>
      <c r="G6252" s="315" t="s">
        <v>456</v>
      </c>
      <c r="H6252" s="315" t="s">
        <v>418</v>
      </c>
      <c r="I6252" s="315" t="s">
        <v>419</v>
      </c>
      <c r="J6252" s="315" t="s">
        <v>554</v>
      </c>
      <c r="K6252" s="315" t="s">
        <v>420</v>
      </c>
      <c r="L6252" s="315" t="s">
        <v>540</v>
      </c>
      <c r="M6252" s="315" t="s">
        <v>517</v>
      </c>
      <c r="N6252" s="317">
        <v>1</v>
      </c>
      <c r="O6252" s="318">
        <v>4588.1099999999997</v>
      </c>
      <c r="P6252" s="317">
        <v>16800</v>
      </c>
      <c r="Q6252" t="str">
        <f t="shared" si="100"/>
        <v>4-Medium C&amp;I</v>
      </c>
    </row>
    <row r="6253" spans="1:17" x14ac:dyDescent="0.35">
      <c r="A6253" s="319">
        <v>5</v>
      </c>
      <c r="B6253" s="320" t="s">
        <v>241</v>
      </c>
      <c r="C6253" s="321">
        <v>2022</v>
      </c>
      <c r="D6253" s="321">
        <v>3</v>
      </c>
      <c r="E6253" s="320" t="s">
        <v>546</v>
      </c>
      <c r="F6253" s="327">
        <v>77</v>
      </c>
      <c r="G6253" s="320" t="s">
        <v>456</v>
      </c>
      <c r="H6253" s="320" t="s">
        <v>404</v>
      </c>
      <c r="I6253" s="320" t="s">
        <v>405</v>
      </c>
      <c r="J6253" s="320" t="s">
        <v>548</v>
      </c>
      <c r="K6253" s="320" t="s">
        <v>392</v>
      </c>
      <c r="L6253" s="320" t="s">
        <v>541</v>
      </c>
      <c r="M6253" s="320" t="s">
        <v>463</v>
      </c>
      <c r="N6253" s="322">
        <v>1</v>
      </c>
      <c r="O6253" s="323">
        <v>347.19</v>
      </c>
      <c r="P6253" s="322">
        <v>2999</v>
      </c>
      <c r="Q6253" t="str">
        <f t="shared" si="100"/>
        <v>3-Small C&amp;I</v>
      </c>
    </row>
    <row r="6254" spans="1:17" x14ac:dyDescent="0.35">
      <c r="A6254" s="314">
        <v>5</v>
      </c>
      <c r="B6254" s="315" t="s">
        <v>241</v>
      </c>
      <c r="C6254" s="316">
        <v>2022</v>
      </c>
      <c r="D6254" s="316">
        <v>3</v>
      </c>
      <c r="E6254" s="315" t="s">
        <v>546</v>
      </c>
      <c r="F6254" s="326">
        <v>79</v>
      </c>
      <c r="G6254" s="315" t="s">
        <v>456</v>
      </c>
      <c r="H6254" s="315" t="s">
        <v>390</v>
      </c>
      <c r="I6254" s="315" t="s">
        <v>391</v>
      </c>
      <c r="J6254" s="315" t="s">
        <v>548</v>
      </c>
      <c r="K6254" s="315" t="s">
        <v>392</v>
      </c>
      <c r="L6254" s="315" t="s">
        <v>542</v>
      </c>
      <c r="M6254" s="315" t="s">
        <v>518</v>
      </c>
      <c r="N6254" s="317">
        <v>1</v>
      </c>
      <c r="O6254" s="318">
        <v>9.64</v>
      </c>
      <c r="P6254" s="317">
        <v>0</v>
      </c>
      <c r="Q6254" t="str">
        <f t="shared" si="100"/>
        <v>3-Small C&amp;I</v>
      </c>
    </row>
    <row r="6255" spans="1:17" x14ac:dyDescent="0.35">
      <c r="A6255" s="319">
        <v>5</v>
      </c>
      <c r="B6255" s="320" t="s">
        <v>241</v>
      </c>
      <c r="C6255" s="321">
        <v>2022</v>
      </c>
      <c r="D6255" s="321">
        <v>3</v>
      </c>
      <c r="E6255" s="320" t="s">
        <v>546</v>
      </c>
      <c r="F6255" s="327">
        <v>79</v>
      </c>
      <c r="G6255" s="320" t="s">
        <v>456</v>
      </c>
      <c r="H6255" s="320" t="s">
        <v>418</v>
      </c>
      <c r="I6255" s="320" t="s">
        <v>419</v>
      </c>
      <c r="J6255" s="320" t="s">
        <v>554</v>
      </c>
      <c r="K6255" s="320" t="s">
        <v>420</v>
      </c>
      <c r="L6255" s="320" t="s">
        <v>542</v>
      </c>
      <c r="M6255" s="320" t="s">
        <v>518</v>
      </c>
      <c r="N6255" s="322">
        <v>1</v>
      </c>
      <c r="O6255" s="323">
        <v>14811.06</v>
      </c>
      <c r="P6255" s="322">
        <v>50800</v>
      </c>
      <c r="Q6255" t="str">
        <f t="shared" si="100"/>
        <v>4-Medium C&amp;I</v>
      </c>
    </row>
    <row r="6256" spans="1:17" x14ac:dyDescent="0.35">
      <c r="A6256" s="314">
        <v>5</v>
      </c>
      <c r="B6256" s="315" t="s">
        <v>241</v>
      </c>
      <c r="C6256" s="316">
        <v>2022</v>
      </c>
      <c r="D6256" s="316">
        <v>3</v>
      </c>
      <c r="E6256" s="315" t="s">
        <v>546</v>
      </c>
      <c r="F6256" s="326">
        <v>79</v>
      </c>
      <c r="G6256" s="315" t="s">
        <v>456</v>
      </c>
      <c r="H6256" s="315" t="s">
        <v>519</v>
      </c>
      <c r="I6256" s="315" t="s">
        <v>520</v>
      </c>
      <c r="J6256" s="315" t="s">
        <v>279</v>
      </c>
      <c r="K6256" s="315" t="s">
        <v>521</v>
      </c>
      <c r="L6256" s="315" t="s">
        <v>542</v>
      </c>
      <c r="M6256" s="315" t="s">
        <v>518</v>
      </c>
      <c r="N6256" s="317">
        <v>17</v>
      </c>
      <c r="O6256" s="318">
        <v>6248.38</v>
      </c>
      <c r="P6256" s="317">
        <v>2390388</v>
      </c>
      <c r="Q6256" t="str">
        <f t="shared" si="100"/>
        <v>OTHER</v>
      </c>
    </row>
    <row r="6257" spans="1:17" x14ac:dyDescent="0.35">
      <c r="A6257" s="319">
        <v>5</v>
      </c>
      <c r="B6257" s="320" t="s">
        <v>241</v>
      </c>
      <c r="C6257" s="321">
        <v>2022</v>
      </c>
      <c r="D6257" s="321">
        <v>3</v>
      </c>
      <c r="E6257" s="320" t="s">
        <v>546</v>
      </c>
      <c r="F6257" s="327">
        <v>79</v>
      </c>
      <c r="G6257" s="320" t="s">
        <v>456</v>
      </c>
      <c r="H6257" s="320" t="s">
        <v>404</v>
      </c>
      <c r="I6257" s="320" t="s">
        <v>405</v>
      </c>
      <c r="J6257" s="320" t="s">
        <v>548</v>
      </c>
      <c r="K6257" s="320" t="s">
        <v>392</v>
      </c>
      <c r="L6257" s="320" t="s">
        <v>543</v>
      </c>
      <c r="M6257" s="320" t="s">
        <v>522</v>
      </c>
      <c r="N6257" s="322">
        <v>82</v>
      </c>
      <c r="O6257" s="323">
        <v>24579.71</v>
      </c>
      <c r="P6257" s="322">
        <v>213743</v>
      </c>
      <c r="Q6257" t="str">
        <f t="shared" si="100"/>
        <v>3-Small C&amp;I</v>
      </c>
    </row>
    <row r="6258" spans="1:17" x14ac:dyDescent="0.35">
      <c r="A6258" s="314">
        <v>5</v>
      </c>
      <c r="B6258" s="315" t="s">
        <v>241</v>
      </c>
      <c r="C6258" s="316">
        <v>2022</v>
      </c>
      <c r="D6258" s="316">
        <v>3</v>
      </c>
      <c r="E6258" s="315" t="s">
        <v>546</v>
      </c>
      <c r="F6258" s="326">
        <v>79</v>
      </c>
      <c r="G6258" s="315" t="s">
        <v>456</v>
      </c>
      <c r="H6258" s="315" t="s">
        <v>433</v>
      </c>
      <c r="I6258" s="315" t="s">
        <v>434</v>
      </c>
      <c r="J6258" s="315" t="s">
        <v>553</v>
      </c>
      <c r="K6258" s="315" t="s">
        <v>412</v>
      </c>
      <c r="L6258" s="315" t="s">
        <v>543</v>
      </c>
      <c r="M6258" s="315" t="s">
        <v>522</v>
      </c>
      <c r="N6258" s="317">
        <v>7</v>
      </c>
      <c r="O6258" s="318">
        <v>365.03</v>
      </c>
      <c r="P6258" s="317">
        <v>2844</v>
      </c>
      <c r="Q6258" t="str">
        <f t="shared" si="100"/>
        <v>3-Small C&amp;I</v>
      </c>
    </row>
    <row r="6259" spans="1:17" x14ac:dyDescent="0.35">
      <c r="A6259" s="319">
        <v>5</v>
      </c>
      <c r="B6259" s="320" t="s">
        <v>241</v>
      </c>
      <c r="C6259" s="321">
        <v>2022</v>
      </c>
      <c r="D6259" s="321">
        <v>3</v>
      </c>
      <c r="E6259" s="320" t="s">
        <v>546</v>
      </c>
      <c r="F6259" s="327">
        <v>79</v>
      </c>
      <c r="G6259" s="320" t="s">
        <v>456</v>
      </c>
      <c r="H6259" s="320" t="s">
        <v>437</v>
      </c>
      <c r="I6259" s="320" t="s">
        <v>438</v>
      </c>
      <c r="J6259" s="320" t="s">
        <v>554</v>
      </c>
      <c r="K6259" s="320" t="s">
        <v>420</v>
      </c>
      <c r="L6259" s="320" t="s">
        <v>543</v>
      </c>
      <c r="M6259" s="320" t="s">
        <v>522</v>
      </c>
      <c r="N6259" s="322">
        <v>3</v>
      </c>
      <c r="O6259" s="323">
        <v>6315.06</v>
      </c>
      <c r="P6259" s="322">
        <v>61300</v>
      </c>
      <c r="Q6259" t="str">
        <f t="shared" si="100"/>
        <v>4-Medium C&amp;I</v>
      </c>
    </row>
    <row r="6260" spans="1:17" x14ac:dyDescent="0.3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</v>
      </c>
      <c r="P6260">
        <v>1562066</v>
      </c>
      <c r="Q6260" t="str">
        <f t="shared" si="100"/>
        <v>1-Residential</v>
      </c>
    </row>
    <row r="6261" spans="1:17" x14ac:dyDescent="0.3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</v>
      </c>
      <c r="P6261">
        <v>3513</v>
      </c>
      <c r="Q6261" t="str">
        <f t="shared" si="100"/>
        <v>1-Residential</v>
      </c>
    </row>
    <row r="6262" spans="1:17" x14ac:dyDescent="0.3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</v>
      </c>
      <c r="P6262">
        <v>13960</v>
      </c>
      <c r="Q6262" t="str">
        <f t="shared" si="100"/>
        <v>3-Small C&amp;I</v>
      </c>
    </row>
    <row r="6263" spans="1:17" x14ac:dyDescent="0.3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</v>
      </c>
      <c r="P6263">
        <v>40638</v>
      </c>
      <c r="Q6263" t="str">
        <f t="shared" si="100"/>
        <v>2-Low Income Residential</v>
      </c>
    </row>
    <row r="6264" spans="1:17" x14ac:dyDescent="0.3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x14ac:dyDescent="0.3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</v>
      </c>
      <c r="P6265">
        <v>6402425</v>
      </c>
      <c r="Q6265" t="str">
        <f t="shared" si="100"/>
        <v>1-Residential</v>
      </c>
    </row>
    <row r="6266" spans="1:17" x14ac:dyDescent="0.3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x14ac:dyDescent="0.3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x14ac:dyDescent="0.3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</v>
      </c>
      <c r="P6268">
        <v>438</v>
      </c>
      <c r="Q6268" t="str">
        <f t="shared" si="100"/>
        <v>3-Small C&amp;I</v>
      </c>
    </row>
    <row r="6269" spans="1:17" x14ac:dyDescent="0.3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3385.91</v>
      </c>
      <c r="P6269">
        <v>11152</v>
      </c>
      <c r="Q6269" t="str">
        <f t="shared" si="100"/>
        <v>1-Residential</v>
      </c>
    </row>
    <row r="6270" spans="1:17" x14ac:dyDescent="0.3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44975.1</v>
      </c>
      <c r="P6270">
        <v>174244</v>
      </c>
      <c r="Q6270" t="str">
        <f t="shared" si="100"/>
        <v>3-Small C&amp;I</v>
      </c>
    </row>
    <row r="6271" spans="1:17" x14ac:dyDescent="0.3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</v>
      </c>
      <c r="P6271">
        <v>950</v>
      </c>
      <c r="Q6271" t="str">
        <f t="shared" si="100"/>
        <v>3-Small C&amp;I</v>
      </c>
    </row>
    <row r="6272" spans="1:17" x14ac:dyDescent="0.3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x14ac:dyDescent="0.3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x14ac:dyDescent="0.3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</v>
      </c>
      <c r="P6274">
        <v>21</v>
      </c>
      <c r="Q6274" t="str">
        <f t="shared" si="100"/>
        <v>Street</v>
      </c>
    </row>
    <row r="6275" spans="1:17" x14ac:dyDescent="0.3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x14ac:dyDescent="0.3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10605.71</v>
      </c>
      <c r="P6276">
        <v>48840</v>
      </c>
      <c r="Q6276" t="str">
        <f t="shared" si="100"/>
        <v>5-Large C&amp;I</v>
      </c>
    </row>
    <row r="6277" spans="1:17" x14ac:dyDescent="0.3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x14ac:dyDescent="0.3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4250.08</v>
      </c>
      <c r="P6278">
        <v>29519</v>
      </c>
      <c r="Q6278" t="str">
        <f t="shared" si="100"/>
        <v>1-Residential</v>
      </c>
    </row>
    <row r="6279" spans="1:17" x14ac:dyDescent="0.3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188353.49</v>
      </c>
      <c r="P6279">
        <v>1576232</v>
      </c>
      <c r="Q6279" t="str">
        <f t="shared" si="100"/>
        <v>3-Small C&amp;I</v>
      </c>
    </row>
    <row r="6280" spans="1:17" x14ac:dyDescent="0.3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x14ac:dyDescent="0.3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</v>
      </c>
      <c r="P6281">
        <v>2116</v>
      </c>
      <c r="Q6281" t="str">
        <f t="shared" si="100"/>
        <v>3-Small C&amp;I</v>
      </c>
    </row>
    <row r="6282" spans="1:17" x14ac:dyDescent="0.3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</v>
      </c>
      <c r="P6282">
        <v>27946</v>
      </c>
      <c r="Q6282" t="str">
        <f t="shared" si="100"/>
        <v>3-Small C&amp;I</v>
      </c>
    </row>
    <row r="6283" spans="1:17" x14ac:dyDescent="0.3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126696.26</v>
      </c>
      <c r="P6283">
        <v>1264394</v>
      </c>
      <c r="Q6283" t="str">
        <f t="shared" si="100"/>
        <v>4-Medium C&amp;I</v>
      </c>
    </row>
    <row r="6284" spans="1:17" x14ac:dyDescent="0.3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</v>
      </c>
      <c r="P6284">
        <v>0</v>
      </c>
      <c r="Q6284" t="str">
        <f t="shared" si="100"/>
        <v>4-Medium C&amp;I</v>
      </c>
    </row>
    <row r="6285" spans="1:17" x14ac:dyDescent="0.3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700.53</v>
      </c>
      <c r="P6285">
        <v>2400</v>
      </c>
      <c r="Q6285" t="str">
        <f t="shared" si="100"/>
        <v>4-Medium C&amp;I</v>
      </c>
    </row>
    <row r="6286" spans="1:17" x14ac:dyDescent="0.3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ref="Q6286:Q6349" si="101">VLOOKUP(TRIM(J6286),S:T,2,FALSE)</f>
        <v>5-Large C&amp;I</v>
      </c>
    </row>
    <row r="6287" spans="1:17" x14ac:dyDescent="0.3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x14ac:dyDescent="0.3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6673.99</v>
      </c>
      <c r="P6288">
        <v>15559</v>
      </c>
      <c r="Q6288" t="str">
        <f t="shared" si="101"/>
        <v>Street</v>
      </c>
    </row>
    <row r="6289" spans="1:17" x14ac:dyDescent="0.3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</v>
      </c>
      <c r="P6289">
        <v>6543</v>
      </c>
      <c r="Q6289" t="str">
        <f t="shared" si="101"/>
        <v>Street</v>
      </c>
    </row>
    <row r="6290" spans="1:17" x14ac:dyDescent="0.3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x14ac:dyDescent="0.3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</v>
      </c>
      <c r="P6291">
        <v>144</v>
      </c>
      <c r="Q6291" t="str">
        <f t="shared" si="101"/>
        <v>2-Low Income Residential</v>
      </c>
    </row>
    <row r="6292" spans="1:17" x14ac:dyDescent="0.3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x14ac:dyDescent="0.3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x14ac:dyDescent="0.3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12.61</v>
      </c>
      <c r="P6294">
        <v>29</v>
      </c>
      <c r="Q6294" t="str">
        <f t="shared" si="101"/>
        <v>Street</v>
      </c>
    </row>
    <row r="6295" spans="1:17" x14ac:dyDescent="0.3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29.83</v>
      </c>
      <c r="P6295">
        <v>133</v>
      </c>
      <c r="Q6295" t="str">
        <f t="shared" si="101"/>
        <v>Street</v>
      </c>
    </row>
    <row r="6296" spans="1:17" x14ac:dyDescent="0.3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x14ac:dyDescent="0.3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48792.45</v>
      </c>
      <c r="P6297">
        <v>182879</v>
      </c>
      <c r="Q6297" t="str">
        <f t="shared" si="101"/>
        <v>1-Residential</v>
      </c>
    </row>
    <row r="6298" spans="1:17" x14ac:dyDescent="0.3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</v>
      </c>
      <c r="P6298">
        <v>688246</v>
      </c>
      <c r="Q6298" t="str">
        <f t="shared" si="101"/>
        <v>3-Small C&amp;I</v>
      </c>
    </row>
    <row r="6299" spans="1:17" x14ac:dyDescent="0.3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x14ac:dyDescent="0.3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15718.05</v>
      </c>
      <c r="P6300">
        <v>90871</v>
      </c>
      <c r="Q6300" t="str">
        <f t="shared" si="101"/>
        <v>2-Low Income Residential</v>
      </c>
    </row>
    <row r="6301" spans="1:17" x14ac:dyDescent="0.3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90748.28</v>
      </c>
      <c r="P6301">
        <v>348835</v>
      </c>
      <c r="Q6301" t="str">
        <f t="shared" si="101"/>
        <v>3-Small C&amp;I</v>
      </c>
    </row>
    <row r="6302" spans="1:17" x14ac:dyDescent="0.3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-8170.94</v>
      </c>
      <c r="P6302">
        <v>6614</v>
      </c>
      <c r="Q6302" t="str">
        <f t="shared" si="101"/>
        <v>3-Small C&amp;I</v>
      </c>
    </row>
    <row r="6303" spans="1:17" x14ac:dyDescent="0.3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x14ac:dyDescent="0.3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x14ac:dyDescent="0.3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x14ac:dyDescent="0.3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</v>
      </c>
      <c r="P6306">
        <v>65872</v>
      </c>
      <c r="Q6306" t="str">
        <f t="shared" si="101"/>
        <v>Street</v>
      </c>
    </row>
    <row r="6307" spans="1:17" x14ac:dyDescent="0.3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x14ac:dyDescent="0.3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1608742.9</v>
      </c>
      <c r="P6308">
        <v>35481085</v>
      </c>
      <c r="Q6308" t="str">
        <f t="shared" si="101"/>
        <v>2-Low Income Residential</v>
      </c>
    </row>
    <row r="6309" spans="1:17" x14ac:dyDescent="0.3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-65102.1</v>
      </c>
      <c r="P6309">
        <v>517106</v>
      </c>
      <c r="Q6309" t="str">
        <f t="shared" si="101"/>
        <v>3-Small C&amp;I</v>
      </c>
    </row>
    <row r="6310" spans="1:17" x14ac:dyDescent="0.3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35249.42</v>
      </c>
      <c r="P6310">
        <v>253633</v>
      </c>
      <c r="Q6310" t="str">
        <f t="shared" si="101"/>
        <v>3-Small C&amp;I</v>
      </c>
    </row>
    <row r="6311" spans="1:17" x14ac:dyDescent="0.3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370543.42</v>
      </c>
      <c r="P6311">
        <v>1286610</v>
      </c>
      <c r="Q6311" t="str">
        <f t="shared" si="101"/>
        <v>1-Residential</v>
      </c>
    </row>
    <row r="6312" spans="1:17" x14ac:dyDescent="0.3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x14ac:dyDescent="0.3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</v>
      </c>
      <c r="P6313">
        <v>50262989</v>
      </c>
      <c r="Q6313" t="str">
        <f t="shared" si="101"/>
        <v>3-Small C&amp;I</v>
      </c>
    </row>
    <row r="6314" spans="1:17" x14ac:dyDescent="0.3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x14ac:dyDescent="0.3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</v>
      </c>
      <c r="P6315">
        <v>94580</v>
      </c>
      <c r="Q6315" t="str">
        <f t="shared" si="101"/>
        <v>3-Small C&amp;I</v>
      </c>
    </row>
    <row r="6316" spans="1:17" x14ac:dyDescent="0.3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-445892.74</v>
      </c>
      <c r="P6316">
        <v>632992</v>
      </c>
      <c r="Q6316" t="str">
        <f t="shared" si="101"/>
        <v>3-Small C&amp;I</v>
      </c>
    </row>
    <row r="6317" spans="1:17" x14ac:dyDescent="0.3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1451885.9</v>
      </c>
      <c r="P6317">
        <v>7413697</v>
      </c>
      <c r="Q6317" t="str">
        <f t="shared" si="101"/>
        <v>3-Small C&amp;I</v>
      </c>
    </row>
    <row r="6318" spans="1:17" x14ac:dyDescent="0.3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</v>
      </c>
      <c r="P6318">
        <v>189184</v>
      </c>
      <c r="Q6318" t="str">
        <f t="shared" si="101"/>
        <v>3-Small C&amp;I</v>
      </c>
    </row>
    <row r="6319" spans="1:17" x14ac:dyDescent="0.3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x14ac:dyDescent="0.3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10.62</v>
      </c>
      <c r="P6320">
        <v>0</v>
      </c>
      <c r="Q6320" t="str">
        <f t="shared" si="101"/>
        <v>3-Small C&amp;I</v>
      </c>
    </row>
    <row r="6321" spans="1:17" x14ac:dyDescent="0.3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5214.66</v>
      </c>
      <c r="P6321">
        <v>19779</v>
      </c>
      <c r="Q6321" t="str">
        <f t="shared" si="101"/>
        <v>3-Small C&amp;I</v>
      </c>
    </row>
    <row r="6322" spans="1:17" x14ac:dyDescent="0.3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x14ac:dyDescent="0.3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x14ac:dyDescent="0.3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</v>
      </c>
      <c r="P6324">
        <v>901665</v>
      </c>
      <c r="Q6324" t="str">
        <f t="shared" si="101"/>
        <v>4-Medium C&amp;I</v>
      </c>
    </row>
    <row r="6325" spans="1:17" x14ac:dyDescent="0.3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</v>
      </c>
      <c r="P6325">
        <v>444973</v>
      </c>
      <c r="Q6325" t="str">
        <f t="shared" si="101"/>
        <v>4-Medium C&amp;I</v>
      </c>
    </row>
    <row r="6326" spans="1:17" x14ac:dyDescent="0.3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x14ac:dyDescent="0.3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x14ac:dyDescent="0.3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311250.67</v>
      </c>
      <c r="P6328">
        <v>1129951</v>
      </c>
      <c r="Q6328" t="str">
        <f t="shared" si="101"/>
        <v>Street</v>
      </c>
    </row>
    <row r="6329" spans="1:17" x14ac:dyDescent="0.3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541.39</v>
      </c>
      <c r="P6329">
        <v>4564</v>
      </c>
      <c r="Q6329" t="str">
        <f t="shared" si="101"/>
        <v>3-Small C&amp;I</v>
      </c>
    </row>
    <row r="6330" spans="1:17" x14ac:dyDescent="0.3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</v>
      </c>
      <c r="P6330">
        <v>254000</v>
      </c>
      <c r="Q6330" t="str">
        <f t="shared" si="101"/>
        <v>5-Large C&amp;I</v>
      </c>
    </row>
    <row r="6331" spans="1:17" x14ac:dyDescent="0.3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x14ac:dyDescent="0.3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x14ac:dyDescent="0.3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</v>
      </c>
      <c r="P6333">
        <v>2680964</v>
      </c>
      <c r="Q6333" t="str">
        <f t="shared" si="101"/>
        <v>1-Residential</v>
      </c>
    </row>
    <row r="6334" spans="1:17" x14ac:dyDescent="0.3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x14ac:dyDescent="0.3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x14ac:dyDescent="0.3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</v>
      </c>
      <c r="P6336">
        <v>402016</v>
      </c>
      <c r="Q6336" t="str">
        <f t="shared" si="101"/>
        <v>3-Small C&amp;I</v>
      </c>
    </row>
    <row r="6337" spans="1:17" x14ac:dyDescent="0.3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x14ac:dyDescent="0.3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</v>
      </c>
      <c r="P6338">
        <v>9877051</v>
      </c>
      <c r="Q6338" t="str">
        <f t="shared" si="101"/>
        <v>3-Small C&amp;I</v>
      </c>
    </row>
    <row r="6339" spans="1:17" x14ac:dyDescent="0.3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x14ac:dyDescent="0.3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742142.72</v>
      </c>
      <c r="P6340">
        <v>8224582</v>
      </c>
      <c r="Q6340" t="str">
        <f t="shared" si="101"/>
        <v>4-Medium C&amp;I</v>
      </c>
    </row>
    <row r="6341" spans="1:17" x14ac:dyDescent="0.3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</v>
      </c>
      <c r="P6341">
        <v>4481808</v>
      </c>
      <c r="Q6341" t="str">
        <f t="shared" si="101"/>
        <v>4-Medium C&amp;I</v>
      </c>
    </row>
    <row r="6342" spans="1:17" x14ac:dyDescent="0.3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408695.93</v>
      </c>
      <c r="P6342">
        <v>2488624</v>
      </c>
      <c r="Q6342" t="str">
        <f t="shared" si="101"/>
        <v>3-Small C&amp;I</v>
      </c>
    </row>
    <row r="6343" spans="1:17" x14ac:dyDescent="0.3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</v>
      </c>
      <c r="P6343">
        <v>292</v>
      </c>
      <c r="Q6343" t="str">
        <f t="shared" si="101"/>
        <v>3-Small C&amp;I</v>
      </c>
    </row>
    <row r="6344" spans="1:17" x14ac:dyDescent="0.3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x14ac:dyDescent="0.3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38338.46</v>
      </c>
      <c r="P6345">
        <v>155079</v>
      </c>
      <c r="Q6345" t="str">
        <f t="shared" si="101"/>
        <v>4-Medium C&amp;I</v>
      </c>
    </row>
    <row r="6346" spans="1:17" x14ac:dyDescent="0.3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520909.42</v>
      </c>
      <c r="P6346">
        <v>2075624</v>
      </c>
      <c r="Q6346" t="str">
        <f t="shared" si="101"/>
        <v>4-Medium C&amp;I</v>
      </c>
    </row>
    <row r="6347" spans="1:17" x14ac:dyDescent="0.3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</v>
      </c>
      <c r="P6347">
        <v>9588</v>
      </c>
      <c r="Q6347" t="str">
        <f t="shared" si="101"/>
        <v>Street</v>
      </c>
    </row>
    <row r="6348" spans="1:17" x14ac:dyDescent="0.3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5396.83</v>
      </c>
      <c r="P6348">
        <v>14989</v>
      </c>
      <c r="Q6348" t="str">
        <f t="shared" si="101"/>
        <v>Street</v>
      </c>
    </row>
    <row r="6349" spans="1:17" x14ac:dyDescent="0.3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x14ac:dyDescent="0.3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411542.11</v>
      </c>
      <c r="P6350">
        <v>1799700</v>
      </c>
      <c r="Q6350" t="str">
        <f t="shared" ref="Q6350:Q6413" si="102">VLOOKUP(TRIM(J6350),S:T,2,FALSE)</f>
        <v>5-Large C&amp;I</v>
      </c>
    </row>
    <row r="6351" spans="1:17" x14ac:dyDescent="0.3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1517644.15</v>
      </c>
      <c r="P6351">
        <v>6661553</v>
      </c>
      <c r="Q6351" t="str">
        <f t="shared" si="102"/>
        <v>5-Large C&amp;I</v>
      </c>
    </row>
    <row r="6352" spans="1:17" x14ac:dyDescent="0.3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x14ac:dyDescent="0.3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</v>
      </c>
      <c r="P6353">
        <v>4179618</v>
      </c>
      <c r="Q6353" t="str">
        <f t="shared" si="102"/>
        <v>3-Small C&amp;I</v>
      </c>
    </row>
    <row r="6354" spans="1:17" x14ac:dyDescent="0.3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</v>
      </c>
      <c r="P6354">
        <v>300</v>
      </c>
      <c r="Q6354" t="str">
        <f t="shared" si="102"/>
        <v>3-Small C&amp;I</v>
      </c>
    </row>
    <row r="6355" spans="1:17" x14ac:dyDescent="0.3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x14ac:dyDescent="0.3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768.51</v>
      </c>
      <c r="P6356">
        <v>2951</v>
      </c>
      <c r="Q6356" t="str">
        <f t="shared" si="102"/>
        <v>3-Small C&amp;I</v>
      </c>
    </row>
    <row r="6357" spans="1:17" x14ac:dyDescent="0.3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</v>
      </c>
      <c r="P6357">
        <v>118117</v>
      </c>
      <c r="Q6357" t="str">
        <f t="shared" si="102"/>
        <v>Street</v>
      </c>
    </row>
    <row r="6358" spans="1:17" x14ac:dyDescent="0.3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x14ac:dyDescent="0.3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34782.92</v>
      </c>
      <c r="P6359">
        <v>83430</v>
      </c>
      <c r="Q6359" t="str">
        <f t="shared" si="102"/>
        <v>Street</v>
      </c>
    </row>
    <row r="6360" spans="1:17" x14ac:dyDescent="0.3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50143.39</v>
      </c>
      <c r="P6360">
        <v>129659</v>
      </c>
      <c r="Q6360" t="str">
        <f t="shared" si="102"/>
        <v>Street</v>
      </c>
    </row>
    <row r="6361" spans="1:17" x14ac:dyDescent="0.3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847.8</v>
      </c>
      <c r="P6361">
        <v>1363</v>
      </c>
      <c r="Q6361" t="str">
        <f t="shared" si="102"/>
        <v>Street</v>
      </c>
    </row>
    <row r="6362" spans="1:17" x14ac:dyDescent="0.3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x14ac:dyDescent="0.3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</v>
      </c>
      <c r="P6363">
        <v>214018</v>
      </c>
      <c r="Q6363" t="str">
        <f t="shared" si="102"/>
        <v>Street</v>
      </c>
    </row>
    <row r="6364" spans="1:17" x14ac:dyDescent="0.3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x14ac:dyDescent="0.3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75.91</v>
      </c>
      <c r="P6365">
        <v>255</v>
      </c>
      <c r="Q6365" t="str">
        <f t="shared" si="102"/>
        <v>3-Small C&amp;I</v>
      </c>
    </row>
    <row r="6366" spans="1:17" x14ac:dyDescent="0.3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191.29</v>
      </c>
      <c r="P6366">
        <v>736</v>
      </c>
      <c r="Q6366" t="str">
        <f t="shared" si="102"/>
        <v>3-Small C&amp;I</v>
      </c>
    </row>
    <row r="6367" spans="1:17" x14ac:dyDescent="0.3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</v>
      </c>
      <c r="P6367">
        <v>936195</v>
      </c>
      <c r="Q6367" t="str">
        <f t="shared" si="102"/>
        <v>Street</v>
      </c>
    </row>
    <row r="6368" spans="1:17" x14ac:dyDescent="0.3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</v>
      </c>
      <c r="P6368">
        <v>255434</v>
      </c>
      <c r="Q6368" t="str">
        <f t="shared" si="102"/>
        <v>Street</v>
      </c>
    </row>
    <row r="6369" spans="1:17" x14ac:dyDescent="0.3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x14ac:dyDescent="0.3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1753.81</v>
      </c>
      <c r="P6370">
        <v>3818</v>
      </c>
      <c r="Q6370" t="str">
        <f t="shared" si="102"/>
        <v>Street</v>
      </c>
    </row>
    <row r="6371" spans="1:17" x14ac:dyDescent="0.3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</v>
      </c>
      <c r="P6371">
        <v>1924593</v>
      </c>
      <c r="Q6371" t="str">
        <f t="shared" si="102"/>
        <v>Street</v>
      </c>
    </row>
    <row r="6372" spans="1:17" x14ac:dyDescent="0.3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x14ac:dyDescent="0.3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x14ac:dyDescent="0.3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732.56</v>
      </c>
      <c r="P6374">
        <v>3941</v>
      </c>
      <c r="Q6374" t="str">
        <f t="shared" si="102"/>
        <v>Street</v>
      </c>
    </row>
    <row r="6375" spans="1:17" x14ac:dyDescent="0.3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x14ac:dyDescent="0.3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997.15</v>
      </c>
      <c r="P6376">
        <v>214</v>
      </c>
      <c r="Q6376" t="str">
        <f t="shared" si="102"/>
        <v>Street</v>
      </c>
    </row>
    <row r="6377" spans="1:17" x14ac:dyDescent="0.3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850.64</v>
      </c>
      <c r="P6377">
        <v>5121</v>
      </c>
      <c r="Q6377" t="str">
        <f t="shared" si="102"/>
        <v>3-Small C&amp;I</v>
      </c>
    </row>
    <row r="6378" spans="1:17" x14ac:dyDescent="0.3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x14ac:dyDescent="0.3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x14ac:dyDescent="0.3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</v>
      </c>
      <c r="P6380">
        <v>7076</v>
      </c>
      <c r="Q6380" t="str">
        <f t="shared" si="102"/>
        <v>3-Small C&amp;I</v>
      </c>
    </row>
    <row r="6381" spans="1:17" x14ac:dyDescent="0.3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</v>
      </c>
      <c r="P6381">
        <v>4640624</v>
      </c>
      <c r="Q6381" t="str">
        <f t="shared" si="102"/>
        <v>2-Low Income Residential</v>
      </c>
    </row>
    <row r="6382" spans="1:17" x14ac:dyDescent="0.3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</v>
      </c>
      <c r="P6382">
        <v>15335</v>
      </c>
      <c r="Q6382" t="str">
        <f t="shared" si="102"/>
        <v>2-Low Income Residential</v>
      </c>
    </row>
    <row r="6383" spans="1:17" x14ac:dyDescent="0.3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</v>
      </c>
      <c r="P6383">
        <v>144</v>
      </c>
      <c r="Q6383" t="str">
        <f t="shared" si="102"/>
        <v>Street</v>
      </c>
    </row>
    <row r="6384" spans="1:17" x14ac:dyDescent="0.3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537.51</v>
      </c>
      <c r="P6384">
        <v>1227</v>
      </c>
      <c r="Q6384" t="str">
        <f t="shared" si="102"/>
        <v>Street</v>
      </c>
    </row>
    <row r="6385" spans="1:17" x14ac:dyDescent="0.3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</v>
      </c>
      <c r="P6385">
        <v>373</v>
      </c>
      <c r="Q6385" t="str">
        <f t="shared" si="102"/>
        <v>Street</v>
      </c>
    </row>
    <row r="6386" spans="1:17" x14ac:dyDescent="0.3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</v>
      </c>
      <c r="P6386">
        <v>28177057</v>
      </c>
      <c r="Q6386" t="str">
        <f t="shared" si="102"/>
        <v>1-Residential</v>
      </c>
    </row>
    <row r="6387" spans="1:17" x14ac:dyDescent="0.3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</v>
      </c>
      <c r="P6387">
        <v>4451547</v>
      </c>
      <c r="Q6387" t="str">
        <f t="shared" si="102"/>
        <v>2-Low Income Residential</v>
      </c>
    </row>
    <row r="6388" spans="1:17" x14ac:dyDescent="0.3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</v>
      </c>
      <c r="P6388">
        <v>19342</v>
      </c>
      <c r="Q6388" t="str">
        <f t="shared" si="102"/>
        <v>3-Small C&amp;I</v>
      </c>
    </row>
    <row r="6389" spans="1:17" x14ac:dyDescent="0.3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1326.37</v>
      </c>
      <c r="P6389">
        <v>2322</v>
      </c>
      <c r="Q6389" t="str">
        <f t="shared" si="102"/>
        <v>Street</v>
      </c>
    </row>
    <row r="6390" spans="1:17" x14ac:dyDescent="0.3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x14ac:dyDescent="0.3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x14ac:dyDescent="0.3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8.09</v>
      </c>
      <c r="P6392">
        <v>9</v>
      </c>
      <c r="Q6392" t="str">
        <f t="shared" si="102"/>
        <v>3-Small C&amp;I</v>
      </c>
    </row>
    <row r="6393" spans="1:17" x14ac:dyDescent="0.3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70.83</v>
      </c>
      <c r="P6393">
        <v>383</v>
      </c>
      <c r="Q6393" t="str">
        <f t="shared" si="102"/>
        <v>Street</v>
      </c>
    </row>
    <row r="6394" spans="1:17" x14ac:dyDescent="0.3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x14ac:dyDescent="0.3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</v>
      </c>
      <c r="P6395">
        <v>402</v>
      </c>
      <c r="Q6395" t="str">
        <f t="shared" si="102"/>
        <v>1-Residential</v>
      </c>
    </row>
    <row r="6396" spans="1:17" x14ac:dyDescent="0.3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2789.95</v>
      </c>
      <c r="P6396">
        <v>11573</v>
      </c>
      <c r="Q6396" t="str">
        <f t="shared" si="102"/>
        <v>3-Small C&amp;I</v>
      </c>
    </row>
    <row r="6397" spans="1:17" x14ac:dyDescent="0.3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x14ac:dyDescent="0.3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x14ac:dyDescent="0.3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26535.37</v>
      </c>
      <c r="P6399">
        <v>142800</v>
      </c>
      <c r="Q6399" t="str">
        <f t="shared" si="102"/>
        <v>5-Large C&amp;I</v>
      </c>
    </row>
    <row r="6400" spans="1:17" x14ac:dyDescent="0.3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x14ac:dyDescent="0.3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x14ac:dyDescent="0.3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</v>
      </c>
      <c r="P6402">
        <v>7183</v>
      </c>
      <c r="Q6402" t="str">
        <f t="shared" si="102"/>
        <v>3-Small C&amp;I</v>
      </c>
    </row>
    <row r="6403" spans="1:17" x14ac:dyDescent="0.3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x14ac:dyDescent="0.3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</v>
      </c>
      <c r="P6404">
        <v>2604</v>
      </c>
      <c r="Q6404" t="str">
        <f t="shared" si="102"/>
        <v>3-Small C&amp;I</v>
      </c>
    </row>
    <row r="6405" spans="1:17" x14ac:dyDescent="0.3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</v>
      </c>
      <c r="P6405">
        <v>0</v>
      </c>
      <c r="Q6405" t="str">
        <f t="shared" si="102"/>
        <v>3-Small C&amp;I</v>
      </c>
    </row>
    <row r="6406" spans="1:17" x14ac:dyDescent="0.3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x14ac:dyDescent="0.3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5472.53</v>
      </c>
      <c r="P6407">
        <v>3324871</v>
      </c>
      <c r="Q6407" t="str">
        <f t="shared" si="102"/>
        <v>OTHER</v>
      </c>
    </row>
    <row r="6408" spans="1:17" x14ac:dyDescent="0.3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x14ac:dyDescent="0.3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</v>
      </c>
      <c r="P6409">
        <v>127511</v>
      </c>
      <c r="Q6409" t="str">
        <f t="shared" si="102"/>
        <v>3-Small C&amp;I</v>
      </c>
    </row>
    <row r="6410" spans="1:17" x14ac:dyDescent="0.3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360.59</v>
      </c>
      <c r="P6410">
        <v>2844</v>
      </c>
      <c r="Q6410" t="str">
        <f t="shared" si="102"/>
        <v>3-Small C&amp;I</v>
      </c>
    </row>
    <row r="6411" spans="1:17" x14ac:dyDescent="0.3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8774.57</v>
      </c>
      <c r="P6411">
        <v>90400</v>
      </c>
      <c r="Q6411" t="str">
        <f t="shared" si="102"/>
        <v>4-Medium C&amp;I</v>
      </c>
    </row>
    <row r="6412" spans="1:17" x14ac:dyDescent="0.3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</v>
      </c>
      <c r="P6412">
        <v>947418</v>
      </c>
      <c r="Q6412" t="str">
        <f t="shared" si="102"/>
        <v>1-Residential</v>
      </c>
    </row>
    <row r="6413" spans="1:17" x14ac:dyDescent="0.3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664.31</v>
      </c>
      <c r="P6413">
        <v>2463</v>
      </c>
      <c r="Q6413" t="str">
        <f t="shared" si="102"/>
        <v>1-Residential</v>
      </c>
    </row>
    <row r="6414" spans="1:17" x14ac:dyDescent="0.3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849.06</v>
      </c>
      <c r="P6414">
        <v>2940</v>
      </c>
      <c r="Q6414" t="str">
        <f t="shared" ref="Q6414:Q6477" si="103">VLOOKUP(TRIM(J6414),S:T,2,FALSE)</f>
        <v>3-Small C&amp;I</v>
      </c>
    </row>
    <row r="6415" spans="1:17" x14ac:dyDescent="0.3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x14ac:dyDescent="0.3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x14ac:dyDescent="0.3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</v>
      </c>
      <c r="P6417">
        <v>5981206</v>
      </c>
      <c r="Q6417" t="str">
        <f t="shared" si="103"/>
        <v>1-Residential</v>
      </c>
    </row>
    <row r="6418" spans="1:17" x14ac:dyDescent="0.3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</v>
      </c>
      <c r="P6418">
        <v>71441</v>
      </c>
      <c r="Q6418" t="str">
        <f t="shared" si="103"/>
        <v>2-Low Income Residential</v>
      </c>
    </row>
    <row r="6419" spans="1:17" x14ac:dyDescent="0.3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x14ac:dyDescent="0.3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210.85</v>
      </c>
      <c r="P6420">
        <v>1546</v>
      </c>
      <c r="Q6420" t="str">
        <f t="shared" si="103"/>
        <v>3-Small C&amp;I</v>
      </c>
    </row>
    <row r="6421" spans="1:17" x14ac:dyDescent="0.3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x14ac:dyDescent="0.3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21906.94</v>
      </c>
      <c r="P6422">
        <v>85763</v>
      </c>
      <c r="Q6422" t="str">
        <f t="shared" si="103"/>
        <v>3-Small C&amp;I</v>
      </c>
    </row>
    <row r="6423" spans="1:17" x14ac:dyDescent="0.3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x14ac:dyDescent="0.3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1995.62</v>
      </c>
      <c r="P6424">
        <v>7364</v>
      </c>
      <c r="Q6424" t="str">
        <f t="shared" si="103"/>
        <v>3-Small C&amp;I</v>
      </c>
    </row>
    <row r="6425" spans="1:17" x14ac:dyDescent="0.3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x14ac:dyDescent="0.3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8.77</v>
      </c>
      <c r="P6426">
        <v>16</v>
      </c>
      <c r="Q6426" t="str">
        <f t="shared" si="103"/>
        <v>Street</v>
      </c>
    </row>
    <row r="6427" spans="1:17" x14ac:dyDescent="0.3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x14ac:dyDescent="0.3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x14ac:dyDescent="0.3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x14ac:dyDescent="0.3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</v>
      </c>
      <c r="P6430">
        <v>21692</v>
      </c>
      <c r="Q6430" t="str">
        <f t="shared" si="103"/>
        <v>1-Residential</v>
      </c>
    </row>
    <row r="6431" spans="1:17" x14ac:dyDescent="0.3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182901.02</v>
      </c>
      <c r="P6431">
        <v>1517254</v>
      </c>
      <c r="Q6431" t="str">
        <f t="shared" si="103"/>
        <v>3-Small C&amp;I</v>
      </c>
    </row>
    <row r="6432" spans="1:17" x14ac:dyDescent="0.3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</v>
      </c>
      <c r="P6432">
        <v>1664</v>
      </c>
      <c r="Q6432" t="str">
        <f t="shared" si="103"/>
        <v>3-Small C&amp;I</v>
      </c>
    </row>
    <row r="6433" spans="1:17" x14ac:dyDescent="0.3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226.2</v>
      </c>
      <c r="P6433">
        <v>1723</v>
      </c>
      <c r="Q6433" t="str">
        <f t="shared" si="103"/>
        <v>3-Small C&amp;I</v>
      </c>
    </row>
    <row r="6434" spans="1:17" x14ac:dyDescent="0.3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x14ac:dyDescent="0.3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x14ac:dyDescent="0.3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687.78</v>
      </c>
      <c r="P6436">
        <v>2520</v>
      </c>
      <c r="Q6436" t="str">
        <f t="shared" si="103"/>
        <v>4-Medium C&amp;I</v>
      </c>
    </row>
    <row r="6437" spans="1:17" x14ac:dyDescent="0.3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</v>
      </c>
      <c r="P6437">
        <v>44149</v>
      </c>
      <c r="Q6437" t="str">
        <f t="shared" si="103"/>
        <v>5-Large C&amp;I</v>
      </c>
    </row>
    <row r="6438" spans="1:17" x14ac:dyDescent="0.3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96.99</v>
      </c>
      <c r="P6438">
        <v>666</v>
      </c>
      <c r="Q6438" t="str">
        <f t="shared" si="103"/>
        <v>3-Small C&amp;I</v>
      </c>
    </row>
    <row r="6439" spans="1:17" x14ac:dyDescent="0.3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5844.33</v>
      </c>
      <c r="P6439">
        <v>11887</v>
      </c>
      <c r="Q6439" t="str">
        <f t="shared" si="103"/>
        <v>Street</v>
      </c>
    </row>
    <row r="6440" spans="1:17" x14ac:dyDescent="0.3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x14ac:dyDescent="0.3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</v>
      </c>
      <c r="P6441">
        <v>10209</v>
      </c>
      <c r="Q6441" t="str">
        <f t="shared" si="103"/>
        <v>1-Residential</v>
      </c>
    </row>
    <row r="6442" spans="1:17" x14ac:dyDescent="0.3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x14ac:dyDescent="0.3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</v>
      </c>
      <c r="P6443">
        <v>3469</v>
      </c>
      <c r="Q6443" t="str">
        <f t="shared" si="103"/>
        <v>2-Low Income Residential</v>
      </c>
    </row>
    <row r="6444" spans="1:17" x14ac:dyDescent="0.3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x14ac:dyDescent="0.3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26.08</v>
      </c>
      <c r="P6445">
        <v>102</v>
      </c>
      <c r="Q6445" t="str">
        <f t="shared" si="103"/>
        <v>Street</v>
      </c>
    </row>
    <row r="6446" spans="1:17" x14ac:dyDescent="0.3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x14ac:dyDescent="0.3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x14ac:dyDescent="0.3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-287572.86</v>
      </c>
      <c r="P6448">
        <v>645760</v>
      </c>
      <c r="Q6448" t="str">
        <f t="shared" si="103"/>
        <v>3-Small C&amp;I</v>
      </c>
    </row>
    <row r="6449" spans="1:17" x14ac:dyDescent="0.3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</v>
      </c>
      <c r="P6449">
        <v>27723165</v>
      </c>
      <c r="Q6449" t="str">
        <f t="shared" si="103"/>
        <v>2-Low Income Residential</v>
      </c>
    </row>
    <row r="6450" spans="1:17" x14ac:dyDescent="0.3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13337.97</v>
      </c>
      <c r="P6450">
        <v>79433</v>
      </c>
      <c r="Q6450" t="str">
        <f t="shared" si="103"/>
        <v>2-Low Income Residential</v>
      </c>
    </row>
    <row r="6451" spans="1:17" x14ac:dyDescent="0.3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79790.37</v>
      </c>
      <c r="P6451">
        <v>308689</v>
      </c>
      <c r="Q6451" t="str">
        <f t="shared" si="103"/>
        <v>3-Small C&amp;I</v>
      </c>
    </row>
    <row r="6452" spans="1:17" x14ac:dyDescent="0.3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x14ac:dyDescent="0.3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x14ac:dyDescent="0.3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</v>
      </c>
      <c r="P6454">
        <v>15837</v>
      </c>
      <c r="Q6454" t="str">
        <f t="shared" si="103"/>
        <v>Street</v>
      </c>
    </row>
    <row r="6455" spans="1:17" x14ac:dyDescent="0.3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x14ac:dyDescent="0.3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21527.35</v>
      </c>
      <c r="P6456">
        <v>50213</v>
      </c>
      <c r="Q6456" t="str">
        <f t="shared" si="103"/>
        <v>Street</v>
      </c>
    </row>
    <row r="6457" spans="1:17" x14ac:dyDescent="0.3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x14ac:dyDescent="0.3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</v>
      </c>
      <c r="P6458">
        <v>30202347</v>
      </c>
      <c r="Q6458" t="str">
        <f t="shared" si="103"/>
        <v>2-Low Income Residential</v>
      </c>
    </row>
    <row r="6459" spans="1:17" x14ac:dyDescent="0.3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</v>
      </c>
      <c r="P6459">
        <v>445413</v>
      </c>
      <c r="Q6459" t="str">
        <f t="shared" si="103"/>
        <v>3-Small C&amp;I</v>
      </c>
    </row>
    <row r="6460" spans="1:17" x14ac:dyDescent="0.3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x14ac:dyDescent="0.3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x14ac:dyDescent="0.3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51.26</v>
      </c>
      <c r="P6462">
        <v>146</v>
      </c>
      <c r="Q6462" t="str">
        <f t="shared" si="103"/>
        <v>1-Residential</v>
      </c>
    </row>
    <row r="6463" spans="1:17" x14ac:dyDescent="0.3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</v>
      </c>
      <c r="P6463">
        <v>45621609</v>
      </c>
      <c r="Q6463" t="str">
        <f t="shared" si="103"/>
        <v>3-Small C&amp;I</v>
      </c>
    </row>
    <row r="6464" spans="1:17" x14ac:dyDescent="0.3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x14ac:dyDescent="0.3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23953.05</v>
      </c>
      <c r="P6465">
        <v>93763</v>
      </c>
      <c r="Q6465" t="str">
        <f t="shared" si="103"/>
        <v>3-Small C&amp;I</v>
      </c>
    </row>
    <row r="6466" spans="1:17" x14ac:dyDescent="0.3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</v>
      </c>
      <c r="P6466">
        <v>428708</v>
      </c>
      <c r="Q6466" t="str">
        <f t="shared" si="103"/>
        <v>3-Small C&amp;I</v>
      </c>
    </row>
    <row r="6467" spans="1:17" x14ac:dyDescent="0.3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957558.47</v>
      </c>
      <c r="P6467">
        <v>6117043</v>
      </c>
      <c r="Q6467" t="str">
        <f t="shared" si="103"/>
        <v>3-Small C&amp;I</v>
      </c>
    </row>
    <row r="6468" spans="1:17" x14ac:dyDescent="0.3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32905.96</v>
      </c>
      <c r="P6468">
        <v>179756</v>
      </c>
      <c r="Q6468" t="str">
        <f t="shared" si="103"/>
        <v>3-Small C&amp;I</v>
      </c>
    </row>
    <row r="6469" spans="1:17" x14ac:dyDescent="0.3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x14ac:dyDescent="0.3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x14ac:dyDescent="0.3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-2305.62</v>
      </c>
      <c r="P6471">
        <v>13300</v>
      </c>
      <c r="Q6471" t="str">
        <f t="shared" si="103"/>
        <v>3-Small C&amp;I</v>
      </c>
    </row>
    <row r="6472" spans="1:17" x14ac:dyDescent="0.3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</v>
      </c>
      <c r="P6472">
        <v>173120</v>
      </c>
      <c r="Q6472" t="str">
        <f t="shared" si="103"/>
        <v>4-Medium C&amp;I</v>
      </c>
    </row>
    <row r="6473" spans="1:17" x14ac:dyDescent="0.3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x14ac:dyDescent="0.3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x14ac:dyDescent="0.3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x14ac:dyDescent="0.3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x14ac:dyDescent="0.3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85795.93</v>
      </c>
      <c r="P6477">
        <v>203005</v>
      </c>
      <c r="Q6477" t="str">
        <f t="shared" si="103"/>
        <v>Street</v>
      </c>
    </row>
    <row r="6478" spans="1:17" x14ac:dyDescent="0.3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ref="Q6478:Q6541" si="104">VLOOKUP(TRIM(J6478),S:T,2,FALSE)</f>
        <v>Street</v>
      </c>
    </row>
    <row r="6479" spans="1:17" x14ac:dyDescent="0.3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x14ac:dyDescent="0.3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497.02</v>
      </c>
      <c r="P6480">
        <v>4127</v>
      </c>
      <c r="Q6480" t="str">
        <f t="shared" si="104"/>
        <v>3-Small C&amp;I</v>
      </c>
    </row>
    <row r="6481" spans="1:17" x14ac:dyDescent="0.3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174346.18</v>
      </c>
      <c r="P6481">
        <v>846744</v>
      </c>
      <c r="Q6481" t="str">
        <f t="shared" si="104"/>
        <v>5-Large C&amp;I</v>
      </c>
    </row>
    <row r="6482" spans="1:17" x14ac:dyDescent="0.3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</v>
      </c>
      <c r="P6482">
        <v>13094797</v>
      </c>
      <c r="Q6482" t="str">
        <f t="shared" si="104"/>
        <v>5-Large C&amp;I</v>
      </c>
    </row>
    <row r="6483" spans="1:17" x14ac:dyDescent="0.3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x14ac:dyDescent="0.3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276622.17</v>
      </c>
      <c r="P6484">
        <v>2016590</v>
      </c>
      <c r="Q6484" t="str">
        <f t="shared" si="104"/>
        <v>1-Residential</v>
      </c>
    </row>
    <row r="6485" spans="1:17" x14ac:dyDescent="0.3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</v>
      </c>
      <c r="P6485">
        <v>81029111</v>
      </c>
      <c r="Q6485" t="str">
        <f t="shared" si="104"/>
        <v>3-Small C&amp;I</v>
      </c>
    </row>
    <row r="6486" spans="1:17" x14ac:dyDescent="0.3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49142.85</v>
      </c>
      <c r="P6486">
        <v>365410</v>
      </c>
      <c r="Q6486" t="str">
        <f t="shared" si="104"/>
        <v>3-Small C&amp;I</v>
      </c>
    </row>
    <row r="6487" spans="1:17" x14ac:dyDescent="0.3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x14ac:dyDescent="0.3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</v>
      </c>
      <c r="P6488">
        <v>7523752</v>
      </c>
      <c r="Q6488" t="str">
        <f t="shared" si="104"/>
        <v>3-Small C&amp;I</v>
      </c>
    </row>
    <row r="6489" spans="1:17" x14ac:dyDescent="0.3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x14ac:dyDescent="0.3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</v>
      </c>
      <c r="P6490">
        <v>5797094</v>
      </c>
      <c r="Q6490" t="str">
        <f t="shared" si="104"/>
        <v>4-Medium C&amp;I</v>
      </c>
    </row>
    <row r="6491" spans="1:17" x14ac:dyDescent="0.3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</v>
      </c>
      <c r="P6491">
        <v>3796312</v>
      </c>
      <c r="Q6491" t="str">
        <f t="shared" si="104"/>
        <v>4-Medium C&amp;I</v>
      </c>
    </row>
    <row r="6492" spans="1:17" x14ac:dyDescent="0.3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181791.33</v>
      </c>
      <c r="P6492">
        <v>1656660</v>
      </c>
      <c r="Q6492" t="str">
        <f t="shared" si="104"/>
        <v>3-Small C&amp;I</v>
      </c>
    </row>
    <row r="6493" spans="1:17" x14ac:dyDescent="0.3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76.33</v>
      </c>
      <c r="P6493">
        <v>292</v>
      </c>
      <c r="Q6493" t="str">
        <f t="shared" si="104"/>
        <v>3-Small C&amp;I</v>
      </c>
    </row>
    <row r="6494" spans="1:17" x14ac:dyDescent="0.3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144.51</v>
      </c>
      <c r="P6494">
        <v>587</v>
      </c>
      <c r="Q6494" t="str">
        <f t="shared" si="104"/>
        <v>3-Small C&amp;I</v>
      </c>
    </row>
    <row r="6495" spans="1:17" x14ac:dyDescent="0.3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x14ac:dyDescent="0.3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x14ac:dyDescent="0.3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</v>
      </c>
      <c r="P6497">
        <v>7382</v>
      </c>
      <c r="Q6497" t="str">
        <f t="shared" si="104"/>
        <v>Street</v>
      </c>
    </row>
    <row r="6498" spans="1:17" x14ac:dyDescent="0.3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4431.45</v>
      </c>
      <c r="P6498">
        <v>11106</v>
      </c>
      <c r="Q6498" t="str">
        <f t="shared" si="104"/>
        <v>Street</v>
      </c>
    </row>
    <row r="6499" spans="1:17" x14ac:dyDescent="0.3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x14ac:dyDescent="0.3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336332.17</v>
      </c>
      <c r="P6500">
        <v>1503350</v>
      </c>
      <c r="Q6500" t="str">
        <f t="shared" si="104"/>
        <v>5-Large C&amp;I</v>
      </c>
    </row>
    <row r="6501" spans="1:17" x14ac:dyDescent="0.3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x14ac:dyDescent="0.3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x14ac:dyDescent="0.3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</v>
      </c>
      <c r="P6503">
        <v>3963870</v>
      </c>
      <c r="Q6503" t="str">
        <f t="shared" si="104"/>
        <v>3-Small C&amp;I</v>
      </c>
    </row>
    <row r="6504" spans="1:17" x14ac:dyDescent="0.3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41.29</v>
      </c>
      <c r="P6504">
        <v>300</v>
      </c>
      <c r="Q6504" t="str">
        <f t="shared" si="104"/>
        <v>3-Small C&amp;I</v>
      </c>
    </row>
    <row r="6505" spans="1:17" x14ac:dyDescent="0.3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</v>
      </c>
      <c r="P6505">
        <v>12283035</v>
      </c>
      <c r="Q6505" t="str">
        <f t="shared" si="104"/>
        <v>4-Medium C&amp;I</v>
      </c>
    </row>
    <row r="6506" spans="1:17" x14ac:dyDescent="0.3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</v>
      </c>
      <c r="P6506">
        <v>1462</v>
      </c>
      <c r="Q6506" t="str">
        <f t="shared" si="104"/>
        <v>3-Small C&amp;I</v>
      </c>
    </row>
    <row r="6507" spans="1:17" x14ac:dyDescent="0.3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48369.52</v>
      </c>
      <c r="P6507">
        <v>90408</v>
      </c>
      <c r="Q6507" t="str">
        <f t="shared" si="104"/>
        <v>Street</v>
      </c>
    </row>
    <row r="6508" spans="1:17" x14ac:dyDescent="0.3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53904.81</v>
      </c>
      <c r="P6508">
        <v>73493</v>
      </c>
      <c r="Q6508" t="str">
        <f t="shared" si="104"/>
        <v>Street</v>
      </c>
    </row>
    <row r="6509" spans="1:17" x14ac:dyDescent="0.3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x14ac:dyDescent="0.3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42822.17</v>
      </c>
      <c r="P6510">
        <v>99712</v>
      </c>
      <c r="Q6510" t="str">
        <f t="shared" si="104"/>
        <v>Street</v>
      </c>
    </row>
    <row r="6511" spans="1:17" x14ac:dyDescent="0.3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699.29</v>
      </c>
      <c r="P6511">
        <v>1041</v>
      </c>
      <c r="Q6511" t="str">
        <f t="shared" si="104"/>
        <v>Street</v>
      </c>
    </row>
    <row r="6512" spans="1:17" x14ac:dyDescent="0.3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16655.05</v>
      </c>
      <c r="P6512">
        <v>33701</v>
      </c>
      <c r="Q6512" t="str">
        <f t="shared" si="104"/>
        <v>Street</v>
      </c>
    </row>
    <row r="6513" spans="1:17" x14ac:dyDescent="0.3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x14ac:dyDescent="0.3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3669.43</v>
      </c>
      <c r="P6514">
        <v>17142</v>
      </c>
      <c r="Q6514" t="str">
        <f t="shared" si="104"/>
        <v>Street</v>
      </c>
    </row>
    <row r="6515" spans="1:17" x14ac:dyDescent="0.3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</v>
      </c>
      <c r="P6515">
        <v>202</v>
      </c>
      <c r="Q6515" t="str">
        <f t="shared" si="104"/>
        <v>3-Small C&amp;I</v>
      </c>
    </row>
    <row r="6516" spans="1:17" x14ac:dyDescent="0.3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179.98</v>
      </c>
      <c r="P6516">
        <v>659</v>
      </c>
      <c r="Q6516" t="str">
        <f t="shared" si="104"/>
        <v>3-Small C&amp;I</v>
      </c>
    </row>
    <row r="6517" spans="1:17" x14ac:dyDescent="0.3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467230.55</v>
      </c>
      <c r="P6517">
        <v>711165</v>
      </c>
      <c r="Q6517" t="str">
        <f t="shared" si="104"/>
        <v>Street</v>
      </c>
    </row>
    <row r="6518" spans="1:17" x14ac:dyDescent="0.3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63080.59</v>
      </c>
      <c r="P6518">
        <v>193145</v>
      </c>
      <c r="Q6518" t="str">
        <f t="shared" si="104"/>
        <v>Street</v>
      </c>
    </row>
    <row r="6519" spans="1:17" x14ac:dyDescent="0.3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7607.12</v>
      </c>
      <c r="P6519">
        <v>27124</v>
      </c>
      <c r="Q6519" t="str">
        <f t="shared" si="104"/>
        <v>Street</v>
      </c>
    </row>
    <row r="6520" spans="1:17" x14ac:dyDescent="0.3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x14ac:dyDescent="0.3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</v>
      </c>
      <c r="P6521">
        <v>2013422</v>
      </c>
      <c r="Q6521" t="str">
        <f t="shared" si="104"/>
        <v>Street</v>
      </c>
    </row>
    <row r="6522" spans="1:17" x14ac:dyDescent="0.3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</v>
      </c>
      <c r="P6522">
        <v>1127</v>
      </c>
      <c r="Q6522" t="str">
        <f t="shared" si="104"/>
        <v>3-Small C&amp;I</v>
      </c>
    </row>
    <row r="6523" spans="1:17" x14ac:dyDescent="0.3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x14ac:dyDescent="0.3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</v>
      </c>
      <c r="P6524">
        <v>3011</v>
      </c>
      <c r="Q6524" t="str">
        <f t="shared" si="104"/>
        <v>Street</v>
      </c>
    </row>
    <row r="6525" spans="1:17" x14ac:dyDescent="0.3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x14ac:dyDescent="0.3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876.02</v>
      </c>
      <c r="P6526">
        <v>163</v>
      </c>
      <c r="Q6526" t="str">
        <f t="shared" si="104"/>
        <v>Street</v>
      </c>
    </row>
    <row r="6527" spans="1:17" x14ac:dyDescent="0.3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804.81</v>
      </c>
      <c r="P6527">
        <v>4636</v>
      </c>
      <c r="Q6527" t="str">
        <f t="shared" si="104"/>
        <v>3-Small C&amp;I</v>
      </c>
    </row>
    <row r="6528" spans="1:17" x14ac:dyDescent="0.3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</v>
      </c>
      <c r="P6528">
        <v>18939162</v>
      </c>
      <c r="Q6528" t="str">
        <f t="shared" si="104"/>
        <v>1-Residential</v>
      </c>
    </row>
    <row r="6529" spans="1:17" x14ac:dyDescent="0.3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</v>
      </c>
      <c r="P6529">
        <v>12264</v>
      </c>
      <c r="Q6529" t="str">
        <f t="shared" si="104"/>
        <v>1-Residential</v>
      </c>
    </row>
    <row r="6530" spans="1:17" x14ac:dyDescent="0.3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x14ac:dyDescent="0.3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651059.97</v>
      </c>
      <c r="P6531">
        <v>3609513</v>
      </c>
      <c r="Q6531" t="str">
        <f t="shared" si="104"/>
        <v>2-Low Income Residential</v>
      </c>
    </row>
    <row r="6532" spans="1:17" x14ac:dyDescent="0.3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1434.6</v>
      </c>
      <c r="P6532">
        <v>8567</v>
      </c>
      <c r="Q6532" t="str">
        <f t="shared" si="104"/>
        <v>2-Low Income Residential</v>
      </c>
    </row>
    <row r="6533" spans="1:17" x14ac:dyDescent="0.3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66.47</v>
      </c>
      <c r="P6533">
        <v>110</v>
      </c>
      <c r="Q6533" t="str">
        <f t="shared" si="104"/>
        <v>Street</v>
      </c>
    </row>
    <row r="6534" spans="1:17" x14ac:dyDescent="0.3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x14ac:dyDescent="0.3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</v>
      </c>
      <c r="P6535">
        <v>285</v>
      </c>
      <c r="Q6535" t="str">
        <f t="shared" si="104"/>
        <v>Street</v>
      </c>
    </row>
    <row r="6536" spans="1:17" x14ac:dyDescent="0.3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</v>
      </c>
      <c r="P6536">
        <v>20089178</v>
      </c>
      <c r="Q6536" t="str">
        <f t="shared" si="104"/>
        <v>1-Residential</v>
      </c>
    </row>
    <row r="6537" spans="1:17" x14ac:dyDescent="0.3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</v>
      </c>
      <c r="P6537">
        <v>3345691</v>
      </c>
      <c r="Q6537" t="str">
        <f t="shared" si="104"/>
        <v>2-Low Income Residential</v>
      </c>
    </row>
    <row r="6538" spans="1:17" x14ac:dyDescent="0.3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2041.82</v>
      </c>
      <c r="P6538">
        <v>17106</v>
      </c>
      <c r="Q6538" t="str">
        <f t="shared" si="104"/>
        <v>3-Small C&amp;I</v>
      </c>
    </row>
    <row r="6539" spans="1:17" x14ac:dyDescent="0.3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x14ac:dyDescent="0.3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x14ac:dyDescent="0.3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7347.19</v>
      </c>
      <c r="P6541">
        <v>9113</v>
      </c>
      <c r="Q6541" t="str">
        <f t="shared" si="104"/>
        <v>Street</v>
      </c>
    </row>
    <row r="6542" spans="1:17" x14ac:dyDescent="0.3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7.93</v>
      </c>
      <c r="P6542">
        <v>7</v>
      </c>
      <c r="Q6542" t="str">
        <f t="shared" ref="Q6542:Q6605" si="105">VLOOKUP(TRIM(J6542),S:T,2,FALSE)</f>
        <v>3-Small C&amp;I</v>
      </c>
    </row>
    <row r="6543" spans="1:17" x14ac:dyDescent="0.3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</v>
      </c>
      <c r="P6543">
        <v>292</v>
      </c>
      <c r="Q6543" t="str">
        <f t="shared" si="105"/>
        <v>Street</v>
      </c>
    </row>
    <row r="6544" spans="1:17" x14ac:dyDescent="0.3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x14ac:dyDescent="0.3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x14ac:dyDescent="0.3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</v>
      </c>
      <c r="P6546">
        <v>9025</v>
      </c>
      <c r="Q6546" t="str">
        <f t="shared" si="105"/>
        <v>3-Small C&amp;I</v>
      </c>
    </row>
    <row r="6547" spans="1:17" x14ac:dyDescent="0.3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x14ac:dyDescent="0.3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x14ac:dyDescent="0.3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x14ac:dyDescent="0.3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1687.57</v>
      </c>
      <c r="P6550">
        <v>14370</v>
      </c>
      <c r="Q6550" t="str">
        <f t="shared" si="105"/>
        <v>3-Small C&amp;I</v>
      </c>
    </row>
    <row r="6551" spans="1:17" x14ac:dyDescent="0.3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x14ac:dyDescent="0.3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1710.6</v>
      </c>
      <c r="P6552">
        <v>7038</v>
      </c>
      <c r="Q6552" t="str">
        <f t="shared" si="105"/>
        <v>3-Small C&amp;I</v>
      </c>
    </row>
    <row r="6553" spans="1:17" x14ac:dyDescent="0.3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3191.56</v>
      </c>
      <c r="P6553">
        <v>14800</v>
      </c>
      <c r="Q6553" t="str">
        <f t="shared" si="105"/>
        <v>4-Medium C&amp;I</v>
      </c>
    </row>
    <row r="6554" spans="1:17" x14ac:dyDescent="0.3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x14ac:dyDescent="0.3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</v>
      </c>
      <c r="P6555">
        <v>0</v>
      </c>
      <c r="Q6555" t="str">
        <f t="shared" si="105"/>
        <v>3-Small C&amp;I</v>
      </c>
    </row>
    <row r="6556" spans="1:17" x14ac:dyDescent="0.3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</v>
      </c>
      <c r="P6556">
        <v>59000</v>
      </c>
      <c r="Q6556" t="str">
        <f t="shared" si="105"/>
        <v>4-Medium C&amp;I</v>
      </c>
    </row>
    <row r="6557" spans="1:17" x14ac:dyDescent="0.3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4656.62</v>
      </c>
      <c r="P6557">
        <v>2781492</v>
      </c>
      <c r="Q6557" t="str">
        <f t="shared" si="105"/>
        <v>OTHER</v>
      </c>
    </row>
    <row r="6558" spans="1:17" x14ac:dyDescent="0.3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3652.97</v>
      </c>
      <c r="P6558">
        <v>57408</v>
      </c>
      <c r="Q6558" t="str">
        <f t="shared" si="105"/>
        <v>5-Large C&amp;I</v>
      </c>
    </row>
    <row r="6559" spans="1:17" x14ac:dyDescent="0.3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x14ac:dyDescent="0.3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</v>
      </c>
      <c r="P6560">
        <v>2844</v>
      </c>
      <c r="Q6560" t="str">
        <f t="shared" si="105"/>
        <v>3-Small C&amp;I</v>
      </c>
    </row>
    <row r="6561" spans="1:17" x14ac:dyDescent="0.3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x14ac:dyDescent="0.3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307241.49</v>
      </c>
      <c r="P6562">
        <v>1153271</v>
      </c>
      <c r="Q6562" t="str">
        <f t="shared" si="105"/>
        <v>1-Residential</v>
      </c>
    </row>
    <row r="6563" spans="1:17" x14ac:dyDescent="0.3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853.01</v>
      </c>
      <c r="P6563">
        <v>3227</v>
      </c>
      <c r="Q6563" t="str">
        <f t="shared" si="105"/>
        <v>1-Residential</v>
      </c>
    </row>
    <row r="6564" spans="1:17" x14ac:dyDescent="0.3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</v>
      </c>
      <c r="P6564">
        <v>4538</v>
      </c>
      <c r="Q6564" t="str">
        <f t="shared" si="105"/>
        <v>3-Small C&amp;I</v>
      </c>
    </row>
    <row r="6565" spans="1:17" x14ac:dyDescent="0.3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</v>
      </c>
      <c r="P6565">
        <v>22236</v>
      </c>
      <c r="Q6565" t="str">
        <f t="shared" si="105"/>
        <v>2-Low Income Residential</v>
      </c>
    </row>
    <row r="6566" spans="1:17" x14ac:dyDescent="0.3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x14ac:dyDescent="0.3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1142698.93</v>
      </c>
      <c r="P6567">
        <v>7586528</v>
      </c>
      <c r="Q6567" t="str">
        <f t="shared" si="105"/>
        <v>1-Residential</v>
      </c>
    </row>
    <row r="6568" spans="1:17" x14ac:dyDescent="0.3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3789.47</v>
      </c>
      <c r="P6568">
        <v>72090</v>
      </c>
      <c r="Q6568" t="str">
        <f t="shared" si="105"/>
        <v>2-Low Income Residential</v>
      </c>
    </row>
    <row r="6569" spans="1:17" x14ac:dyDescent="0.3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x14ac:dyDescent="0.3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</v>
      </c>
      <c r="P6570">
        <v>3141</v>
      </c>
      <c r="Q6570" t="str">
        <f t="shared" si="105"/>
        <v>3-Small C&amp;I</v>
      </c>
    </row>
    <row r="6571" spans="1:17" x14ac:dyDescent="0.3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x14ac:dyDescent="0.3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</v>
      </c>
      <c r="P6572">
        <v>120156</v>
      </c>
      <c r="Q6572" t="str">
        <f t="shared" si="105"/>
        <v>3-Small C&amp;I</v>
      </c>
    </row>
    <row r="6573" spans="1:17" x14ac:dyDescent="0.3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x14ac:dyDescent="0.3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</v>
      </c>
      <c r="P6574">
        <v>10872</v>
      </c>
      <c r="Q6574" t="str">
        <f t="shared" si="105"/>
        <v>3-Small C&amp;I</v>
      </c>
    </row>
    <row r="6575" spans="1:17" x14ac:dyDescent="0.3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x14ac:dyDescent="0.3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</v>
      </c>
      <c r="P6576">
        <v>15</v>
      </c>
      <c r="Q6576" t="str">
        <f t="shared" si="105"/>
        <v>Street</v>
      </c>
    </row>
    <row r="6577" spans="1:17" x14ac:dyDescent="0.3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x14ac:dyDescent="0.3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x14ac:dyDescent="0.3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77910.64</v>
      </c>
      <c r="P6579">
        <v>947027</v>
      </c>
      <c r="Q6579" t="str">
        <f t="shared" si="105"/>
        <v>5-Large C&amp;I</v>
      </c>
    </row>
    <row r="6580" spans="1:17" x14ac:dyDescent="0.3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x14ac:dyDescent="0.3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203359.4</v>
      </c>
      <c r="P6581">
        <v>1656014</v>
      </c>
      <c r="Q6581" t="str">
        <f t="shared" si="105"/>
        <v>3-Small C&amp;I</v>
      </c>
    </row>
    <row r="6582" spans="1:17" x14ac:dyDescent="0.3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248.1</v>
      </c>
      <c r="P6582">
        <v>1664</v>
      </c>
      <c r="Q6582" t="str">
        <f t="shared" si="105"/>
        <v>3-Small C&amp;I</v>
      </c>
    </row>
    <row r="6583" spans="1:17" x14ac:dyDescent="0.3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x14ac:dyDescent="0.3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x14ac:dyDescent="0.3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x14ac:dyDescent="0.3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x14ac:dyDescent="0.3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x14ac:dyDescent="0.3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</v>
      </c>
      <c r="P6588">
        <v>564</v>
      </c>
      <c r="Q6588" t="str">
        <f t="shared" si="105"/>
        <v>3-Small C&amp;I</v>
      </c>
    </row>
    <row r="6589" spans="1:17" x14ac:dyDescent="0.3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</v>
      </c>
      <c r="P6589">
        <v>11328</v>
      </c>
      <c r="Q6589" t="str">
        <f t="shared" si="105"/>
        <v>Street</v>
      </c>
    </row>
    <row r="6590" spans="1:17" x14ac:dyDescent="0.3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x14ac:dyDescent="0.3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x14ac:dyDescent="0.3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x14ac:dyDescent="0.3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x14ac:dyDescent="0.3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11.28</v>
      </c>
      <c r="P6594">
        <v>21</v>
      </c>
      <c r="Q6594" t="str">
        <f t="shared" si="105"/>
        <v>Street</v>
      </c>
    </row>
    <row r="6595" spans="1:17" x14ac:dyDescent="0.3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</v>
      </c>
      <c r="P6595">
        <v>97</v>
      </c>
      <c r="Q6595" t="str">
        <f t="shared" si="105"/>
        <v>Street</v>
      </c>
    </row>
    <row r="6596" spans="1:17" x14ac:dyDescent="0.3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x14ac:dyDescent="0.3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x14ac:dyDescent="0.3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</v>
      </c>
      <c r="P6598">
        <v>752366</v>
      </c>
      <c r="Q6598" t="str">
        <f t="shared" si="105"/>
        <v>3-Small C&amp;I</v>
      </c>
    </row>
    <row r="6599" spans="1:17" x14ac:dyDescent="0.3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x14ac:dyDescent="0.3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13759.06</v>
      </c>
      <c r="P6600">
        <v>78161</v>
      </c>
      <c r="Q6600" t="str">
        <f t="shared" si="105"/>
        <v>2-Low Income Residential</v>
      </c>
    </row>
    <row r="6601" spans="1:17" x14ac:dyDescent="0.3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</v>
      </c>
      <c r="P6601">
        <v>305773</v>
      </c>
      <c r="Q6601" t="str">
        <f t="shared" si="105"/>
        <v>3-Small C&amp;I</v>
      </c>
    </row>
    <row r="6602" spans="1:17" x14ac:dyDescent="0.3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-27603.17</v>
      </c>
      <c r="P6602">
        <v>5477</v>
      </c>
      <c r="Q6602" t="str">
        <f t="shared" si="105"/>
        <v>3-Small C&amp;I</v>
      </c>
    </row>
    <row r="6603" spans="1:17" x14ac:dyDescent="0.3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x14ac:dyDescent="0.3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</v>
      </c>
      <c r="P6604">
        <v>13325</v>
      </c>
      <c r="Q6604" t="str">
        <f t="shared" si="105"/>
        <v>Street</v>
      </c>
    </row>
    <row r="6605" spans="1:17" x14ac:dyDescent="0.3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x14ac:dyDescent="0.3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21969.03</v>
      </c>
      <c r="P6606">
        <v>47577</v>
      </c>
      <c r="Q6606" t="str">
        <f t="shared" ref="Q6606:Q6669" si="106">VLOOKUP(TRIM(J6606),S:T,2,FALSE)</f>
        <v>Street</v>
      </c>
    </row>
    <row r="6607" spans="1:17" x14ac:dyDescent="0.3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x14ac:dyDescent="0.3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1530797.44</v>
      </c>
      <c r="P6608">
        <v>34038388</v>
      </c>
      <c r="Q6608" t="str">
        <f t="shared" si="106"/>
        <v>2-Low Income Residential</v>
      </c>
    </row>
    <row r="6609" spans="1:17" x14ac:dyDescent="0.3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-80054.2</v>
      </c>
      <c r="P6609">
        <v>498061</v>
      </c>
      <c r="Q6609" t="str">
        <f t="shared" si="106"/>
        <v>3-Small C&amp;I</v>
      </c>
    </row>
    <row r="6610" spans="1:17" x14ac:dyDescent="0.3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</v>
      </c>
      <c r="P6610">
        <v>277215</v>
      </c>
      <c r="Q6610" t="str">
        <f t="shared" si="106"/>
        <v>3-Small C&amp;I</v>
      </c>
    </row>
    <row r="6611" spans="1:17" x14ac:dyDescent="0.3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</v>
      </c>
      <c r="P6611">
        <v>1024604</v>
      </c>
      <c r="Q6611" t="str">
        <f t="shared" si="106"/>
        <v>1-Residential</v>
      </c>
    </row>
    <row r="6612" spans="1:17" x14ac:dyDescent="0.3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</v>
      </c>
      <c r="P6612">
        <v>-210</v>
      </c>
      <c r="Q6612" t="str">
        <f t="shared" si="106"/>
        <v>1-Residential</v>
      </c>
    </row>
    <row r="6613" spans="1:17" x14ac:dyDescent="0.3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</v>
      </c>
      <c r="P6613">
        <v>47788174</v>
      </c>
      <c r="Q6613" t="str">
        <f t="shared" si="106"/>
        <v>3-Small C&amp;I</v>
      </c>
    </row>
    <row r="6614" spans="1:17" x14ac:dyDescent="0.3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147.29</v>
      </c>
      <c r="P6614">
        <v>855</v>
      </c>
      <c r="Q6614" t="str">
        <f t="shared" si="106"/>
        <v>2-Low Income Residential</v>
      </c>
    </row>
    <row r="6615" spans="1:17" x14ac:dyDescent="0.3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x14ac:dyDescent="0.3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x14ac:dyDescent="0.3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897035.94</v>
      </c>
      <c r="P6617">
        <v>5767195</v>
      </c>
      <c r="Q6617" t="str">
        <f t="shared" si="106"/>
        <v>3-Small C&amp;I</v>
      </c>
    </row>
    <row r="6618" spans="1:17" x14ac:dyDescent="0.3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</v>
      </c>
      <c r="P6618">
        <v>196505</v>
      </c>
      <c r="Q6618" t="str">
        <f t="shared" si="106"/>
        <v>3-Small C&amp;I</v>
      </c>
    </row>
    <row r="6619" spans="1:17" x14ac:dyDescent="0.3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x14ac:dyDescent="0.3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x14ac:dyDescent="0.3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-4239.82</v>
      </c>
      <c r="P6621">
        <v>11942</v>
      </c>
      <c r="Q6621" t="str">
        <f t="shared" si="106"/>
        <v>3-Small C&amp;I</v>
      </c>
    </row>
    <row r="6622" spans="1:17" x14ac:dyDescent="0.3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</v>
      </c>
      <c r="P6622">
        <v>4640</v>
      </c>
      <c r="Q6622" t="str">
        <f t="shared" si="106"/>
        <v>4-Medium C&amp;I</v>
      </c>
    </row>
    <row r="6623" spans="1:17" x14ac:dyDescent="0.3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x14ac:dyDescent="0.3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x14ac:dyDescent="0.3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x14ac:dyDescent="0.3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86412.31</v>
      </c>
      <c r="P6626">
        <v>196546</v>
      </c>
      <c r="Q6626" t="str">
        <f t="shared" si="106"/>
        <v>Street</v>
      </c>
    </row>
    <row r="6627" spans="1:17" x14ac:dyDescent="0.3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x14ac:dyDescent="0.3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276747.68</v>
      </c>
      <c r="P6628">
        <v>820309</v>
      </c>
      <c r="Q6628" t="str">
        <f t="shared" si="106"/>
        <v>Street</v>
      </c>
    </row>
    <row r="6629" spans="1:17" x14ac:dyDescent="0.3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x14ac:dyDescent="0.3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</v>
      </c>
      <c r="P6630">
        <v>1939073</v>
      </c>
      <c r="Q6630" t="str">
        <f t="shared" si="106"/>
        <v>5-Large C&amp;I</v>
      </c>
    </row>
    <row r="6631" spans="1:17" x14ac:dyDescent="0.3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x14ac:dyDescent="0.3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x14ac:dyDescent="0.3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x14ac:dyDescent="0.3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1618859.15</v>
      </c>
      <c r="P6634">
        <v>87962432</v>
      </c>
      <c r="Q6634" t="str">
        <f t="shared" si="106"/>
        <v>3-Small C&amp;I</v>
      </c>
    </row>
    <row r="6635" spans="1:17" x14ac:dyDescent="0.3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</v>
      </c>
      <c r="P6635">
        <v>393384</v>
      </c>
      <c r="Q6635" t="str">
        <f t="shared" si="106"/>
        <v>3-Small C&amp;I</v>
      </c>
    </row>
    <row r="6636" spans="1:17" x14ac:dyDescent="0.3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-92874.81</v>
      </c>
      <c r="P6636">
        <v>1032510</v>
      </c>
      <c r="Q6636" t="str">
        <f t="shared" si="106"/>
        <v>3-Small C&amp;I</v>
      </c>
    </row>
    <row r="6637" spans="1:17" x14ac:dyDescent="0.3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</v>
      </c>
      <c r="P6637">
        <v>7007113</v>
      </c>
      <c r="Q6637" t="str">
        <f t="shared" si="106"/>
        <v>3-Small C&amp;I</v>
      </c>
    </row>
    <row r="6638" spans="1:17" x14ac:dyDescent="0.3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x14ac:dyDescent="0.3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</v>
      </c>
      <c r="P6639">
        <v>5274980</v>
      </c>
      <c r="Q6639" t="str">
        <f t="shared" si="106"/>
        <v>4-Medium C&amp;I</v>
      </c>
    </row>
    <row r="6640" spans="1:17" x14ac:dyDescent="0.3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x14ac:dyDescent="0.3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x14ac:dyDescent="0.3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71.11</v>
      </c>
      <c r="P6642">
        <v>292</v>
      </c>
      <c r="Q6642" t="str">
        <f t="shared" si="106"/>
        <v>3-Small C&amp;I</v>
      </c>
    </row>
    <row r="6643" spans="1:17" x14ac:dyDescent="0.3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</v>
      </c>
      <c r="P6643">
        <v>548</v>
      </c>
      <c r="Q6643" t="str">
        <f t="shared" si="106"/>
        <v>3-Small C&amp;I</v>
      </c>
    </row>
    <row r="6644" spans="1:17" x14ac:dyDescent="0.3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11451.89</v>
      </c>
      <c r="P6644">
        <v>49080</v>
      </c>
      <c r="Q6644" t="str">
        <f t="shared" si="106"/>
        <v>4-Medium C&amp;I</v>
      </c>
    </row>
    <row r="6645" spans="1:17" x14ac:dyDescent="0.3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</v>
      </c>
      <c r="P6645">
        <v>4081524</v>
      </c>
      <c r="Q6645" t="str">
        <f t="shared" si="106"/>
        <v>4-Medium C&amp;I</v>
      </c>
    </row>
    <row r="6646" spans="1:17" x14ac:dyDescent="0.3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x14ac:dyDescent="0.3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x14ac:dyDescent="0.3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x14ac:dyDescent="0.3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x14ac:dyDescent="0.3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x14ac:dyDescent="0.3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x14ac:dyDescent="0.3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399631.04</v>
      </c>
      <c r="P6652">
        <v>3456222</v>
      </c>
      <c r="Q6652" t="str">
        <f t="shared" si="106"/>
        <v>3-Small C&amp;I</v>
      </c>
    </row>
    <row r="6653" spans="1:17" x14ac:dyDescent="0.3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</v>
      </c>
      <c r="P6653">
        <v>300</v>
      </c>
      <c r="Q6653" t="str">
        <f t="shared" si="106"/>
        <v>3-Small C&amp;I</v>
      </c>
    </row>
    <row r="6654" spans="1:17" x14ac:dyDescent="0.3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x14ac:dyDescent="0.3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</v>
      </c>
      <c r="P6655">
        <v>1789</v>
      </c>
      <c r="Q6655" t="str">
        <f t="shared" si="106"/>
        <v>3-Small C&amp;I</v>
      </c>
    </row>
    <row r="6656" spans="1:17" x14ac:dyDescent="0.3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47062.52</v>
      </c>
      <c r="P6656">
        <v>81539</v>
      </c>
      <c r="Q6656" t="str">
        <f t="shared" si="106"/>
        <v>Street</v>
      </c>
    </row>
    <row r="6657" spans="1:17" x14ac:dyDescent="0.3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54810.35</v>
      </c>
      <c r="P6657">
        <v>69970</v>
      </c>
      <c r="Q6657" t="str">
        <f t="shared" si="106"/>
        <v>Street</v>
      </c>
    </row>
    <row r="6658" spans="1:17" x14ac:dyDescent="0.3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x14ac:dyDescent="0.3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x14ac:dyDescent="0.3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705.42</v>
      </c>
      <c r="P6660">
        <v>992</v>
      </c>
      <c r="Q6660" t="str">
        <f t="shared" si="106"/>
        <v>Street</v>
      </c>
    </row>
    <row r="6661" spans="1:17" x14ac:dyDescent="0.3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</v>
      </c>
      <c r="P6661">
        <v>32116</v>
      </c>
      <c r="Q6661" t="str">
        <f t="shared" si="106"/>
        <v>Street</v>
      </c>
    </row>
    <row r="6662" spans="1:17" x14ac:dyDescent="0.3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x14ac:dyDescent="0.3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</v>
      </c>
      <c r="P6663">
        <v>16331</v>
      </c>
      <c r="Q6663" t="str">
        <f t="shared" si="106"/>
        <v>Street</v>
      </c>
    </row>
    <row r="6664" spans="1:17" x14ac:dyDescent="0.3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</v>
      </c>
      <c r="P6664">
        <v>187</v>
      </c>
      <c r="Q6664" t="str">
        <f t="shared" si="106"/>
        <v>3-Small C&amp;I</v>
      </c>
    </row>
    <row r="6665" spans="1:17" x14ac:dyDescent="0.3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176.1</v>
      </c>
      <c r="P6665">
        <v>617</v>
      </c>
      <c r="Q6665" t="str">
        <f t="shared" si="106"/>
        <v>3-Small C&amp;I</v>
      </c>
    </row>
    <row r="6666" spans="1:17" x14ac:dyDescent="0.3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480102.66</v>
      </c>
      <c r="P6666">
        <v>673909</v>
      </c>
      <c r="Q6666" t="str">
        <f t="shared" si="106"/>
        <v>Street</v>
      </c>
    </row>
    <row r="6667" spans="1:17" x14ac:dyDescent="0.3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</v>
      </c>
      <c r="P6667">
        <v>187151</v>
      </c>
      <c r="Q6667" t="str">
        <f t="shared" si="106"/>
        <v>Street</v>
      </c>
    </row>
    <row r="6668" spans="1:17" x14ac:dyDescent="0.3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</v>
      </c>
      <c r="P6668">
        <v>25831</v>
      </c>
      <c r="Q6668" t="str">
        <f t="shared" si="106"/>
        <v>Street</v>
      </c>
    </row>
    <row r="6669" spans="1:17" x14ac:dyDescent="0.3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x14ac:dyDescent="0.3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ref="Q6670:Q6733" si="107">VLOOKUP(TRIM(J6670),S:T,2,FALSE)</f>
        <v>Street</v>
      </c>
    </row>
    <row r="6671" spans="1:17" x14ac:dyDescent="0.3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x14ac:dyDescent="0.3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x14ac:dyDescent="0.3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649.64</v>
      </c>
      <c r="P6673">
        <v>2871</v>
      </c>
      <c r="Q6673" t="str">
        <f t="shared" si="107"/>
        <v>Street</v>
      </c>
    </row>
    <row r="6674" spans="1:17" x14ac:dyDescent="0.3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x14ac:dyDescent="0.3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</v>
      </c>
      <c r="P6675">
        <v>157</v>
      </c>
      <c r="Q6675" t="str">
        <f t="shared" si="107"/>
        <v>Street</v>
      </c>
    </row>
    <row r="6676" spans="1:17" x14ac:dyDescent="0.3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</v>
      </c>
      <c r="P6676">
        <v>4702</v>
      </c>
      <c r="Q6676" t="str">
        <f t="shared" si="107"/>
        <v>3-Small C&amp;I</v>
      </c>
    </row>
    <row r="6677" spans="1:17" x14ac:dyDescent="0.3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x14ac:dyDescent="0.3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</v>
      </c>
      <c r="P6678">
        <v>11863</v>
      </c>
      <c r="Q6678" t="str">
        <f t="shared" si="107"/>
        <v>1-Residential</v>
      </c>
    </row>
    <row r="6679" spans="1:17" x14ac:dyDescent="0.3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</v>
      </c>
      <c r="P6679">
        <v>3437</v>
      </c>
      <c r="Q6679" t="str">
        <f t="shared" si="107"/>
        <v>3-Small C&amp;I</v>
      </c>
    </row>
    <row r="6680" spans="1:17" x14ac:dyDescent="0.3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</v>
      </c>
      <c r="P6680">
        <v>3114254</v>
      </c>
      <c r="Q6680" t="str">
        <f t="shared" si="107"/>
        <v>2-Low Income Residential</v>
      </c>
    </row>
    <row r="6681" spans="1:17" x14ac:dyDescent="0.3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x14ac:dyDescent="0.3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x14ac:dyDescent="0.3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</v>
      </c>
      <c r="P6683">
        <v>889</v>
      </c>
      <c r="Q6683" t="str">
        <f t="shared" si="107"/>
        <v>Street</v>
      </c>
    </row>
    <row r="6684" spans="1:17" x14ac:dyDescent="0.3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84.57</v>
      </c>
      <c r="P6684">
        <v>271</v>
      </c>
      <c r="Q6684" t="str">
        <f t="shared" si="107"/>
        <v>Street</v>
      </c>
    </row>
    <row r="6685" spans="1:17" x14ac:dyDescent="0.3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x14ac:dyDescent="0.3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x14ac:dyDescent="0.3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1806.86</v>
      </c>
      <c r="P6687">
        <v>14614</v>
      </c>
      <c r="Q6687" t="str">
        <f t="shared" si="107"/>
        <v>3-Small C&amp;I</v>
      </c>
    </row>
    <row r="6688" spans="1:17" x14ac:dyDescent="0.3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</v>
      </c>
      <c r="P6688">
        <v>1694</v>
      </c>
      <c r="Q6688" t="str">
        <f t="shared" si="107"/>
        <v>Street</v>
      </c>
    </row>
    <row r="6689" spans="1:17" x14ac:dyDescent="0.3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x14ac:dyDescent="0.3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7574.41</v>
      </c>
      <c r="P6690">
        <v>8704</v>
      </c>
      <c r="Q6690" t="str">
        <f t="shared" si="107"/>
        <v>Street</v>
      </c>
    </row>
    <row r="6691" spans="1:17" x14ac:dyDescent="0.3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7.85</v>
      </c>
      <c r="P6691">
        <v>6</v>
      </c>
      <c r="Q6691" t="str">
        <f t="shared" si="107"/>
        <v>3-Small C&amp;I</v>
      </c>
    </row>
    <row r="6692" spans="1:17" x14ac:dyDescent="0.3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</v>
      </c>
      <c r="P6692">
        <v>279</v>
      </c>
      <c r="Q6692" t="str">
        <f t="shared" si="107"/>
        <v>Street</v>
      </c>
    </row>
    <row r="6693" spans="1:17" x14ac:dyDescent="0.3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x14ac:dyDescent="0.3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x14ac:dyDescent="0.3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2705.81</v>
      </c>
      <c r="P6695">
        <v>12289</v>
      </c>
      <c r="Q6695" t="str">
        <f t="shared" si="107"/>
        <v>3-Small C&amp;I</v>
      </c>
    </row>
    <row r="6696" spans="1:17" x14ac:dyDescent="0.3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765.51</v>
      </c>
      <c r="P6696">
        <v>3220</v>
      </c>
      <c r="Q6696" t="str">
        <f t="shared" si="107"/>
        <v>4-Medium C&amp;I</v>
      </c>
    </row>
    <row r="6697" spans="1:17" x14ac:dyDescent="0.3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x14ac:dyDescent="0.3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x14ac:dyDescent="0.3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x14ac:dyDescent="0.3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x14ac:dyDescent="0.3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</v>
      </c>
      <c r="P6701">
        <v>7031</v>
      </c>
      <c r="Q6701" t="str">
        <f t="shared" si="107"/>
        <v>3-Small C&amp;I</v>
      </c>
    </row>
    <row r="6702" spans="1:17" x14ac:dyDescent="0.3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4063.7</v>
      </c>
      <c r="P6702">
        <v>20200</v>
      </c>
      <c r="Q6702" t="str">
        <f t="shared" si="107"/>
        <v>4-Medium C&amp;I</v>
      </c>
    </row>
    <row r="6703" spans="1:17" x14ac:dyDescent="0.3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</v>
      </c>
      <c r="P6703">
        <v>1771</v>
      </c>
      <c r="Q6703" t="str">
        <f t="shared" si="107"/>
        <v>3-Small C&amp;I</v>
      </c>
    </row>
    <row r="6704" spans="1:17" x14ac:dyDescent="0.3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</v>
      </c>
      <c r="P6704">
        <v>0</v>
      </c>
      <c r="Q6704" t="str">
        <f t="shared" si="107"/>
        <v>3-Small C&amp;I</v>
      </c>
    </row>
    <row r="6705" spans="1:17" x14ac:dyDescent="0.3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9025.16</v>
      </c>
      <c r="P6705">
        <v>47400</v>
      </c>
      <c r="Q6705" t="str">
        <f t="shared" si="107"/>
        <v>4-Medium C&amp;I</v>
      </c>
    </row>
    <row r="6706" spans="1:17" x14ac:dyDescent="0.3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</v>
      </c>
      <c r="P6706">
        <v>2776033</v>
      </c>
      <c r="Q6706" t="str">
        <f t="shared" si="107"/>
        <v>OTHER</v>
      </c>
    </row>
    <row r="6707" spans="1:17" x14ac:dyDescent="0.3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3162.39</v>
      </c>
      <c r="P6707">
        <v>44702</v>
      </c>
      <c r="Q6707" t="str">
        <f t="shared" si="107"/>
        <v>5-Large C&amp;I</v>
      </c>
    </row>
    <row r="6708" spans="1:17" x14ac:dyDescent="0.3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7807.62</v>
      </c>
      <c r="P6708">
        <v>61796</v>
      </c>
      <c r="Q6708" t="str">
        <f t="shared" si="107"/>
        <v>3-Small C&amp;I</v>
      </c>
    </row>
    <row r="6709" spans="1:17" x14ac:dyDescent="0.3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375.08</v>
      </c>
      <c r="P6709">
        <v>2844</v>
      </c>
      <c r="Q6709" t="str">
        <f t="shared" si="107"/>
        <v>3-Small C&amp;I</v>
      </c>
    </row>
    <row r="6710" spans="1:17" x14ac:dyDescent="0.3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3635.18</v>
      </c>
      <c r="P6710">
        <v>41400</v>
      </c>
      <c r="Q6710" t="str">
        <f t="shared" si="107"/>
        <v>4-Medium C&amp;I</v>
      </c>
    </row>
    <row r="6711" spans="1:17" x14ac:dyDescent="0.3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</v>
      </c>
      <c r="P6711">
        <v>1552398</v>
      </c>
      <c r="Q6711" t="str">
        <f t="shared" si="107"/>
        <v>1-Residential</v>
      </c>
    </row>
    <row r="6712" spans="1:17" x14ac:dyDescent="0.3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808.51</v>
      </c>
      <c r="P6712">
        <v>3032</v>
      </c>
      <c r="Q6712" t="str">
        <f t="shared" si="107"/>
        <v>1-Residential</v>
      </c>
    </row>
    <row r="6713" spans="1:17" x14ac:dyDescent="0.3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x14ac:dyDescent="0.3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x14ac:dyDescent="0.3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634.78</v>
      </c>
      <c r="P6715">
        <v>2640</v>
      </c>
      <c r="Q6715" t="str">
        <f t="shared" si="107"/>
        <v>3-Small C&amp;I</v>
      </c>
    </row>
    <row r="6716" spans="1:17" x14ac:dyDescent="0.3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x14ac:dyDescent="0.3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3216.47</v>
      </c>
      <c r="P6717">
        <v>65863</v>
      </c>
      <c r="Q6717" t="str">
        <f t="shared" si="107"/>
        <v>2-Low Income Residential</v>
      </c>
    </row>
    <row r="6718" spans="1:17" x14ac:dyDescent="0.3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x14ac:dyDescent="0.3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</v>
      </c>
      <c r="P6719">
        <v>5349</v>
      </c>
      <c r="Q6719" t="str">
        <f t="shared" si="107"/>
        <v>3-Small C&amp;I</v>
      </c>
    </row>
    <row r="6720" spans="1:17" x14ac:dyDescent="0.3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x14ac:dyDescent="0.3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</v>
      </c>
      <c r="P6721">
        <v>162487</v>
      </c>
      <c r="Q6721" t="str">
        <f t="shared" si="107"/>
        <v>3-Small C&amp;I</v>
      </c>
    </row>
    <row r="6722" spans="1:17" x14ac:dyDescent="0.3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x14ac:dyDescent="0.3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</v>
      </c>
      <c r="P6723">
        <v>7907</v>
      </c>
      <c r="Q6723" t="str">
        <f t="shared" si="107"/>
        <v>3-Small C&amp;I</v>
      </c>
    </row>
    <row r="6724" spans="1:17" x14ac:dyDescent="0.3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4822.12</v>
      </c>
      <c r="P6724">
        <v>20321</v>
      </c>
      <c r="Q6724" t="str">
        <f t="shared" si="107"/>
        <v>4-Medium C&amp;I</v>
      </c>
    </row>
    <row r="6725" spans="1:17" x14ac:dyDescent="0.3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x14ac:dyDescent="0.3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</v>
      </c>
      <c r="P6726">
        <v>16</v>
      </c>
      <c r="Q6726" t="str">
        <f t="shared" si="107"/>
        <v>Street</v>
      </c>
    </row>
    <row r="6727" spans="1:17" x14ac:dyDescent="0.3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x14ac:dyDescent="0.3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</v>
      </c>
      <c r="P6728">
        <v>81240</v>
      </c>
      <c r="Q6728" t="str">
        <f t="shared" si="107"/>
        <v>5-Large C&amp;I</v>
      </c>
    </row>
    <row r="6729" spans="1:17" x14ac:dyDescent="0.3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x14ac:dyDescent="0.3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</v>
      </c>
      <c r="P6730">
        <v>21048</v>
      </c>
      <c r="Q6730" t="str">
        <f t="shared" si="107"/>
        <v>1-Residential</v>
      </c>
    </row>
    <row r="6731" spans="1:17" x14ac:dyDescent="0.3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234963.83</v>
      </c>
      <c r="P6731">
        <v>1918422</v>
      </c>
      <c r="Q6731" t="str">
        <f t="shared" si="107"/>
        <v>3-Small C&amp;I</v>
      </c>
    </row>
    <row r="6732" spans="1:17" x14ac:dyDescent="0.3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</v>
      </c>
      <c r="P6732">
        <v>1664</v>
      </c>
      <c r="Q6732" t="str">
        <f t="shared" si="107"/>
        <v>3-Small C&amp;I</v>
      </c>
    </row>
    <row r="6733" spans="1:17" x14ac:dyDescent="0.3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x14ac:dyDescent="0.3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</v>
      </c>
      <c r="P6734">
        <v>25047</v>
      </c>
      <c r="Q6734" t="str">
        <f t="shared" ref="Q6734:Q6797" si="108">VLOOKUP(TRIM(J6734),S:T,2,FALSE)</f>
        <v>3-Small C&amp;I</v>
      </c>
    </row>
    <row r="6735" spans="1:17" x14ac:dyDescent="0.3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</v>
      </c>
      <c r="P6735">
        <v>1625670</v>
      </c>
      <c r="Q6735" t="str">
        <f t="shared" si="108"/>
        <v>4-Medium C&amp;I</v>
      </c>
    </row>
    <row r="6736" spans="1:17" x14ac:dyDescent="0.3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714.02</v>
      </c>
      <c r="P6736">
        <v>2880</v>
      </c>
      <c r="Q6736" t="str">
        <f t="shared" si="108"/>
        <v>4-Medium C&amp;I</v>
      </c>
    </row>
    <row r="6737" spans="1:17" x14ac:dyDescent="0.3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5369.58</v>
      </c>
      <c r="P6737">
        <v>56155</v>
      </c>
      <c r="Q6737" t="str">
        <f t="shared" si="108"/>
        <v>5-Large C&amp;I</v>
      </c>
    </row>
    <row r="6738" spans="1:17" x14ac:dyDescent="0.3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44.26</v>
      </c>
      <c r="P6738">
        <v>207</v>
      </c>
      <c r="Q6738" t="str">
        <f t="shared" si="108"/>
        <v>3-Small C&amp;I</v>
      </c>
    </row>
    <row r="6739" spans="1:17" x14ac:dyDescent="0.3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6397.2</v>
      </c>
      <c r="P6739">
        <v>12136</v>
      </c>
      <c r="Q6739" t="str">
        <f t="shared" si="108"/>
        <v>Street</v>
      </c>
    </row>
    <row r="6740" spans="1:17" x14ac:dyDescent="0.3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x14ac:dyDescent="0.3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x14ac:dyDescent="0.3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</v>
      </c>
      <c r="P6742">
        <v>109130</v>
      </c>
      <c r="Q6742" t="str">
        <f t="shared" si="108"/>
        <v>1-Residential</v>
      </c>
    </row>
    <row r="6743" spans="1:17" x14ac:dyDescent="0.3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</v>
      </c>
      <c r="P6743">
        <v>2397</v>
      </c>
      <c r="Q6743" t="str">
        <f t="shared" si="108"/>
        <v>2-Low Income Residential</v>
      </c>
    </row>
    <row r="6744" spans="1:17" x14ac:dyDescent="0.3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x14ac:dyDescent="0.3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x14ac:dyDescent="0.3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x14ac:dyDescent="0.3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57271.63</v>
      </c>
      <c r="P6747">
        <v>219665</v>
      </c>
      <c r="Q6747" t="str">
        <f t="shared" si="108"/>
        <v>1-Residential</v>
      </c>
    </row>
    <row r="6748" spans="1:17" x14ac:dyDescent="0.3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x14ac:dyDescent="0.3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x14ac:dyDescent="0.3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x14ac:dyDescent="0.3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</v>
      </c>
      <c r="P6751">
        <v>365936</v>
      </c>
      <c r="Q6751" t="str">
        <f t="shared" si="108"/>
        <v>3-Small C&amp;I</v>
      </c>
    </row>
    <row r="6752" spans="1:17" x14ac:dyDescent="0.3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-32350.28</v>
      </c>
      <c r="P6752">
        <v>7195</v>
      </c>
      <c r="Q6752" t="str">
        <f t="shared" si="108"/>
        <v>3-Small C&amp;I</v>
      </c>
    </row>
    <row r="6753" spans="1:17" x14ac:dyDescent="0.3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</v>
      </c>
      <c r="P6753">
        <v>697</v>
      </c>
      <c r="Q6753" t="str">
        <f t="shared" si="108"/>
        <v>3-Small C&amp;I</v>
      </c>
    </row>
    <row r="6754" spans="1:17" x14ac:dyDescent="0.3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</v>
      </c>
      <c r="P6754">
        <v>14205</v>
      </c>
      <c r="Q6754" t="str">
        <f t="shared" si="108"/>
        <v>Street</v>
      </c>
    </row>
    <row r="6755" spans="1:17" x14ac:dyDescent="0.3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</v>
      </c>
      <c r="P6755">
        <v>34074</v>
      </c>
      <c r="Q6755" t="str">
        <f t="shared" si="108"/>
        <v>Street</v>
      </c>
    </row>
    <row r="6756" spans="1:17" x14ac:dyDescent="0.3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23434.85</v>
      </c>
      <c r="P6756">
        <v>50878</v>
      </c>
      <c r="Q6756" t="str">
        <f t="shared" si="108"/>
        <v>Street</v>
      </c>
    </row>
    <row r="6757" spans="1:17" x14ac:dyDescent="0.3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x14ac:dyDescent="0.3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1811860.43</v>
      </c>
      <c r="P6758">
        <v>42667717</v>
      </c>
      <c r="Q6758" t="str">
        <f t="shared" si="108"/>
        <v>2-Low Income Residential</v>
      </c>
    </row>
    <row r="6759" spans="1:17" x14ac:dyDescent="0.3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</v>
      </c>
      <c r="P6759">
        <v>569401</v>
      </c>
      <c r="Q6759" t="str">
        <f t="shared" si="108"/>
        <v>3-Small C&amp;I</v>
      </c>
    </row>
    <row r="6760" spans="1:17" x14ac:dyDescent="0.3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</v>
      </c>
      <c r="P6760">
        <v>326917</v>
      </c>
      <c r="Q6760" t="str">
        <f t="shared" si="108"/>
        <v>3-Small C&amp;I</v>
      </c>
    </row>
    <row r="6761" spans="1:17" x14ac:dyDescent="0.3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x14ac:dyDescent="0.3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x14ac:dyDescent="0.3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x14ac:dyDescent="0.3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</v>
      </c>
      <c r="P6764">
        <v>1841</v>
      </c>
      <c r="Q6764" t="str">
        <f t="shared" si="108"/>
        <v>2-Low Income Residential</v>
      </c>
    </row>
    <row r="6765" spans="1:17" x14ac:dyDescent="0.3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</v>
      </c>
      <c r="P6765">
        <v>93580</v>
      </c>
      <c r="Q6765" t="str">
        <f t="shared" si="108"/>
        <v>3-Small C&amp;I</v>
      </c>
    </row>
    <row r="6766" spans="1:17" x14ac:dyDescent="0.3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</v>
      </c>
      <c r="P6766">
        <v>600315</v>
      </c>
      <c r="Q6766" t="str">
        <f t="shared" si="108"/>
        <v>3-Small C&amp;I</v>
      </c>
    </row>
    <row r="6767" spans="1:17" x14ac:dyDescent="0.3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896842.95</v>
      </c>
      <c r="P6767">
        <v>5762945</v>
      </c>
      <c r="Q6767" t="str">
        <f t="shared" si="108"/>
        <v>3-Small C&amp;I</v>
      </c>
    </row>
    <row r="6768" spans="1:17" x14ac:dyDescent="0.3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8377.32</v>
      </c>
      <c r="P6768">
        <v>212517</v>
      </c>
      <c r="Q6768" t="str">
        <f t="shared" si="108"/>
        <v>3-Small C&amp;I</v>
      </c>
    </row>
    <row r="6769" spans="1:17" x14ac:dyDescent="0.3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x14ac:dyDescent="0.3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x14ac:dyDescent="0.3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1956.37</v>
      </c>
      <c r="P6771">
        <v>15414</v>
      </c>
      <c r="Q6771" t="str">
        <f t="shared" si="108"/>
        <v>3-Small C&amp;I</v>
      </c>
    </row>
    <row r="6772" spans="1:17" x14ac:dyDescent="0.3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869.77</v>
      </c>
      <c r="P6772">
        <v>4080</v>
      </c>
      <c r="Q6772" t="str">
        <f t="shared" si="108"/>
        <v>4-Medium C&amp;I</v>
      </c>
    </row>
    <row r="6773" spans="1:17" x14ac:dyDescent="0.3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x14ac:dyDescent="0.3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112718.51</v>
      </c>
      <c r="P6774">
        <v>543755</v>
      </c>
      <c r="Q6774" t="str">
        <f t="shared" si="108"/>
        <v>4-Medium C&amp;I</v>
      </c>
    </row>
    <row r="6775" spans="1:17" x14ac:dyDescent="0.3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</v>
      </c>
      <c r="P6775">
        <v>509314</v>
      </c>
      <c r="Q6775" t="str">
        <f t="shared" si="108"/>
        <v>4-Medium C&amp;I</v>
      </c>
    </row>
    <row r="6776" spans="1:17" x14ac:dyDescent="0.3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</v>
      </c>
      <c r="P6776">
        <v>217672</v>
      </c>
      <c r="Q6776" t="str">
        <f t="shared" si="108"/>
        <v>Street</v>
      </c>
    </row>
    <row r="6777" spans="1:17" x14ac:dyDescent="0.3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x14ac:dyDescent="0.3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x14ac:dyDescent="0.3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</v>
      </c>
      <c r="P6779">
        <v>3907</v>
      </c>
      <c r="Q6779" t="str">
        <f t="shared" si="108"/>
        <v>3-Small C&amp;I</v>
      </c>
    </row>
    <row r="6780" spans="1:17" x14ac:dyDescent="0.3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417317.54</v>
      </c>
      <c r="P6780">
        <v>2477321</v>
      </c>
      <c r="Q6780" t="str">
        <f t="shared" si="108"/>
        <v>5-Large C&amp;I</v>
      </c>
    </row>
    <row r="6781" spans="1:17" x14ac:dyDescent="0.3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</v>
      </c>
      <c r="P6781">
        <v>16828353</v>
      </c>
      <c r="Q6781" t="str">
        <f t="shared" si="108"/>
        <v>5-Large C&amp;I</v>
      </c>
    </row>
    <row r="6782" spans="1:17" x14ac:dyDescent="0.3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x14ac:dyDescent="0.3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325257.43</v>
      </c>
      <c r="P6783">
        <v>2355735</v>
      </c>
      <c r="Q6783" t="str">
        <f t="shared" si="108"/>
        <v>1-Residential</v>
      </c>
    </row>
    <row r="6784" spans="1:17" x14ac:dyDescent="0.3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x14ac:dyDescent="0.3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</v>
      </c>
      <c r="P6785">
        <v>393658</v>
      </c>
      <c r="Q6785" t="str">
        <f t="shared" si="108"/>
        <v>3-Small C&amp;I</v>
      </c>
    </row>
    <row r="6786" spans="1:17" x14ac:dyDescent="0.3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</v>
      </c>
      <c r="P6786">
        <v>1056800</v>
      </c>
      <c r="Q6786" t="str">
        <f t="shared" si="108"/>
        <v>3-Small C&amp;I</v>
      </c>
    </row>
    <row r="6787" spans="1:17" x14ac:dyDescent="0.3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x14ac:dyDescent="0.3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x14ac:dyDescent="0.3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</v>
      </c>
      <c r="P6789">
        <v>6220312</v>
      </c>
      <c r="Q6789" t="str">
        <f t="shared" si="108"/>
        <v>4-Medium C&amp;I</v>
      </c>
    </row>
    <row r="6790" spans="1:17" x14ac:dyDescent="0.3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x14ac:dyDescent="0.3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219720.71</v>
      </c>
      <c r="P6791">
        <v>1813499</v>
      </c>
      <c r="Q6791" t="str">
        <f t="shared" si="108"/>
        <v>3-Small C&amp;I</v>
      </c>
    </row>
    <row r="6792" spans="1:17" x14ac:dyDescent="0.3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</v>
      </c>
      <c r="P6792">
        <v>292</v>
      </c>
      <c r="Q6792" t="str">
        <f t="shared" si="108"/>
        <v>3-Small C&amp;I</v>
      </c>
    </row>
    <row r="6793" spans="1:17" x14ac:dyDescent="0.3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63.04</v>
      </c>
      <c r="P6793">
        <v>195</v>
      </c>
      <c r="Q6793" t="str">
        <f t="shared" si="108"/>
        <v>3-Small C&amp;I</v>
      </c>
    </row>
    <row r="6794" spans="1:17" x14ac:dyDescent="0.3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13092.72</v>
      </c>
      <c r="P6794">
        <v>58880</v>
      </c>
      <c r="Q6794" t="str">
        <f t="shared" si="108"/>
        <v>4-Medium C&amp;I</v>
      </c>
    </row>
    <row r="6795" spans="1:17" x14ac:dyDescent="0.3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</v>
      </c>
      <c r="P6795">
        <v>3606154</v>
      </c>
      <c r="Q6795" t="str">
        <f t="shared" si="108"/>
        <v>4-Medium C&amp;I</v>
      </c>
    </row>
    <row r="6796" spans="1:17" x14ac:dyDescent="0.3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</v>
      </c>
      <c r="P6796">
        <v>6592</v>
      </c>
      <c r="Q6796" t="str">
        <f t="shared" si="108"/>
        <v>Street</v>
      </c>
    </row>
    <row r="6797" spans="1:17" x14ac:dyDescent="0.3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4741.12</v>
      </c>
      <c r="P6797">
        <v>11075</v>
      </c>
      <c r="Q6797" t="str">
        <f t="shared" si="108"/>
        <v>Street</v>
      </c>
    </row>
    <row r="6798" spans="1:17" x14ac:dyDescent="0.3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16300.3</v>
      </c>
      <c r="P6798">
        <v>50074</v>
      </c>
      <c r="Q6798" t="str">
        <f t="shared" ref="Q6798:Q6861" si="109">VLOOKUP(TRIM(J6798),S:T,2,FALSE)</f>
        <v>Street</v>
      </c>
    </row>
    <row r="6799" spans="1:17" x14ac:dyDescent="0.3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x14ac:dyDescent="0.3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905114.73</v>
      </c>
      <c r="P6800">
        <v>4770949</v>
      </c>
      <c r="Q6800" t="str">
        <f t="shared" si="109"/>
        <v>5-Large C&amp;I</v>
      </c>
    </row>
    <row r="6801" spans="1:17" x14ac:dyDescent="0.3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x14ac:dyDescent="0.3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x14ac:dyDescent="0.3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41.8</v>
      </c>
      <c r="P6803">
        <v>300</v>
      </c>
      <c r="Q6803" t="str">
        <f t="shared" si="109"/>
        <v>3-Small C&amp;I</v>
      </c>
    </row>
    <row r="6804" spans="1:17" x14ac:dyDescent="0.3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</v>
      </c>
      <c r="P6804">
        <v>12498604</v>
      </c>
      <c r="Q6804" t="str">
        <f t="shared" si="109"/>
        <v>4-Medium C&amp;I</v>
      </c>
    </row>
    <row r="6805" spans="1:17" x14ac:dyDescent="0.3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x14ac:dyDescent="0.3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</v>
      </c>
      <c r="P6806">
        <v>92615</v>
      </c>
      <c r="Q6806" t="str">
        <f t="shared" si="109"/>
        <v>Street</v>
      </c>
    </row>
    <row r="6807" spans="1:17" x14ac:dyDescent="0.3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59172.1</v>
      </c>
      <c r="P6807">
        <v>74937</v>
      </c>
      <c r="Q6807" t="str">
        <f t="shared" si="109"/>
        <v>Street</v>
      </c>
    </row>
    <row r="6808" spans="1:17" x14ac:dyDescent="0.3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29815.35</v>
      </c>
      <c r="P6808">
        <v>65380</v>
      </c>
      <c r="Q6808" t="str">
        <f t="shared" si="109"/>
        <v>Street</v>
      </c>
    </row>
    <row r="6809" spans="1:17" x14ac:dyDescent="0.3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</v>
      </c>
      <c r="P6809">
        <v>101561</v>
      </c>
      <c r="Q6809" t="str">
        <f t="shared" si="109"/>
        <v>Street</v>
      </c>
    </row>
    <row r="6810" spans="1:17" x14ac:dyDescent="0.3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</v>
      </c>
      <c r="P6810">
        <v>1062</v>
      </c>
      <c r="Q6810" t="str">
        <f t="shared" si="109"/>
        <v>Street</v>
      </c>
    </row>
    <row r="6811" spans="1:17" x14ac:dyDescent="0.3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x14ac:dyDescent="0.3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37765.71</v>
      </c>
      <c r="P6812">
        <v>172383</v>
      </c>
      <c r="Q6812" t="str">
        <f t="shared" si="109"/>
        <v>Street</v>
      </c>
    </row>
    <row r="6813" spans="1:17" x14ac:dyDescent="0.3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3919.66</v>
      </c>
      <c r="P6813">
        <v>17500</v>
      </c>
      <c r="Q6813" t="str">
        <f t="shared" si="109"/>
        <v>Street</v>
      </c>
    </row>
    <row r="6814" spans="1:17" x14ac:dyDescent="0.3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</v>
      </c>
      <c r="P6814">
        <v>194</v>
      </c>
      <c r="Q6814" t="str">
        <f t="shared" si="109"/>
        <v>3-Small C&amp;I</v>
      </c>
    </row>
    <row r="6815" spans="1:17" x14ac:dyDescent="0.3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x14ac:dyDescent="0.3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x14ac:dyDescent="0.3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68846.78</v>
      </c>
      <c r="P6817">
        <v>196763</v>
      </c>
      <c r="Q6817" t="str">
        <f t="shared" si="109"/>
        <v>Street</v>
      </c>
    </row>
    <row r="6818" spans="1:17" x14ac:dyDescent="0.3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x14ac:dyDescent="0.3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</v>
      </c>
      <c r="P6819">
        <v>2976</v>
      </c>
      <c r="Q6819" t="str">
        <f t="shared" si="109"/>
        <v>Street</v>
      </c>
    </row>
    <row r="6820" spans="1:17" x14ac:dyDescent="0.3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</v>
      </c>
      <c r="P6820">
        <v>1842543</v>
      </c>
      <c r="Q6820" t="str">
        <f t="shared" si="109"/>
        <v>Street</v>
      </c>
    </row>
    <row r="6821" spans="1:17" x14ac:dyDescent="0.3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x14ac:dyDescent="0.3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1379.83</v>
      </c>
      <c r="P6822">
        <v>4549</v>
      </c>
      <c r="Q6822" t="str">
        <f t="shared" si="109"/>
        <v>Street</v>
      </c>
    </row>
    <row r="6823" spans="1:17" x14ac:dyDescent="0.3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693.89</v>
      </c>
      <c r="P6823">
        <v>3072</v>
      </c>
      <c r="Q6823" t="str">
        <f t="shared" si="109"/>
        <v>Street</v>
      </c>
    </row>
    <row r="6824" spans="1:17" x14ac:dyDescent="0.3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</v>
      </c>
      <c r="P6824">
        <v>462</v>
      </c>
      <c r="Q6824" t="str">
        <f t="shared" si="109"/>
        <v>Street</v>
      </c>
    </row>
    <row r="6825" spans="1:17" x14ac:dyDescent="0.3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966.16</v>
      </c>
      <c r="P6825">
        <v>168</v>
      </c>
      <c r="Q6825" t="str">
        <f t="shared" si="109"/>
        <v>Street</v>
      </c>
    </row>
    <row r="6826" spans="1:17" x14ac:dyDescent="0.3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</v>
      </c>
      <c r="P6826">
        <v>5101</v>
      </c>
      <c r="Q6826" t="str">
        <f t="shared" si="109"/>
        <v>3-Small C&amp;I</v>
      </c>
    </row>
    <row r="6827" spans="1:17" x14ac:dyDescent="0.3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x14ac:dyDescent="0.3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3471.62</v>
      </c>
      <c r="P6828">
        <v>13927</v>
      </c>
      <c r="Q6828" t="str">
        <f t="shared" si="109"/>
        <v>1-Residential</v>
      </c>
    </row>
    <row r="6829" spans="1:17" x14ac:dyDescent="0.3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x14ac:dyDescent="0.3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</v>
      </c>
      <c r="P6830">
        <v>3579895</v>
      </c>
      <c r="Q6830" t="str">
        <f t="shared" si="109"/>
        <v>2-Low Income Residential</v>
      </c>
    </row>
    <row r="6831" spans="1:17" x14ac:dyDescent="0.3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x14ac:dyDescent="0.3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</v>
      </c>
      <c r="P6832">
        <v>113</v>
      </c>
      <c r="Q6832" t="str">
        <f t="shared" si="109"/>
        <v>Street</v>
      </c>
    </row>
    <row r="6833" spans="1:17" x14ac:dyDescent="0.3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x14ac:dyDescent="0.3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</v>
      </c>
      <c r="P6834">
        <v>290</v>
      </c>
      <c r="Q6834" t="str">
        <f t="shared" si="109"/>
        <v>Street</v>
      </c>
    </row>
    <row r="6835" spans="1:17" x14ac:dyDescent="0.3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</v>
      </c>
      <c r="P6835">
        <v>20484731</v>
      </c>
      <c r="Q6835" t="str">
        <f t="shared" si="109"/>
        <v>1-Residential</v>
      </c>
    </row>
    <row r="6836" spans="1:17" x14ac:dyDescent="0.3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x14ac:dyDescent="0.3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</v>
      </c>
      <c r="P6837">
        <v>13546</v>
      </c>
      <c r="Q6837" t="str">
        <f t="shared" si="109"/>
        <v>3-Small C&amp;I</v>
      </c>
    </row>
    <row r="6838" spans="1:17" x14ac:dyDescent="0.3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x14ac:dyDescent="0.3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x14ac:dyDescent="0.3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</v>
      </c>
      <c r="P6840">
        <v>9319</v>
      </c>
      <c r="Q6840" t="str">
        <f t="shared" si="109"/>
        <v>Street</v>
      </c>
    </row>
    <row r="6841" spans="1:17" x14ac:dyDescent="0.3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</v>
      </c>
      <c r="P6841">
        <v>7</v>
      </c>
      <c r="Q6841" t="str">
        <f t="shared" si="109"/>
        <v>3-Small C&amp;I</v>
      </c>
    </row>
    <row r="6842" spans="1:17" x14ac:dyDescent="0.3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67.13</v>
      </c>
      <c r="P6842">
        <v>298</v>
      </c>
      <c r="Q6842" t="str">
        <f t="shared" si="109"/>
        <v>Street</v>
      </c>
    </row>
    <row r="6843" spans="1:17" x14ac:dyDescent="0.3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x14ac:dyDescent="0.3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97.66</v>
      </c>
      <c r="P6844">
        <v>356</v>
      </c>
      <c r="Q6844" t="str">
        <f t="shared" si="109"/>
        <v>1-Residential</v>
      </c>
    </row>
    <row r="6845" spans="1:17" x14ac:dyDescent="0.3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</v>
      </c>
      <c r="P6845">
        <v>14124</v>
      </c>
      <c r="Q6845" t="str">
        <f t="shared" si="109"/>
        <v>3-Small C&amp;I</v>
      </c>
    </row>
    <row r="6846" spans="1:17" x14ac:dyDescent="0.3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</v>
      </c>
      <c r="P6846">
        <v>2940</v>
      </c>
      <c r="Q6846" t="str">
        <f t="shared" si="109"/>
        <v>4-Medium C&amp;I</v>
      </c>
    </row>
    <row r="6847" spans="1:17" x14ac:dyDescent="0.3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2438.58</v>
      </c>
      <c r="P6847">
        <v>10960</v>
      </c>
      <c r="Q6847" t="str">
        <f t="shared" si="109"/>
        <v>4-Medium C&amp;I</v>
      </c>
    </row>
    <row r="6848" spans="1:17" x14ac:dyDescent="0.3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</v>
      </c>
      <c r="P6848">
        <v>105000</v>
      </c>
      <c r="Q6848" t="str">
        <f t="shared" si="109"/>
        <v>5-Large C&amp;I</v>
      </c>
    </row>
    <row r="6849" spans="1:17" x14ac:dyDescent="0.3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x14ac:dyDescent="0.3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4116.32</v>
      </c>
      <c r="P6850">
        <v>40950</v>
      </c>
      <c r="Q6850" t="str">
        <f t="shared" si="109"/>
        <v>4-Medium C&amp;I</v>
      </c>
    </row>
    <row r="6851" spans="1:17" x14ac:dyDescent="0.3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</v>
      </c>
      <c r="P6851">
        <v>15309</v>
      </c>
      <c r="Q6851" t="str">
        <f t="shared" si="109"/>
        <v>3-Small C&amp;I</v>
      </c>
    </row>
    <row r="6852" spans="1:17" x14ac:dyDescent="0.3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</v>
      </c>
      <c r="P6852">
        <v>23600</v>
      </c>
      <c r="Q6852" t="str">
        <f t="shared" si="109"/>
        <v>4-Medium C&amp;I</v>
      </c>
    </row>
    <row r="6853" spans="1:17" x14ac:dyDescent="0.3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360.57</v>
      </c>
      <c r="P6853">
        <v>2981</v>
      </c>
      <c r="Q6853" t="str">
        <f t="shared" si="109"/>
        <v>3-Small C&amp;I</v>
      </c>
    </row>
    <row r="6854" spans="1:17" x14ac:dyDescent="0.3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</v>
      </c>
      <c r="P6854">
        <v>0</v>
      </c>
      <c r="Q6854" t="str">
        <f t="shared" si="109"/>
        <v>3-Small C&amp;I</v>
      </c>
    </row>
    <row r="6855" spans="1:17" x14ac:dyDescent="0.3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</v>
      </c>
      <c r="P6855">
        <v>48400</v>
      </c>
      <c r="Q6855" t="str">
        <f t="shared" si="109"/>
        <v>4-Medium C&amp;I</v>
      </c>
    </row>
    <row r="6856" spans="1:17" x14ac:dyDescent="0.3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5496.73</v>
      </c>
      <c r="P6856">
        <v>2565349</v>
      </c>
      <c r="Q6856" t="str">
        <f t="shared" si="109"/>
        <v>OTHER</v>
      </c>
    </row>
    <row r="6857" spans="1:17" x14ac:dyDescent="0.3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</v>
      </c>
      <c r="P6857">
        <v>37208</v>
      </c>
      <c r="Q6857" t="str">
        <f t="shared" si="109"/>
        <v>5-Large C&amp;I</v>
      </c>
    </row>
    <row r="6858" spans="1:17" x14ac:dyDescent="0.3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x14ac:dyDescent="0.3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</v>
      </c>
      <c r="P6859">
        <v>2844</v>
      </c>
      <c r="Q6859" t="str">
        <f t="shared" si="109"/>
        <v>3-Small C&amp;I</v>
      </c>
    </row>
    <row r="6860" spans="1:17" x14ac:dyDescent="0.3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</v>
      </c>
      <c r="P6860">
        <v>41000</v>
      </c>
      <c r="Q6860" t="str">
        <f t="shared" si="109"/>
        <v>4-Medium C&amp;I</v>
      </c>
    </row>
    <row r="6861" spans="1:17" x14ac:dyDescent="0.3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</v>
      </c>
      <c r="P6861">
        <v>2285741</v>
      </c>
      <c r="Q6861" t="str">
        <f t="shared" si="109"/>
        <v>1-Residential</v>
      </c>
    </row>
    <row r="6862" spans="1:17" x14ac:dyDescent="0.3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ref="Q6862:Q6925" si="110">VLOOKUP(TRIM(J6862),S:T,2,FALSE)</f>
        <v>1-Residential</v>
      </c>
    </row>
    <row r="6863" spans="1:17" x14ac:dyDescent="0.3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</v>
      </c>
      <c r="P6863">
        <v>12850</v>
      </c>
      <c r="Q6863" t="str">
        <f t="shared" si="110"/>
        <v>3-Small C&amp;I</v>
      </c>
    </row>
    <row r="6864" spans="1:17" x14ac:dyDescent="0.3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x14ac:dyDescent="0.3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</v>
      </c>
      <c r="P6865">
        <v>3046</v>
      </c>
      <c r="Q6865" t="str">
        <f t="shared" si="110"/>
        <v>3-Small C&amp;I</v>
      </c>
    </row>
    <row r="6866" spans="1:17" x14ac:dyDescent="0.3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x14ac:dyDescent="0.3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x14ac:dyDescent="0.3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3206.74</v>
      </c>
      <c r="P6868">
        <v>28191</v>
      </c>
      <c r="Q6868" t="str">
        <f t="shared" si="110"/>
        <v>3-Small C&amp;I</v>
      </c>
    </row>
    <row r="6869" spans="1:17" x14ac:dyDescent="0.3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</v>
      </c>
      <c r="P6869">
        <v>6455</v>
      </c>
      <c r="Q6869" t="str">
        <f t="shared" si="110"/>
        <v>3-Small C&amp;I</v>
      </c>
    </row>
    <row r="6870" spans="1:17" x14ac:dyDescent="0.3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x14ac:dyDescent="0.3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x14ac:dyDescent="0.3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</v>
      </c>
      <c r="P6872">
        <v>1562</v>
      </c>
      <c r="Q6872" t="str">
        <f t="shared" si="110"/>
        <v>3-Small C&amp;I</v>
      </c>
    </row>
    <row r="6873" spans="1:17" x14ac:dyDescent="0.3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2178.12</v>
      </c>
      <c r="P6873">
        <v>8695</v>
      </c>
      <c r="Q6873" t="str">
        <f t="shared" si="110"/>
        <v>3-Small C&amp;I</v>
      </c>
    </row>
    <row r="6874" spans="1:17" x14ac:dyDescent="0.3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x14ac:dyDescent="0.3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x14ac:dyDescent="0.3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9.11</v>
      </c>
      <c r="P6876">
        <v>17</v>
      </c>
      <c r="Q6876" t="str">
        <f t="shared" si="110"/>
        <v>Street</v>
      </c>
    </row>
    <row r="6877" spans="1:17" x14ac:dyDescent="0.3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x14ac:dyDescent="0.3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x14ac:dyDescent="0.3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92284.37</v>
      </c>
      <c r="P6879">
        <v>1139869</v>
      </c>
      <c r="Q6879" t="str">
        <f t="shared" si="110"/>
        <v>5-Large C&amp;I</v>
      </c>
    </row>
    <row r="6880" spans="1:17" x14ac:dyDescent="0.3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x14ac:dyDescent="0.3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313514.74</v>
      </c>
      <c r="P6881">
        <v>2570637</v>
      </c>
      <c r="Q6881" t="str">
        <f t="shared" si="110"/>
        <v>3-Small C&amp;I</v>
      </c>
    </row>
    <row r="6882" spans="1:17" x14ac:dyDescent="0.3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</v>
      </c>
      <c r="P6882">
        <v>1664</v>
      </c>
      <c r="Q6882" t="str">
        <f t="shared" si="110"/>
        <v>3-Small C&amp;I</v>
      </c>
    </row>
    <row r="6883" spans="1:17" x14ac:dyDescent="0.3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</v>
      </c>
      <c r="P6883">
        <v>5781</v>
      </c>
      <c r="Q6883" t="str">
        <f t="shared" si="110"/>
        <v>3-Small C&amp;I</v>
      </c>
    </row>
    <row r="6884" spans="1:17" x14ac:dyDescent="0.3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</v>
      </c>
      <c r="P6884">
        <v>30343</v>
      </c>
      <c r="Q6884" t="str">
        <f t="shared" si="110"/>
        <v>3-Small C&amp;I</v>
      </c>
    </row>
    <row r="6885" spans="1:17" x14ac:dyDescent="0.3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216111.65</v>
      </c>
      <c r="P6885">
        <v>2130177</v>
      </c>
      <c r="Q6885" t="str">
        <f t="shared" si="110"/>
        <v>4-Medium C&amp;I</v>
      </c>
    </row>
    <row r="6886" spans="1:17" x14ac:dyDescent="0.3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789.27</v>
      </c>
      <c r="P6886">
        <v>2760</v>
      </c>
      <c r="Q6886" t="str">
        <f t="shared" si="110"/>
        <v>4-Medium C&amp;I</v>
      </c>
    </row>
    <row r="6887" spans="1:17" x14ac:dyDescent="0.3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</v>
      </c>
      <c r="P6887">
        <v>83111</v>
      </c>
      <c r="Q6887" t="str">
        <f t="shared" si="110"/>
        <v>5-Large C&amp;I</v>
      </c>
    </row>
    <row r="6888" spans="1:17" x14ac:dyDescent="0.3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x14ac:dyDescent="0.3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6082.45</v>
      </c>
      <c r="P6889">
        <v>12613</v>
      </c>
      <c r="Q6889" t="str">
        <f t="shared" si="110"/>
        <v>Street</v>
      </c>
    </row>
    <row r="6890" spans="1:17" x14ac:dyDescent="0.3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x14ac:dyDescent="0.3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x14ac:dyDescent="0.3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x14ac:dyDescent="0.3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108.6</v>
      </c>
      <c r="P6893">
        <v>1943</v>
      </c>
      <c r="Q6893" t="str">
        <f t="shared" si="110"/>
        <v>2-Low Income Residential</v>
      </c>
    </row>
    <row r="6894" spans="1:17" x14ac:dyDescent="0.3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x14ac:dyDescent="0.3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27.31</v>
      </c>
      <c r="P6895">
        <v>109</v>
      </c>
      <c r="Q6895" t="str">
        <f t="shared" si="110"/>
        <v>Street</v>
      </c>
    </row>
    <row r="6896" spans="1:17" x14ac:dyDescent="0.3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x14ac:dyDescent="0.3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x14ac:dyDescent="0.3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</v>
      </c>
      <c r="P6898">
        <v>959674</v>
      </c>
      <c r="Q6898" t="str">
        <f t="shared" si="110"/>
        <v>3-Small C&amp;I</v>
      </c>
    </row>
    <row r="6899" spans="1:17" x14ac:dyDescent="0.3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x14ac:dyDescent="0.3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x14ac:dyDescent="0.3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x14ac:dyDescent="0.3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x14ac:dyDescent="0.3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x14ac:dyDescent="0.3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x14ac:dyDescent="0.3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</v>
      </c>
      <c r="P6905">
        <v>35374</v>
      </c>
      <c r="Q6905" t="str">
        <f t="shared" si="110"/>
        <v>Street</v>
      </c>
    </row>
    <row r="6906" spans="1:17" x14ac:dyDescent="0.3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</v>
      </c>
      <c r="P6906">
        <v>53174</v>
      </c>
      <c r="Q6906" t="str">
        <f t="shared" si="110"/>
        <v>Street</v>
      </c>
    </row>
    <row r="6907" spans="1:17" x14ac:dyDescent="0.3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x14ac:dyDescent="0.3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x14ac:dyDescent="0.3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x14ac:dyDescent="0.3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</v>
      </c>
      <c r="P6910">
        <v>366207</v>
      </c>
      <c r="Q6910" t="str">
        <f t="shared" si="110"/>
        <v>3-Small C&amp;I</v>
      </c>
    </row>
    <row r="6911" spans="1:17" x14ac:dyDescent="0.3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x14ac:dyDescent="0.3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x14ac:dyDescent="0.3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2557204.92</v>
      </c>
      <c r="P6913">
        <v>66657768</v>
      </c>
      <c r="Q6913" t="str">
        <f t="shared" si="110"/>
        <v>3-Small C&amp;I</v>
      </c>
    </row>
    <row r="6914" spans="1:17" x14ac:dyDescent="0.3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</v>
      </c>
      <c r="P6914">
        <v>4407</v>
      </c>
      <c r="Q6914" t="str">
        <f t="shared" si="110"/>
        <v>2-Low Income Residential</v>
      </c>
    </row>
    <row r="6915" spans="1:17" x14ac:dyDescent="0.3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23020.28</v>
      </c>
      <c r="P6915">
        <v>93617</v>
      </c>
      <c r="Q6915" t="str">
        <f t="shared" si="110"/>
        <v>3-Small C&amp;I</v>
      </c>
    </row>
    <row r="6916" spans="1:17" x14ac:dyDescent="0.3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</v>
      </c>
      <c r="P6916">
        <v>546372</v>
      </c>
      <c r="Q6916" t="str">
        <f t="shared" si="110"/>
        <v>3-Small C&amp;I</v>
      </c>
    </row>
    <row r="6917" spans="1:17" x14ac:dyDescent="0.3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</v>
      </c>
      <c r="P6917">
        <v>6022865</v>
      </c>
      <c r="Q6917" t="str">
        <f t="shared" si="110"/>
        <v>3-Small C&amp;I</v>
      </c>
    </row>
    <row r="6918" spans="1:17" x14ac:dyDescent="0.3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x14ac:dyDescent="0.3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378904.86</v>
      </c>
      <c r="P6919">
        <v>1512127</v>
      </c>
      <c r="Q6919" t="str">
        <f t="shared" si="110"/>
        <v>4-Medium C&amp;I</v>
      </c>
    </row>
    <row r="6920" spans="1:17" x14ac:dyDescent="0.3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x14ac:dyDescent="0.3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x14ac:dyDescent="0.3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x14ac:dyDescent="0.3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x14ac:dyDescent="0.3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x14ac:dyDescent="0.3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x14ac:dyDescent="0.3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ref="Q6926:Q6989" si="111">VLOOKUP(TRIM(J6926),S:T,2,FALSE)</f>
        <v>4-Medium C&amp;I</v>
      </c>
    </row>
    <row r="6927" spans="1:17" x14ac:dyDescent="0.3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</v>
      </c>
      <c r="P6927">
        <v>223774</v>
      </c>
      <c r="Q6927" t="str">
        <f t="shared" si="111"/>
        <v>Street</v>
      </c>
    </row>
    <row r="6928" spans="1:17" x14ac:dyDescent="0.3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x14ac:dyDescent="0.3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x14ac:dyDescent="0.3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x14ac:dyDescent="0.3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</v>
      </c>
      <c r="P6931">
        <v>-310800</v>
      </c>
      <c r="Q6931" t="str">
        <f t="shared" si="111"/>
        <v>5-Large C&amp;I</v>
      </c>
    </row>
    <row r="6932" spans="1:17" x14ac:dyDescent="0.3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x14ac:dyDescent="0.3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x14ac:dyDescent="0.3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372240.49</v>
      </c>
      <c r="P6934">
        <v>2674432</v>
      </c>
      <c r="Q6934" t="str">
        <f t="shared" si="111"/>
        <v>1-Residential</v>
      </c>
    </row>
    <row r="6935" spans="1:17" x14ac:dyDescent="0.3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x14ac:dyDescent="0.3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53904.1</v>
      </c>
      <c r="P6936">
        <v>393710</v>
      </c>
      <c r="Q6936" t="str">
        <f t="shared" si="111"/>
        <v>3-Small C&amp;I</v>
      </c>
    </row>
    <row r="6937" spans="1:17" x14ac:dyDescent="0.3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x14ac:dyDescent="0.3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864643.7</v>
      </c>
      <c r="P6938">
        <v>7445311</v>
      </c>
      <c r="Q6938" t="str">
        <f t="shared" si="111"/>
        <v>3-Small C&amp;I</v>
      </c>
    </row>
    <row r="6939" spans="1:17" x14ac:dyDescent="0.3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x14ac:dyDescent="0.3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727690.48</v>
      </c>
      <c r="P6940">
        <v>7995358</v>
      </c>
      <c r="Q6940" t="str">
        <f t="shared" si="111"/>
        <v>4-Medium C&amp;I</v>
      </c>
    </row>
    <row r="6941" spans="1:17" x14ac:dyDescent="0.3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x14ac:dyDescent="0.3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362245.67</v>
      </c>
      <c r="P6942">
        <v>2355315</v>
      </c>
      <c r="Q6942" t="str">
        <f t="shared" si="111"/>
        <v>3-Small C&amp;I</v>
      </c>
    </row>
    <row r="6943" spans="1:17" x14ac:dyDescent="0.3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x14ac:dyDescent="0.3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x14ac:dyDescent="0.3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</v>
      </c>
      <c r="P6945">
        <v>112840</v>
      </c>
      <c r="Q6945" t="str">
        <f t="shared" si="111"/>
        <v>4-Medium C&amp;I</v>
      </c>
    </row>
    <row r="6946" spans="1:17" x14ac:dyDescent="0.3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</v>
      </c>
      <c r="P6946">
        <v>3286500</v>
      </c>
      <c r="Q6946" t="str">
        <f t="shared" si="111"/>
        <v>4-Medium C&amp;I</v>
      </c>
    </row>
    <row r="6947" spans="1:17" x14ac:dyDescent="0.3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x14ac:dyDescent="0.3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</v>
      </c>
      <c r="P6948">
        <v>11520</v>
      </c>
      <c r="Q6948" t="str">
        <f t="shared" si="111"/>
        <v>Street</v>
      </c>
    </row>
    <row r="6949" spans="1:17" x14ac:dyDescent="0.3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</v>
      </c>
      <c r="P6949">
        <v>52071</v>
      </c>
      <c r="Q6949" t="str">
        <f t="shared" si="111"/>
        <v>Street</v>
      </c>
    </row>
    <row r="6950" spans="1:17" x14ac:dyDescent="0.3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x14ac:dyDescent="0.3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x14ac:dyDescent="0.3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x14ac:dyDescent="0.3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x14ac:dyDescent="0.3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</v>
      </c>
      <c r="P6954">
        <v>300</v>
      </c>
      <c r="Q6954" t="str">
        <f t="shared" si="111"/>
        <v>3-Small C&amp;I</v>
      </c>
    </row>
    <row r="6955" spans="1:17" x14ac:dyDescent="0.3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x14ac:dyDescent="0.3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221.79</v>
      </c>
      <c r="P6956">
        <v>744</v>
      </c>
      <c r="Q6956" t="str">
        <f t="shared" si="111"/>
        <v>3-Small C&amp;I</v>
      </c>
    </row>
    <row r="6957" spans="1:17" x14ac:dyDescent="0.3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</v>
      </c>
      <c r="P6957">
        <v>96099</v>
      </c>
      <c r="Q6957" t="str">
        <f t="shared" si="111"/>
        <v>Street</v>
      </c>
    </row>
    <row r="6958" spans="1:17" x14ac:dyDescent="0.3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</v>
      </c>
      <c r="P6958">
        <v>77898</v>
      </c>
      <c r="Q6958" t="str">
        <f t="shared" si="111"/>
        <v>Street</v>
      </c>
    </row>
    <row r="6959" spans="1:17" x14ac:dyDescent="0.3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x14ac:dyDescent="0.3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x14ac:dyDescent="0.3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724.93</v>
      </c>
      <c r="P6961">
        <v>1105</v>
      </c>
      <c r="Q6961" t="str">
        <f t="shared" si="111"/>
        <v>Street</v>
      </c>
    </row>
    <row r="6962" spans="1:17" x14ac:dyDescent="0.3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x14ac:dyDescent="0.3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</v>
      </c>
      <c r="P6963">
        <v>179054</v>
      </c>
      <c r="Q6963" t="str">
        <f t="shared" si="111"/>
        <v>Street</v>
      </c>
    </row>
    <row r="6964" spans="1:17" x14ac:dyDescent="0.3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3142.72</v>
      </c>
      <c r="P6964">
        <v>14371</v>
      </c>
      <c r="Q6964" t="str">
        <f t="shared" si="111"/>
        <v>Street</v>
      </c>
    </row>
    <row r="6965" spans="1:17" x14ac:dyDescent="0.3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</v>
      </c>
      <c r="P6965">
        <v>206</v>
      </c>
      <c r="Q6965" t="str">
        <f t="shared" si="111"/>
        <v>3-Small C&amp;I</v>
      </c>
    </row>
    <row r="6966" spans="1:17" x14ac:dyDescent="0.3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154.54</v>
      </c>
      <c r="P6966">
        <v>532</v>
      </c>
      <c r="Q6966" t="str">
        <f t="shared" si="111"/>
        <v>3-Small C&amp;I</v>
      </c>
    </row>
    <row r="6967" spans="1:17" x14ac:dyDescent="0.3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485106.43</v>
      </c>
      <c r="P6967">
        <v>742466</v>
      </c>
      <c r="Q6967" t="str">
        <f t="shared" si="111"/>
        <v>Street</v>
      </c>
    </row>
    <row r="6968" spans="1:17" x14ac:dyDescent="0.3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65893.23</v>
      </c>
      <c r="P6968">
        <v>204110</v>
      </c>
      <c r="Q6968" t="str">
        <f t="shared" si="111"/>
        <v>Street</v>
      </c>
    </row>
    <row r="6969" spans="1:17" x14ac:dyDescent="0.3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</v>
      </c>
      <c r="P6969">
        <v>28764</v>
      </c>
      <c r="Q6969" t="str">
        <f t="shared" si="111"/>
        <v>Street</v>
      </c>
    </row>
    <row r="6970" spans="1:17" x14ac:dyDescent="0.3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x14ac:dyDescent="0.3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</v>
      </c>
      <c r="P6971">
        <v>93383</v>
      </c>
      <c r="Q6971" t="str">
        <f t="shared" si="111"/>
        <v>Street</v>
      </c>
    </row>
    <row r="6972" spans="1:17" x14ac:dyDescent="0.3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239.98</v>
      </c>
      <c r="P6972">
        <v>1187</v>
      </c>
      <c r="Q6972" t="str">
        <f t="shared" si="111"/>
        <v>3-Small C&amp;I</v>
      </c>
    </row>
    <row r="6973" spans="1:17" x14ac:dyDescent="0.3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x14ac:dyDescent="0.3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671.9</v>
      </c>
      <c r="P6974">
        <v>3196</v>
      </c>
      <c r="Q6974" t="str">
        <f t="shared" si="111"/>
        <v>Street</v>
      </c>
    </row>
    <row r="6975" spans="1:17" x14ac:dyDescent="0.3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</v>
      </c>
      <c r="P6975">
        <v>481</v>
      </c>
      <c r="Q6975" t="str">
        <f t="shared" si="111"/>
        <v>Street</v>
      </c>
    </row>
    <row r="6976" spans="1:17" x14ac:dyDescent="0.3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906.52</v>
      </c>
      <c r="P6976">
        <v>174</v>
      </c>
      <c r="Q6976" t="str">
        <f t="shared" si="111"/>
        <v>Street</v>
      </c>
    </row>
    <row r="6977" spans="1:17" x14ac:dyDescent="0.3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</v>
      </c>
      <c r="P6977">
        <v>4135</v>
      </c>
      <c r="Q6977" t="str">
        <f t="shared" si="111"/>
        <v>3-Small C&amp;I</v>
      </c>
    </row>
    <row r="6978" spans="1:17" x14ac:dyDescent="0.3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x14ac:dyDescent="0.3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4763.91</v>
      </c>
      <c r="P6979">
        <v>18005</v>
      </c>
      <c r="Q6979" t="str">
        <f t="shared" si="111"/>
        <v>1-Residential</v>
      </c>
    </row>
    <row r="6980" spans="1:17" x14ac:dyDescent="0.3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1570.1</v>
      </c>
      <c r="P6980">
        <v>6701</v>
      </c>
      <c r="Q6980" t="str">
        <f t="shared" si="111"/>
        <v>3-Small C&amp;I</v>
      </c>
    </row>
    <row r="6981" spans="1:17" x14ac:dyDescent="0.3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700168.59</v>
      </c>
      <c r="P6981">
        <v>4209860</v>
      </c>
      <c r="Q6981" t="str">
        <f t="shared" si="111"/>
        <v>2-Low Income Residential</v>
      </c>
    </row>
    <row r="6982" spans="1:17" x14ac:dyDescent="0.3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2174.39</v>
      </c>
      <c r="P6982">
        <v>13352</v>
      </c>
      <c r="Q6982" t="str">
        <f t="shared" si="111"/>
        <v>2-Low Income Residential</v>
      </c>
    </row>
    <row r="6983" spans="1:17" x14ac:dyDescent="0.3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x14ac:dyDescent="0.3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485.95</v>
      </c>
      <c r="P6984">
        <v>993</v>
      </c>
      <c r="Q6984" t="str">
        <f t="shared" si="111"/>
        <v>Street</v>
      </c>
    </row>
    <row r="6985" spans="1:17" x14ac:dyDescent="0.3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</v>
      </c>
      <c r="P6985">
        <v>302</v>
      </c>
      <c r="Q6985" t="str">
        <f t="shared" si="111"/>
        <v>Street</v>
      </c>
    </row>
    <row r="6986" spans="1:17" x14ac:dyDescent="0.3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</v>
      </c>
      <c r="P6986">
        <v>24428436</v>
      </c>
      <c r="Q6986" t="str">
        <f t="shared" si="111"/>
        <v>1-Residential</v>
      </c>
    </row>
    <row r="6987" spans="1:17" x14ac:dyDescent="0.3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151524.24</v>
      </c>
      <c r="P6987">
        <v>3770522</v>
      </c>
      <c r="Q6987" t="str">
        <f t="shared" si="111"/>
        <v>2-Low Income Residential</v>
      </c>
    </row>
    <row r="6988" spans="1:17" x14ac:dyDescent="0.3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x14ac:dyDescent="0.3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x14ac:dyDescent="0.3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ref="Q6990:Q7053" si="112">VLOOKUP(TRIM(J6990),S:T,2,FALSE)</f>
        <v>Street</v>
      </c>
    </row>
    <row r="6991" spans="1:17" x14ac:dyDescent="0.3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</v>
      </c>
      <c r="P6991">
        <v>9691</v>
      </c>
      <c r="Q6991" t="str">
        <f t="shared" si="112"/>
        <v>Street</v>
      </c>
    </row>
    <row r="6992" spans="1:17" x14ac:dyDescent="0.3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</v>
      </c>
      <c r="P6992">
        <v>7</v>
      </c>
      <c r="Q6992" t="str">
        <f t="shared" si="112"/>
        <v>3-Small C&amp;I</v>
      </c>
    </row>
    <row r="6993" spans="1:17" x14ac:dyDescent="0.3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x14ac:dyDescent="0.3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x14ac:dyDescent="0.3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x14ac:dyDescent="0.3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x14ac:dyDescent="0.3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x14ac:dyDescent="0.3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</v>
      </c>
      <c r="P6998">
        <v>11200</v>
      </c>
      <c r="Q6998" t="str">
        <f t="shared" si="112"/>
        <v>4-Medium C&amp;I</v>
      </c>
    </row>
    <row r="6999" spans="1:17" x14ac:dyDescent="0.3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x14ac:dyDescent="0.3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3468.16</v>
      </c>
      <c r="P7000">
        <v>29730</v>
      </c>
      <c r="Q7000" t="str">
        <f t="shared" si="112"/>
        <v>3-Small C&amp;I</v>
      </c>
    </row>
    <row r="7001" spans="1:17" x14ac:dyDescent="0.3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x14ac:dyDescent="0.3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</v>
      </c>
      <c r="P7002">
        <v>24200</v>
      </c>
      <c r="Q7002" t="str">
        <f t="shared" si="112"/>
        <v>4-Medium C&amp;I</v>
      </c>
    </row>
    <row r="7003" spans="1:17" x14ac:dyDescent="0.3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</v>
      </c>
      <c r="P7003">
        <v>109</v>
      </c>
      <c r="Q7003" t="str">
        <f t="shared" si="112"/>
        <v>3-Small C&amp;I</v>
      </c>
    </row>
    <row r="7004" spans="1:17" x14ac:dyDescent="0.3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5467.07</v>
      </c>
      <c r="P7004">
        <v>2838670</v>
      </c>
      <c r="Q7004" t="str">
        <f t="shared" si="112"/>
        <v>OTHER</v>
      </c>
    </row>
    <row r="7005" spans="1:17" x14ac:dyDescent="0.3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6026.66</v>
      </c>
      <c r="P7005">
        <v>76399</v>
      </c>
      <c r="Q7005" t="str">
        <f t="shared" si="112"/>
        <v>5-Large C&amp;I</v>
      </c>
    </row>
    <row r="7006" spans="1:17" x14ac:dyDescent="0.3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x14ac:dyDescent="0.3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</v>
      </c>
      <c r="P7007">
        <v>2844</v>
      </c>
      <c r="Q7007" t="str">
        <f t="shared" si="112"/>
        <v>3-Small C&amp;I</v>
      </c>
    </row>
    <row r="7008" spans="1:17" x14ac:dyDescent="0.3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3255.1</v>
      </c>
      <c r="P7008">
        <v>30680</v>
      </c>
      <c r="Q7008" t="str">
        <f t="shared" si="112"/>
        <v>4-Medium C&amp;I</v>
      </c>
    </row>
    <row r="7009" spans="1:17" x14ac:dyDescent="0.3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x14ac:dyDescent="0.3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x14ac:dyDescent="0.3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2783.18</v>
      </c>
      <c r="P7011">
        <v>11964</v>
      </c>
      <c r="Q7011" t="str">
        <f t="shared" si="112"/>
        <v>3-Small C&amp;I</v>
      </c>
    </row>
    <row r="7012" spans="1:17" x14ac:dyDescent="0.3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</v>
      </c>
      <c r="P7012">
        <v>27553</v>
      </c>
      <c r="Q7012" t="str">
        <f t="shared" si="112"/>
        <v>2-Low Income Residential</v>
      </c>
    </row>
    <row r="7013" spans="1:17" x14ac:dyDescent="0.3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</v>
      </c>
      <c r="P7013">
        <v>2941</v>
      </c>
      <c r="Q7013" t="str">
        <f t="shared" si="112"/>
        <v>3-Small C&amp;I</v>
      </c>
    </row>
    <row r="7014" spans="1:17" x14ac:dyDescent="0.3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x14ac:dyDescent="0.3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</v>
      </c>
      <c r="P7015">
        <v>78533</v>
      </c>
      <c r="Q7015" t="str">
        <f t="shared" si="112"/>
        <v>2-Low Income Residential</v>
      </c>
    </row>
    <row r="7016" spans="1:17" x14ac:dyDescent="0.3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2989.45</v>
      </c>
      <c r="P7016">
        <v>26683</v>
      </c>
      <c r="Q7016" t="str">
        <f t="shared" si="112"/>
        <v>3-Small C&amp;I</v>
      </c>
    </row>
    <row r="7017" spans="1:17" x14ac:dyDescent="0.3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829.02</v>
      </c>
      <c r="P7017">
        <v>6623</v>
      </c>
      <c r="Q7017" t="str">
        <f t="shared" si="112"/>
        <v>3-Small C&amp;I</v>
      </c>
    </row>
    <row r="7018" spans="1:17" x14ac:dyDescent="0.3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x14ac:dyDescent="0.3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</v>
      </c>
      <c r="P7019">
        <v>242394</v>
      </c>
      <c r="Q7019" t="str">
        <f t="shared" si="112"/>
        <v>3-Small C&amp;I</v>
      </c>
    </row>
    <row r="7020" spans="1:17" x14ac:dyDescent="0.3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212.89</v>
      </c>
      <c r="P7020">
        <v>867</v>
      </c>
      <c r="Q7020" t="str">
        <f t="shared" si="112"/>
        <v>3-Small C&amp;I</v>
      </c>
    </row>
    <row r="7021" spans="1:17" x14ac:dyDescent="0.3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</v>
      </c>
      <c r="P7021">
        <v>8751</v>
      </c>
      <c r="Q7021" t="str">
        <f t="shared" si="112"/>
        <v>3-Small C&amp;I</v>
      </c>
    </row>
    <row r="7022" spans="1:17" x14ac:dyDescent="0.3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7300.99</v>
      </c>
      <c r="P7022">
        <v>21890</v>
      </c>
      <c r="Q7022" t="str">
        <f t="shared" si="112"/>
        <v>4-Medium C&amp;I</v>
      </c>
    </row>
    <row r="7023" spans="1:17" x14ac:dyDescent="0.3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x14ac:dyDescent="0.3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</v>
      </c>
      <c r="P7024">
        <v>19</v>
      </c>
      <c r="Q7024" t="str">
        <f t="shared" si="112"/>
        <v>Street</v>
      </c>
    </row>
    <row r="7025" spans="1:17" x14ac:dyDescent="0.3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</v>
      </c>
      <c r="P7025">
        <v>952</v>
      </c>
      <c r="Q7025" t="str">
        <f t="shared" si="112"/>
        <v>3-Small C&amp;I</v>
      </c>
    </row>
    <row r="7026" spans="1:17" x14ac:dyDescent="0.3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</v>
      </c>
      <c r="P7026">
        <v>1084962</v>
      </c>
      <c r="Q7026" t="str">
        <f t="shared" si="112"/>
        <v>5-Large C&amp;I</v>
      </c>
    </row>
    <row r="7027" spans="1:17" x14ac:dyDescent="0.3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4068.06</v>
      </c>
      <c r="P7027">
        <v>26811</v>
      </c>
      <c r="Q7027" t="str">
        <f t="shared" si="112"/>
        <v>1-Residential</v>
      </c>
    </row>
    <row r="7028" spans="1:17" x14ac:dyDescent="0.3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x14ac:dyDescent="0.3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</v>
      </c>
      <c r="P7029">
        <v>1664</v>
      </c>
      <c r="Q7029" t="str">
        <f t="shared" si="112"/>
        <v>3-Small C&amp;I</v>
      </c>
    </row>
    <row r="7030" spans="1:17" x14ac:dyDescent="0.3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</v>
      </c>
      <c r="P7030">
        <v>5291</v>
      </c>
      <c r="Q7030" t="str">
        <f t="shared" si="112"/>
        <v>3-Small C&amp;I</v>
      </c>
    </row>
    <row r="7031" spans="1:17" x14ac:dyDescent="0.3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</v>
      </c>
      <c r="P7031">
        <v>31425</v>
      </c>
      <c r="Q7031" t="str">
        <f t="shared" si="112"/>
        <v>3-Small C&amp;I</v>
      </c>
    </row>
    <row r="7032" spans="1:17" x14ac:dyDescent="0.3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233757.68</v>
      </c>
      <c r="P7032">
        <v>2345119</v>
      </c>
      <c r="Q7032" t="str">
        <f t="shared" si="112"/>
        <v>4-Medium C&amp;I</v>
      </c>
    </row>
    <row r="7033" spans="1:17" x14ac:dyDescent="0.3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x14ac:dyDescent="0.3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</v>
      </c>
      <c r="P7034">
        <v>85088</v>
      </c>
      <c r="Q7034" t="str">
        <f t="shared" si="112"/>
        <v>5-Large C&amp;I</v>
      </c>
    </row>
    <row r="7035" spans="1:17" x14ac:dyDescent="0.3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43.12</v>
      </c>
      <c r="P7035">
        <v>197</v>
      </c>
      <c r="Q7035" t="str">
        <f t="shared" si="112"/>
        <v>3-Small C&amp;I</v>
      </c>
    </row>
    <row r="7036" spans="1:17" x14ac:dyDescent="0.3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x14ac:dyDescent="0.3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x14ac:dyDescent="0.3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</v>
      </c>
      <c r="P7038">
        <v>21061</v>
      </c>
      <c r="Q7038" t="str">
        <f t="shared" si="112"/>
        <v>1-Residential</v>
      </c>
    </row>
    <row r="7039" spans="1:17" x14ac:dyDescent="0.3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</v>
      </c>
      <c r="P7039">
        <v>150840</v>
      </c>
      <c r="Q7039" t="str">
        <f t="shared" si="112"/>
        <v>1-Residential</v>
      </c>
    </row>
    <row r="7040" spans="1:17" x14ac:dyDescent="0.3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</v>
      </c>
      <c r="P7040">
        <v>2090</v>
      </c>
      <c r="Q7040" t="str">
        <f t="shared" si="112"/>
        <v>2-Low Income Residential</v>
      </c>
    </row>
    <row r="7041" spans="1:17" x14ac:dyDescent="0.3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x14ac:dyDescent="0.3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</v>
      </c>
      <c r="P7042">
        <v>120</v>
      </c>
      <c r="Q7042" t="str">
        <f t="shared" si="112"/>
        <v>Street</v>
      </c>
    </row>
    <row r="7043" spans="1:17" x14ac:dyDescent="0.3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x14ac:dyDescent="0.3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</v>
      </c>
      <c r="P7044">
        <v>214986</v>
      </c>
      <c r="Q7044" t="str">
        <f t="shared" si="112"/>
        <v>1-Residential</v>
      </c>
    </row>
    <row r="7045" spans="1:17" x14ac:dyDescent="0.3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x14ac:dyDescent="0.3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x14ac:dyDescent="0.3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x14ac:dyDescent="0.3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90556.56</v>
      </c>
      <c r="P7048">
        <v>372586</v>
      </c>
      <c r="Q7048" t="str">
        <f t="shared" si="112"/>
        <v>3-Small C&amp;I</v>
      </c>
    </row>
    <row r="7049" spans="1:17" x14ac:dyDescent="0.3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</v>
      </c>
      <c r="P7049">
        <v>12545</v>
      </c>
      <c r="Q7049" t="str">
        <f t="shared" si="112"/>
        <v>3-Small C&amp;I</v>
      </c>
    </row>
    <row r="7050" spans="1:17" x14ac:dyDescent="0.3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6879.28</v>
      </c>
      <c r="P7050">
        <v>15367</v>
      </c>
      <c r="Q7050" t="str">
        <f t="shared" si="112"/>
        <v>Street</v>
      </c>
    </row>
    <row r="7051" spans="1:17" x14ac:dyDescent="0.3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</v>
      </c>
      <c r="P7051">
        <v>39301</v>
      </c>
      <c r="Q7051" t="str">
        <f t="shared" si="112"/>
        <v>Street</v>
      </c>
    </row>
    <row r="7052" spans="1:17" x14ac:dyDescent="0.3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22247.46</v>
      </c>
      <c r="P7052">
        <v>59345</v>
      </c>
      <c r="Q7052" t="str">
        <f t="shared" si="112"/>
        <v>Street</v>
      </c>
    </row>
    <row r="7053" spans="1:17" x14ac:dyDescent="0.3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x14ac:dyDescent="0.3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1774962.68</v>
      </c>
      <c r="P7054">
        <v>42634554</v>
      </c>
      <c r="Q7054" t="str">
        <f t="shared" ref="Q7054:Q7117" si="113">VLOOKUP(TRIM(J7054),S:T,2,FALSE)</f>
        <v>2-Low Income Residential</v>
      </c>
    </row>
    <row r="7055" spans="1:17" x14ac:dyDescent="0.3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x14ac:dyDescent="0.3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</v>
      </c>
      <c r="P7056">
        <v>329892</v>
      </c>
      <c r="Q7056" t="str">
        <f t="shared" si="113"/>
        <v>3-Small C&amp;I</v>
      </c>
    </row>
    <row r="7057" spans="1:17" x14ac:dyDescent="0.3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347425.49</v>
      </c>
      <c r="P7057">
        <v>1337134</v>
      </c>
      <c r="Q7057" t="str">
        <f t="shared" si="113"/>
        <v>1-Residential</v>
      </c>
    </row>
    <row r="7058" spans="1:17" x14ac:dyDescent="0.3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</v>
      </c>
      <c r="P7058">
        <v>152</v>
      </c>
      <c r="Q7058" t="str">
        <f t="shared" si="113"/>
        <v>1-Residential</v>
      </c>
    </row>
    <row r="7059" spans="1:17" x14ac:dyDescent="0.3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913071.2</v>
      </c>
      <c r="P7059">
        <v>61074607</v>
      </c>
      <c r="Q7059" t="str">
        <f t="shared" si="113"/>
        <v>3-Small C&amp;I</v>
      </c>
    </row>
    <row r="7060" spans="1:17" x14ac:dyDescent="0.3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738.16</v>
      </c>
      <c r="P7060">
        <v>4463</v>
      </c>
      <c r="Q7060" t="str">
        <f t="shared" si="113"/>
        <v>2-Low Income Residential</v>
      </c>
    </row>
    <row r="7061" spans="1:17" x14ac:dyDescent="0.3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</v>
      </c>
      <c r="P7061">
        <v>93721</v>
      </c>
      <c r="Q7061" t="str">
        <f t="shared" si="113"/>
        <v>3-Small C&amp;I</v>
      </c>
    </row>
    <row r="7062" spans="1:17" x14ac:dyDescent="0.3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x14ac:dyDescent="0.3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</v>
      </c>
      <c r="P7063">
        <v>5869290</v>
      </c>
      <c r="Q7063" t="str">
        <f t="shared" si="113"/>
        <v>3-Small C&amp;I</v>
      </c>
    </row>
    <row r="7064" spans="1:17" x14ac:dyDescent="0.3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</v>
      </c>
      <c r="P7064">
        <v>319041</v>
      </c>
      <c r="Q7064" t="str">
        <f t="shared" si="113"/>
        <v>3-Small C&amp;I</v>
      </c>
    </row>
    <row r="7065" spans="1:17" x14ac:dyDescent="0.3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</v>
      </c>
      <c r="P7065">
        <v>1430663</v>
      </c>
      <c r="Q7065" t="str">
        <f t="shared" si="113"/>
        <v>4-Medium C&amp;I</v>
      </c>
    </row>
    <row r="7066" spans="1:17" x14ac:dyDescent="0.3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x14ac:dyDescent="0.3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x14ac:dyDescent="0.3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</v>
      </c>
      <c r="P7068">
        <v>18800</v>
      </c>
      <c r="Q7068" t="str">
        <f t="shared" si="113"/>
        <v>4-Medium C&amp;I</v>
      </c>
    </row>
    <row r="7069" spans="1:17" x14ac:dyDescent="0.3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</v>
      </c>
      <c r="P7069">
        <v>10040</v>
      </c>
      <c r="Q7069" t="str">
        <f t="shared" si="113"/>
        <v>4-Medium C&amp;I</v>
      </c>
    </row>
    <row r="7070" spans="1:17" x14ac:dyDescent="0.3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x14ac:dyDescent="0.3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250006.52</v>
      </c>
      <c r="P7071">
        <v>869091</v>
      </c>
      <c r="Q7071" t="str">
        <f t="shared" si="113"/>
        <v>4-Medium C&amp;I</v>
      </c>
    </row>
    <row r="7072" spans="1:17" x14ac:dyDescent="0.3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x14ac:dyDescent="0.3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</v>
      </c>
      <c r="P7073">
        <v>251940</v>
      </c>
      <c r="Q7073" t="str">
        <f t="shared" si="113"/>
        <v>Street</v>
      </c>
    </row>
    <row r="7074" spans="1:17" x14ac:dyDescent="0.3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x14ac:dyDescent="0.3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x14ac:dyDescent="0.3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x14ac:dyDescent="0.3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</v>
      </c>
      <c r="P7077">
        <v>27200</v>
      </c>
      <c r="Q7077" t="str">
        <f t="shared" si="113"/>
        <v>5-Large C&amp;I</v>
      </c>
    </row>
    <row r="7078" spans="1:17" x14ac:dyDescent="0.3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x14ac:dyDescent="0.3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x14ac:dyDescent="0.3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x14ac:dyDescent="0.3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4353367.92</v>
      </c>
      <c r="P7081">
        <v>102457809</v>
      </c>
      <c r="Q7081" t="str">
        <f t="shared" si="113"/>
        <v>3-Small C&amp;I</v>
      </c>
    </row>
    <row r="7082" spans="1:17" x14ac:dyDescent="0.3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x14ac:dyDescent="0.3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</v>
      </c>
      <c r="P7083">
        <v>-6827200</v>
      </c>
      <c r="Q7083" t="str">
        <f t="shared" si="113"/>
        <v>3-Small C&amp;I</v>
      </c>
    </row>
    <row r="7084" spans="1:17" x14ac:dyDescent="0.3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894308.34</v>
      </c>
      <c r="P7084">
        <v>7170805</v>
      </c>
      <c r="Q7084" t="str">
        <f t="shared" si="113"/>
        <v>3-Small C&amp;I</v>
      </c>
    </row>
    <row r="7085" spans="1:17" x14ac:dyDescent="0.3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x14ac:dyDescent="0.3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x14ac:dyDescent="0.3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x14ac:dyDescent="0.3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393907.49</v>
      </c>
      <c r="P7088">
        <v>2516663</v>
      </c>
      <c r="Q7088" t="str">
        <f t="shared" si="113"/>
        <v>3-Small C&amp;I</v>
      </c>
    </row>
    <row r="7089" spans="1:17" x14ac:dyDescent="0.3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x14ac:dyDescent="0.3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x14ac:dyDescent="0.3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11023.21</v>
      </c>
      <c r="P7091">
        <v>34440</v>
      </c>
      <c r="Q7091" t="str">
        <f t="shared" si="113"/>
        <v>4-Medium C&amp;I</v>
      </c>
    </row>
    <row r="7092" spans="1:17" x14ac:dyDescent="0.3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</v>
      </c>
      <c r="P7092">
        <v>3301267</v>
      </c>
      <c r="Q7092" t="str">
        <f t="shared" si="113"/>
        <v>4-Medium C&amp;I</v>
      </c>
    </row>
    <row r="7093" spans="1:17" x14ac:dyDescent="0.3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x14ac:dyDescent="0.3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x14ac:dyDescent="0.3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14996.8</v>
      </c>
      <c r="P7095">
        <v>55405</v>
      </c>
      <c r="Q7095" t="str">
        <f t="shared" si="113"/>
        <v>Street</v>
      </c>
    </row>
    <row r="7096" spans="1:17" x14ac:dyDescent="0.3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</v>
      </c>
      <c r="P7096">
        <v>8000</v>
      </c>
      <c r="Q7096" t="str">
        <f t="shared" si="113"/>
        <v>5-Large C&amp;I</v>
      </c>
    </row>
    <row r="7097" spans="1:17" x14ac:dyDescent="0.3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x14ac:dyDescent="0.3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x14ac:dyDescent="0.3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461840.79</v>
      </c>
      <c r="P7099">
        <v>3966455</v>
      </c>
      <c r="Q7099" t="str">
        <f t="shared" si="113"/>
        <v>3-Small C&amp;I</v>
      </c>
    </row>
    <row r="7100" spans="1:17" x14ac:dyDescent="0.3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</v>
      </c>
      <c r="P7100">
        <v>300</v>
      </c>
      <c r="Q7100" t="str">
        <f t="shared" si="113"/>
        <v>3-Small C&amp;I</v>
      </c>
    </row>
    <row r="7101" spans="1:17" x14ac:dyDescent="0.3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</v>
      </c>
      <c r="P7101">
        <v>-6279316</v>
      </c>
      <c r="Q7101" t="str">
        <f t="shared" si="113"/>
        <v>4-Medium C&amp;I</v>
      </c>
    </row>
    <row r="7102" spans="1:17" x14ac:dyDescent="0.3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199.2</v>
      </c>
      <c r="P7102">
        <v>640</v>
      </c>
      <c r="Q7102" t="str">
        <f t="shared" si="113"/>
        <v>3-Small C&amp;I</v>
      </c>
    </row>
    <row r="7103" spans="1:17" x14ac:dyDescent="0.3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</v>
      </c>
      <c r="P7103">
        <v>105761</v>
      </c>
      <c r="Q7103" t="str">
        <f t="shared" si="113"/>
        <v>Street</v>
      </c>
    </row>
    <row r="7104" spans="1:17" x14ac:dyDescent="0.3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56167.85</v>
      </c>
      <c r="P7104">
        <v>85915</v>
      </c>
      <c r="Q7104" t="str">
        <f t="shared" si="113"/>
        <v>Street</v>
      </c>
    </row>
    <row r="7105" spans="1:17" x14ac:dyDescent="0.3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</v>
      </c>
      <c r="P7105">
        <v>77552</v>
      </c>
      <c r="Q7105" t="str">
        <f t="shared" si="113"/>
        <v>Street</v>
      </c>
    </row>
    <row r="7106" spans="1:17" x14ac:dyDescent="0.3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</v>
      </c>
      <c r="P7106">
        <v>117782</v>
      </c>
      <c r="Q7106" t="str">
        <f t="shared" si="113"/>
        <v>Street</v>
      </c>
    </row>
    <row r="7107" spans="1:17" x14ac:dyDescent="0.3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x14ac:dyDescent="0.3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x14ac:dyDescent="0.3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</v>
      </c>
      <c r="P7109">
        <v>201441</v>
      </c>
      <c r="Q7109" t="str">
        <f t="shared" si="113"/>
        <v>Street</v>
      </c>
    </row>
    <row r="7110" spans="1:17" x14ac:dyDescent="0.3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x14ac:dyDescent="0.3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x14ac:dyDescent="0.3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x14ac:dyDescent="0.3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</v>
      </c>
      <c r="P7113">
        <v>821262</v>
      </c>
      <c r="Q7113" t="str">
        <f t="shared" si="113"/>
        <v>Street</v>
      </c>
    </row>
    <row r="7114" spans="1:17" x14ac:dyDescent="0.3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</v>
      </c>
      <c r="P7114">
        <v>220009</v>
      </c>
      <c r="Q7114" t="str">
        <f t="shared" si="113"/>
        <v>Street</v>
      </c>
    </row>
    <row r="7115" spans="1:17" x14ac:dyDescent="0.3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7972.03</v>
      </c>
      <c r="P7115">
        <v>31909</v>
      </c>
      <c r="Q7115" t="str">
        <f t="shared" si="113"/>
        <v>Street</v>
      </c>
    </row>
    <row r="7116" spans="1:17" x14ac:dyDescent="0.3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x14ac:dyDescent="0.3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223281.83</v>
      </c>
      <c r="P7117">
        <v>1934507</v>
      </c>
      <c r="Q7117" t="str">
        <f t="shared" si="113"/>
        <v>Street</v>
      </c>
    </row>
    <row r="7118" spans="1:17" x14ac:dyDescent="0.3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</v>
      </c>
      <c r="P7118">
        <v>1417</v>
      </c>
      <c r="Q7118" t="str">
        <f t="shared" ref="Q7118:Q7181" si="114">VLOOKUP(TRIM(J7118),S:T,2,FALSE)</f>
        <v>3-Small C&amp;I</v>
      </c>
    </row>
    <row r="7119" spans="1:17" x14ac:dyDescent="0.3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x14ac:dyDescent="0.3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</v>
      </c>
      <c r="P7120">
        <v>3547</v>
      </c>
      <c r="Q7120" t="str">
        <f t="shared" si="114"/>
        <v>Street</v>
      </c>
    </row>
    <row r="7121" spans="1:17" x14ac:dyDescent="0.3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x14ac:dyDescent="0.3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</v>
      </c>
      <c r="P7122">
        <v>193</v>
      </c>
      <c r="Q7122" t="str">
        <f t="shared" si="114"/>
        <v>Street</v>
      </c>
    </row>
    <row r="7123" spans="1:17" x14ac:dyDescent="0.3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</v>
      </c>
      <c r="P7123">
        <v>4704</v>
      </c>
      <c r="Q7123" t="str">
        <f t="shared" si="114"/>
        <v>3-Small C&amp;I</v>
      </c>
    </row>
    <row r="7124" spans="1:17" x14ac:dyDescent="0.3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x14ac:dyDescent="0.3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6036.7</v>
      </c>
      <c r="P7125">
        <v>23019</v>
      </c>
      <c r="Q7125" t="str">
        <f t="shared" si="114"/>
        <v>1-Residential</v>
      </c>
    </row>
    <row r="7126" spans="1:17" x14ac:dyDescent="0.3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1523.09</v>
      </c>
      <c r="P7126">
        <v>6492</v>
      </c>
      <c r="Q7126" t="str">
        <f t="shared" si="114"/>
        <v>3-Small C&amp;I</v>
      </c>
    </row>
    <row r="7127" spans="1:17" x14ac:dyDescent="0.3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x14ac:dyDescent="0.3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x14ac:dyDescent="0.3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</v>
      </c>
      <c r="P7129">
        <v>130</v>
      </c>
      <c r="Q7129" t="str">
        <f t="shared" si="114"/>
        <v>Street</v>
      </c>
    </row>
    <row r="7130" spans="1:17" x14ac:dyDescent="0.3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</v>
      </c>
      <c r="P7130">
        <v>1105</v>
      </c>
      <c r="Q7130" t="str">
        <f t="shared" si="114"/>
        <v>Street</v>
      </c>
    </row>
    <row r="7131" spans="1:17" x14ac:dyDescent="0.3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</v>
      </c>
      <c r="P7131">
        <v>336</v>
      </c>
      <c r="Q7131" t="str">
        <f t="shared" si="114"/>
        <v>Street</v>
      </c>
    </row>
    <row r="7132" spans="1:17" x14ac:dyDescent="0.3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3074779.67</v>
      </c>
      <c r="P7132">
        <v>20974048</v>
      </c>
      <c r="Q7132" t="str">
        <f t="shared" si="114"/>
        <v>1-Residential</v>
      </c>
    </row>
    <row r="7133" spans="1:17" x14ac:dyDescent="0.3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134553.65</v>
      </c>
      <c r="P7133">
        <v>3257672</v>
      </c>
      <c r="Q7133" t="str">
        <f t="shared" si="114"/>
        <v>2-Low Income Residential</v>
      </c>
    </row>
    <row r="7134" spans="1:17" x14ac:dyDescent="0.3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1811.59</v>
      </c>
      <c r="P7134">
        <v>14629</v>
      </c>
      <c r="Q7134" t="str">
        <f t="shared" si="114"/>
        <v>3-Small C&amp;I</v>
      </c>
    </row>
    <row r="7135" spans="1:17" x14ac:dyDescent="0.3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x14ac:dyDescent="0.3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x14ac:dyDescent="0.3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7479.99</v>
      </c>
      <c r="P7137">
        <v>10750</v>
      </c>
      <c r="Q7137" t="str">
        <f t="shared" si="114"/>
        <v>Street</v>
      </c>
    </row>
    <row r="7138" spans="1:17" x14ac:dyDescent="0.3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x14ac:dyDescent="0.3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</v>
      </c>
      <c r="P7139">
        <v>343</v>
      </c>
      <c r="Q7139" t="str">
        <f t="shared" si="114"/>
        <v>Street</v>
      </c>
    </row>
    <row r="7140" spans="1:17" x14ac:dyDescent="0.3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x14ac:dyDescent="0.3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x14ac:dyDescent="0.3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x14ac:dyDescent="0.3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x14ac:dyDescent="0.3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x14ac:dyDescent="0.3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x14ac:dyDescent="0.3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3323.24</v>
      </c>
      <c r="P7146">
        <v>31290</v>
      </c>
      <c r="Q7146" t="str">
        <f t="shared" si="114"/>
        <v>4-Medium C&amp;I</v>
      </c>
    </row>
    <row r="7147" spans="1:17" x14ac:dyDescent="0.3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</v>
      </c>
      <c r="P7147">
        <v>9635</v>
      </c>
      <c r="Q7147" t="str">
        <f t="shared" si="114"/>
        <v>3-Small C&amp;I</v>
      </c>
    </row>
    <row r="7148" spans="1:17" x14ac:dyDescent="0.3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x14ac:dyDescent="0.3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</v>
      </c>
      <c r="P7149">
        <v>2671569</v>
      </c>
      <c r="Q7149" t="str">
        <f t="shared" si="114"/>
        <v>OTHER</v>
      </c>
    </row>
    <row r="7150" spans="1:17" x14ac:dyDescent="0.3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x14ac:dyDescent="0.3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x14ac:dyDescent="0.3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</v>
      </c>
      <c r="P7152">
        <v>2844</v>
      </c>
      <c r="Q7152" t="str">
        <f t="shared" si="114"/>
        <v>3-Small C&amp;I</v>
      </c>
    </row>
    <row r="7153" spans="1:17" x14ac:dyDescent="0.3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x14ac:dyDescent="0.3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x14ac:dyDescent="0.3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</v>
      </c>
      <c r="P7155">
        <v>3931</v>
      </c>
      <c r="Q7155" t="str">
        <f t="shared" si="114"/>
        <v>1-Residential</v>
      </c>
    </row>
    <row r="7156" spans="1:17" x14ac:dyDescent="0.3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</v>
      </c>
      <c r="P7156">
        <v>9301</v>
      </c>
      <c r="Q7156" t="str">
        <f t="shared" si="114"/>
        <v>3-Small C&amp;I</v>
      </c>
    </row>
    <row r="7157" spans="1:17" x14ac:dyDescent="0.3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3205.22</v>
      </c>
      <c r="P7157">
        <v>18654</v>
      </c>
      <c r="Q7157" t="str">
        <f t="shared" si="114"/>
        <v>2-Low Income Residential</v>
      </c>
    </row>
    <row r="7158" spans="1:17" x14ac:dyDescent="0.3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400.71</v>
      </c>
      <c r="P7158">
        <v>1617</v>
      </c>
      <c r="Q7158" t="str">
        <f t="shared" si="114"/>
        <v>3-Small C&amp;I</v>
      </c>
    </row>
    <row r="7159" spans="1:17" x14ac:dyDescent="0.3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x14ac:dyDescent="0.3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</v>
      </c>
      <c r="P7160">
        <v>73575</v>
      </c>
      <c r="Q7160" t="str">
        <f t="shared" si="114"/>
        <v>2-Low Income Residential</v>
      </c>
    </row>
    <row r="7161" spans="1:17" x14ac:dyDescent="0.3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x14ac:dyDescent="0.3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646.03</v>
      </c>
      <c r="P7162">
        <v>5052</v>
      </c>
      <c r="Q7162" t="str">
        <f t="shared" si="114"/>
        <v>3-Small C&amp;I</v>
      </c>
    </row>
    <row r="7163" spans="1:17" x14ac:dyDescent="0.3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</v>
      </c>
      <c r="P7163">
        <v>6016</v>
      </c>
      <c r="Q7163" t="str">
        <f t="shared" si="114"/>
        <v>1-Residential</v>
      </c>
    </row>
    <row r="7164" spans="1:17" x14ac:dyDescent="0.3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x14ac:dyDescent="0.3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x14ac:dyDescent="0.3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1954.83</v>
      </c>
      <c r="P7166">
        <v>7642</v>
      </c>
      <c r="Q7166" t="str">
        <f t="shared" si="114"/>
        <v>3-Small C&amp;I</v>
      </c>
    </row>
    <row r="7167" spans="1:17" x14ac:dyDescent="0.3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3620.62</v>
      </c>
      <c r="P7167">
        <v>10637</v>
      </c>
      <c r="Q7167" t="str">
        <f t="shared" si="114"/>
        <v>4-Medium C&amp;I</v>
      </c>
    </row>
    <row r="7168" spans="1:17" x14ac:dyDescent="0.3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19.79</v>
      </c>
      <c r="P7168">
        <v>55</v>
      </c>
      <c r="Q7168" t="str">
        <f t="shared" si="114"/>
        <v>3-Small C&amp;I</v>
      </c>
    </row>
    <row r="7169" spans="1:17" x14ac:dyDescent="0.3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x14ac:dyDescent="0.3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177.82</v>
      </c>
      <c r="P7170">
        <v>1061</v>
      </c>
      <c r="Q7170" t="str">
        <f t="shared" si="114"/>
        <v>3-Small C&amp;I</v>
      </c>
    </row>
    <row r="7171" spans="1:17" x14ac:dyDescent="0.3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48832.06</v>
      </c>
      <c r="P7171">
        <v>167520</v>
      </c>
      <c r="Q7171" t="str">
        <f t="shared" si="114"/>
        <v>5-Large C&amp;I</v>
      </c>
    </row>
    <row r="7172" spans="1:17" x14ac:dyDescent="0.3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x14ac:dyDescent="0.3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</v>
      </c>
      <c r="P7173">
        <v>19679</v>
      </c>
      <c r="Q7173" t="str">
        <f t="shared" si="114"/>
        <v>1-Residential</v>
      </c>
    </row>
    <row r="7174" spans="1:17" x14ac:dyDescent="0.3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</v>
      </c>
      <c r="P7174">
        <v>1830060</v>
      </c>
      <c r="Q7174" t="str">
        <f t="shared" si="114"/>
        <v>3-Small C&amp;I</v>
      </c>
    </row>
    <row r="7175" spans="1:17" x14ac:dyDescent="0.3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250.39</v>
      </c>
      <c r="P7175">
        <v>1664</v>
      </c>
      <c r="Q7175" t="str">
        <f t="shared" si="114"/>
        <v>3-Small C&amp;I</v>
      </c>
    </row>
    <row r="7176" spans="1:17" x14ac:dyDescent="0.3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x14ac:dyDescent="0.3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3549.22</v>
      </c>
      <c r="P7177">
        <v>25050</v>
      </c>
      <c r="Q7177" t="str">
        <f t="shared" si="114"/>
        <v>3-Small C&amp;I</v>
      </c>
    </row>
    <row r="7178" spans="1:17" x14ac:dyDescent="0.3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x14ac:dyDescent="0.3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</v>
      </c>
      <c r="P7179">
        <v>17271</v>
      </c>
      <c r="Q7179" t="str">
        <f t="shared" si="114"/>
        <v>4-Medium C&amp;I</v>
      </c>
    </row>
    <row r="7180" spans="1:17" x14ac:dyDescent="0.3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</v>
      </c>
      <c r="P7180">
        <v>2640</v>
      </c>
      <c r="Q7180" t="str">
        <f t="shared" si="114"/>
        <v>4-Medium C&amp;I</v>
      </c>
    </row>
    <row r="7181" spans="1:17" x14ac:dyDescent="0.3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6032.41</v>
      </c>
      <c r="P7181">
        <v>67337</v>
      </c>
      <c r="Q7181" t="str">
        <f t="shared" si="114"/>
        <v>5-Large C&amp;I</v>
      </c>
    </row>
    <row r="7182" spans="1:17" x14ac:dyDescent="0.3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</v>
      </c>
      <c r="P7182">
        <v>136</v>
      </c>
      <c r="Q7182" t="str">
        <f t="shared" ref="Q7182:Q7245" si="115">VLOOKUP(TRIM(J7182),S:T,2,FALSE)</f>
        <v>3-Small C&amp;I</v>
      </c>
    </row>
    <row r="7183" spans="1:17" x14ac:dyDescent="0.3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</v>
      </c>
      <c r="P7183">
        <v>17440</v>
      </c>
      <c r="Q7183" t="str">
        <f t="shared" si="115"/>
        <v>Street</v>
      </c>
    </row>
    <row r="7184" spans="1:17" x14ac:dyDescent="0.3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x14ac:dyDescent="0.3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</v>
      </c>
      <c r="P7185">
        <v>14166</v>
      </c>
      <c r="Q7185" t="str">
        <f t="shared" si="115"/>
        <v>1-Residential</v>
      </c>
    </row>
    <row r="7186" spans="1:17" x14ac:dyDescent="0.3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14164.05</v>
      </c>
      <c r="P7186">
        <v>90975</v>
      </c>
      <c r="Q7186" t="str">
        <f t="shared" si="115"/>
        <v>1-Residential</v>
      </c>
    </row>
    <row r="7187" spans="1:17" x14ac:dyDescent="0.3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x14ac:dyDescent="0.3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x14ac:dyDescent="0.3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</v>
      </c>
      <c r="P7189">
        <v>150</v>
      </c>
      <c r="Q7189" t="str">
        <f t="shared" si="115"/>
        <v>Street</v>
      </c>
    </row>
    <row r="7190" spans="1:17" x14ac:dyDescent="0.3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x14ac:dyDescent="0.3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39747.99</v>
      </c>
      <c r="P7191">
        <v>148644</v>
      </c>
      <c r="Q7191" t="str">
        <f t="shared" si="115"/>
        <v>1-Residential</v>
      </c>
    </row>
    <row r="7192" spans="1:17" x14ac:dyDescent="0.3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x14ac:dyDescent="0.3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x14ac:dyDescent="0.3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x14ac:dyDescent="0.3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74006.7</v>
      </c>
      <c r="P7195">
        <v>284991</v>
      </c>
      <c r="Q7195" t="str">
        <f t="shared" si="115"/>
        <v>3-Small C&amp;I</v>
      </c>
    </row>
    <row r="7196" spans="1:17" x14ac:dyDescent="0.3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x14ac:dyDescent="0.3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</v>
      </c>
      <c r="P7197">
        <v>280</v>
      </c>
      <c r="Q7197" t="str">
        <f t="shared" si="115"/>
        <v>3-Small C&amp;I</v>
      </c>
    </row>
    <row r="7198" spans="1:17" x14ac:dyDescent="0.3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</v>
      </c>
      <c r="P7198">
        <v>19405</v>
      </c>
      <c r="Q7198" t="str">
        <f t="shared" si="115"/>
        <v>Street</v>
      </c>
    </row>
    <row r="7199" spans="1:17" x14ac:dyDescent="0.3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20581.12</v>
      </c>
      <c r="P7199">
        <v>48647</v>
      </c>
      <c r="Q7199" t="str">
        <f t="shared" si="115"/>
        <v>Street</v>
      </c>
    </row>
    <row r="7200" spans="1:17" x14ac:dyDescent="0.3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25278.39</v>
      </c>
      <c r="P7200">
        <v>71934</v>
      </c>
      <c r="Q7200" t="str">
        <f t="shared" si="115"/>
        <v>Street</v>
      </c>
    </row>
    <row r="7201" spans="1:17" x14ac:dyDescent="0.3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x14ac:dyDescent="0.3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x14ac:dyDescent="0.3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</v>
      </c>
      <c r="P7203">
        <v>455814</v>
      </c>
      <c r="Q7203" t="str">
        <f t="shared" si="115"/>
        <v>3-Small C&amp;I</v>
      </c>
    </row>
    <row r="7204" spans="1:17" x14ac:dyDescent="0.3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x14ac:dyDescent="0.3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259857.36</v>
      </c>
      <c r="P7205">
        <v>984429</v>
      </c>
      <c r="Q7205" t="str">
        <f t="shared" si="115"/>
        <v>1-Residential</v>
      </c>
    </row>
    <row r="7206" spans="1:17" x14ac:dyDescent="0.3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</v>
      </c>
      <c r="P7206">
        <v>76</v>
      </c>
      <c r="Q7206" t="str">
        <f t="shared" si="115"/>
        <v>1-Residential</v>
      </c>
    </row>
    <row r="7207" spans="1:17" x14ac:dyDescent="0.3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</v>
      </c>
      <c r="P7207">
        <v>48101139</v>
      </c>
      <c r="Q7207" t="str">
        <f t="shared" si="115"/>
        <v>3-Small C&amp;I</v>
      </c>
    </row>
    <row r="7208" spans="1:17" x14ac:dyDescent="0.3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x14ac:dyDescent="0.3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x14ac:dyDescent="0.3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</v>
      </c>
      <c r="P7210">
        <v>574612</v>
      </c>
      <c r="Q7210" t="str">
        <f t="shared" si="115"/>
        <v>3-Small C&amp;I</v>
      </c>
    </row>
    <row r="7211" spans="1:17" x14ac:dyDescent="0.3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1100978.94</v>
      </c>
      <c r="P7211">
        <v>5435491</v>
      </c>
      <c r="Q7211" t="str">
        <f t="shared" si="115"/>
        <v>3-Small C&amp;I</v>
      </c>
    </row>
    <row r="7212" spans="1:17" x14ac:dyDescent="0.3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x14ac:dyDescent="0.3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x14ac:dyDescent="0.3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385469.8</v>
      </c>
      <c r="P7214">
        <v>1247181</v>
      </c>
      <c r="Q7214" t="str">
        <f t="shared" si="115"/>
        <v>4-Medium C&amp;I</v>
      </c>
    </row>
    <row r="7215" spans="1:17" x14ac:dyDescent="0.3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x14ac:dyDescent="0.3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</v>
      </c>
      <c r="P7216">
        <v>12614</v>
      </c>
      <c r="Q7216" t="str">
        <f t="shared" si="115"/>
        <v>3-Small C&amp;I</v>
      </c>
    </row>
    <row r="7217" spans="1:17" x14ac:dyDescent="0.3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1542.33</v>
      </c>
      <c r="P7217">
        <v>5040</v>
      </c>
      <c r="Q7217" t="str">
        <f t="shared" si="115"/>
        <v>4-Medium C&amp;I</v>
      </c>
    </row>
    <row r="7218" spans="1:17" x14ac:dyDescent="0.3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x14ac:dyDescent="0.3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x14ac:dyDescent="0.3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</v>
      </c>
      <c r="P7220">
        <v>689012</v>
      </c>
      <c r="Q7220" t="str">
        <f t="shared" si="115"/>
        <v>4-Medium C&amp;I</v>
      </c>
    </row>
    <row r="7221" spans="1:17" x14ac:dyDescent="0.3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x14ac:dyDescent="0.3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x14ac:dyDescent="0.3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</v>
      </c>
      <c r="P7223">
        <v>1234180</v>
      </c>
      <c r="Q7223" t="str">
        <f t="shared" si="115"/>
        <v>Street</v>
      </c>
    </row>
    <row r="7224" spans="1:17" x14ac:dyDescent="0.3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625.04</v>
      </c>
      <c r="P7224">
        <v>5077</v>
      </c>
      <c r="Q7224" t="str">
        <f t="shared" si="115"/>
        <v>3-Small C&amp;I</v>
      </c>
    </row>
    <row r="7225" spans="1:17" x14ac:dyDescent="0.3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x14ac:dyDescent="0.3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5364135.59</v>
      </c>
      <c r="P7226">
        <v>22811499</v>
      </c>
      <c r="Q7226" t="str">
        <f t="shared" si="115"/>
        <v>5-Large C&amp;I</v>
      </c>
    </row>
    <row r="7227" spans="1:17" x14ac:dyDescent="0.3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x14ac:dyDescent="0.3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256189.33</v>
      </c>
      <c r="P7228">
        <v>1788223</v>
      </c>
      <c r="Q7228" t="str">
        <f t="shared" si="115"/>
        <v>1-Residential</v>
      </c>
    </row>
    <row r="7229" spans="1:17" x14ac:dyDescent="0.3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</v>
      </c>
      <c r="P7229">
        <v>1021</v>
      </c>
      <c r="Q7229" t="str">
        <f t="shared" si="115"/>
        <v>OTHER</v>
      </c>
    </row>
    <row r="7230" spans="1:17" x14ac:dyDescent="0.3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3077902.67</v>
      </c>
      <c r="P7230">
        <v>79004711</v>
      </c>
      <c r="Q7230" t="str">
        <f t="shared" si="115"/>
        <v>3-Small C&amp;I</v>
      </c>
    </row>
    <row r="7231" spans="1:17" x14ac:dyDescent="0.3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</v>
      </c>
      <c r="P7231">
        <v>393186</v>
      </c>
      <c r="Q7231" t="str">
        <f t="shared" si="115"/>
        <v>3-Small C&amp;I</v>
      </c>
    </row>
    <row r="7232" spans="1:17" x14ac:dyDescent="0.3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x14ac:dyDescent="0.3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</v>
      </c>
      <c r="P7233">
        <v>6786290</v>
      </c>
      <c r="Q7233" t="str">
        <f t="shared" si="115"/>
        <v>3-Small C&amp;I</v>
      </c>
    </row>
    <row r="7234" spans="1:17" x14ac:dyDescent="0.3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x14ac:dyDescent="0.3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</v>
      </c>
      <c r="P7235">
        <v>5329846</v>
      </c>
      <c r="Q7235" t="str">
        <f t="shared" si="115"/>
        <v>4-Medium C&amp;I</v>
      </c>
    </row>
    <row r="7236" spans="1:17" x14ac:dyDescent="0.3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x14ac:dyDescent="0.3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x14ac:dyDescent="0.3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x14ac:dyDescent="0.3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x14ac:dyDescent="0.3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</v>
      </c>
      <c r="P7240">
        <v>81400</v>
      </c>
      <c r="Q7240" t="str">
        <f t="shared" si="115"/>
        <v>4-Medium C&amp;I</v>
      </c>
    </row>
    <row r="7241" spans="1:17" x14ac:dyDescent="0.3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1063163.42</v>
      </c>
      <c r="P7241">
        <v>3463618</v>
      </c>
      <c r="Q7241" t="str">
        <f t="shared" si="115"/>
        <v>4-Medium C&amp;I</v>
      </c>
    </row>
    <row r="7242" spans="1:17" x14ac:dyDescent="0.3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x14ac:dyDescent="0.3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x14ac:dyDescent="0.3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x14ac:dyDescent="0.3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6576.61</v>
      </c>
      <c r="P7245">
        <v>18400</v>
      </c>
      <c r="Q7245" t="str">
        <f t="shared" si="115"/>
        <v>5-Large C&amp;I</v>
      </c>
    </row>
    <row r="7246" spans="1:17" x14ac:dyDescent="0.3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ref="Q7246:Q7304" si="116">VLOOKUP(TRIM(J7246),S:T,2,FALSE)</f>
        <v>5-Large C&amp;I</v>
      </c>
    </row>
    <row r="7247" spans="1:17" x14ac:dyDescent="0.3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x14ac:dyDescent="0.3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380073.92</v>
      </c>
      <c r="P7248">
        <v>3207693</v>
      </c>
      <c r="Q7248" t="str">
        <f t="shared" si="116"/>
        <v>3-Small C&amp;I</v>
      </c>
    </row>
    <row r="7249" spans="1:17" x14ac:dyDescent="0.3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42.33</v>
      </c>
      <c r="P7249">
        <v>300</v>
      </c>
      <c r="Q7249" t="str">
        <f t="shared" si="116"/>
        <v>3-Small C&amp;I</v>
      </c>
    </row>
    <row r="7250" spans="1:17" x14ac:dyDescent="0.3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</v>
      </c>
      <c r="P7250">
        <v>15334609</v>
      </c>
      <c r="Q7250" t="str">
        <f t="shared" si="116"/>
        <v>4-Medium C&amp;I</v>
      </c>
    </row>
    <row r="7251" spans="1:17" x14ac:dyDescent="0.3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294.95</v>
      </c>
      <c r="P7251">
        <v>1077</v>
      </c>
      <c r="Q7251" t="str">
        <f t="shared" si="116"/>
        <v>3-Small C&amp;I</v>
      </c>
    </row>
    <row r="7252" spans="1:17" x14ac:dyDescent="0.3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59409.34</v>
      </c>
      <c r="P7252">
        <v>129201</v>
      </c>
      <c r="Q7252" t="str">
        <f t="shared" si="116"/>
        <v>Street</v>
      </c>
    </row>
    <row r="7253" spans="1:17" x14ac:dyDescent="0.3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x14ac:dyDescent="0.3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</v>
      </c>
      <c r="P7254">
        <v>96681</v>
      </c>
      <c r="Q7254" t="str">
        <f t="shared" si="116"/>
        <v>Street</v>
      </c>
    </row>
    <row r="7255" spans="1:17" x14ac:dyDescent="0.3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</v>
      </c>
      <c r="P7255">
        <v>144183</v>
      </c>
      <c r="Q7255" t="str">
        <f t="shared" si="116"/>
        <v>Street</v>
      </c>
    </row>
    <row r="7256" spans="1:17" x14ac:dyDescent="0.3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</v>
      </c>
      <c r="P7256">
        <v>1528</v>
      </c>
      <c r="Q7256" t="str">
        <f t="shared" si="116"/>
        <v>Street</v>
      </c>
    </row>
    <row r="7257" spans="1:17" x14ac:dyDescent="0.3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18301.28</v>
      </c>
      <c r="P7257">
        <v>43078</v>
      </c>
      <c r="Q7257" t="str">
        <f t="shared" si="116"/>
        <v>Street</v>
      </c>
    </row>
    <row r="7258" spans="1:17" x14ac:dyDescent="0.3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55531.02</v>
      </c>
      <c r="P7258">
        <v>251471</v>
      </c>
      <c r="Q7258" t="str">
        <f t="shared" si="116"/>
        <v>Street</v>
      </c>
    </row>
    <row r="7259" spans="1:17" x14ac:dyDescent="0.3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5997.23</v>
      </c>
      <c r="P7259">
        <v>27254</v>
      </c>
      <c r="Q7259" t="str">
        <f t="shared" si="116"/>
        <v>Street</v>
      </c>
    </row>
    <row r="7260" spans="1:17" x14ac:dyDescent="0.3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75.86</v>
      </c>
      <c r="P7260">
        <v>277</v>
      </c>
      <c r="Q7260" t="str">
        <f t="shared" si="116"/>
        <v>3-Small C&amp;I</v>
      </c>
    </row>
    <row r="7261" spans="1:17" x14ac:dyDescent="0.3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</v>
      </c>
      <c r="P7261">
        <v>739</v>
      </c>
      <c r="Q7261" t="str">
        <f t="shared" si="116"/>
        <v>3-Small C&amp;I</v>
      </c>
    </row>
    <row r="7262" spans="1:17" x14ac:dyDescent="0.3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x14ac:dyDescent="0.3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x14ac:dyDescent="0.3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9333.91</v>
      </c>
      <c r="P7264">
        <v>39766</v>
      </c>
      <c r="Q7264" t="str">
        <f t="shared" si="116"/>
        <v>Street</v>
      </c>
    </row>
    <row r="7265" spans="1:17" x14ac:dyDescent="0.3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</v>
      </c>
      <c r="P7265">
        <v>4280</v>
      </c>
      <c r="Q7265" t="str">
        <f t="shared" si="116"/>
        <v>Street</v>
      </c>
    </row>
    <row r="7266" spans="1:17" x14ac:dyDescent="0.3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409420.29</v>
      </c>
      <c r="P7266">
        <v>3526560</v>
      </c>
      <c r="Q7266" t="str">
        <f t="shared" si="116"/>
        <v>Street</v>
      </c>
    </row>
    <row r="7267" spans="1:17" x14ac:dyDescent="0.3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x14ac:dyDescent="0.3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x14ac:dyDescent="0.3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802.15</v>
      </c>
      <c r="P7269">
        <v>4417</v>
      </c>
      <c r="Q7269" t="str">
        <f t="shared" si="116"/>
        <v>Street</v>
      </c>
    </row>
    <row r="7270" spans="1:17" x14ac:dyDescent="0.3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2469.08</v>
      </c>
      <c r="P7270">
        <v>667</v>
      </c>
      <c r="Q7270" t="str">
        <f t="shared" si="116"/>
        <v>Street</v>
      </c>
    </row>
    <row r="7271" spans="1:17" x14ac:dyDescent="0.3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x14ac:dyDescent="0.3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</v>
      </c>
      <c r="P7272">
        <v>4961</v>
      </c>
      <c r="Q7272" t="str">
        <f t="shared" si="116"/>
        <v>3-Small C&amp;I</v>
      </c>
    </row>
    <row r="7273" spans="1:17" x14ac:dyDescent="0.3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4382280.3</v>
      </c>
      <c r="P7273">
        <v>16379720</v>
      </c>
      <c r="Q7273" t="str">
        <f t="shared" si="116"/>
        <v>1-Residential</v>
      </c>
    </row>
    <row r="7274" spans="1:17" x14ac:dyDescent="0.3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</v>
      </c>
      <c r="P7274">
        <v>14300</v>
      </c>
      <c r="Q7274" t="str">
        <f t="shared" si="116"/>
        <v>1-Residential</v>
      </c>
    </row>
    <row r="7275" spans="1:17" x14ac:dyDescent="0.3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1514.06</v>
      </c>
      <c r="P7275">
        <v>6350</v>
      </c>
      <c r="Q7275" t="str">
        <f t="shared" si="116"/>
        <v>3-Small C&amp;I</v>
      </c>
    </row>
    <row r="7276" spans="1:17" x14ac:dyDescent="0.3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</v>
      </c>
      <c r="P7276">
        <v>2888551</v>
      </c>
      <c r="Q7276" t="str">
        <f t="shared" si="116"/>
        <v>2-Low Income Residential</v>
      </c>
    </row>
    <row r="7277" spans="1:17" x14ac:dyDescent="0.3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</v>
      </c>
      <c r="P7277">
        <v>5129</v>
      </c>
      <c r="Q7277" t="str">
        <f t="shared" si="116"/>
        <v>2-Low Income Residential</v>
      </c>
    </row>
    <row r="7278" spans="1:17" x14ac:dyDescent="0.3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x14ac:dyDescent="0.3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x14ac:dyDescent="0.3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x14ac:dyDescent="0.3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</v>
      </c>
      <c r="P7281">
        <v>16117218</v>
      </c>
      <c r="Q7281" t="str">
        <f t="shared" si="116"/>
        <v>1-Residential</v>
      </c>
    </row>
    <row r="7282" spans="1:17" x14ac:dyDescent="0.3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x14ac:dyDescent="0.3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x14ac:dyDescent="0.3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x14ac:dyDescent="0.3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x14ac:dyDescent="0.3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8512.32</v>
      </c>
      <c r="P7286">
        <v>13253</v>
      </c>
      <c r="Q7286" t="str">
        <f t="shared" si="116"/>
        <v>Street</v>
      </c>
    </row>
    <row r="7287" spans="1:17" x14ac:dyDescent="0.3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x14ac:dyDescent="0.3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77.63</v>
      </c>
      <c r="P7288">
        <v>429</v>
      </c>
      <c r="Q7288" t="str">
        <f t="shared" si="116"/>
        <v>Street</v>
      </c>
    </row>
    <row r="7289" spans="1:17" x14ac:dyDescent="0.3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x14ac:dyDescent="0.3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</v>
      </c>
      <c r="P7290">
        <v>339</v>
      </c>
      <c r="Q7290" t="str">
        <f t="shared" si="116"/>
        <v>1-Residential</v>
      </c>
    </row>
    <row r="7291" spans="1:17" x14ac:dyDescent="0.3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x14ac:dyDescent="0.3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899.79</v>
      </c>
      <c r="P7292">
        <v>2660</v>
      </c>
      <c r="Q7292" t="str">
        <f t="shared" si="116"/>
        <v>4-Medium C&amp;I</v>
      </c>
    </row>
    <row r="7293" spans="1:17" x14ac:dyDescent="0.3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x14ac:dyDescent="0.3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</v>
      </c>
      <c r="P7294">
        <v>15220</v>
      </c>
      <c r="Q7294" t="str">
        <f t="shared" si="116"/>
        <v>3-Small C&amp;I</v>
      </c>
    </row>
    <row r="7295" spans="1:17" x14ac:dyDescent="0.3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x14ac:dyDescent="0.3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1652.61</v>
      </c>
      <c r="P7296">
        <v>7489</v>
      </c>
      <c r="Q7296" t="str">
        <f t="shared" si="116"/>
        <v>3-Small C&amp;I</v>
      </c>
    </row>
    <row r="7297" spans="1:17" x14ac:dyDescent="0.3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x14ac:dyDescent="0.3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</v>
      </c>
      <c r="P7298">
        <v>1537</v>
      </c>
      <c r="Q7298" t="str">
        <f t="shared" si="116"/>
        <v>3-Small C&amp;I</v>
      </c>
    </row>
    <row r="7299" spans="1:17" x14ac:dyDescent="0.3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-4.47</v>
      </c>
      <c r="P7299">
        <v>-109</v>
      </c>
      <c r="Q7299" t="str">
        <f t="shared" si="116"/>
        <v>3-Small C&amp;I</v>
      </c>
    </row>
    <row r="7300" spans="1:17" x14ac:dyDescent="0.3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</v>
      </c>
      <c r="P7300">
        <v>2542429</v>
      </c>
      <c r="Q7300" t="str">
        <f t="shared" si="116"/>
        <v>OTHER</v>
      </c>
    </row>
    <row r="7301" spans="1:17" x14ac:dyDescent="0.3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</v>
      </c>
      <c r="P7301">
        <v>31291</v>
      </c>
      <c r="Q7301" t="str">
        <f t="shared" si="116"/>
        <v>5-Large C&amp;I</v>
      </c>
    </row>
    <row r="7302" spans="1:17" x14ac:dyDescent="0.3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7912.65</v>
      </c>
      <c r="P7302">
        <v>61919</v>
      </c>
      <c r="Q7302" t="str">
        <f t="shared" si="116"/>
        <v>3-Small C&amp;I</v>
      </c>
    </row>
    <row r="7303" spans="1:17" x14ac:dyDescent="0.3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x14ac:dyDescent="0.3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x14ac:dyDescent="0.3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ref="Q7305:Q7368" si="117">VLOOKUP(TRIM(J7305),S:T,2,FALSE)</f>
        <v>1-Residential</v>
      </c>
    </row>
    <row r="7306" spans="1:17" x14ac:dyDescent="0.3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52076.7</v>
      </c>
      <c r="P7306">
        <v>154288</v>
      </c>
      <c r="Q7306" t="str">
        <f t="shared" si="117"/>
        <v>1-Residential</v>
      </c>
    </row>
    <row r="7307" spans="1:17" x14ac:dyDescent="0.3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-40533.46</v>
      </c>
      <c r="P7307">
        <v>554429</v>
      </c>
      <c r="Q7307" t="str">
        <f t="shared" si="117"/>
        <v>3-Small C&amp;I</v>
      </c>
    </row>
    <row r="7308" spans="1:17" x14ac:dyDescent="0.3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x14ac:dyDescent="0.3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</v>
      </c>
      <c r="P7309">
        <v>71206</v>
      </c>
      <c r="Q7309" t="str">
        <f t="shared" si="117"/>
        <v>2-Low Income Residential</v>
      </c>
    </row>
    <row r="7310" spans="1:17" x14ac:dyDescent="0.3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x14ac:dyDescent="0.3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</v>
      </c>
      <c r="P7311">
        <v>5530</v>
      </c>
      <c r="Q7311" t="str">
        <f t="shared" si="117"/>
        <v>3-Small C&amp;I</v>
      </c>
    </row>
    <row r="7312" spans="1:17" x14ac:dyDescent="0.3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</v>
      </c>
      <c r="P7312">
        <v>654</v>
      </c>
      <c r="Q7312" t="str">
        <f t="shared" si="117"/>
        <v>3-Small C&amp;I</v>
      </c>
    </row>
    <row r="7313" spans="1:17" x14ac:dyDescent="0.3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x14ac:dyDescent="0.3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25874.01</v>
      </c>
      <c r="P7314">
        <v>48683</v>
      </c>
      <c r="Q7314" t="str">
        <f t="shared" si="117"/>
        <v>Street</v>
      </c>
    </row>
    <row r="7315" spans="1:17" x14ac:dyDescent="0.3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23195.03</v>
      </c>
      <c r="P7315">
        <v>71992</v>
      </c>
      <c r="Q7315" t="str">
        <f t="shared" si="117"/>
        <v>Street</v>
      </c>
    </row>
    <row r="7316" spans="1:17" x14ac:dyDescent="0.3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x14ac:dyDescent="0.3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x14ac:dyDescent="0.3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-66226.64</v>
      </c>
      <c r="P7318">
        <v>446758</v>
      </c>
      <c r="Q7318" t="str">
        <f t="shared" si="117"/>
        <v>3-Small C&amp;I</v>
      </c>
    </row>
    <row r="7319" spans="1:17" x14ac:dyDescent="0.3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x14ac:dyDescent="0.3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</v>
      </c>
      <c r="P7320">
        <v>1000080</v>
      </c>
      <c r="Q7320" t="str">
        <f t="shared" si="117"/>
        <v>1-Residential</v>
      </c>
    </row>
    <row r="7321" spans="1:17" x14ac:dyDescent="0.3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x14ac:dyDescent="0.3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x14ac:dyDescent="0.3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x14ac:dyDescent="0.3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</v>
      </c>
      <c r="P7324">
        <v>93335</v>
      </c>
      <c r="Q7324" t="str">
        <f t="shared" si="117"/>
        <v>3-Small C&amp;I</v>
      </c>
    </row>
    <row r="7325" spans="1:17" x14ac:dyDescent="0.3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x14ac:dyDescent="0.3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1476128.41</v>
      </c>
      <c r="P7326">
        <v>5770622</v>
      </c>
      <c r="Q7326" t="str">
        <f t="shared" si="117"/>
        <v>3-Small C&amp;I</v>
      </c>
    </row>
    <row r="7327" spans="1:17" x14ac:dyDescent="0.3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-256.83</v>
      </c>
      <c r="P7327">
        <v>172470</v>
      </c>
      <c r="Q7327" t="str">
        <f t="shared" si="117"/>
        <v>3-Small C&amp;I</v>
      </c>
    </row>
    <row r="7328" spans="1:17" x14ac:dyDescent="0.3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</v>
      </c>
      <c r="P7328">
        <v>1216464</v>
      </c>
      <c r="Q7328" t="str">
        <f t="shared" si="117"/>
        <v>4-Medium C&amp;I</v>
      </c>
    </row>
    <row r="7329" spans="1:17" x14ac:dyDescent="0.3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x14ac:dyDescent="0.3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3017.24</v>
      </c>
      <c r="P7330">
        <v>12380</v>
      </c>
      <c r="Q7330" t="str">
        <f t="shared" si="117"/>
        <v>3-Small C&amp;I</v>
      </c>
    </row>
    <row r="7331" spans="1:17" x14ac:dyDescent="0.3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1719.06</v>
      </c>
      <c r="P7331">
        <v>5200</v>
      </c>
      <c r="Q7331" t="str">
        <f t="shared" si="117"/>
        <v>4-Medium C&amp;I</v>
      </c>
    </row>
    <row r="7332" spans="1:17" x14ac:dyDescent="0.3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x14ac:dyDescent="0.3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x14ac:dyDescent="0.3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231075.21</v>
      </c>
      <c r="P7334">
        <v>801970</v>
      </c>
      <c r="Q7334" t="str">
        <f t="shared" si="117"/>
        <v>4-Medium C&amp;I</v>
      </c>
    </row>
    <row r="7335" spans="1:17" x14ac:dyDescent="0.3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x14ac:dyDescent="0.3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x14ac:dyDescent="0.3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x14ac:dyDescent="0.3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x14ac:dyDescent="0.3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x14ac:dyDescent="0.3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x14ac:dyDescent="0.3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x14ac:dyDescent="0.3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x14ac:dyDescent="0.3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</v>
      </c>
      <c r="P7343">
        <v>605</v>
      </c>
      <c r="Q7343" t="str">
        <f t="shared" si="117"/>
        <v>OTHER</v>
      </c>
    </row>
    <row r="7344" spans="1:17" x14ac:dyDescent="0.3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</v>
      </c>
      <c r="P7344">
        <v>78079960</v>
      </c>
      <c r="Q7344" t="str">
        <f t="shared" si="117"/>
        <v>3-Small C&amp;I</v>
      </c>
    </row>
    <row r="7345" spans="1:17" x14ac:dyDescent="0.3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</v>
      </c>
      <c r="P7345">
        <v>391217</v>
      </c>
      <c r="Q7345" t="str">
        <f t="shared" si="117"/>
        <v>3-Small C&amp;I</v>
      </c>
    </row>
    <row r="7346" spans="1:17" x14ac:dyDescent="0.3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</v>
      </c>
      <c r="P7346">
        <v>1157904</v>
      </c>
      <c r="Q7346" t="str">
        <f t="shared" si="117"/>
        <v>3-Small C&amp;I</v>
      </c>
    </row>
    <row r="7347" spans="1:17" x14ac:dyDescent="0.3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</v>
      </c>
      <c r="P7347">
        <v>7237638</v>
      </c>
      <c r="Q7347" t="str">
        <f t="shared" si="117"/>
        <v>3-Small C&amp;I</v>
      </c>
    </row>
    <row r="7348" spans="1:17" x14ac:dyDescent="0.3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x14ac:dyDescent="0.3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</v>
      </c>
      <c r="P7349">
        <v>5382779</v>
      </c>
      <c r="Q7349" t="str">
        <f t="shared" si="117"/>
        <v>4-Medium C&amp;I</v>
      </c>
    </row>
    <row r="7350" spans="1:17" x14ac:dyDescent="0.3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324352.18</v>
      </c>
      <c r="P7350">
        <v>3383825</v>
      </c>
      <c r="Q7350" t="str">
        <f t="shared" si="117"/>
        <v>4-Medium C&amp;I</v>
      </c>
    </row>
    <row r="7351" spans="1:17" x14ac:dyDescent="0.3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252149.9</v>
      </c>
      <c r="P7351">
        <v>1525400</v>
      </c>
      <c r="Q7351" t="str">
        <f t="shared" si="117"/>
        <v>3-Small C&amp;I</v>
      </c>
    </row>
    <row r="7352" spans="1:17" x14ac:dyDescent="0.3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</v>
      </c>
      <c r="P7352">
        <v>292</v>
      </c>
      <c r="Q7352" t="str">
        <f t="shared" si="117"/>
        <v>3-Small C&amp;I</v>
      </c>
    </row>
    <row r="7353" spans="1:17" x14ac:dyDescent="0.3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</v>
      </c>
      <c r="P7353">
        <v>522</v>
      </c>
      <c r="Q7353" t="str">
        <f t="shared" si="117"/>
        <v>3-Small C&amp;I</v>
      </c>
    </row>
    <row r="7354" spans="1:17" x14ac:dyDescent="0.3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7731.66</v>
      </c>
      <c r="P7354">
        <v>21920</v>
      </c>
      <c r="Q7354" t="str">
        <f t="shared" si="117"/>
        <v>4-Medium C&amp;I</v>
      </c>
    </row>
    <row r="7355" spans="1:17" x14ac:dyDescent="0.3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890812.59</v>
      </c>
      <c r="P7355">
        <v>2968341</v>
      </c>
      <c r="Q7355" t="str">
        <f t="shared" si="117"/>
        <v>4-Medium C&amp;I</v>
      </c>
    </row>
    <row r="7356" spans="1:17" x14ac:dyDescent="0.3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</v>
      </c>
      <c r="P7356">
        <v>17252</v>
      </c>
      <c r="Q7356" t="str">
        <f t="shared" si="117"/>
        <v>Street</v>
      </c>
    </row>
    <row r="7357" spans="1:17" x14ac:dyDescent="0.3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7326.65</v>
      </c>
      <c r="P7357">
        <v>15762</v>
      </c>
      <c r="Q7357" t="str">
        <f t="shared" si="117"/>
        <v>Street</v>
      </c>
    </row>
    <row r="7358" spans="1:17" x14ac:dyDescent="0.3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x14ac:dyDescent="0.3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</v>
      </c>
      <c r="P7359">
        <v>20600</v>
      </c>
      <c r="Q7359" t="str">
        <f t="shared" si="117"/>
        <v>5-Large C&amp;I</v>
      </c>
    </row>
    <row r="7360" spans="1:17" x14ac:dyDescent="0.3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</v>
      </c>
      <c r="P7360">
        <v>8451805</v>
      </c>
      <c r="Q7360" t="str">
        <f t="shared" si="117"/>
        <v>5-Large C&amp;I</v>
      </c>
    </row>
    <row r="7361" spans="1:17" x14ac:dyDescent="0.3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x14ac:dyDescent="0.3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x14ac:dyDescent="0.3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</v>
      </c>
      <c r="P7363">
        <v>300</v>
      </c>
      <c r="Q7363" t="str">
        <f t="shared" si="117"/>
        <v>3-Small C&amp;I</v>
      </c>
    </row>
    <row r="7364" spans="1:17" x14ac:dyDescent="0.3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x14ac:dyDescent="0.3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x14ac:dyDescent="0.3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</v>
      </c>
      <c r="P7366">
        <v>132737</v>
      </c>
      <c r="Q7366" t="str">
        <f t="shared" si="117"/>
        <v>Street</v>
      </c>
    </row>
    <row r="7367" spans="1:17" x14ac:dyDescent="0.3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</v>
      </c>
      <c r="P7367">
        <v>105492</v>
      </c>
      <c r="Q7367" t="str">
        <f t="shared" si="117"/>
        <v>Street</v>
      </c>
    </row>
    <row r="7368" spans="1:17" x14ac:dyDescent="0.3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</v>
      </c>
      <c r="P7368">
        <v>96974</v>
      </c>
      <c r="Q7368" t="str">
        <f t="shared" si="117"/>
        <v>Street</v>
      </c>
    </row>
    <row r="7369" spans="1:17" x14ac:dyDescent="0.3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ref="Q7369:Q7432" si="118">VLOOKUP(TRIM(J7369),S:T,2,FALSE)</f>
        <v>Street</v>
      </c>
    </row>
    <row r="7370" spans="1:17" x14ac:dyDescent="0.3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x14ac:dyDescent="0.3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x14ac:dyDescent="0.3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</v>
      </c>
      <c r="P7372">
        <v>241221</v>
      </c>
      <c r="Q7372" t="str">
        <f t="shared" si="118"/>
        <v>Street</v>
      </c>
    </row>
    <row r="7373" spans="1:17" x14ac:dyDescent="0.3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</v>
      </c>
      <c r="P7373">
        <v>24991</v>
      </c>
      <c r="Q7373" t="str">
        <f t="shared" si="118"/>
        <v>Street</v>
      </c>
    </row>
    <row r="7374" spans="1:17" x14ac:dyDescent="0.3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</v>
      </c>
      <c r="P7374">
        <v>288</v>
      </c>
      <c r="Q7374" t="str">
        <f t="shared" si="118"/>
        <v>3-Small C&amp;I</v>
      </c>
    </row>
    <row r="7375" spans="1:17" x14ac:dyDescent="0.3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x14ac:dyDescent="0.3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502372.22</v>
      </c>
      <c r="P7376">
        <v>1018063</v>
      </c>
      <c r="Q7376" t="str">
        <f t="shared" si="118"/>
        <v>Street</v>
      </c>
    </row>
    <row r="7377" spans="1:17" x14ac:dyDescent="0.3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68068.67</v>
      </c>
      <c r="P7377">
        <v>271665</v>
      </c>
      <c r="Q7377" t="str">
        <f t="shared" si="118"/>
        <v>Street</v>
      </c>
    </row>
    <row r="7378" spans="1:17" x14ac:dyDescent="0.3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x14ac:dyDescent="0.3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1671.35</v>
      </c>
      <c r="P7379">
        <v>4255</v>
      </c>
      <c r="Q7379" t="str">
        <f t="shared" si="118"/>
        <v>Street</v>
      </c>
    </row>
    <row r="7380" spans="1:17" x14ac:dyDescent="0.3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286923.68</v>
      </c>
      <c r="P7380">
        <v>2536217</v>
      </c>
      <c r="Q7380" t="str">
        <f t="shared" si="118"/>
        <v>Street</v>
      </c>
    </row>
    <row r="7381" spans="1:17" x14ac:dyDescent="0.3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x14ac:dyDescent="0.3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x14ac:dyDescent="0.3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740.8</v>
      </c>
      <c r="P7383">
        <v>4431</v>
      </c>
      <c r="Q7383" t="str">
        <f t="shared" si="118"/>
        <v>Street</v>
      </c>
    </row>
    <row r="7384" spans="1:17" x14ac:dyDescent="0.3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x14ac:dyDescent="0.3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921.41</v>
      </c>
      <c r="P7385">
        <v>241</v>
      </c>
      <c r="Q7385" t="str">
        <f t="shared" si="118"/>
        <v>Street</v>
      </c>
    </row>
    <row r="7386" spans="1:17" x14ac:dyDescent="0.3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862.26</v>
      </c>
      <c r="P7386">
        <v>4936</v>
      </c>
      <c r="Q7386" t="str">
        <f t="shared" si="118"/>
        <v>3-Small C&amp;I</v>
      </c>
    </row>
    <row r="7387" spans="1:17" x14ac:dyDescent="0.3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x14ac:dyDescent="0.3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</v>
      </c>
      <c r="P7388">
        <v>14523</v>
      </c>
      <c r="Q7388" t="str">
        <f t="shared" si="118"/>
        <v>1-Residential</v>
      </c>
    </row>
    <row r="7389" spans="1:17" x14ac:dyDescent="0.3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x14ac:dyDescent="0.3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813409.35</v>
      </c>
      <c r="P7390">
        <v>3552213</v>
      </c>
      <c r="Q7390" t="str">
        <f t="shared" si="118"/>
        <v>2-Low Income Residential</v>
      </c>
    </row>
    <row r="7391" spans="1:17" x14ac:dyDescent="0.3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1678.58</v>
      </c>
      <c r="P7391">
        <v>7708</v>
      </c>
      <c r="Q7391" t="str">
        <f t="shared" si="118"/>
        <v>2-Low Income Residential</v>
      </c>
    </row>
    <row r="7392" spans="1:17" x14ac:dyDescent="0.3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x14ac:dyDescent="0.3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725.92</v>
      </c>
      <c r="P7393">
        <v>1372</v>
      </c>
      <c r="Q7393" t="str">
        <f t="shared" si="118"/>
        <v>Street</v>
      </c>
    </row>
    <row r="7394" spans="1:17" x14ac:dyDescent="0.3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</v>
      </c>
      <c r="P7394">
        <v>418</v>
      </c>
      <c r="Q7394" t="str">
        <f t="shared" si="118"/>
        <v>Street</v>
      </c>
    </row>
    <row r="7395" spans="1:17" x14ac:dyDescent="0.3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</v>
      </c>
      <c r="P7395">
        <v>18875412</v>
      </c>
      <c r="Q7395" t="str">
        <f t="shared" si="118"/>
        <v>1-Residential</v>
      </c>
    </row>
    <row r="7396" spans="1:17" x14ac:dyDescent="0.3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x14ac:dyDescent="0.3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x14ac:dyDescent="0.3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</v>
      </c>
      <c r="P7398">
        <v>2618</v>
      </c>
      <c r="Q7398" t="str">
        <f t="shared" si="118"/>
        <v>Street</v>
      </c>
    </row>
    <row r="7399" spans="1:17" x14ac:dyDescent="0.3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</v>
      </c>
      <c r="P7399">
        <v>2002</v>
      </c>
      <c r="Q7399" t="str">
        <f t="shared" si="118"/>
        <v>Street</v>
      </c>
    </row>
    <row r="7400" spans="1:17" x14ac:dyDescent="0.3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</v>
      </c>
      <c r="P7400">
        <v>13302</v>
      </c>
      <c r="Q7400" t="str">
        <f t="shared" si="118"/>
        <v>Street</v>
      </c>
    </row>
    <row r="7401" spans="1:17" x14ac:dyDescent="0.3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8.27</v>
      </c>
      <c r="P7401">
        <v>10</v>
      </c>
      <c r="Q7401" t="str">
        <f t="shared" si="118"/>
        <v>3-Small C&amp;I</v>
      </c>
    </row>
    <row r="7402" spans="1:17" x14ac:dyDescent="0.3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</v>
      </c>
      <c r="P7402">
        <v>429</v>
      </c>
      <c r="Q7402" t="str">
        <f t="shared" si="118"/>
        <v>Street</v>
      </c>
    </row>
    <row r="7403" spans="1:17" x14ac:dyDescent="0.3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x14ac:dyDescent="0.3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x14ac:dyDescent="0.3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2749.47</v>
      </c>
      <c r="P7405">
        <v>12428</v>
      </c>
      <c r="Q7405" t="str">
        <f t="shared" si="118"/>
        <v>3-Small C&amp;I</v>
      </c>
    </row>
    <row r="7406" spans="1:17" x14ac:dyDescent="0.3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x14ac:dyDescent="0.3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</v>
      </c>
      <c r="P7407">
        <v>8480</v>
      </c>
      <c r="Q7407" t="str">
        <f t="shared" si="118"/>
        <v>4-Medium C&amp;I</v>
      </c>
    </row>
    <row r="7408" spans="1:17" x14ac:dyDescent="0.3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x14ac:dyDescent="0.3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</v>
      </c>
      <c r="P7409">
        <v>16230</v>
      </c>
      <c r="Q7409" t="str">
        <f t="shared" si="118"/>
        <v>3-Small C&amp;I</v>
      </c>
    </row>
    <row r="7410" spans="1:17" x14ac:dyDescent="0.3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2544.83</v>
      </c>
      <c r="P7410">
        <v>27930</v>
      </c>
      <c r="Q7410" t="str">
        <f t="shared" si="118"/>
        <v>4-Medium C&amp;I</v>
      </c>
    </row>
    <row r="7411" spans="1:17" x14ac:dyDescent="0.3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x14ac:dyDescent="0.3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5452.91</v>
      </c>
      <c r="P7412">
        <v>18400</v>
      </c>
      <c r="Q7412" t="str">
        <f t="shared" si="118"/>
        <v>4-Medium C&amp;I</v>
      </c>
    </row>
    <row r="7413" spans="1:17" x14ac:dyDescent="0.3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x14ac:dyDescent="0.3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x14ac:dyDescent="0.3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</v>
      </c>
      <c r="P7415">
        <v>2823294</v>
      </c>
      <c r="Q7415" t="str">
        <f t="shared" si="118"/>
        <v>OTHER</v>
      </c>
    </row>
    <row r="7416" spans="1:17" x14ac:dyDescent="0.3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8883.66</v>
      </c>
      <c r="P7416">
        <v>70323</v>
      </c>
      <c r="Q7416" t="str">
        <f t="shared" si="118"/>
        <v>3-Small C&amp;I</v>
      </c>
    </row>
    <row r="7417" spans="1:17" x14ac:dyDescent="0.3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374.27</v>
      </c>
      <c r="P7417">
        <v>2844</v>
      </c>
      <c r="Q7417" t="str">
        <f t="shared" si="118"/>
        <v>3-Small C&amp;I</v>
      </c>
    </row>
    <row r="7418" spans="1:17" x14ac:dyDescent="0.3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</v>
      </c>
      <c r="P7418">
        <v>32960</v>
      </c>
      <c r="Q7418" t="str">
        <f t="shared" si="118"/>
        <v>4-Medium C&amp;I</v>
      </c>
    </row>
    <row r="7419" spans="1:17" x14ac:dyDescent="0.3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355184.54</v>
      </c>
      <c r="P7419">
        <v>1048234</v>
      </c>
      <c r="Q7419" t="str">
        <f t="shared" si="118"/>
        <v>1-Residential</v>
      </c>
    </row>
    <row r="7420" spans="1:17" x14ac:dyDescent="0.3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</v>
      </c>
      <c r="P7420">
        <v>3866</v>
      </c>
      <c r="Q7420" t="str">
        <f t="shared" si="118"/>
        <v>1-Residential</v>
      </c>
    </row>
    <row r="7421" spans="1:17" x14ac:dyDescent="0.3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</v>
      </c>
      <c r="P7421">
        <v>4658</v>
      </c>
      <c r="Q7421" t="str">
        <f t="shared" si="118"/>
        <v>3-Small C&amp;I</v>
      </c>
    </row>
    <row r="7422" spans="1:17" x14ac:dyDescent="0.3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x14ac:dyDescent="0.3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</v>
      </c>
      <c r="P7423">
        <v>1393</v>
      </c>
      <c r="Q7423" t="str">
        <f t="shared" si="118"/>
        <v>3-Small C&amp;I</v>
      </c>
    </row>
    <row r="7424" spans="1:17" x14ac:dyDescent="0.3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</v>
      </c>
      <c r="P7424">
        <v>6373891</v>
      </c>
      <c r="Q7424" t="str">
        <f t="shared" si="118"/>
        <v>1-Residential</v>
      </c>
    </row>
    <row r="7425" spans="1:17" x14ac:dyDescent="0.3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</v>
      </c>
      <c r="P7425">
        <v>64006</v>
      </c>
      <c r="Q7425" t="str">
        <f t="shared" si="118"/>
        <v>2-Low Income Residential</v>
      </c>
    </row>
    <row r="7426" spans="1:17" x14ac:dyDescent="0.3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1954.08</v>
      </c>
      <c r="P7426">
        <v>18023</v>
      </c>
      <c r="Q7426" t="str">
        <f t="shared" si="118"/>
        <v>3-Small C&amp;I</v>
      </c>
    </row>
    <row r="7427" spans="1:17" x14ac:dyDescent="0.3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x14ac:dyDescent="0.3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2244.33</v>
      </c>
      <c r="P7428">
        <v>5356</v>
      </c>
      <c r="Q7428" t="str">
        <f t="shared" si="118"/>
        <v>1-Residential</v>
      </c>
    </row>
    <row r="7429" spans="1:17" x14ac:dyDescent="0.3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x14ac:dyDescent="0.3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186.85</v>
      </c>
      <c r="P7430">
        <v>742</v>
      </c>
      <c r="Q7430" t="str">
        <f t="shared" si="118"/>
        <v>3-Small C&amp;I</v>
      </c>
    </row>
    <row r="7431" spans="1:17" x14ac:dyDescent="0.3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x14ac:dyDescent="0.3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2830.91</v>
      </c>
      <c r="P7432">
        <v>8361</v>
      </c>
      <c r="Q7432" t="str">
        <f t="shared" si="118"/>
        <v>4-Medium C&amp;I</v>
      </c>
    </row>
    <row r="7433" spans="1:17" x14ac:dyDescent="0.3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23.29</v>
      </c>
      <c r="P7433">
        <v>68</v>
      </c>
      <c r="Q7433" t="str">
        <f t="shared" ref="Q7433:Q7496" si="119">VLOOKUP(TRIM(J7433),S:T,2,FALSE)</f>
        <v>3-Small C&amp;I</v>
      </c>
    </row>
    <row r="7434" spans="1:17" x14ac:dyDescent="0.3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9.52</v>
      </c>
      <c r="P7434">
        <v>23</v>
      </c>
      <c r="Q7434" t="str">
        <f t="shared" si="119"/>
        <v>Street</v>
      </c>
    </row>
    <row r="7435" spans="1:17" x14ac:dyDescent="0.3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</v>
      </c>
      <c r="P7435">
        <v>1321</v>
      </c>
      <c r="Q7435" t="str">
        <f t="shared" si="119"/>
        <v>3-Small C&amp;I</v>
      </c>
    </row>
    <row r="7436" spans="1:17" x14ac:dyDescent="0.3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x14ac:dyDescent="0.3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</v>
      </c>
      <c r="P7437">
        <v>1113843</v>
      </c>
      <c r="Q7437" t="str">
        <f t="shared" si="119"/>
        <v>5-Large C&amp;I</v>
      </c>
    </row>
    <row r="7438" spans="1:17" x14ac:dyDescent="0.3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3396.6</v>
      </c>
      <c r="P7438">
        <v>22317</v>
      </c>
      <c r="Q7438" t="str">
        <f t="shared" si="119"/>
        <v>1-Residential</v>
      </c>
    </row>
    <row r="7439" spans="1:17" x14ac:dyDescent="0.3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191494.36</v>
      </c>
      <c r="P7439">
        <v>1519590</v>
      </c>
      <c r="Q7439" t="str">
        <f t="shared" si="119"/>
        <v>3-Small C&amp;I</v>
      </c>
    </row>
    <row r="7440" spans="1:17" x14ac:dyDescent="0.3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x14ac:dyDescent="0.3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</v>
      </c>
      <c r="P7441">
        <v>3358</v>
      </c>
      <c r="Q7441" t="str">
        <f t="shared" si="119"/>
        <v>3-Small C&amp;I</v>
      </c>
    </row>
    <row r="7442" spans="1:17" x14ac:dyDescent="0.3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</v>
      </c>
      <c r="P7442">
        <v>23926</v>
      </c>
      <c r="Q7442" t="str">
        <f t="shared" si="119"/>
        <v>3-Small C&amp;I</v>
      </c>
    </row>
    <row r="7443" spans="1:17" x14ac:dyDescent="0.3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x14ac:dyDescent="0.3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x14ac:dyDescent="0.3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783.52</v>
      </c>
      <c r="P7445">
        <v>2160</v>
      </c>
      <c r="Q7445" t="str">
        <f t="shared" si="119"/>
        <v>4-Medium C&amp;I</v>
      </c>
    </row>
    <row r="7446" spans="1:17" x14ac:dyDescent="0.3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</v>
      </c>
      <c r="P7446">
        <v>72947</v>
      </c>
      <c r="Q7446" t="str">
        <f t="shared" si="119"/>
        <v>5-Large C&amp;I</v>
      </c>
    </row>
    <row r="7447" spans="1:17" x14ac:dyDescent="0.3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34.29</v>
      </c>
      <c r="P7447">
        <v>121</v>
      </c>
      <c r="Q7447" t="str">
        <f t="shared" si="119"/>
        <v>3-Small C&amp;I</v>
      </c>
    </row>
    <row r="7448" spans="1:17" x14ac:dyDescent="0.3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x14ac:dyDescent="0.3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1346.06</v>
      </c>
      <c r="P7449">
        <v>7360</v>
      </c>
      <c r="Q7449" t="str">
        <f t="shared" si="119"/>
        <v>Street</v>
      </c>
    </row>
    <row r="7450" spans="1:17" x14ac:dyDescent="0.3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x14ac:dyDescent="0.3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x14ac:dyDescent="0.3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x14ac:dyDescent="0.3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12.11</v>
      </c>
      <c r="P7453">
        <v>33</v>
      </c>
      <c r="Q7453" t="str">
        <f t="shared" si="119"/>
        <v>Street</v>
      </c>
    </row>
    <row r="7454" spans="1:17" x14ac:dyDescent="0.3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29.7</v>
      </c>
      <c r="P7454">
        <v>150</v>
      </c>
      <c r="Q7454" t="str">
        <f t="shared" si="119"/>
        <v>Street</v>
      </c>
    </row>
    <row r="7455" spans="1:17" x14ac:dyDescent="0.3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</v>
      </c>
      <c r="P7455">
        <v>1221603</v>
      </c>
      <c r="Q7455" t="str">
        <f t="shared" si="119"/>
        <v>1-Residential</v>
      </c>
    </row>
    <row r="7456" spans="1:17" x14ac:dyDescent="0.3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x14ac:dyDescent="0.3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</v>
      </c>
      <c r="P7457">
        <v>31247</v>
      </c>
      <c r="Q7457" t="str">
        <f t="shared" si="119"/>
        <v>2-Low Income Residential</v>
      </c>
    </row>
    <row r="7458" spans="1:17" x14ac:dyDescent="0.3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792.64</v>
      </c>
      <c r="P7458">
        <v>1717</v>
      </c>
      <c r="Q7458" t="str">
        <f t="shared" si="119"/>
        <v>3-Small C&amp;I</v>
      </c>
    </row>
    <row r="7459" spans="1:17" x14ac:dyDescent="0.3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x14ac:dyDescent="0.3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x14ac:dyDescent="0.3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2210.1</v>
      </c>
      <c r="P7461">
        <v>20537</v>
      </c>
      <c r="Q7461" t="str">
        <f t="shared" si="119"/>
        <v>3-Small C&amp;I</v>
      </c>
    </row>
    <row r="7462" spans="1:17" x14ac:dyDescent="0.3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</v>
      </c>
      <c r="P7462">
        <v>1749</v>
      </c>
      <c r="Q7462" t="str">
        <f t="shared" si="119"/>
        <v>3-Small C&amp;I</v>
      </c>
    </row>
    <row r="7463" spans="1:17" x14ac:dyDescent="0.3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x14ac:dyDescent="0.3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56354.96</v>
      </c>
      <c r="P7464">
        <v>127587</v>
      </c>
      <c r="Q7464" t="str">
        <f t="shared" si="119"/>
        <v>3-Small C&amp;I</v>
      </c>
    </row>
    <row r="7465" spans="1:17" x14ac:dyDescent="0.3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354.45</v>
      </c>
      <c r="P7465">
        <v>866</v>
      </c>
      <c r="Q7465" t="str">
        <f t="shared" si="119"/>
        <v>3-Small C&amp;I</v>
      </c>
    </row>
    <row r="7466" spans="1:17" x14ac:dyDescent="0.3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</v>
      </c>
      <c r="P7466">
        <v>10720</v>
      </c>
      <c r="Q7466" t="str">
        <f t="shared" si="119"/>
        <v>3-Small C&amp;I</v>
      </c>
    </row>
    <row r="7467" spans="1:17" x14ac:dyDescent="0.3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3162.16</v>
      </c>
      <c r="P7467">
        <v>8190</v>
      </c>
      <c r="Q7467" t="str">
        <f t="shared" si="119"/>
        <v>4-Medium C&amp;I</v>
      </c>
    </row>
    <row r="7468" spans="1:17" x14ac:dyDescent="0.3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x14ac:dyDescent="0.3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</v>
      </c>
      <c r="P7469">
        <v>25</v>
      </c>
      <c r="Q7469" t="str">
        <f t="shared" si="119"/>
        <v>Street</v>
      </c>
    </row>
    <row r="7470" spans="1:17" x14ac:dyDescent="0.3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x14ac:dyDescent="0.3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x14ac:dyDescent="0.3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x14ac:dyDescent="0.3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</v>
      </c>
      <c r="P7473">
        <v>25320</v>
      </c>
      <c r="Q7473" t="str">
        <f t="shared" si="119"/>
        <v>1-Residential</v>
      </c>
    </row>
    <row r="7474" spans="1:17" x14ac:dyDescent="0.3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x14ac:dyDescent="0.3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242.54</v>
      </c>
      <c r="P7475">
        <v>1664</v>
      </c>
      <c r="Q7475" t="str">
        <f t="shared" si="119"/>
        <v>3-Small C&amp;I</v>
      </c>
    </row>
    <row r="7476" spans="1:17" x14ac:dyDescent="0.3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x14ac:dyDescent="0.3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</v>
      </c>
      <c r="P7477">
        <v>28447</v>
      </c>
      <c r="Q7477" t="str">
        <f t="shared" si="119"/>
        <v>3-Small C&amp;I</v>
      </c>
    </row>
    <row r="7478" spans="1:17" x14ac:dyDescent="0.3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137976.43</v>
      </c>
      <c r="P7478">
        <v>1366747</v>
      </c>
      <c r="Q7478" t="str">
        <f t="shared" si="119"/>
        <v>4-Medium C&amp;I</v>
      </c>
    </row>
    <row r="7479" spans="1:17" x14ac:dyDescent="0.3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</v>
      </c>
      <c r="P7479">
        <v>2600</v>
      </c>
      <c r="Q7479" t="str">
        <f t="shared" si="119"/>
        <v>4-Medium C&amp;I</v>
      </c>
    </row>
    <row r="7480" spans="1:17" x14ac:dyDescent="0.3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x14ac:dyDescent="0.3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</v>
      </c>
      <c r="P7481">
        <v>137</v>
      </c>
      <c r="Q7481" t="str">
        <f t="shared" si="119"/>
        <v>3-Small C&amp;I</v>
      </c>
    </row>
    <row r="7482" spans="1:17" x14ac:dyDescent="0.3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</v>
      </c>
      <c r="P7482">
        <v>18993</v>
      </c>
      <c r="Q7482" t="str">
        <f t="shared" si="119"/>
        <v>Street</v>
      </c>
    </row>
    <row r="7483" spans="1:17" x14ac:dyDescent="0.3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x14ac:dyDescent="0.3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7773.69</v>
      </c>
      <c r="P7484">
        <v>15916</v>
      </c>
      <c r="Q7484" t="str">
        <f t="shared" si="119"/>
        <v>1-Residential</v>
      </c>
    </row>
    <row r="7485" spans="1:17" x14ac:dyDescent="0.3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x14ac:dyDescent="0.3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</v>
      </c>
      <c r="P7486">
        <v>4486</v>
      </c>
      <c r="Q7486" t="str">
        <f t="shared" si="119"/>
        <v>2-Low Income Residential</v>
      </c>
    </row>
    <row r="7487" spans="1:17" x14ac:dyDescent="0.3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x14ac:dyDescent="0.3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30.97</v>
      </c>
      <c r="P7488">
        <v>163</v>
      </c>
      <c r="Q7488" t="str">
        <f t="shared" si="119"/>
        <v>Street</v>
      </c>
    </row>
    <row r="7489" spans="1:17" x14ac:dyDescent="0.3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x14ac:dyDescent="0.3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83067.78</v>
      </c>
      <c r="P7490">
        <v>181173</v>
      </c>
      <c r="Q7490" t="str">
        <f t="shared" si="119"/>
        <v>1-Residential</v>
      </c>
    </row>
    <row r="7491" spans="1:17" x14ac:dyDescent="0.3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x14ac:dyDescent="0.3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x14ac:dyDescent="0.3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30097.05</v>
      </c>
      <c r="P7493">
        <v>100016</v>
      </c>
      <c r="Q7493" t="str">
        <f t="shared" si="119"/>
        <v>2-Low Income Residential</v>
      </c>
    </row>
    <row r="7494" spans="1:17" x14ac:dyDescent="0.3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x14ac:dyDescent="0.3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</v>
      </c>
      <c r="P7495">
        <v>4731</v>
      </c>
      <c r="Q7495" t="str">
        <f t="shared" si="119"/>
        <v>3-Small C&amp;I</v>
      </c>
    </row>
    <row r="7496" spans="1:17" x14ac:dyDescent="0.3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x14ac:dyDescent="0.3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</v>
      </c>
      <c r="P7497">
        <v>52532</v>
      </c>
      <c r="Q7497" t="str">
        <f t="shared" ref="Q7497:Q7560" si="120">VLOOKUP(TRIM(J7497),S:T,2,FALSE)</f>
        <v>Street</v>
      </c>
    </row>
    <row r="7498" spans="1:17" x14ac:dyDescent="0.3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24333.03</v>
      </c>
      <c r="P7498">
        <v>78828</v>
      </c>
      <c r="Q7498" t="str">
        <f t="shared" si="120"/>
        <v>Street</v>
      </c>
    </row>
    <row r="7499" spans="1:17" x14ac:dyDescent="0.3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x14ac:dyDescent="0.3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x14ac:dyDescent="0.3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</v>
      </c>
      <c r="P7501">
        <v>534194</v>
      </c>
      <c r="Q7501" t="str">
        <f t="shared" si="120"/>
        <v>3-Small C&amp;I</v>
      </c>
    </row>
    <row r="7502" spans="1:17" x14ac:dyDescent="0.3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40650.1</v>
      </c>
      <c r="P7502">
        <v>298354</v>
      </c>
      <c r="Q7502" t="str">
        <f t="shared" si="120"/>
        <v>3-Small C&amp;I</v>
      </c>
    </row>
    <row r="7503" spans="1:17" x14ac:dyDescent="0.3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x14ac:dyDescent="0.3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</v>
      </c>
      <c r="P7504">
        <v>55</v>
      </c>
      <c r="Q7504" t="str">
        <f t="shared" si="120"/>
        <v>1-Residential</v>
      </c>
    </row>
    <row r="7505" spans="1:17" x14ac:dyDescent="0.3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x14ac:dyDescent="0.3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406.08</v>
      </c>
      <c r="P7506">
        <v>1259</v>
      </c>
      <c r="Q7506" t="str">
        <f t="shared" si="120"/>
        <v>2-Low Income Residential</v>
      </c>
    </row>
    <row r="7507" spans="1:17" x14ac:dyDescent="0.3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x14ac:dyDescent="0.3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</v>
      </c>
      <c r="P7508">
        <v>566858</v>
      </c>
      <c r="Q7508" t="str">
        <f t="shared" si="120"/>
        <v>3-Small C&amp;I</v>
      </c>
    </row>
    <row r="7509" spans="1:17" x14ac:dyDescent="0.3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2712552.07</v>
      </c>
      <c r="P7509">
        <v>7286250</v>
      </c>
      <c r="Q7509" t="str">
        <f t="shared" si="120"/>
        <v>3-Small C&amp;I</v>
      </c>
    </row>
    <row r="7510" spans="1:17" x14ac:dyDescent="0.3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x14ac:dyDescent="0.3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</v>
      </c>
      <c r="P7511">
        <v>1108445</v>
      </c>
      <c r="Q7511" t="str">
        <f t="shared" si="120"/>
        <v>4-Medium C&amp;I</v>
      </c>
    </row>
    <row r="7512" spans="1:17" x14ac:dyDescent="0.3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</v>
      </c>
      <c r="P7512">
        <v>0</v>
      </c>
      <c r="Q7512" t="str">
        <f t="shared" si="120"/>
        <v>3-Small C&amp;I</v>
      </c>
    </row>
    <row r="7513" spans="1:17" x14ac:dyDescent="0.3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5935.16</v>
      </c>
      <c r="P7513">
        <v>18069</v>
      </c>
      <c r="Q7513" t="str">
        <f t="shared" si="120"/>
        <v>3-Small C&amp;I</v>
      </c>
    </row>
    <row r="7514" spans="1:17" x14ac:dyDescent="0.3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x14ac:dyDescent="0.3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x14ac:dyDescent="0.3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220969.86</v>
      </c>
      <c r="P7516">
        <v>656091</v>
      </c>
      <c r="Q7516" t="str">
        <f t="shared" si="120"/>
        <v>4-Medium C&amp;I</v>
      </c>
    </row>
    <row r="7517" spans="1:17" x14ac:dyDescent="0.3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</v>
      </c>
      <c r="P7517">
        <v>551195</v>
      </c>
      <c r="Q7517" t="str">
        <f t="shared" si="120"/>
        <v>4-Medium C&amp;I</v>
      </c>
    </row>
    <row r="7518" spans="1:17" x14ac:dyDescent="0.3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185298.33</v>
      </c>
      <c r="P7518">
        <v>335255</v>
      </c>
      <c r="Q7518" t="str">
        <f t="shared" si="120"/>
        <v>Street</v>
      </c>
    </row>
    <row r="7519" spans="1:17" x14ac:dyDescent="0.3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272153.18</v>
      </c>
      <c r="P7519">
        <v>491769</v>
      </c>
      <c r="Q7519" t="str">
        <f t="shared" si="120"/>
        <v>Street</v>
      </c>
    </row>
    <row r="7520" spans="1:17" x14ac:dyDescent="0.3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</v>
      </c>
      <c r="P7520">
        <v>1343351</v>
      </c>
      <c r="Q7520" t="str">
        <f t="shared" si="120"/>
        <v>Street</v>
      </c>
    </row>
    <row r="7521" spans="1:17" x14ac:dyDescent="0.3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769.17</v>
      </c>
      <c r="P7521">
        <v>6548</v>
      </c>
      <c r="Q7521" t="str">
        <f t="shared" si="120"/>
        <v>3-Small C&amp;I</v>
      </c>
    </row>
    <row r="7522" spans="1:17" x14ac:dyDescent="0.3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8018.78</v>
      </c>
      <c r="P7522">
        <v>20800</v>
      </c>
      <c r="Q7522" t="str">
        <f t="shared" si="120"/>
        <v>5-Large C&amp;I</v>
      </c>
    </row>
    <row r="7523" spans="1:17" x14ac:dyDescent="0.3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5170921.55</v>
      </c>
      <c r="P7523">
        <v>19810944</v>
      </c>
      <c r="Q7523" t="str">
        <f t="shared" si="120"/>
        <v>5-Large C&amp;I</v>
      </c>
    </row>
    <row r="7524" spans="1:17" x14ac:dyDescent="0.3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x14ac:dyDescent="0.3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</v>
      </c>
      <c r="P7525">
        <v>2492104</v>
      </c>
      <c r="Q7525" t="str">
        <f t="shared" si="120"/>
        <v>1-Residential</v>
      </c>
    </row>
    <row r="7526" spans="1:17" x14ac:dyDescent="0.3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x14ac:dyDescent="0.3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x14ac:dyDescent="0.3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52628.78</v>
      </c>
      <c r="P7528">
        <v>394241</v>
      </c>
      <c r="Q7528" t="str">
        <f t="shared" si="120"/>
        <v>3-Small C&amp;I</v>
      </c>
    </row>
    <row r="7529" spans="1:17" x14ac:dyDescent="0.3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13027.89</v>
      </c>
      <c r="P7529">
        <v>1729760</v>
      </c>
      <c r="Q7529" t="str">
        <f t="shared" si="120"/>
        <v>3-Small C&amp;I</v>
      </c>
    </row>
    <row r="7530" spans="1:17" x14ac:dyDescent="0.3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</v>
      </c>
      <c r="P7530">
        <v>8806511</v>
      </c>
      <c r="Q7530" t="str">
        <f t="shared" si="120"/>
        <v>3-Small C&amp;I</v>
      </c>
    </row>
    <row r="7531" spans="1:17" x14ac:dyDescent="0.3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x14ac:dyDescent="0.3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</v>
      </c>
      <c r="P7532">
        <v>7336008</v>
      </c>
      <c r="Q7532" t="str">
        <f t="shared" si="120"/>
        <v>4-Medium C&amp;I</v>
      </c>
    </row>
    <row r="7533" spans="1:17" x14ac:dyDescent="0.3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412784.11</v>
      </c>
      <c r="P7533">
        <v>4683155</v>
      </c>
      <c r="Q7533" t="str">
        <f t="shared" si="120"/>
        <v>4-Medium C&amp;I</v>
      </c>
    </row>
    <row r="7534" spans="1:17" x14ac:dyDescent="0.3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518604.99</v>
      </c>
      <c r="P7534">
        <v>1836623</v>
      </c>
      <c r="Q7534" t="str">
        <f t="shared" si="120"/>
        <v>3-Small C&amp;I</v>
      </c>
    </row>
    <row r="7535" spans="1:17" x14ac:dyDescent="0.3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x14ac:dyDescent="0.3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</v>
      </c>
      <c r="P7536">
        <v>643</v>
      </c>
      <c r="Q7536" t="str">
        <f t="shared" si="120"/>
        <v>3-Small C&amp;I</v>
      </c>
    </row>
    <row r="7537" spans="1:17" x14ac:dyDescent="0.3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29891.69</v>
      </c>
      <c r="P7537">
        <v>88360</v>
      </c>
      <c r="Q7537" t="str">
        <f t="shared" si="120"/>
        <v>4-Medium C&amp;I</v>
      </c>
    </row>
    <row r="7538" spans="1:17" x14ac:dyDescent="0.3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x14ac:dyDescent="0.3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</v>
      </c>
      <c r="P7539">
        <v>14872</v>
      </c>
      <c r="Q7539" t="str">
        <f t="shared" si="120"/>
        <v>Street</v>
      </c>
    </row>
    <row r="7540" spans="1:17" x14ac:dyDescent="0.3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x14ac:dyDescent="0.3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x14ac:dyDescent="0.3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</v>
      </c>
      <c r="P7542">
        <v>259000</v>
      </c>
      <c r="Q7542" t="str">
        <f t="shared" si="120"/>
        <v>5-Large C&amp;I</v>
      </c>
    </row>
    <row r="7543" spans="1:17" x14ac:dyDescent="0.3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2334222.19</v>
      </c>
      <c r="P7543">
        <v>8195295</v>
      </c>
      <c r="Q7543" t="str">
        <f t="shared" si="120"/>
        <v>5-Large C&amp;I</v>
      </c>
    </row>
    <row r="7544" spans="1:17" x14ac:dyDescent="0.3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x14ac:dyDescent="0.3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</v>
      </c>
      <c r="P7545">
        <v>3372656</v>
      </c>
      <c r="Q7545" t="str">
        <f t="shared" si="120"/>
        <v>3-Small C&amp;I</v>
      </c>
    </row>
    <row r="7546" spans="1:17" x14ac:dyDescent="0.3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40.76</v>
      </c>
      <c r="P7546">
        <v>300</v>
      </c>
      <c r="Q7546" t="str">
        <f t="shared" si="120"/>
        <v>3-Small C&amp;I</v>
      </c>
    </row>
    <row r="7547" spans="1:17" x14ac:dyDescent="0.3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</v>
      </c>
      <c r="P7547">
        <v>13719197</v>
      </c>
      <c r="Q7547" t="str">
        <f t="shared" si="120"/>
        <v>4-Medium C&amp;I</v>
      </c>
    </row>
    <row r="7548" spans="1:17" x14ac:dyDescent="0.3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x14ac:dyDescent="0.3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x14ac:dyDescent="0.3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</v>
      </c>
      <c r="P7550">
        <v>114669</v>
      </c>
      <c r="Q7550" t="str">
        <f t="shared" si="120"/>
        <v>Street</v>
      </c>
    </row>
    <row r="7551" spans="1:17" x14ac:dyDescent="0.3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57646.27</v>
      </c>
      <c r="P7551">
        <v>100799</v>
      </c>
      <c r="Q7551" t="str">
        <f t="shared" si="120"/>
        <v>Street</v>
      </c>
    </row>
    <row r="7552" spans="1:17" x14ac:dyDescent="0.3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</v>
      </c>
      <c r="P7552">
        <v>152669</v>
      </c>
      <c r="Q7552" t="str">
        <f t="shared" si="120"/>
        <v>Street</v>
      </c>
    </row>
    <row r="7553" spans="1:17" x14ac:dyDescent="0.3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x14ac:dyDescent="0.3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</v>
      </c>
      <c r="P7554">
        <v>46918</v>
      </c>
      <c r="Q7554" t="str">
        <f t="shared" si="120"/>
        <v>Street</v>
      </c>
    </row>
    <row r="7555" spans="1:17" x14ac:dyDescent="0.3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172816.18</v>
      </c>
      <c r="P7555">
        <v>397696</v>
      </c>
      <c r="Q7555" t="str">
        <f t="shared" si="120"/>
        <v>Street</v>
      </c>
    </row>
    <row r="7556" spans="1:17" x14ac:dyDescent="0.3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</v>
      </c>
      <c r="P7556">
        <v>27124</v>
      </c>
      <c r="Q7556" t="str">
        <f t="shared" si="120"/>
        <v>Street</v>
      </c>
    </row>
    <row r="7557" spans="1:17" x14ac:dyDescent="0.3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x14ac:dyDescent="0.3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x14ac:dyDescent="0.3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x14ac:dyDescent="0.3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x14ac:dyDescent="0.3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ref="Q7561:Q7624" si="121">VLOOKUP(TRIM(J7561),S:T,2,FALSE)</f>
        <v>Street</v>
      </c>
    </row>
    <row r="7562" spans="1:17" x14ac:dyDescent="0.3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x14ac:dyDescent="0.3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x14ac:dyDescent="0.3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x14ac:dyDescent="0.3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</v>
      </c>
      <c r="P7565">
        <v>7119</v>
      </c>
      <c r="Q7565" t="str">
        <f t="shared" si="121"/>
        <v>Street</v>
      </c>
    </row>
    <row r="7566" spans="1:17" x14ac:dyDescent="0.3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773.42</v>
      </c>
      <c r="P7566">
        <v>4809</v>
      </c>
      <c r="Q7566" t="str">
        <f t="shared" si="121"/>
        <v>Street</v>
      </c>
    </row>
    <row r="7567" spans="1:17" x14ac:dyDescent="0.3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2515.08</v>
      </c>
      <c r="P7567">
        <v>725</v>
      </c>
      <c r="Q7567" t="str">
        <f t="shared" si="121"/>
        <v>Street</v>
      </c>
    </row>
    <row r="7568" spans="1:17" x14ac:dyDescent="0.3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</v>
      </c>
      <c r="P7568">
        <v>262</v>
      </c>
      <c r="Q7568" t="str">
        <f t="shared" si="121"/>
        <v>Street</v>
      </c>
    </row>
    <row r="7569" spans="1:17" x14ac:dyDescent="0.3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876.91</v>
      </c>
      <c r="P7569">
        <v>5277</v>
      </c>
      <c r="Q7569" t="str">
        <f t="shared" si="121"/>
        <v>3-Small C&amp;I</v>
      </c>
    </row>
    <row r="7570" spans="1:17" x14ac:dyDescent="0.3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x14ac:dyDescent="0.3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</v>
      </c>
      <c r="P7571">
        <v>23438</v>
      </c>
      <c r="Q7571" t="str">
        <f t="shared" si="121"/>
        <v>1-Residential</v>
      </c>
    </row>
    <row r="7572" spans="1:17" x14ac:dyDescent="0.3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x14ac:dyDescent="0.3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x14ac:dyDescent="0.3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</v>
      </c>
      <c r="P7574">
        <v>9251</v>
      </c>
      <c r="Q7574" t="str">
        <f t="shared" si="121"/>
        <v>2-Low Income Residential</v>
      </c>
    </row>
    <row r="7575" spans="1:17" x14ac:dyDescent="0.3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x14ac:dyDescent="0.3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904.64</v>
      </c>
      <c r="P7576">
        <v>1491</v>
      </c>
      <c r="Q7576" t="str">
        <f t="shared" si="121"/>
        <v>Street</v>
      </c>
    </row>
    <row r="7577" spans="1:17" x14ac:dyDescent="0.3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97.36</v>
      </c>
      <c r="P7577">
        <v>454</v>
      </c>
      <c r="Q7577" t="str">
        <f t="shared" si="121"/>
        <v>Street</v>
      </c>
    </row>
    <row r="7578" spans="1:17" x14ac:dyDescent="0.3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x14ac:dyDescent="0.3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x14ac:dyDescent="0.3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x14ac:dyDescent="0.3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</v>
      </c>
      <c r="P7581">
        <v>2886</v>
      </c>
      <c r="Q7581" t="str">
        <f t="shared" si="121"/>
        <v>Street</v>
      </c>
    </row>
    <row r="7582" spans="1:17" x14ac:dyDescent="0.3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x14ac:dyDescent="0.3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8097.19</v>
      </c>
      <c r="P7583">
        <v>14387</v>
      </c>
      <c r="Q7583" t="str">
        <f t="shared" si="121"/>
        <v>Street</v>
      </c>
    </row>
    <row r="7584" spans="1:17" x14ac:dyDescent="0.3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8.35</v>
      </c>
      <c r="P7584">
        <v>11</v>
      </c>
      <c r="Q7584" t="str">
        <f t="shared" si="121"/>
        <v>3-Small C&amp;I</v>
      </c>
    </row>
    <row r="7585" spans="1:17" x14ac:dyDescent="0.3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x14ac:dyDescent="0.3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x14ac:dyDescent="0.3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223.95</v>
      </c>
      <c r="P7587">
        <v>456</v>
      </c>
      <c r="Q7587" t="str">
        <f t="shared" si="121"/>
        <v>1-Residential</v>
      </c>
    </row>
    <row r="7588" spans="1:17" x14ac:dyDescent="0.3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x14ac:dyDescent="0.3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</v>
      </c>
      <c r="P7589">
        <v>21510</v>
      </c>
      <c r="Q7589" t="str">
        <f t="shared" si="121"/>
        <v>3-Small C&amp;I</v>
      </c>
    </row>
    <row r="7590" spans="1:17" x14ac:dyDescent="0.3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x14ac:dyDescent="0.3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</v>
      </c>
      <c r="P7591">
        <v>6320</v>
      </c>
      <c r="Q7591" t="str">
        <f t="shared" si="121"/>
        <v>3-Small C&amp;I</v>
      </c>
    </row>
    <row r="7592" spans="1:17" x14ac:dyDescent="0.3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</v>
      </c>
      <c r="P7592">
        <v>8200</v>
      </c>
      <c r="Q7592" t="str">
        <f t="shared" si="121"/>
        <v>4-Medium C&amp;I</v>
      </c>
    </row>
    <row r="7593" spans="1:17" x14ac:dyDescent="0.3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</v>
      </c>
      <c r="P7593">
        <v>1820</v>
      </c>
      <c r="Q7593" t="str">
        <f t="shared" si="121"/>
        <v>3-Small C&amp;I</v>
      </c>
    </row>
    <row r="7594" spans="1:17" x14ac:dyDescent="0.3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</v>
      </c>
      <c r="P7594">
        <v>0</v>
      </c>
      <c r="Q7594" t="str">
        <f t="shared" si="121"/>
        <v>3-Small C&amp;I</v>
      </c>
    </row>
    <row r="7595" spans="1:17" x14ac:dyDescent="0.3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</v>
      </c>
      <c r="P7595">
        <v>238200</v>
      </c>
      <c r="Q7595" t="str">
        <f t="shared" si="121"/>
        <v>4-Medium C&amp;I</v>
      </c>
    </row>
    <row r="7596" spans="1:17" x14ac:dyDescent="0.3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</v>
      </c>
      <c r="P7596">
        <v>2687298</v>
      </c>
      <c r="Q7596" t="str">
        <f t="shared" si="121"/>
        <v>OTHER</v>
      </c>
    </row>
    <row r="7597" spans="1:17" x14ac:dyDescent="0.3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2969.47</v>
      </c>
      <c r="P7597">
        <v>40821</v>
      </c>
      <c r="Q7597" t="str">
        <f t="shared" si="121"/>
        <v>5-Large C&amp;I</v>
      </c>
    </row>
    <row r="7598" spans="1:17" x14ac:dyDescent="0.3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12455.14</v>
      </c>
      <c r="P7598">
        <v>105403</v>
      </c>
      <c r="Q7598" t="str">
        <f t="shared" si="121"/>
        <v>3-Small C&amp;I</v>
      </c>
    </row>
    <row r="7599" spans="1:17" x14ac:dyDescent="0.3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365.71</v>
      </c>
      <c r="P7599">
        <v>2844</v>
      </c>
      <c r="Q7599" t="str">
        <f t="shared" si="121"/>
        <v>3-Small C&amp;I</v>
      </c>
    </row>
    <row r="7600" spans="1:17" x14ac:dyDescent="0.3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</v>
      </c>
      <c r="P7600">
        <v>31400</v>
      </c>
      <c r="Q7600" t="str">
        <f t="shared" si="121"/>
        <v>4-Medium C&amp;I</v>
      </c>
    </row>
    <row r="7601" spans="1:17" x14ac:dyDescent="0.3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</v>
      </c>
      <c r="P7601">
        <v>1386047</v>
      </c>
      <c r="Q7601" t="str">
        <f t="shared" si="121"/>
        <v>1-Residential</v>
      </c>
    </row>
    <row r="7602" spans="1:17" x14ac:dyDescent="0.3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3453.45</v>
      </c>
      <c r="P7602">
        <v>6646</v>
      </c>
      <c r="Q7602" t="str">
        <f t="shared" si="121"/>
        <v>1-Residential</v>
      </c>
    </row>
    <row r="7603" spans="1:17" x14ac:dyDescent="0.3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3445.49</v>
      </c>
      <c r="P7603">
        <v>7579</v>
      </c>
      <c r="Q7603" t="str">
        <f t="shared" si="121"/>
        <v>3-Small C&amp;I</v>
      </c>
    </row>
    <row r="7604" spans="1:17" x14ac:dyDescent="0.3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x14ac:dyDescent="0.3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</v>
      </c>
      <c r="P7605">
        <v>2134</v>
      </c>
      <c r="Q7605" t="str">
        <f t="shared" si="121"/>
        <v>3-Small C&amp;I</v>
      </c>
    </row>
    <row r="7606" spans="1:17" x14ac:dyDescent="0.3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1221323.94</v>
      </c>
      <c r="P7606">
        <v>8217218</v>
      </c>
      <c r="Q7606" t="str">
        <f t="shared" si="121"/>
        <v>1-Residential</v>
      </c>
    </row>
    <row r="7607" spans="1:17" x14ac:dyDescent="0.3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5044.57</v>
      </c>
      <c r="P7607">
        <v>101795</v>
      </c>
      <c r="Q7607" t="str">
        <f t="shared" si="121"/>
        <v>2-Low Income Residential</v>
      </c>
    </row>
    <row r="7608" spans="1:17" x14ac:dyDescent="0.3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2009.83</v>
      </c>
      <c r="P7608">
        <v>16860</v>
      </c>
      <c r="Q7608" t="str">
        <f t="shared" si="121"/>
        <v>3-Small C&amp;I</v>
      </c>
    </row>
    <row r="7609" spans="1:17" x14ac:dyDescent="0.3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226.64</v>
      </c>
      <c r="P7609">
        <v>1615</v>
      </c>
      <c r="Q7609" t="str">
        <f t="shared" si="121"/>
        <v>3-Small C&amp;I</v>
      </c>
    </row>
    <row r="7610" spans="1:17" x14ac:dyDescent="0.3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</v>
      </c>
      <c r="P7610">
        <v>10899</v>
      </c>
      <c r="Q7610" t="str">
        <f t="shared" si="121"/>
        <v>1-Residential</v>
      </c>
    </row>
    <row r="7611" spans="1:17" x14ac:dyDescent="0.3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</v>
      </c>
      <c r="P7611">
        <v>140297</v>
      </c>
      <c r="Q7611" t="str">
        <f t="shared" si="121"/>
        <v>3-Small C&amp;I</v>
      </c>
    </row>
    <row r="7612" spans="1:17" x14ac:dyDescent="0.3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x14ac:dyDescent="0.3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</v>
      </c>
      <c r="P7613">
        <v>10082</v>
      </c>
      <c r="Q7613" t="str">
        <f t="shared" si="121"/>
        <v>3-Small C&amp;I</v>
      </c>
    </row>
    <row r="7614" spans="1:17" x14ac:dyDescent="0.3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</v>
      </c>
      <c r="P7614">
        <v>759</v>
      </c>
      <c r="Q7614" t="str">
        <f t="shared" si="121"/>
        <v>4-Medium C&amp;I</v>
      </c>
    </row>
    <row r="7615" spans="1:17" x14ac:dyDescent="0.3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41.26</v>
      </c>
      <c r="P7615">
        <v>77</v>
      </c>
      <c r="Q7615" t="str">
        <f t="shared" si="121"/>
        <v>3-Small C&amp;I</v>
      </c>
    </row>
    <row r="7616" spans="1:17" x14ac:dyDescent="0.3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x14ac:dyDescent="0.3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224.98</v>
      </c>
      <c r="P7617">
        <v>1499</v>
      </c>
      <c r="Q7617" t="str">
        <f t="shared" si="121"/>
        <v>3-Small C&amp;I</v>
      </c>
    </row>
    <row r="7618" spans="1:17" x14ac:dyDescent="0.3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x14ac:dyDescent="0.3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70377.34</v>
      </c>
      <c r="P7619">
        <v>932670</v>
      </c>
      <c r="Q7619" t="str">
        <f t="shared" si="121"/>
        <v>5-Large C&amp;I</v>
      </c>
    </row>
    <row r="7620" spans="1:17" x14ac:dyDescent="0.3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</v>
      </c>
      <c r="P7620">
        <v>27212</v>
      </c>
      <c r="Q7620" t="str">
        <f t="shared" si="121"/>
        <v>1-Residential</v>
      </c>
    </row>
    <row r="7621" spans="1:17" x14ac:dyDescent="0.3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x14ac:dyDescent="0.3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242.73</v>
      </c>
      <c r="P7622">
        <v>1664</v>
      </c>
      <c r="Q7622" t="str">
        <f t="shared" si="121"/>
        <v>3-Small C&amp;I</v>
      </c>
    </row>
    <row r="7623" spans="1:17" x14ac:dyDescent="0.3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x14ac:dyDescent="0.3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4160.2</v>
      </c>
      <c r="P7624">
        <v>30900</v>
      </c>
      <c r="Q7624" t="str">
        <f t="shared" si="121"/>
        <v>3-Small C&amp;I</v>
      </c>
    </row>
    <row r="7625" spans="1:17" x14ac:dyDescent="0.3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139476.93</v>
      </c>
      <c r="P7625">
        <v>1348548</v>
      </c>
      <c r="Q7625" t="str">
        <f t="shared" ref="Q7625:Q7688" si="122">VLOOKUP(TRIM(J7625),S:T,2,FALSE)</f>
        <v>4-Medium C&amp;I</v>
      </c>
    </row>
    <row r="7626" spans="1:17" x14ac:dyDescent="0.3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91.99</v>
      </c>
      <c r="P7626">
        <v>0</v>
      </c>
      <c r="Q7626" t="str">
        <f t="shared" si="122"/>
        <v>4-Medium C&amp;I</v>
      </c>
    </row>
    <row r="7627" spans="1:17" x14ac:dyDescent="0.3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</v>
      </c>
      <c r="P7627">
        <v>2680</v>
      </c>
      <c r="Q7627" t="str">
        <f t="shared" si="122"/>
        <v>4-Medium C&amp;I</v>
      </c>
    </row>
    <row r="7628" spans="1:17" x14ac:dyDescent="0.3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</v>
      </c>
      <c r="P7628">
        <v>52841</v>
      </c>
      <c r="Q7628" t="str">
        <f t="shared" si="122"/>
        <v>5-Large C&amp;I</v>
      </c>
    </row>
    <row r="7629" spans="1:17" x14ac:dyDescent="0.3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x14ac:dyDescent="0.3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</v>
      </c>
      <c r="P7630">
        <v>20911</v>
      </c>
      <c r="Q7630" t="str">
        <f t="shared" si="122"/>
        <v>Street</v>
      </c>
    </row>
    <row r="7631" spans="1:17" x14ac:dyDescent="0.3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x14ac:dyDescent="0.3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9017.07</v>
      </c>
      <c r="P7632">
        <v>18378</v>
      </c>
      <c r="Q7632" t="str">
        <f t="shared" si="122"/>
        <v>1-Residential</v>
      </c>
    </row>
    <row r="7633" spans="1:17" x14ac:dyDescent="0.3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</v>
      </c>
      <c r="P7633">
        <v>139837</v>
      </c>
      <c r="Q7633" t="str">
        <f t="shared" si="122"/>
        <v>1-Residential</v>
      </c>
    </row>
    <row r="7634" spans="1:17" x14ac:dyDescent="0.3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x14ac:dyDescent="0.3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x14ac:dyDescent="0.3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34.15</v>
      </c>
      <c r="P7636">
        <v>179</v>
      </c>
      <c r="Q7636" t="str">
        <f t="shared" si="122"/>
        <v>Street</v>
      </c>
    </row>
    <row r="7637" spans="1:17" x14ac:dyDescent="0.3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x14ac:dyDescent="0.3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</v>
      </c>
      <c r="P7638">
        <v>189137</v>
      </c>
      <c r="Q7638" t="str">
        <f t="shared" si="122"/>
        <v>1-Residential</v>
      </c>
    </row>
    <row r="7639" spans="1:17" x14ac:dyDescent="0.3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</v>
      </c>
      <c r="P7639">
        <v>736786</v>
      </c>
      <c r="Q7639" t="str">
        <f t="shared" si="122"/>
        <v>3-Small C&amp;I</v>
      </c>
    </row>
    <row r="7640" spans="1:17" x14ac:dyDescent="0.3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x14ac:dyDescent="0.3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x14ac:dyDescent="0.3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x14ac:dyDescent="0.3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x14ac:dyDescent="0.3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205.64</v>
      </c>
      <c r="P7644">
        <v>391</v>
      </c>
      <c r="Q7644" t="str">
        <f t="shared" si="122"/>
        <v>3-Small C&amp;I</v>
      </c>
    </row>
    <row r="7645" spans="1:17" x14ac:dyDescent="0.3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14301.46</v>
      </c>
      <c r="P7645">
        <v>23612</v>
      </c>
      <c r="Q7645" t="str">
        <f t="shared" si="122"/>
        <v>Street</v>
      </c>
    </row>
    <row r="7646" spans="1:17" x14ac:dyDescent="0.3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x14ac:dyDescent="0.3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x14ac:dyDescent="0.3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x14ac:dyDescent="0.3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x14ac:dyDescent="0.3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x14ac:dyDescent="0.3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x14ac:dyDescent="0.3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</v>
      </c>
      <c r="P7652">
        <v>1352231</v>
      </c>
      <c r="Q7652" t="str">
        <f t="shared" si="122"/>
        <v>1-Residential</v>
      </c>
    </row>
    <row r="7653" spans="1:17" x14ac:dyDescent="0.3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x14ac:dyDescent="0.3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x14ac:dyDescent="0.3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418.27</v>
      </c>
      <c r="P7655">
        <v>1356</v>
      </c>
      <c r="Q7655" t="str">
        <f t="shared" si="122"/>
        <v>2-Low Income Residential</v>
      </c>
    </row>
    <row r="7656" spans="1:17" x14ac:dyDescent="0.3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x14ac:dyDescent="0.3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x14ac:dyDescent="0.3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</v>
      </c>
      <c r="P7658">
        <v>8115882</v>
      </c>
      <c r="Q7658" t="str">
        <f t="shared" si="122"/>
        <v>3-Small C&amp;I</v>
      </c>
    </row>
    <row r="7659" spans="1:17" x14ac:dyDescent="0.3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x14ac:dyDescent="0.3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359032.55</v>
      </c>
      <c r="P7660">
        <v>970042</v>
      </c>
      <c r="Q7660" t="str">
        <f t="shared" si="122"/>
        <v>4-Medium C&amp;I</v>
      </c>
    </row>
    <row r="7661" spans="1:17" x14ac:dyDescent="0.3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x14ac:dyDescent="0.3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x14ac:dyDescent="0.3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x14ac:dyDescent="0.3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x14ac:dyDescent="0.3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x14ac:dyDescent="0.3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x14ac:dyDescent="0.3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200755.02</v>
      </c>
      <c r="P7667">
        <v>362785</v>
      </c>
      <c r="Q7667" t="str">
        <f t="shared" si="122"/>
        <v>Street</v>
      </c>
    </row>
    <row r="7668" spans="1:17" x14ac:dyDescent="0.3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</v>
      </c>
      <c r="P7668">
        <v>536399</v>
      </c>
      <c r="Q7668" t="str">
        <f t="shared" si="122"/>
        <v>Street</v>
      </c>
    </row>
    <row r="7669" spans="1:17" x14ac:dyDescent="0.3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342479.92</v>
      </c>
      <c r="P7669">
        <v>1479188</v>
      </c>
      <c r="Q7669" t="str">
        <f t="shared" si="122"/>
        <v>Street</v>
      </c>
    </row>
    <row r="7670" spans="1:17" x14ac:dyDescent="0.3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764.53</v>
      </c>
      <c r="P7670">
        <v>6504</v>
      </c>
      <c r="Q7670" t="str">
        <f t="shared" si="122"/>
        <v>3-Small C&amp;I</v>
      </c>
    </row>
    <row r="7671" spans="1:17" x14ac:dyDescent="0.3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39597.46</v>
      </c>
      <c r="P7671">
        <v>108800</v>
      </c>
      <c r="Q7671" t="str">
        <f t="shared" si="122"/>
        <v>5-Large C&amp;I</v>
      </c>
    </row>
    <row r="7672" spans="1:17" x14ac:dyDescent="0.3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x14ac:dyDescent="0.3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x14ac:dyDescent="0.3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</v>
      </c>
      <c r="P7674">
        <v>3032023</v>
      </c>
      <c r="Q7674" t="str">
        <f t="shared" si="122"/>
        <v>1-Residential</v>
      </c>
    </row>
    <row r="7675" spans="1:17" x14ac:dyDescent="0.3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</v>
      </c>
      <c r="P7675">
        <v>928</v>
      </c>
      <c r="Q7675" t="str">
        <f t="shared" si="122"/>
        <v>OTHER</v>
      </c>
    </row>
    <row r="7676" spans="1:17" x14ac:dyDescent="0.3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x14ac:dyDescent="0.3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51652.74</v>
      </c>
      <c r="P7677">
        <v>387358</v>
      </c>
      <c r="Q7677" t="str">
        <f t="shared" si="122"/>
        <v>3-Small C&amp;I</v>
      </c>
    </row>
    <row r="7678" spans="1:17" x14ac:dyDescent="0.3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</v>
      </c>
      <c r="P7678">
        <v>1948271</v>
      </c>
      <c r="Q7678" t="str">
        <f t="shared" si="122"/>
        <v>3-Small C&amp;I</v>
      </c>
    </row>
    <row r="7679" spans="1:17" x14ac:dyDescent="0.3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</v>
      </c>
      <c r="P7679">
        <v>10510773</v>
      </c>
      <c r="Q7679" t="str">
        <f t="shared" si="122"/>
        <v>3-Small C&amp;I</v>
      </c>
    </row>
    <row r="7680" spans="1:17" x14ac:dyDescent="0.3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x14ac:dyDescent="0.3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689739.22</v>
      </c>
      <c r="P7681">
        <v>7717618</v>
      </c>
      <c r="Q7681" t="str">
        <f t="shared" si="122"/>
        <v>4-Medium C&amp;I</v>
      </c>
    </row>
    <row r="7682" spans="1:17" x14ac:dyDescent="0.3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358180.79</v>
      </c>
      <c r="P7682">
        <v>4107661</v>
      </c>
      <c r="Q7682" t="str">
        <f t="shared" si="122"/>
        <v>4-Medium C&amp;I</v>
      </c>
    </row>
    <row r="7683" spans="1:17" x14ac:dyDescent="0.3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</v>
      </c>
      <c r="P7683">
        <v>1796006</v>
      </c>
      <c r="Q7683" t="str">
        <f t="shared" si="122"/>
        <v>3-Small C&amp;I</v>
      </c>
    </row>
    <row r="7684" spans="1:17" x14ac:dyDescent="0.3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x14ac:dyDescent="0.3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x14ac:dyDescent="0.3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x14ac:dyDescent="0.3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x14ac:dyDescent="0.3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8483.91</v>
      </c>
      <c r="P7688">
        <v>15710</v>
      </c>
      <c r="Q7688" t="str">
        <f t="shared" si="122"/>
        <v>Street</v>
      </c>
    </row>
    <row r="7689" spans="1:17" x14ac:dyDescent="0.3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ref="Q7689:Q7752" si="123">VLOOKUP(TRIM(J7689),S:T,2,FALSE)</f>
        <v>Street</v>
      </c>
    </row>
    <row r="7690" spans="1:17" x14ac:dyDescent="0.3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</v>
      </c>
      <c r="P7690">
        <v>81813</v>
      </c>
      <c r="Q7690" t="str">
        <f t="shared" si="123"/>
        <v>Street</v>
      </c>
    </row>
    <row r="7691" spans="1:17" x14ac:dyDescent="0.3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x14ac:dyDescent="0.3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</v>
      </c>
      <c r="P7692">
        <v>10152483</v>
      </c>
      <c r="Q7692" t="str">
        <f t="shared" si="123"/>
        <v>5-Large C&amp;I</v>
      </c>
    </row>
    <row r="7693" spans="1:17" x14ac:dyDescent="0.3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x14ac:dyDescent="0.3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x14ac:dyDescent="0.3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x14ac:dyDescent="0.3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x14ac:dyDescent="0.3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x14ac:dyDescent="0.3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</v>
      </c>
      <c r="P7698">
        <v>147596</v>
      </c>
      <c r="Q7698" t="str">
        <f t="shared" si="123"/>
        <v>Street</v>
      </c>
    </row>
    <row r="7699" spans="1:17" x14ac:dyDescent="0.3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x14ac:dyDescent="0.3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</v>
      </c>
      <c r="P7700">
        <v>115725</v>
      </c>
      <c r="Q7700" t="str">
        <f t="shared" si="123"/>
        <v>Street</v>
      </c>
    </row>
    <row r="7701" spans="1:17" x14ac:dyDescent="0.3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x14ac:dyDescent="0.3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x14ac:dyDescent="0.3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33931.49</v>
      </c>
      <c r="P7703">
        <v>51653</v>
      </c>
      <c r="Q7703" t="str">
        <f t="shared" si="123"/>
        <v>Street</v>
      </c>
    </row>
    <row r="7704" spans="1:17" x14ac:dyDescent="0.3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x14ac:dyDescent="0.3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14470.22</v>
      </c>
      <c r="P7705">
        <v>29864</v>
      </c>
      <c r="Q7705" t="str">
        <f t="shared" si="123"/>
        <v>Street</v>
      </c>
    </row>
    <row r="7706" spans="1:17" x14ac:dyDescent="0.3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x14ac:dyDescent="0.3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556.02</v>
      </c>
      <c r="P7707">
        <v>1087</v>
      </c>
      <c r="Q7707" t="str">
        <f t="shared" si="123"/>
        <v>3-Small C&amp;I</v>
      </c>
    </row>
    <row r="7708" spans="1:17" x14ac:dyDescent="0.3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x14ac:dyDescent="0.3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80211.12</v>
      </c>
      <c r="P7709">
        <v>333903</v>
      </c>
      <c r="Q7709" t="str">
        <f t="shared" si="123"/>
        <v>Street</v>
      </c>
    </row>
    <row r="7710" spans="1:17" x14ac:dyDescent="0.3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9893.82</v>
      </c>
      <c r="P7710">
        <v>47680</v>
      </c>
      <c r="Q7710" t="str">
        <f t="shared" si="123"/>
        <v>Street</v>
      </c>
    </row>
    <row r="7711" spans="1:17" x14ac:dyDescent="0.3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1908.58</v>
      </c>
      <c r="P7711">
        <v>5060</v>
      </c>
      <c r="Q7711" t="str">
        <f t="shared" si="123"/>
        <v>Street</v>
      </c>
    </row>
    <row r="7712" spans="1:17" x14ac:dyDescent="0.3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x14ac:dyDescent="0.3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x14ac:dyDescent="0.3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x14ac:dyDescent="0.3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854.15</v>
      </c>
      <c r="P7715">
        <v>5295</v>
      </c>
      <c r="Q7715" t="str">
        <f t="shared" si="123"/>
        <v>Street</v>
      </c>
    </row>
    <row r="7716" spans="1:17" x14ac:dyDescent="0.3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x14ac:dyDescent="0.3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x14ac:dyDescent="0.3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962.02</v>
      </c>
      <c r="P7718">
        <v>6042</v>
      </c>
      <c r="Q7718" t="str">
        <f t="shared" si="123"/>
        <v>3-Small C&amp;I</v>
      </c>
    </row>
    <row r="7719" spans="1:17" x14ac:dyDescent="0.3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x14ac:dyDescent="0.3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x14ac:dyDescent="0.3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</v>
      </c>
      <c r="P7721">
        <v>9869</v>
      </c>
      <c r="Q7721" t="str">
        <f t="shared" si="123"/>
        <v>3-Small C&amp;I</v>
      </c>
    </row>
    <row r="7722" spans="1:17" x14ac:dyDescent="0.3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x14ac:dyDescent="0.3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3904.62</v>
      </c>
      <c r="P7723">
        <v>11481</v>
      </c>
      <c r="Q7723" t="str">
        <f t="shared" si="123"/>
        <v>2-Low Income Residential</v>
      </c>
    </row>
    <row r="7724" spans="1:17" x14ac:dyDescent="0.3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x14ac:dyDescent="0.3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x14ac:dyDescent="0.3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x14ac:dyDescent="0.3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5270907.26</v>
      </c>
      <c r="P7727">
        <v>36875254</v>
      </c>
      <c r="Q7727" t="str">
        <f t="shared" si="123"/>
        <v>1-Residential</v>
      </c>
    </row>
    <row r="7728" spans="1:17" x14ac:dyDescent="0.3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x14ac:dyDescent="0.3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1841.32</v>
      </c>
      <c r="P7729">
        <v>15360</v>
      </c>
      <c r="Q7729" t="str">
        <f t="shared" si="123"/>
        <v>3-Small C&amp;I</v>
      </c>
    </row>
    <row r="7730" spans="1:17" x14ac:dyDescent="0.3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2143.6</v>
      </c>
      <c r="P7730">
        <v>3150</v>
      </c>
      <c r="Q7730" t="str">
        <f t="shared" si="123"/>
        <v>Street</v>
      </c>
    </row>
    <row r="7731" spans="1:17" x14ac:dyDescent="0.3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x14ac:dyDescent="0.3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x14ac:dyDescent="0.3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x14ac:dyDescent="0.3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82.58</v>
      </c>
      <c r="P7734">
        <v>513</v>
      </c>
      <c r="Q7734" t="str">
        <f t="shared" si="123"/>
        <v>Street</v>
      </c>
    </row>
    <row r="7735" spans="1:17" x14ac:dyDescent="0.3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x14ac:dyDescent="0.3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191.14</v>
      </c>
      <c r="P7736">
        <v>387</v>
      </c>
      <c r="Q7736" t="str">
        <f t="shared" si="123"/>
        <v>1-Residential</v>
      </c>
    </row>
    <row r="7737" spans="1:17" x14ac:dyDescent="0.3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x14ac:dyDescent="0.3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2593.12</v>
      </c>
      <c r="P7738">
        <v>22770</v>
      </c>
      <c r="Q7738" t="str">
        <f t="shared" si="123"/>
        <v>3-Small C&amp;I</v>
      </c>
    </row>
    <row r="7739" spans="1:17" x14ac:dyDescent="0.3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3549.7</v>
      </c>
      <c r="P7739">
        <v>41370</v>
      </c>
      <c r="Q7739" t="str">
        <f t="shared" si="123"/>
        <v>4-Medium C&amp;I</v>
      </c>
    </row>
    <row r="7740" spans="1:17" x14ac:dyDescent="0.3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</v>
      </c>
      <c r="P7740">
        <v>7671</v>
      </c>
      <c r="Q7740" t="str">
        <f t="shared" si="123"/>
        <v>3-Small C&amp;I</v>
      </c>
    </row>
    <row r="7741" spans="1:17" x14ac:dyDescent="0.3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</v>
      </c>
      <c r="P7741">
        <v>7000</v>
      </c>
      <c r="Q7741" t="str">
        <f t="shared" si="123"/>
        <v>4-Medium C&amp;I</v>
      </c>
    </row>
    <row r="7742" spans="1:17" x14ac:dyDescent="0.3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x14ac:dyDescent="0.3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</v>
      </c>
      <c r="P7743">
        <v>0</v>
      </c>
      <c r="Q7743" t="str">
        <f t="shared" si="123"/>
        <v>3-Small C&amp;I</v>
      </c>
    </row>
    <row r="7744" spans="1:17" x14ac:dyDescent="0.3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x14ac:dyDescent="0.3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6782.78</v>
      </c>
      <c r="P7745">
        <v>1642850</v>
      </c>
      <c r="Q7745" t="str">
        <f t="shared" si="123"/>
        <v>OTHER</v>
      </c>
    </row>
    <row r="7746" spans="1:17" x14ac:dyDescent="0.3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x14ac:dyDescent="0.3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19115.78</v>
      </c>
      <c r="P7747">
        <v>165179</v>
      </c>
      <c r="Q7747" t="str">
        <f t="shared" si="123"/>
        <v>3-Small C&amp;I</v>
      </c>
    </row>
    <row r="7748" spans="1:17" x14ac:dyDescent="0.3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365.9</v>
      </c>
      <c r="P7748">
        <v>2844</v>
      </c>
      <c r="Q7748" t="str">
        <f t="shared" si="123"/>
        <v>3-Small C&amp;I</v>
      </c>
    </row>
    <row r="7749" spans="1:17" x14ac:dyDescent="0.3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</v>
      </c>
      <c r="P7749">
        <v>54400</v>
      </c>
      <c r="Q7749" t="str">
        <f t="shared" si="123"/>
        <v>4-Medium C&amp;I</v>
      </c>
    </row>
    <row r="7750" spans="1:17" x14ac:dyDescent="0.3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x14ac:dyDescent="0.3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1371.09</v>
      </c>
      <c r="P7751">
        <v>2519</v>
      </c>
      <c r="Q7751" t="str">
        <f t="shared" si="123"/>
        <v>1-Residential</v>
      </c>
    </row>
    <row r="7752" spans="1:17" x14ac:dyDescent="0.3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2757.49</v>
      </c>
      <c r="P7752">
        <v>5993</v>
      </c>
      <c r="Q7752" t="str">
        <f t="shared" si="123"/>
        <v>3-Small C&amp;I</v>
      </c>
    </row>
    <row r="7753" spans="1:17" x14ac:dyDescent="0.3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ref="Q7753:Q7816" si="124">VLOOKUP(TRIM(J7753),S:T,2,FALSE)</f>
        <v>2-Low Income Residential</v>
      </c>
    </row>
    <row r="7754" spans="1:17" x14ac:dyDescent="0.3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915.04</v>
      </c>
      <c r="P7754">
        <v>1995</v>
      </c>
      <c r="Q7754" t="str">
        <f t="shared" si="124"/>
        <v>3-Small C&amp;I</v>
      </c>
    </row>
    <row r="7755" spans="1:17" x14ac:dyDescent="0.3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x14ac:dyDescent="0.3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x14ac:dyDescent="0.3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1413.31</v>
      </c>
      <c r="P7757">
        <v>14469</v>
      </c>
      <c r="Q7757" t="str">
        <f t="shared" si="124"/>
        <v>3-Small C&amp;I</v>
      </c>
    </row>
    <row r="7758" spans="1:17" x14ac:dyDescent="0.3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x14ac:dyDescent="0.3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x14ac:dyDescent="0.3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</v>
      </c>
      <c r="P7760">
        <v>144552</v>
      </c>
      <c r="Q7760" t="str">
        <f t="shared" si="124"/>
        <v>3-Small C&amp;I</v>
      </c>
    </row>
    <row r="7761" spans="1:17" x14ac:dyDescent="0.3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</v>
      </c>
      <c r="P7761">
        <v>1054</v>
      </c>
      <c r="Q7761" t="str">
        <f t="shared" si="124"/>
        <v>3-Small C&amp;I</v>
      </c>
    </row>
    <row r="7762" spans="1:17" x14ac:dyDescent="0.3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</v>
      </c>
      <c r="P7762">
        <v>9754</v>
      </c>
      <c r="Q7762" t="str">
        <f t="shared" si="124"/>
        <v>3-Small C&amp;I</v>
      </c>
    </row>
    <row r="7763" spans="1:17" x14ac:dyDescent="0.3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4336.95</v>
      </c>
      <c r="P7763">
        <v>7446</v>
      </c>
      <c r="Q7763" t="str">
        <f t="shared" si="124"/>
        <v>4-Medium C&amp;I</v>
      </c>
    </row>
    <row r="7764" spans="1:17" x14ac:dyDescent="0.3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9.52</v>
      </c>
      <c r="P7764">
        <v>23</v>
      </c>
      <c r="Q7764" t="str">
        <f t="shared" si="124"/>
        <v>Street</v>
      </c>
    </row>
    <row r="7765" spans="1:17" x14ac:dyDescent="0.3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222.42</v>
      </c>
      <c r="P7765">
        <v>1410</v>
      </c>
      <c r="Q7765" t="str">
        <f t="shared" si="124"/>
        <v>3-Small C&amp;I</v>
      </c>
    </row>
    <row r="7766" spans="1:17" x14ac:dyDescent="0.3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97857.67</v>
      </c>
      <c r="P7766">
        <v>1103538</v>
      </c>
      <c r="Q7766" t="str">
        <f t="shared" si="124"/>
        <v>5-Large C&amp;I</v>
      </c>
    </row>
    <row r="7767" spans="1:17" x14ac:dyDescent="0.3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</v>
      </c>
      <c r="P7767">
        <v>24396</v>
      </c>
      <c r="Q7767" t="str">
        <f t="shared" si="124"/>
        <v>1-Residential</v>
      </c>
    </row>
    <row r="7768" spans="1:17" x14ac:dyDescent="0.3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180919.55</v>
      </c>
      <c r="P7768">
        <v>1492334</v>
      </c>
      <c r="Q7768" t="str">
        <f t="shared" si="124"/>
        <v>3-Small C&amp;I</v>
      </c>
    </row>
    <row r="7769" spans="1:17" x14ac:dyDescent="0.3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x14ac:dyDescent="0.3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386.83</v>
      </c>
      <c r="P7770">
        <v>2991</v>
      </c>
      <c r="Q7770" t="str">
        <f t="shared" si="124"/>
        <v>3-Small C&amp;I</v>
      </c>
    </row>
    <row r="7771" spans="1:17" x14ac:dyDescent="0.3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x14ac:dyDescent="0.3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x14ac:dyDescent="0.3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</v>
      </c>
      <c r="P7773">
        <v>1490</v>
      </c>
      <c r="Q7773" t="str">
        <f t="shared" si="124"/>
        <v>4-Medium C&amp;I</v>
      </c>
    </row>
    <row r="7774" spans="1:17" x14ac:dyDescent="0.3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</v>
      </c>
      <c r="P7774">
        <v>2720</v>
      </c>
      <c r="Q7774" t="str">
        <f t="shared" si="124"/>
        <v>4-Medium C&amp;I</v>
      </c>
    </row>
    <row r="7775" spans="1:17" x14ac:dyDescent="0.3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3619.64</v>
      </c>
      <c r="P7775">
        <v>41058</v>
      </c>
      <c r="Q7775" t="str">
        <f t="shared" si="124"/>
        <v>5-Large C&amp;I</v>
      </c>
    </row>
    <row r="7776" spans="1:17" x14ac:dyDescent="0.3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14.87</v>
      </c>
      <c r="P7776">
        <v>42</v>
      </c>
      <c r="Q7776" t="str">
        <f t="shared" si="124"/>
        <v>3-Small C&amp;I</v>
      </c>
    </row>
    <row r="7777" spans="1:17" x14ac:dyDescent="0.3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6373.7</v>
      </c>
      <c r="P7777">
        <v>17198</v>
      </c>
      <c r="Q7777" t="str">
        <f t="shared" si="124"/>
        <v>Street</v>
      </c>
    </row>
    <row r="7778" spans="1:17" x14ac:dyDescent="0.3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x14ac:dyDescent="0.3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</v>
      </c>
      <c r="P7779">
        <v>16032</v>
      </c>
      <c r="Q7779" t="str">
        <f t="shared" si="124"/>
        <v>1-Residential</v>
      </c>
    </row>
    <row r="7780" spans="1:17" x14ac:dyDescent="0.3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x14ac:dyDescent="0.3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200.04</v>
      </c>
      <c r="P7781">
        <v>3872</v>
      </c>
      <c r="Q7781" t="str">
        <f t="shared" si="124"/>
        <v>2-Low Income Residential</v>
      </c>
    </row>
    <row r="7782" spans="1:17" x14ac:dyDescent="0.3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x14ac:dyDescent="0.3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x14ac:dyDescent="0.3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x14ac:dyDescent="0.3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</v>
      </c>
      <c r="P7785">
        <v>185688</v>
      </c>
      <c r="Q7785" t="str">
        <f t="shared" si="124"/>
        <v>1-Residential</v>
      </c>
    </row>
    <row r="7786" spans="1:17" x14ac:dyDescent="0.3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</v>
      </c>
      <c r="P7786">
        <v>679290</v>
      </c>
      <c r="Q7786" t="str">
        <f t="shared" si="124"/>
        <v>3-Small C&amp;I</v>
      </c>
    </row>
    <row r="7787" spans="1:17" x14ac:dyDescent="0.3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x14ac:dyDescent="0.3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34421.78</v>
      </c>
      <c r="P7788">
        <v>96610</v>
      </c>
      <c r="Q7788" t="str">
        <f t="shared" si="124"/>
        <v>2-Low Income Residential</v>
      </c>
    </row>
    <row r="7789" spans="1:17" x14ac:dyDescent="0.3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</v>
      </c>
      <c r="P7789">
        <v>423355</v>
      </c>
      <c r="Q7789" t="str">
        <f t="shared" si="124"/>
        <v>3-Small C&amp;I</v>
      </c>
    </row>
    <row r="7790" spans="1:17" x14ac:dyDescent="0.3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-27174.76</v>
      </c>
      <c r="P7790">
        <v>9333</v>
      </c>
      <c r="Q7790" t="str">
        <f t="shared" si="124"/>
        <v>3-Small C&amp;I</v>
      </c>
    </row>
    <row r="7791" spans="1:17" x14ac:dyDescent="0.3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</v>
      </c>
      <c r="P7791">
        <v>454</v>
      </c>
      <c r="Q7791" t="str">
        <f t="shared" si="124"/>
        <v>3-Small C&amp;I</v>
      </c>
    </row>
    <row r="7792" spans="1:17" x14ac:dyDescent="0.3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x14ac:dyDescent="0.3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x14ac:dyDescent="0.3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x14ac:dyDescent="0.3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x14ac:dyDescent="0.3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x14ac:dyDescent="0.3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x14ac:dyDescent="0.3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x14ac:dyDescent="0.3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</v>
      </c>
      <c r="P7799">
        <v>356498</v>
      </c>
      <c r="Q7799" t="str">
        <f t="shared" si="124"/>
        <v>3-Small C&amp;I</v>
      </c>
    </row>
    <row r="7800" spans="1:17" x14ac:dyDescent="0.3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x14ac:dyDescent="0.3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x14ac:dyDescent="0.3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x14ac:dyDescent="0.3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</v>
      </c>
      <c r="P7803">
        <v>1228</v>
      </c>
      <c r="Q7803" t="str">
        <f t="shared" si="124"/>
        <v>2-Low Income Residential</v>
      </c>
    </row>
    <row r="7804" spans="1:17" x14ac:dyDescent="0.3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</v>
      </c>
      <c r="P7804">
        <v>88661</v>
      </c>
      <c r="Q7804" t="str">
        <f t="shared" si="124"/>
        <v>3-Small C&amp;I</v>
      </c>
    </row>
    <row r="7805" spans="1:17" x14ac:dyDescent="0.3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x14ac:dyDescent="0.3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3347332.05</v>
      </c>
      <c r="P7806">
        <v>8320445</v>
      </c>
      <c r="Q7806" t="str">
        <f t="shared" si="124"/>
        <v>3-Small C&amp;I</v>
      </c>
    </row>
    <row r="7807" spans="1:17" x14ac:dyDescent="0.3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x14ac:dyDescent="0.3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x14ac:dyDescent="0.3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</v>
      </c>
      <c r="P7809">
        <v>0</v>
      </c>
      <c r="Q7809" t="str">
        <f t="shared" si="124"/>
        <v>3-Small C&amp;I</v>
      </c>
    </row>
    <row r="7810" spans="1:17" x14ac:dyDescent="0.3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</v>
      </c>
      <c r="P7810">
        <v>19251</v>
      </c>
      <c r="Q7810" t="str">
        <f t="shared" si="124"/>
        <v>3-Small C&amp;I</v>
      </c>
    </row>
    <row r="7811" spans="1:17" x14ac:dyDescent="0.3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</v>
      </c>
      <c r="P7811">
        <v>5680</v>
      </c>
      <c r="Q7811" t="str">
        <f t="shared" si="124"/>
        <v>4-Medium C&amp;I</v>
      </c>
    </row>
    <row r="7812" spans="1:17" x14ac:dyDescent="0.3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x14ac:dyDescent="0.3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302101.24</v>
      </c>
      <c r="P7813">
        <v>675568</v>
      </c>
      <c r="Q7813" t="str">
        <f t="shared" si="124"/>
        <v>4-Medium C&amp;I</v>
      </c>
    </row>
    <row r="7814" spans="1:17" x14ac:dyDescent="0.3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</v>
      </c>
      <c r="P7814">
        <v>774617</v>
      </c>
      <c r="Q7814" t="str">
        <f t="shared" si="124"/>
        <v>4-Medium C&amp;I</v>
      </c>
    </row>
    <row r="7815" spans="1:17" x14ac:dyDescent="0.3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149185.49</v>
      </c>
      <c r="P7815">
        <v>263614</v>
      </c>
      <c r="Q7815" t="str">
        <f t="shared" si="124"/>
        <v>Street</v>
      </c>
    </row>
    <row r="7816" spans="1:17" x14ac:dyDescent="0.3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x14ac:dyDescent="0.3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ref="Q7817:Q7880" si="125">VLOOKUP(TRIM(J7817),S:T,2,FALSE)</f>
        <v>Street</v>
      </c>
    </row>
    <row r="7818" spans="1:17" x14ac:dyDescent="0.3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906.68</v>
      </c>
      <c r="P7818">
        <v>7774</v>
      </c>
      <c r="Q7818" t="str">
        <f t="shared" si="125"/>
        <v>3-Small C&amp;I</v>
      </c>
    </row>
    <row r="7819" spans="1:17" x14ac:dyDescent="0.3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x14ac:dyDescent="0.3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x14ac:dyDescent="0.3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x14ac:dyDescent="0.3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x14ac:dyDescent="0.3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36.04</v>
      </c>
      <c r="P7823">
        <v>696</v>
      </c>
      <c r="Q7823" t="str">
        <f t="shared" si="125"/>
        <v>OTHER</v>
      </c>
    </row>
    <row r="7824" spans="1:17" x14ac:dyDescent="0.3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4038368.44</v>
      </c>
      <c r="P7824">
        <v>96765171</v>
      </c>
      <c r="Q7824" t="str">
        <f t="shared" si="125"/>
        <v>3-Small C&amp;I</v>
      </c>
    </row>
    <row r="7825" spans="1:17" x14ac:dyDescent="0.3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</v>
      </c>
      <c r="P7825">
        <v>390799</v>
      </c>
      <c r="Q7825" t="str">
        <f t="shared" si="125"/>
        <v>3-Small C&amp;I</v>
      </c>
    </row>
    <row r="7826" spans="1:17" x14ac:dyDescent="0.3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66874.89</v>
      </c>
      <c r="P7826">
        <v>1998210</v>
      </c>
      <c r="Q7826" t="str">
        <f t="shared" si="125"/>
        <v>3-Small C&amp;I</v>
      </c>
    </row>
    <row r="7827" spans="1:17" x14ac:dyDescent="0.3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x14ac:dyDescent="0.3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x14ac:dyDescent="0.3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722518.19</v>
      </c>
      <c r="P7829">
        <v>7775365</v>
      </c>
      <c r="Q7829" t="str">
        <f t="shared" si="125"/>
        <v>4-Medium C&amp;I</v>
      </c>
    </row>
    <row r="7830" spans="1:17" x14ac:dyDescent="0.3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408163.6</v>
      </c>
      <c r="P7830">
        <v>4563502</v>
      </c>
      <c r="Q7830" t="str">
        <f t="shared" si="125"/>
        <v>4-Medium C&amp;I</v>
      </c>
    </row>
    <row r="7831" spans="1:17" x14ac:dyDescent="0.3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x14ac:dyDescent="0.3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x14ac:dyDescent="0.3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349.58</v>
      </c>
      <c r="P7833">
        <v>671</v>
      </c>
      <c r="Q7833" t="str">
        <f t="shared" si="125"/>
        <v>3-Small C&amp;I</v>
      </c>
    </row>
    <row r="7834" spans="1:17" x14ac:dyDescent="0.3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</v>
      </c>
      <c r="P7834">
        <v>16200</v>
      </c>
      <c r="Q7834" t="str">
        <f t="shared" si="125"/>
        <v>4-Medium C&amp;I</v>
      </c>
    </row>
    <row r="7835" spans="1:17" x14ac:dyDescent="0.3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</v>
      </c>
      <c r="P7835">
        <v>3687087</v>
      </c>
      <c r="Q7835" t="str">
        <f t="shared" si="125"/>
        <v>4-Medium C&amp;I</v>
      </c>
    </row>
    <row r="7836" spans="1:17" x14ac:dyDescent="0.3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6058.11</v>
      </c>
      <c r="P7836">
        <v>10982</v>
      </c>
      <c r="Q7836" t="str">
        <f t="shared" si="125"/>
        <v>Street</v>
      </c>
    </row>
    <row r="7837" spans="1:17" x14ac:dyDescent="0.3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9466.56</v>
      </c>
      <c r="P7837">
        <v>15465</v>
      </c>
      <c r="Q7837" t="str">
        <f t="shared" si="125"/>
        <v>Street</v>
      </c>
    </row>
    <row r="7838" spans="1:17" x14ac:dyDescent="0.3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16266.47</v>
      </c>
      <c r="P7838">
        <v>69254</v>
      </c>
      <c r="Q7838" t="str">
        <f t="shared" si="125"/>
        <v>Street</v>
      </c>
    </row>
    <row r="7839" spans="1:17" x14ac:dyDescent="0.3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3860.74</v>
      </c>
      <c r="P7839">
        <v>10400</v>
      </c>
      <c r="Q7839" t="str">
        <f t="shared" si="125"/>
        <v>5-Large C&amp;I</v>
      </c>
    </row>
    <row r="7840" spans="1:17" x14ac:dyDescent="0.3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2387993.61</v>
      </c>
      <c r="P7840">
        <v>5943090</v>
      </c>
      <c r="Q7840" t="str">
        <f t="shared" si="125"/>
        <v>5-Large C&amp;I</v>
      </c>
    </row>
    <row r="7841" spans="1:17" x14ac:dyDescent="0.3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x14ac:dyDescent="0.3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450853.97</v>
      </c>
      <c r="P7842">
        <v>3930422</v>
      </c>
      <c r="Q7842" t="str">
        <f t="shared" si="125"/>
        <v>3-Small C&amp;I</v>
      </c>
    </row>
    <row r="7843" spans="1:17" x14ac:dyDescent="0.3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40.83</v>
      </c>
      <c r="P7843">
        <v>300</v>
      </c>
      <c r="Q7843" t="str">
        <f t="shared" si="125"/>
        <v>3-Small C&amp;I</v>
      </c>
    </row>
    <row r="7844" spans="1:17" x14ac:dyDescent="0.3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1394324.92</v>
      </c>
      <c r="P7844">
        <v>13720576</v>
      </c>
      <c r="Q7844" t="str">
        <f t="shared" si="125"/>
        <v>4-Medium C&amp;I</v>
      </c>
    </row>
    <row r="7845" spans="1:17" x14ac:dyDescent="0.3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1622.56</v>
      </c>
      <c r="P7845">
        <v>3602</v>
      </c>
      <c r="Q7845" t="str">
        <f t="shared" si="125"/>
        <v>3-Small C&amp;I</v>
      </c>
    </row>
    <row r="7846" spans="1:17" x14ac:dyDescent="0.3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</v>
      </c>
      <c r="P7846">
        <v>93984</v>
      </c>
      <c r="Q7846" t="str">
        <f t="shared" si="125"/>
        <v>Street</v>
      </c>
    </row>
    <row r="7847" spans="1:17" x14ac:dyDescent="0.3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</v>
      </c>
      <c r="P7847">
        <v>103829</v>
      </c>
      <c r="Q7847" t="str">
        <f t="shared" si="125"/>
        <v>Street</v>
      </c>
    </row>
    <row r="7848" spans="1:17" x14ac:dyDescent="0.3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</v>
      </c>
      <c r="P7848">
        <v>84234</v>
      </c>
      <c r="Q7848" t="str">
        <f t="shared" si="125"/>
        <v>Street</v>
      </c>
    </row>
    <row r="7849" spans="1:17" x14ac:dyDescent="0.3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</v>
      </c>
      <c r="P7849">
        <v>132872</v>
      </c>
      <c r="Q7849" t="str">
        <f t="shared" si="125"/>
        <v>Street</v>
      </c>
    </row>
    <row r="7850" spans="1:17" x14ac:dyDescent="0.3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1122.57</v>
      </c>
      <c r="P7850">
        <v>1506</v>
      </c>
      <c r="Q7850" t="str">
        <f t="shared" si="125"/>
        <v>Street</v>
      </c>
    </row>
    <row r="7851" spans="1:17" x14ac:dyDescent="0.3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</v>
      </c>
      <c r="P7851">
        <v>42483</v>
      </c>
      <c r="Q7851" t="str">
        <f t="shared" si="125"/>
        <v>Street</v>
      </c>
    </row>
    <row r="7852" spans="1:17" x14ac:dyDescent="0.3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</v>
      </c>
      <c r="P7852">
        <v>218567</v>
      </c>
      <c r="Q7852" t="str">
        <f t="shared" si="125"/>
        <v>Street</v>
      </c>
    </row>
    <row r="7853" spans="1:17" x14ac:dyDescent="0.3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12111.81</v>
      </c>
      <c r="P7853">
        <v>24562</v>
      </c>
      <c r="Q7853" t="str">
        <f t="shared" si="125"/>
        <v>Street</v>
      </c>
    </row>
    <row r="7854" spans="1:17" x14ac:dyDescent="0.3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x14ac:dyDescent="0.3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444.51</v>
      </c>
      <c r="P7855">
        <v>829</v>
      </c>
      <c r="Q7855" t="str">
        <f t="shared" si="125"/>
        <v>3-Small C&amp;I</v>
      </c>
    </row>
    <row r="7856" spans="1:17" x14ac:dyDescent="0.3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x14ac:dyDescent="0.3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</v>
      </c>
      <c r="P7857">
        <v>292256</v>
      </c>
      <c r="Q7857" t="str">
        <f t="shared" si="125"/>
        <v>Street</v>
      </c>
    </row>
    <row r="7858" spans="1:17" x14ac:dyDescent="0.3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8536.73</v>
      </c>
      <c r="P7858">
        <v>39217</v>
      </c>
      <c r="Q7858" t="str">
        <f t="shared" si="125"/>
        <v>Street</v>
      </c>
    </row>
    <row r="7859" spans="1:17" x14ac:dyDescent="0.3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x14ac:dyDescent="0.3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281614.61</v>
      </c>
      <c r="P7860">
        <v>2504223</v>
      </c>
      <c r="Q7860" t="str">
        <f t="shared" si="125"/>
        <v>Street</v>
      </c>
    </row>
    <row r="7861" spans="1:17" x14ac:dyDescent="0.3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x14ac:dyDescent="0.3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3404.41</v>
      </c>
      <c r="P7862">
        <v>6446</v>
      </c>
      <c r="Q7862" t="str">
        <f t="shared" si="125"/>
        <v>Street</v>
      </c>
    </row>
    <row r="7863" spans="1:17" x14ac:dyDescent="0.3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733.18</v>
      </c>
      <c r="P7863">
        <v>4358</v>
      </c>
      <c r="Q7863" t="str">
        <f t="shared" si="125"/>
        <v>Street</v>
      </c>
    </row>
    <row r="7864" spans="1:17" x14ac:dyDescent="0.3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x14ac:dyDescent="0.3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921.02</v>
      </c>
      <c r="P7865">
        <v>237</v>
      </c>
      <c r="Q7865" t="str">
        <f t="shared" si="125"/>
        <v>Street</v>
      </c>
    </row>
    <row r="7866" spans="1:17" x14ac:dyDescent="0.3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875.53</v>
      </c>
      <c r="P7866">
        <v>5255</v>
      </c>
      <c r="Q7866" t="str">
        <f t="shared" si="125"/>
        <v>3-Small C&amp;I</v>
      </c>
    </row>
    <row r="7867" spans="1:17" x14ac:dyDescent="0.3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x14ac:dyDescent="0.3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</v>
      </c>
      <c r="P7868">
        <v>26317</v>
      </c>
      <c r="Q7868" t="str">
        <f t="shared" si="125"/>
        <v>1-Residential</v>
      </c>
    </row>
    <row r="7869" spans="1:17" x14ac:dyDescent="0.3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2455.39</v>
      </c>
      <c r="P7869">
        <v>5453</v>
      </c>
      <c r="Q7869" t="str">
        <f t="shared" si="125"/>
        <v>3-Small C&amp;I</v>
      </c>
    </row>
    <row r="7870" spans="1:17" x14ac:dyDescent="0.3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x14ac:dyDescent="0.3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</v>
      </c>
      <c r="P7871">
        <v>10640</v>
      </c>
      <c r="Q7871" t="str">
        <f t="shared" si="125"/>
        <v>2-Low Income Residential</v>
      </c>
    </row>
    <row r="7872" spans="1:17" x14ac:dyDescent="0.3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x14ac:dyDescent="0.3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x14ac:dyDescent="0.3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92.77</v>
      </c>
      <c r="P7874">
        <v>412</v>
      </c>
      <c r="Q7874" t="str">
        <f t="shared" si="125"/>
        <v>Street</v>
      </c>
    </row>
    <row r="7875" spans="1:17" x14ac:dyDescent="0.3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x14ac:dyDescent="0.3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x14ac:dyDescent="0.3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2761.83</v>
      </c>
      <c r="P7877">
        <v>23367</v>
      </c>
      <c r="Q7877" t="str">
        <f t="shared" si="125"/>
        <v>3-Small C&amp;I</v>
      </c>
    </row>
    <row r="7878" spans="1:17" x14ac:dyDescent="0.3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1816.06</v>
      </c>
      <c r="P7878">
        <v>2591</v>
      </c>
      <c r="Q7878" t="str">
        <f t="shared" si="125"/>
        <v>Street</v>
      </c>
    </row>
    <row r="7879" spans="1:17" x14ac:dyDescent="0.3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x14ac:dyDescent="0.3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7820.87</v>
      </c>
      <c r="P7880">
        <v>13125</v>
      </c>
      <c r="Q7880" t="str">
        <f t="shared" si="125"/>
        <v>Street</v>
      </c>
    </row>
    <row r="7881" spans="1:17" x14ac:dyDescent="0.3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ref="Q7881:Q7944" si="126">VLOOKUP(TRIM(J7881),S:T,2,FALSE)</f>
        <v>3-Small C&amp;I</v>
      </c>
    </row>
    <row r="7882" spans="1:17" x14ac:dyDescent="0.3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x14ac:dyDescent="0.3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x14ac:dyDescent="0.3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x14ac:dyDescent="0.3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x14ac:dyDescent="0.3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3106.1</v>
      </c>
      <c r="P7886">
        <v>10430</v>
      </c>
      <c r="Q7886" t="str">
        <f t="shared" si="126"/>
        <v>4-Medium C&amp;I</v>
      </c>
    </row>
    <row r="7887" spans="1:17" x14ac:dyDescent="0.3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</v>
      </c>
      <c r="P7887">
        <v>408800</v>
      </c>
      <c r="Q7887" t="str">
        <f t="shared" si="126"/>
        <v>5-Large C&amp;I</v>
      </c>
    </row>
    <row r="7888" spans="1:17" x14ac:dyDescent="0.3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x14ac:dyDescent="0.3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</v>
      </c>
      <c r="P7889">
        <v>42770</v>
      </c>
      <c r="Q7889" t="str">
        <f t="shared" si="126"/>
        <v>4-Medium C&amp;I</v>
      </c>
    </row>
    <row r="7890" spans="1:17" x14ac:dyDescent="0.3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</v>
      </c>
      <c r="P7890">
        <v>7012</v>
      </c>
      <c r="Q7890" t="str">
        <f t="shared" si="126"/>
        <v>3-Small C&amp;I</v>
      </c>
    </row>
    <row r="7891" spans="1:17" x14ac:dyDescent="0.3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</v>
      </c>
      <c r="P7891">
        <v>6800</v>
      </c>
      <c r="Q7891" t="str">
        <f t="shared" si="126"/>
        <v>4-Medium C&amp;I</v>
      </c>
    </row>
    <row r="7892" spans="1:17" x14ac:dyDescent="0.3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x14ac:dyDescent="0.3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</v>
      </c>
      <c r="P7893">
        <v>0</v>
      </c>
      <c r="Q7893" t="str">
        <f t="shared" si="126"/>
        <v>3-Small C&amp;I</v>
      </c>
    </row>
    <row r="7894" spans="1:17" x14ac:dyDescent="0.3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</v>
      </c>
      <c r="P7894">
        <v>4576035</v>
      </c>
      <c r="Q7894" t="str">
        <f t="shared" si="126"/>
        <v>OTHER</v>
      </c>
    </row>
    <row r="7895" spans="1:17" x14ac:dyDescent="0.3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x14ac:dyDescent="0.3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</v>
      </c>
      <c r="P7896">
        <v>175068</v>
      </c>
      <c r="Q7896" t="str">
        <f t="shared" si="126"/>
        <v>3-Small C&amp;I</v>
      </c>
    </row>
    <row r="7897" spans="1:17" x14ac:dyDescent="0.3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</v>
      </c>
      <c r="P7897">
        <v>2844</v>
      </c>
      <c r="Q7897" t="str">
        <f t="shared" si="126"/>
        <v>3-Small C&amp;I</v>
      </c>
    </row>
    <row r="7898" spans="1:17" x14ac:dyDescent="0.3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3640.85</v>
      </c>
      <c r="P7898">
        <v>41200</v>
      </c>
      <c r="Q7898" t="str">
        <f t="shared" si="126"/>
        <v>4-Medium C&amp;I</v>
      </c>
    </row>
    <row r="7899" spans="1:17" x14ac:dyDescent="0.3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645771.73</v>
      </c>
      <c r="P7899">
        <v>1318354</v>
      </c>
      <c r="Q7899" t="str">
        <f t="shared" si="126"/>
        <v>1-Residential</v>
      </c>
    </row>
    <row r="7900" spans="1:17" x14ac:dyDescent="0.3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2577.6</v>
      </c>
      <c r="P7900">
        <v>5591</v>
      </c>
      <c r="Q7900" t="str">
        <f t="shared" si="126"/>
        <v>3-Small C&amp;I</v>
      </c>
    </row>
    <row r="7901" spans="1:17" x14ac:dyDescent="0.3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x14ac:dyDescent="0.3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x14ac:dyDescent="0.3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x14ac:dyDescent="0.3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x14ac:dyDescent="0.3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x14ac:dyDescent="0.3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</v>
      </c>
      <c r="P7906">
        <v>1844</v>
      </c>
      <c r="Q7906" t="str">
        <f t="shared" si="126"/>
        <v>3-Small C&amp;I</v>
      </c>
    </row>
    <row r="7907" spans="1:17" x14ac:dyDescent="0.3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x14ac:dyDescent="0.3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52736.27</v>
      </c>
      <c r="P7908">
        <v>115953</v>
      </c>
      <c r="Q7908" t="str">
        <f t="shared" si="126"/>
        <v>3-Small C&amp;I</v>
      </c>
    </row>
    <row r="7909" spans="1:17" x14ac:dyDescent="0.3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599.14</v>
      </c>
      <c r="P7909">
        <v>1297</v>
      </c>
      <c r="Q7909" t="str">
        <f t="shared" si="126"/>
        <v>3-Small C&amp;I</v>
      </c>
    </row>
    <row r="7910" spans="1:17" x14ac:dyDescent="0.3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5969.82</v>
      </c>
      <c r="P7910">
        <v>13030</v>
      </c>
      <c r="Q7910" t="str">
        <f t="shared" si="126"/>
        <v>3-Small C&amp;I</v>
      </c>
    </row>
    <row r="7911" spans="1:17" x14ac:dyDescent="0.3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x14ac:dyDescent="0.3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9.51</v>
      </c>
      <c r="P7912">
        <v>21</v>
      </c>
      <c r="Q7912" t="str">
        <f t="shared" si="126"/>
        <v>Street</v>
      </c>
    </row>
    <row r="7913" spans="1:17" x14ac:dyDescent="0.3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208.7</v>
      </c>
      <c r="P7913">
        <v>1289</v>
      </c>
      <c r="Q7913" t="str">
        <f t="shared" si="126"/>
        <v>3-Small C&amp;I</v>
      </c>
    </row>
    <row r="7914" spans="1:17" x14ac:dyDescent="0.3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84225.51</v>
      </c>
      <c r="P7914">
        <v>1020570</v>
      </c>
      <c r="Q7914" t="str">
        <f t="shared" si="126"/>
        <v>5-Large C&amp;I</v>
      </c>
    </row>
    <row r="7915" spans="1:17" x14ac:dyDescent="0.3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3562.62</v>
      </c>
      <c r="P7915">
        <v>23588</v>
      </c>
      <c r="Q7915" t="str">
        <f t="shared" si="126"/>
        <v>1-Residential</v>
      </c>
    </row>
    <row r="7916" spans="1:17" x14ac:dyDescent="0.3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x14ac:dyDescent="0.3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246.1</v>
      </c>
      <c r="P7917">
        <v>1664</v>
      </c>
      <c r="Q7917" t="str">
        <f t="shared" si="126"/>
        <v>3-Small C&amp;I</v>
      </c>
    </row>
    <row r="7918" spans="1:17" x14ac:dyDescent="0.3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x14ac:dyDescent="0.3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4076.91</v>
      </c>
      <c r="P7919">
        <v>30056</v>
      </c>
      <c r="Q7919" t="str">
        <f t="shared" si="126"/>
        <v>3-Small C&amp;I</v>
      </c>
    </row>
    <row r="7920" spans="1:17" x14ac:dyDescent="0.3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x14ac:dyDescent="0.3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91.99</v>
      </c>
      <c r="P7921">
        <v>0</v>
      </c>
      <c r="Q7921" t="str">
        <f t="shared" si="126"/>
        <v>4-Medium C&amp;I</v>
      </c>
    </row>
    <row r="7922" spans="1:17" x14ac:dyDescent="0.3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x14ac:dyDescent="0.3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3856.06</v>
      </c>
      <c r="P7923">
        <v>42585</v>
      </c>
      <c r="Q7923" t="str">
        <f t="shared" si="126"/>
        <v>5-Large C&amp;I</v>
      </c>
    </row>
    <row r="7924" spans="1:17" x14ac:dyDescent="0.3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x14ac:dyDescent="0.3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x14ac:dyDescent="0.3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x14ac:dyDescent="0.3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9554.83</v>
      </c>
      <c r="P7927">
        <v>19338</v>
      </c>
      <c r="Q7927" t="str">
        <f t="shared" si="126"/>
        <v>1-Residential</v>
      </c>
    </row>
    <row r="7928" spans="1:17" x14ac:dyDescent="0.3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</v>
      </c>
      <c r="P7928">
        <v>118278</v>
      </c>
      <c r="Q7928" t="str">
        <f t="shared" si="126"/>
        <v>1-Residential</v>
      </c>
    </row>
    <row r="7929" spans="1:17" x14ac:dyDescent="0.3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</v>
      </c>
      <c r="P7929">
        <v>6527</v>
      </c>
      <c r="Q7929" t="str">
        <f t="shared" si="126"/>
        <v>2-Low Income Residential</v>
      </c>
    </row>
    <row r="7930" spans="1:17" x14ac:dyDescent="0.3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12.03</v>
      </c>
      <c r="P7930">
        <v>29</v>
      </c>
      <c r="Q7930" t="str">
        <f t="shared" si="126"/>
        <v>Street</v>
      </c>
    </row>
    <row r="7931" spans="1:17" x14ac:dyDescent="0.3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x14ac:dyDescent="0.3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x14ac:dyDescent="0.3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88935.62</v>
      </c>
      <c r="P7933">
        <v>175866</v>
      </c>
      <c r="Q7933" t="str">
        <f t="shared" si="126"/>
        <v>1-Residential</v>
      </c>
    </row>
    <row r="7934" spans="1:17" x14ac:dyDescent="0.3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</v>
      </c>
      <c r="P7934">
        <v>685278</v>
      </c>
      <c r="Q7934" t="str">
        <f t="shared" si="126"/>
        <v>3-Small C&amp;I</v>
      </c>
    </row>
    <row r="7935" spans="1:17" x14ac:dyDescent="0.3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x14ac:dyDescent="0.3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29367.05</v>
      </c>
      <c r="P7936">
        <v>88661</v>
      </c>
      <c r="Q7936" t="str">
        <f t="shared" si="126"/>
        <v>2-Low Income Residential</v>
      </c>
    </row>
    <row r="7937" spans="1:17" x14ac:dyDescent="0.3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162886.9</v>
      </c>
      <c r="P7937">
        <v>363141</v>
      </c>
      <c r="Q7937" t="str">
        <f t="shared" si="126"/>
        <v>3-Small C&amp;I</v>
      </c>
    </row>
    <row r="7938" spans="1:17" x14ac:dyDescent="0.3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x14ac:dyDescent="0.3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377.4</v>
      </c>
      <c r="P7939">
        <v>734</v>
      </c>
      <c r="Q7939" t="str">
        <f t="shared" si="126"/>
        <v>3-Small C&amp;I</v>
      </c>
    </row>
    <row r="7940" spans="1:17" x14ac:dyDescent="0.3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9550.73</v>
      </c>
      <c r="P7940">
        <v>14451</v>
      </c>
      <c r="Q7940" t="str">
        <f t="shared" si="126"/>
        <v>Street</v>
      </c>
    </row>
    <row r="7941" spans="1:17" x14ac:dyDescent="0.3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x14ac:dyDescent="0.3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35.58</v>
      </c>
      <c r="P7942">
        <v>60</v>
      </c>
      <c r="Q7942" t="str">
        <f t="shared" si="126"/>
        <v>OTHER</v>
      </c>
    </row>
    <row r="7943" spans="1:17" x14ac:dyDescent="0.3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</v>
      </c>
      <c r="P7943">
        <v>67750</v>
      </c>
      <c r="Q7943" t="str">
        <f t="shared" si="126"/>
        <v>Street</v>
      </c>
    </row>
    <row r="7944" spans="1:17" x14ac:dyDescent="0.3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x14ac:dyDescent="0.3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ref="Q7945:Q8008" si="127">VLOOKUP(TRIM(J7945),S:T,2,FALSE)</f>
        <v>2-Low Income Residential</v>
      </c>
    </row>
    <row r="7946" spans="1:17" x14ac:dyDescent="0.3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-253707.33</v>
      </c>
      <c r="P7946">
        <v>629693</v>
      </c>
      <c r="Q7946" t="str">
        <f t="shared" si="127"/>
        <v>3-Small C&amp;I</v>
      </c>
    </row>
    <row r="7947" spans="1:17" x14ac:dyDescent="0.3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48498.63</v>
      </c>
      <c r="P7947">
        <v>351470</v>
      </c>
      <c r="Q7947" t="str">
        <f t="shared" si="127"/>
        <v>3-Small C&amp;I</v>
      </c>
    </row>
    <row r="7948" spans="1:17" x14ac:dyDescent="0.3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x14ac:dyDescent="0.3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x14ac:dyDescent="0.3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3485163.76</v>
      </c>
      <c r="P7950">
        <v>47300813</v>
      </c>
      <c r="Q7950" t="str">
        <f t="shared" si="127"/>
        <v>3-Small C&amp;I</v>
      </c>
    </row>
    <row r="7951" spans="1:17" x14ac:dyDescent="0.3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x14ac:dyDescent="0.3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x14ac:dyDescent="0.3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</v>
      </c>
      <c r="P7953">
        <v>494769</v>
      </c>
      <c r="Q7953" t="str">
        <f t="shared" si="127"/>
        <v>3-Small C&amp;I</v>
      </c>
    </row>
    <row r="7954" spans="1:17" x14ac:dyDescent="0.3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3030139.26</v>
      </c>
      <c r="P7954">
        <v>8082851</v>
      </c>
      <c r="Q7954" t="str">
        <f t="shared" si="127"/>
        <v>3-Small C&amp;I</v>
      </c>
    </row>
    <row r="7955" spans="1:17" x14ac:dyDescent="0.3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x14ac:dyDescent="0.3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339693.43</v>
      </c>
      <c r="P7956">
        <v>992580</v>
      </c>
      <c r="Q7956" t="str">
        <f t="shared" si="127"/>
        <v>4-Medium C&amp;I</v>
      </c>
    </row>
    <row r="7957" spans="1:17" x14ac:dyDescent="0.3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10.7</v>
      </c>
      <c r="P7957">
        <v>0</v>
      </c>
      <c r="Q7957" t="str">
        <f t="shared" si="127"/>
        <v>3-Small C&amp;I</v>
      </c>
    </row>
    <row r="7958" spans="1:17" x14ac:dyDescent="0.3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</v>
      </c>
      <c r="P7958">
        <v>28352</v>
      </c>
      <c r="Q7958" t="str">
        <f t="shared" si="127"/>
        <v>3-Small C&amp;I</v>
      </c>
    </row>
    <row r="7959" spans="1:17" x14ac:dyDescent="0.3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</v>
      </c>
      <c r="P7959">
        <v>26760</v>
      </c>
      <c r="Q7959" t="str">
        <f t="shared" si="127"/>
        <v>4-Medium C&amp;I</v>
      </c>
    </row>
    <row r="7960" spans="1:17" x14ac:dyDescent="0.3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x14ac:dyDescent="0.3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300188.17</v>
      </c>
      <c r="P7961">
        <v>772438</v>
      </c>
      <c r="Q7961" t="str">
        <f t="shared" si="127"/>
        <v>4-Medium C&amp;I</v>
      </c>
    </row>
    <row r="7962" spans="1:17" x14ac:dyDescent="0.3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</v>
      </c>
      <c r="P7962">
        <v>625555</v>
      </c>
      <c r="Q7962" t="str">
        <f t="shared" si="127"/>
        <v>4-Medium C&amp;I</v>
      </c>
    </row>
    <row r="7963" spans="1:17" x14ac:dyDescent="0.3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</v>
      </c>
      <c r="P7963">
        <v>228327</v>
      </c>
      <c r="Q7963" t="str">
        <f t="shared" si="127"/>
        <v>Street</v>
      </c>
    </row>
    <row r="7964" spans="1:17" x14ac:dyDescent="0.3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215052.74</v>
      </c>
      <c r="P7964">
        <v>373936</v>
      </c>
      <c r="Q7964" t="str">
        <f t="shared" si="127"/>
        <v>Street</v>
      </c>
    </row>
    <row r="7965" spans="1:17" x14ac:dyDescent="0.3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</v>
      </c>
      <c r="P7965">
        <v>1132352</v>
      </c>
      <c r="Q7965" t="str">
        <f t="shared" si="127"/>
        <v>Street</v>
      </c>
    </row>
    <row r="7966" spans="1:17" x14ac:dyDescent="0.3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</v>
      </c>
      <c r="P7966">
        <v>5330</v>
      </c>
      <c r="Q7966" t="str">
        <f t="shared" si="127"/>
        <v>3-Small C&amp;I</v>
      </c>
    </row>
    <row r="7967" spans="1:17" x14ac:dyDescent="0.3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83890.7</v>
      </c>
      <c r="P7967">
        <v>281800</v>
      </c>
      <c r="Q7967" t="str">
        <f t="shared" si="127"/>
        <v>5-Large C&amp;I</v>
      </c>
    </row>
    <row r="7968" spans="1:17" x14ac:dyDescent="0.3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x14ac:dyDescent="0.3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x14ac:dyDescent="0.3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435549.18</v>
      </c>
      <c r="P7970">
        <v>3062227</v>
      </c>
      <c r="Q7970" t="str">
        <f t="shared" si="127"/>
        <v>1-Residential</v>
      </c>
    </row>
    <row r="7971" spans="1:17" x14ac:dyDescent="0.3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</v>
      </c>
      <c r="P7971">
        <v>851</v>
      </c>
      <c r="Q7971" t="str">
        <f t="shared" si="127"/>
        <v>OTHER</v>
      </c>
    </row>
    <row r="7972" spans="1:17" x14ac:dyDescent="0.3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</v>
      </c>
      <c r="P7972">
        <v>96392888</v>
      </c>
      <c r="Q7972" t="str">
        <f t="shared" si="127"/>
        <v>3-Small C&amp;I</v>
      </c>
    </row>
    <row r="7973" spans="1:17" x14ac:dyDescent="0.3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x14ac:dyDescent="0.3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39776.81</v>
      </c>
      <c r="P7974">
        <v>2051675</v>
      </c>
      <c r="Q7974" t="str">
        <f t="shared" si="127"/>
        <v>3-Small C&amp;I</v>
      </c>
    </row>
    <row r="7975" spans="1:17" x14ac:dyDescent="0.3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x14ac:dyDescent="0.3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x14ac:dyDescent="0.3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x14ac:dyDescent="0.3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</v>
      </c>
      <c r="P7978">
        <v>4955678</v>
      </c>
      <c r="Q7978" t="str">
        <f t="shared" si="127"/>
        <v>4-Medium C&amp;I</v>
      </c>
    </row>
    <row r="7979" spans="1:17" x14ac:dyDescent="0.3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426239.22</v>
      </c>
      <c r="P7979">
        <v>1732619</v>
      </c>
      <c r="Q7979" t="str">
        <f t="shared" si="127"/>
        <v>3-Small C&amp;I</v>
      </c>
    </row>
    <row r="7980" spans="1:17" x14ac:dyDescent="0.3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x14ac:dyDescent="0.3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</v>
      </c>
      <c r="P7981">
        <v>460</v>
      </c>
      <c r="Q7981" t="str">
        <f t="shared" si="127"/>
        <v>3-Small C&amp;I</v>
      </c>
    </row>
    <row r="7982" spans="1:17" x14ac:dyDescent="0.3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2691.72</v>
      </c>
      <c r="P7982">
        <v>7960</v>
      </c>
      <c r="Q7982" t="str">
        <f t="shared" si="127"/>
        <v>4-Medium C&amp;I</v>
      </c>
    </row>
    <row r="7983" spans="1:17" x14ac:dyDescent="0.3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x14ac:dyDescent="0.3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x14ac:dyDescent="0.3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7812.36</v>
      </c>
      <c r="P7985">
        <v>13799</v>
      </c>
      <c r="Q7985" t="str">
        <f t="shared" si="127"/>
        <v>Street</v>
      </c>
    </row>
    <row r="7986" spans="1:17" x14ac:dyDescent="0.3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x14ac:dyDescent="0.3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x14ac:dyDescent="0.3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</v>
      </c>
      <c r="P7988">
        <v>4811611</v>
      </c>
      <c r="Q7988" t="str">
        <f t="shared" si="127"/>
        <v>5-Large C&amp;I</v>
      </c>
    </row>
    <row r="7989" spans="1:17" x14ac:dyDescent="0.3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x14ac:dyDescent="0.3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</v>
      </c>
      <c r="P7990">
        <v>3982134</v>
      </c>
      <c r="Q7990" t="str">
        <f t="shared" si="127"/>
        <v>3-Small C&amp;I</v>
      </c>
    </row>
    <row r="7991" spans="1:17" x14ac:dyDescent="0.3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</v>
      </c>
      <c r="P7991">
        <v>300</v>
      </c>
      <c r="Q7991" t="str">
        <f t="shared" si="127"/>
        <v>3-Small C&amp;I</v>
      </c>
    </row>
    <row r="7992" spans="1:17" x14ac:dyDescent="0.3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1361849.64</v>
      </c>
      <c r="P7992">
        <v>13385601</v>
      </c>
      <c r="Q7992" t="str">
        <f t="shared" si="127"/>
        <v>4-Medium C&amp;I</v>
      </c>
    </row>
    <row r="7993" spans="1:17" x14ac:dyDescent="0.3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</v>
      </c>
      <c r="P7993">
        <v>3576</v>
      </c>
      <c r="Q7993" t="str">
        <f t="shared" si="127"/>
        <v>3-Small C&amp;I</v>
      </c>
    </row>
    <row r="7994" spans="1:17" x14ac:dyDescent="0.3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x14ac:dyDescent="0.3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78480.53</v>
      </c>
      <c r="P7995">
        <v>93171</v>
      </c>
      <c r="Q7995" t="str">
        <f t="shared" si="127"/>
        <v>Street</v>
      </c>
    </row>
    <row r="7996" spans="1:17" x14ac:dyDescent="0.3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44673.09</v>
      </c>
      <c r="P7996">
        <v>73715</v>
      </c>
      <c r="Q7996" t="str">
        <f t="shared" si="127"/>
        <v>Street</v>
      </c>
    </row>
    <row r="7997" spans="1:17" x14ac:dyDescent="0.3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</v>
      </c>
      <c r="P7997">
        <v>116517</v>
      </c>
      <c r="Q7997" t="str">
        <f t="shared" si="127"/>
        <v>Street</v>
      </c>
    </row>
    <row r="7998" spans="1:17" x14ac:dyDescent="0.3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x14ac:dyDescent="0.3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24469.89</v>
      </c>
      <c r="P7999">
        <v>38082</v>
      </c>
      <c r="Q7999" t="str">
        <f t="shared" si="127"/>
        <v>Street</v>
      </c>
    </row>
    <row r="8000" spans="1:17" x14ac:dyDescent="0.3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x14ac:dyDescent="0.3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</v>
      </c>
      <c r="P8001">
        <v>22012</v>
      </c>
      <c r="Q8001" t="str">
        <f t="shared" si="127"/>
        <v>Street</v>
      </c>
    </row>
    <row r="8002" spans="1:17" x14ac:dyDescent="0.3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x14ac:dyDescent="0.3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390.27</v>
      </c>
      <c r="P8003">
        <v>788</v>
      </c>
      <c r="Q8003" t="str">
        <f t="shared" si="127"/>
        <v>3-Small C&amp;I</v>
      </c>
    </row>
    <row r="8004" spans="1:17" x14ac:dyDescent="0.3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</v>
      </c>
      <c r="P8004">
        <v>923649</v>
      </c>
      <c r="Q8004" t="str">
        <f t="shared" si="127"/>
        <v>Street</v>
      </c>
    </row>
    <row r="8005" spans="1:17" x14ac:dyDescent="0.3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x14ac:dyDescent="0.3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x14ac:dyDescent="0.3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</v>
      </c>
      <c r="P8007">
        <v>3731</v>
      </c>
      <c r="Q8007" t="str">
        <f t="shared" si="127"/>
        <v>Street</v>
      </c>
    </row>
    <row r="8008" spans="1:17" x14ac:dyDescent="0.3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x14ac:dyDescent="0.3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ref="Q8009:Q8072" si="128">VLOOKUP(TRIM(J8009),S:T,2,FALSE)</f>
        <v>3-Small C&amp;I</v>
      </c>
    </row>
    <row r="8010" spans="1:17" x14ac:dyDescent="0.3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x14ac:dyDescent="0.3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</v>
      </c>
      <c r="P8011">
        <v>3919</v>
      </c>
      <c r="Q8011" t="str">
        <f t="shared" si="128"/>
        <v>Street</v>
      </c>
    </row>
    <row r="8012" spans="1:17" x14ac:dyDescent="0.3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x14ac:dyDescent="0.3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</v>
      </c>
      <c r="P8013">
        <v>212</v>
      </c>
      <c r="Q8013" t="str">
        <f t="shared" si="128"/>
        <v>Street</v>
      </c>
    </row>
    <row r="8014" spans="1:17" x14ac:dyDescent="0.3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</v>
      </c>
      <c r="P8014">
        <v>4987</v>
      </c>
      <c r="Q8014" t="str">
        <f t="shared" si="128"/>
        <v>3-Small C&amp;I</v>
      </c>
    </row>
    <row r="8015" spans="1:17" x14ac:dyDescent="0.3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x14ac:dyDescent="0.3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x14ac:dyDescent="0.3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2515.91</v>
      </c>
      <c r="P8017">
        <v>5518</v>
      </c>
      <c r="Q8017" t="str">
        <f t="shared" si="128"/>
        <v>3-Small C&amp;I</v>
      </c>
    </row>
    <row r="8018" spans="1:17" x14ac:dyDescent="0.3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1980976.41</v>
      </c>
      <c r="P8018">
        <v>6234889</v>
      </c>
      <c r="Q8018" t="str">
        <f t="shared" si="128"/>
        <v>2-Low Income Residential</v>
      </c>
    </row>
    <row r="8019" spans="1:17" x14ac:dyDescent="0.3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</v>
      </c>
      <c r="P8019">
        <v>9481</v>
      </c>
      <c r="Q8019" t="str">
        <f t="shared" si="128"/>
        <v>2-Low Income Residential</v>
      </c>
    </row>
    <row r="8020" spans="1:17" x14ac:dyDescent="0.3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x14ac:dyDescent="0.3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776.67</v>
      </c>
      <c r="P8021">
        <v>1221</v>
      </c>
      <c r="Q8021" t="str">
        <f t="shared" si="128"/>
        <v>Street</v>
      </c>
    </row>
    <row r="8022" spans="1:17" x14ac:dyDescent="0.3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92.52</v>
      </c>
      <c r="P8022">
        <v>370</v>
      </c>
      <c r="Q8022" t="str">
        <f t="shared" si="128"/>
        <v>Street</v>
      </c>
    </row>
    <row r="8023" spans="1:17" x14ac:dyDescent="0.3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x14ac:dyDescent="0.3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x14ac:dyDescent="0.3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x14ac:dyDescent="0.3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x14ac:dyDescent="0.3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x14ac:dyDescent="0.3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7886.57</v>
      </c>
      <c r="P8028">
        <v>11884</v>
      </c>
      <c r="Q8028" t="str">
        <f t="shared" si="128"/>
        <v>Street</v>
      </c>
    </row>
    <row r="8029" spans="1:17" x14ac:dyDescent="0.3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8.18</v>
      </c>
      <c r="P8029">
        <v>9</v>
      </c>
      <c r="Q8029" t="str">
        <f t="shared" si="128"/>
        <v>3-Small C&amp;I</v>
      </c>
    </row>
    <row r="8030" spans="1:17" x14ac:dyDescent="0.3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</v>
      </c>
      <c r="P8030">
        <v>379</v>
      </c>
      <c r="Q8030" t="str">
        <f t="shared" si="128"/>
        <v>Street</v>
      </c>
    </row>
    <row r="8031" spans="1:17" x14ac:dyDescent="0.3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x14ac:dyDescent="0.3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179.54</v>
      </c>
      <c r="P8032">
        <v>363</v>
      </c>
      <c r="Q8032" t="str">
        <f t="shared" si="128"/>
        <v>1-Residential</v>
      </c>
    </row>
    <row r="8033" spans="1:17" x14ac:dyDescent="0.3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7306.03</v>
      </c>
      <c r="P8033">
        <v>16815</v>
      </c>
      <c r="Q8033" t="str">
        <f t="shared" si="128"/>
        <v>3-Small C&amp;I</v>
      </c>
    </row>
    <row r="8034" spans="1:17" x14ac:dyDescent="0.3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</v>
      </c>
      <c r="P8034">
        <v>9440</v>
      </c>
      <c r="Q8034" t="str">
        <f t="shared" si="128"/>
        <v>4-Medium C&amp;I</v>
      </c>
    </row>
    <row r="8035" spans="1:17" x14ac:dyDescent="0.3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2665.2</v>
      </c>
      <c r="P8035">
        <v>22860</v>
      </c>
      <c r="Q8035" t="str">
        <f t="shared" si="128"/>
        <v>3-Small C&amp;I</v>
      </c>
    </row>
    <row r="8036" spans="1:17" x14ac:dyDescent="0.3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x14ac:dyDescent="0.3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</v>
      </c>
      <c r="P8037">
        <v>6284</v>
      </c>
      <c r="Q8037" t="str">
        <f t="shared" si="128"/>
        <v>3-Small C&amp;I</v>
      </c>
    </row>
    <row r="8038" spans="1:17" x14ac:dyDescent="0.3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2652.49</v>
      </c>
      <c r="P8038">
        <v>8400</v>
      </c>
      <c r="Q8038" t="str">
        <f t="shared" si="128"/>
        <v>4-Medium C&amp;I</v>
      </c>
    </row>
    <row r="8039" spans="1:17" x14ac:dyDescent="0.3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x14ac:dyDescent="0.3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</v>
      </c>
      <c r="P8040">
        <v>0</v>
      </c>
      <c r="Q8040" t="str">
        <f t="shared" si="128"/>
        <v>3-Small C&amp;I</v>
      </c>
    </row>
    <row r="8041" spans="1:17" x14ac:dyDescent="0.3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</v>
      </c>
      <c r="P8041">
        <v>2200383</v>
      </c>
      <c r="Q8041" t="str">
        <f t="shared" si="128"/>
        <v>OTHER</v>
      </c>
    </row>
    <row r="8042" spans="1:17" x14ac:dyDescent="0.3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x14ac:dyDescent="0.3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x14ac:dyDescent="0.3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</v>
      </c>
      <c r="P8044">
        <v>2844</v>
      </c>
      <c r="Q8044" t="str">
        <f t="shared" si="128"/>
        <v>3-Small C&amp;I</v>
      </c>
    </row>
    <row r="8045" spans="1:17" x14ac:dyDescent="0.3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x14ac:dyDescent="0.3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x14ac:dyDescent="0.3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63702.38</v>
      </c>
      <c r="P8047">
        <v>146937</v>
      </c>
      <c r="Q8047" t="str">
        <f t="shared" si="128"/>
        <v>1-Residential</v>
      </c>
    </row>
    <row r="8048" spans="1:17" x14ac:dyDescent="0.3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-326586.11</v>
      </c>
      <c r="P8048">
        <v>563388</v>
      </c>
      <c r="Q8048" t="str">
        <f t="shared" si="128"/>
        <v>3-Small C&amp;I</v>
      </c>
    </row>
    <row r="8049" spans="1:17" x14ac:dyDescent="0.3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x14ac:dyDescent="0.3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20552.28</v>
      </c>
      <c r="P8050">
        <v>73746</v>
      </c>
      <c r="Q8050" t="str">
        <f t="shared" si="128"/>
        <v>2-Low Income Residential</v>
      </c>
    </row>
    <row r="8051" spans="1:17" x14ac:dyDescent="0.3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x14ac:dyDescent="0.3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-62346.67</v>
      </c>
      <c r="P8052">
        <v>5832</v>
      </c>
      <c r="Q8052" t="str">
        <f t="shared" si="128"/>
        <v>3-Small C&amp;I</v>
      </c>
    </row>
    <row r="8053" spans="1:17" x14ac:dyDescent="0.3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x14ac:dyDescent="0.3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23401.94</v>
      </c>
      <c r="P8054">
        <v>37017</v>
      </c>
      <c r="Q8054" t="str">
        <f t="shared" si="128"/>
        <v>Street</v>
      </c>
    </row>
    <row r="8055" spans="1:17" x14ac:dyDescent="0.3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x14ac:dyDescent="0.3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x14ac:dyDescent="0.3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x14ac:dyDescent="0.3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x14ac:dyDescent="0.3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</v>
      </c>
      <c r="P8059">
        <v>619992</v>
      </c>
      <c r="Q8059" t="str">
        <f t="shared" si="128"/>
        <v>3-Small C&amp;I</v>
      </c>
    </row>
    <row r="8060" spans="1:17" x14ac:dyDescent="0.3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x14ac:dyDescent="0.3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</v>
      </c>
      <c r="P8061">
        <v>946592</v>
      </c>
      <c r="Q8061" t="str">
        <f t="shared" si="128"/>
        <v>1-Residential</v>
      </c>
    </row>
    <row r="8062" spans="1:17" x14ac:dyDescent="0.3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x14ac:dyDescent="0.3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x14ac:dyDescent="0.3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</v>
      </c>
      <c r="P8064">
        <v>738</v>
      </c>
      <c r="Q8064" t="str">
        <f t="shared" si="128"/>
        <v>2-Low Income Residential</v>
      </c>
    </row>
    <row r="8065" spans="1:17" x14ac:dyDescent="0.3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38851.67</v>
      </c>
      <c r="P8065">
        <v>83399</v>
      </c>
      <c r="Q8065" t="str">
        <f t="shared" si="128"/>
        <v>3-Small C&amp;I</v>
      </c>
    </row>
    <row r="8066" spans="1:17" x14ac:dyDescent="0.3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</v>
      </c>
      <c r="P8066">
        <v>462454</v>
      </c>
      <c r="Q8066" t="str">
        <f t="shared" si="128"/>
        <v>3-Small C&amp;I</v>
      </c>
    </row>
    <row r="8067" spans="1:17" x14ac:dyDescent="0.3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</v>
      </c>
      <c r="P8067">
        <v>6288748</v>
      </c>
      <c r="Q8067" t="str">
        <f t="shared" si="128"/>
        <v>3-Small C&amp;I</v>
      </c>
    </row>
    <row r="8068" spans="1:17" x14ac:dyDescent="0.3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</v>
      </c>
      <c r="P8068">
        <v>-18004</v>
      </c>
      <c r="Q8068" t="str">
        <f t="shared" si="128"/>
        <v>3-Small C&amp;I</v>
      </c>
    </row>
    <row r="8069" spans="1:17" x14ac:dyDescent="0.3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x14ac:dyDescent="0.3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x14ac:dyDescent="0.3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x14ac:dyDescent="0.3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x14ac:dyDescent="0.3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ref="Q8073:Q8136" si="129">VLOOKUP(TRIM(J8073),S:T,2,FALSE)</f>
        <v>4-Medium C&amp;I</v>
      </c>
    </row>
    <row r="8074" spans="1:17" x14ac:dyDescent="0.3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</v>
      </c>
      <c r="P8074">
        <v>918281</v>
      </c>
      <c r="Q8074" t="str">
        <f t="shared" si="129"/>
        <v>4-Medium C&amp;I</v>
      </c>
    </row>
    <row r="8075" spans="1:17" x14ac:dyDescent="0.3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x14ac:dyDescent="0.3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141925.65</v>
      </c>
      <c r="P8076">
        <v>229292</v>
      </c>
      <c r="Q8076" t="str">
        <f t="shared" si="129"/>
        <v>Street</v>
      </c>
    </row>
    <row r="8077" spans="1:17" x14ac:dyDescent="0.3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</v>
      </c>
      <c r="P8077">
        <v>362696</v>
      </c>
      <c r="Q8077" t="str">
        <f t="shared" si="129"/>
        <v>Street</v>
      </c>
    </row>
    <row r="8078" spans="1:17" x14ac:dyDescent="0.3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</v>
      </c>
      <c r="P8078">
        <v>1157543</v>
      </c>
      <c r="Q8078" t="str">
        <f t="shared" si="129"/>
        <v>Street</v>
      </c>
    </row>
    <row r="8079" spans="1:17" x14ac:dyDescent="0.3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</v>
      </c>
      <c r="P8079">
        <v>4574</v>
      </c>
      <c r="Q8079" t="str">
        <f t="shared" si="129"/>
        <v>3-Small C&amp;I</v>
      </c>
    </row>
    <row r="8080" spans="1:17" x14ac:dyDescent="0.3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-55838.52</v>
      </c>
      <c r="P8080">
        <v>-204840</v>
      </c>
      <c r="Q8080" t="str">
        <f t="shared" si="129"/>
        <v>5-Large C&amp;I</v>
      </c>
    </row>
    <row r="8081" spans="1:17" x14ac:dyDescent="0.3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x14ac:dyDescent="0.3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x14ac:dyDescent="0.3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x14ac:dyDescent="0.3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x14ac:dyDescent="0.3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x14ac:dyDescent="0.3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54054.81</v>
      </c>
      <c r="P8086">
        <v>394175</v>
      </c>
      <c r="Q8086" t="str">
        <f t="shared" si="129"/>
        <v>3-Small C&amp;I</v>
      </c>
    </row>
    <row r="8087" spans="1:17" x14ac:dyDescent="0.3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</v>
      </c>
      <c r="P8087">
        <v>1639617</v>
      </c>
      <c r="Q8087" t="str">
        <f t="shared" si="129"/>
        <v>3-Small C&amp;I</v>
      </c>
    </row>
    <row r="8088" spans="1:17" x14ac:dyDescent="0.3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x14ac:dyDescent="0.3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x14ac:dyDescent="0.3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677634.97</v>
      </c>
      <c r="P8090">
        <v>7297775</v>
      </c>
      <c r="Q8090" t="str">
        <f t="shared" si="129"/>
        <v>4-Medium C&amp;I</v>
      </c>
    </row>
    <row r="8091" spans="1:17" x14ac:dyDescent="0.3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351639.54</v>
      </c>
      <c r="P8091">
        <v>3672965</v>
      </c>
      <c r="Q8091" t="str">
        <f t="shared" si="129"/>
        <v>4-Medium C&amp;I</v>
      </c>
    </row>
    <row r="8092" spans="1:17" x14ac:dyDescent="0.3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x14ac:dyDescent="0.3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</v>
      </c>
      <c r="P8093">
        <v>292</v>
      </c>
      <c r="Q8093" t="str">
        <f t="shared" si="129"/>
        <v>3-Small C&amp;I</v>
      </c>
    </row>
    <row r="8094" spans="1:17" x14ac:dyDescent="0.3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</v>
      </c>
      <c r="P8094">
        <v>469</v>
      </c>
      <c r="Q8094" t="str">
        <f t="shared" si="129"/>
        <v>3-Small C&amp;I</v>
      </c>
    </row>
    <row r="8095" spans="1:17" x14ac:dyDescent="0.3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x14ac:dyDescent="0.3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x14ac:dyDescent="0.3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</v>
      </c>
      <c r="P8097">
        <v>9294</v>
      </c>
      <c r="Q8097" t="str">
        <f t="shared" si="129"/>
        <v>Street</v>
      </c>
    </row>
    <row r="8098" spans="1:17" x14ac:dyDescent="0.3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7608.32</v>
      </c>
      <c r="P8098">
        <v>13934</v>
      </c>
      <c r="Q8098" t="str">
        <f t="shared" si="129"/>
        <v>Street</v>
      </c>
    </row>
    <row r="8099" spans="1:17" x14ac:dyDescent="0.3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</v>
      </c>
      <c r="P8099">
        <v>63167</v>
      </c>
      <c r="Q8099" t="str">
        <f t="shared" si="129"/>
        <v>Street</v>
      </c>
    </row>
    <row r="8100" spans="1:17" x14ac:dyDescent="0.3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</v>
      </c>
      <c r="P8100">
        <v>16200</v>
      </c>
      <c r="Q8100" t="str">
        <f t="shared" si="129"/>
        <v>5-Large C&amp;I</v>
      </c>
    </row>
    <row r="8101" spans="1:17" x14ac:dyDescent="0.3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x14ac:dyDescent="0.3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x14ac:dyDescent="0.3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404302.29</v>
      </c>
      <c r="P8103">
        <v>3536818</v>
      </c>
      <c r="Q8103" t="str">
        <f t="shared" si="129"/>
        <v>3-Small C&amp;I</v>
      </c>
    </row>
    <row r="8104" spans="1:17" x14ac:dyDescent="0.3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41.87</v>
      </c>
      <c r="P8104">
        <v>300</v>
      </c>
      <c r="Q8104" t="str">
        <f t="shared" si="129"/>
        <v>3-Small C&amp;I</v>
      </c>
    </row>
    <row r="8105" spans="1:17" x14ac:dyDescent="0.3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x14ac:dyDescent="0.3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</v>
      </c>
      <c r="P8106">
        <v>3481</v>
      </c>
      <c r="Q8106" t="str">
        <f t="shared" si="129"/>
        <v>3-Small C&amp;I</v>
      </c>
    </row>
    <row r="8107" spans="1:17" x14ac:dyDescent="0.3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x14ac:dyDescent="0.3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80485.03</v>
      </c>
      <c r="P8108">
        <v>93766</v>
      </c>
      <c r="Q8108" t="str">
        <f t="shared" si="129"/>
        <v>Street</v>
      </c>
    </row>
    <row r="8109" spans="1:17" x14ac:dyDescent="0.3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46110.92</v>
      </c>
      <c r="P8109">
        <v>72390</v>
      </c>
      <c r="Q8109" t="str">
        <f t="shared" si="129"/>
        <v>Street</v>
      </c>
    </row>
    <row r="8110" spans="1:17" x14ac:dyDescent="0.3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x14ac:dyDescent="0.3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x14ac:dyDescent="0.3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24299.96</v>
      </c>
      <c r="P8112">
        <v>38434</v>
      </c>
      <c r="Q8112" t="str">
        <f t="shared" si="129"/>
        <v>Street</v>
      </c>
    </row>
    <row r="8113" spans="1:17" x14ac:dyDescent="0.3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</v>
      </c>
      <c r="P8113">
        <v>171497</v>
      </c>
      <c r="Q8113" t="str">
        <f t="shared" si="129"/>
        <v>Street</v>
      </c>
    </row>
    <row r="8114" spans="1:17" x14ac:dyDescent="0.3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</v>
      </c>
      <c r="P8114">
        <v>1994</v>
      </c>
      <c r="Q8114" t="str">
        <f t="shared" si="129"/>
        <v>Street</v>
      </c>
    </row>
    <row r="8115" spans="1:17" x14ac:dyDescent="0.3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x14ac:dyDescent="0.3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x14ac:dyDescent="0.3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x14ac:dyDescent="0.3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</v>
      </c>
      <c r="P8118">
        <v>272392</v>
      </c>
      <c r="Q8118" t="str">
        <f t="shared" si="129"/>
        <v>Street</v>
      </c>
    </row>
    <row r="8119" spans="1:17" x14ac:dyDescent="0.3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</v>
      </c>
      <c r="P8119">
        <v>35479</v>
      </c>
      <c r="Q8119" t="str">
        <f t="shared" si="129"/>
        <v>Street</v>
      </c>
    </row>
    <row r="8120" spans="1:17" x14ac:dyDescent="0.3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</v>
      </c>
      <c r="P8120">
        <v>3766</v>
      </c>
      <c r="Q8120" t="str">
        <f t="shared" si="129"/>
        <v>Street</v>
      </c>
    </row>
    <row r="8121" spans="1:17" x14ac:dyDescent="0.3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x14ac:dyDescent="0.3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255.17</v>
      </c>
      <c r="P8122">
        <v>1319</v>
      </c>
      <c r="Q8122" t="str">
        <f t="shared" si="129"/>
        <v>3-Small C&amp;I</v>
      </c>
    </row>
    <row r="8123" spans="1:17" x14ac:dyDescent="0.3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x14ac:dyDescent="0.3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x14ac:dyDescent="0.3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2289.39</v>
      </c>
      <c r="P8125">
        <v>488</v>
      </c>
      <c r="Q8125" t="str">
        <f t="shared" si="129"/>
        <v>Street</v>
      </c>
    </row>
    <row r="8126" spans="1:17" x14ac:dyDescent="0.3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1384.57</v>
      </c>
      <c r="P8126">
        <v>319</v>
      </c>
      <c r="Q8126" t="str">
        <f t="shared" si="129"/>
        <v>Street</v>
      </c>
    </row>
    <row r="8127" spans="1:17" x14ac:dyDescent="0.3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485.03</v>
      </c>
      <c r="P8127">
        <v>2824</v>
      </c>
      <c r="Q8127" t="str">
        <f t="shared" si="129"/>
        <v>3-Small C&amp;I</v>
      </c>
    </row>
    <row r="8128" spans="1:17" x14ac:dyDescent="0.3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x14ac:dyDescent="0.3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x14ac:dyDescent="0.3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x14ac:dyDescent="0.3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</v>
      </c>
      <c r="P8131">
        <v>4645580</v>
      </c>
      <c r="Q8131" t="str">
        <f t="shared" si="129"/>
        <v>2-Low Income Residential</v>
      </c>
    </row>
    <row r="8132" spans="1:17" x14ac:dyDescent="0.3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2204.66</v>
      </c>
      <c r="P8132">
        <v>7710</v>
      </c>
      <c r="Q8132" t="str">
        <f t="shared" si="129"/>
        <v>2-Low Income Residential</v>
      </c>
    </row>
    <row r="8133" spans="1:17" x14ac:dyDescent="0.3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</v>
      </c>
      <c r="P8133">
        <v>144</v>
      </c>
      <c r="Q8133" t="str">
        <f t="shared" si="129"/>
        <v>Street</v>
      </c>
    </row>
    <row r="8134" spans="1:17" x14ac:dyDescent="0.3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768.65</v>
      </c>
      <c r="P8134">
        <v>1227</v>
      </c>
      <c r="Q8134" t="str">
        <f t="shared" si="129"/>
        <v>Street</v>
      </c>
    </row>
    <row r="8135" spans="1:17" x14ac:dyDescent="0.3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x14ac:dyDescent="0.3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4076523.78</v>
      </c>
      <c r="P8136">
        <v>27547197</v>
      </c>
      <c r="Q8136" t="str">
        <f t="shared" si="129"/>
        <v>1-Residential</v>
      </c>
    </row>
    <row r="8137" spans="1:17" x14ac:dyDescent="0.3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ref="Q8137:Q8200" si="130">VLOOKUP(TRIM(J8137),S:T,2,FALSE)</f>
        <v>2-Low Income Residential</v>
      </c>
    </row>
    <row r="8138" spans="1:17" x14ac:dyDescent="0.3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x14ac:dyDescent="0.3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1790.61</v>
      </c>
      <c r="P8139">
        <v>2298</v>
      </c>
      <c r="Q8139" t="str">
        <f t="shared" si="130"/>
        <v>Street</v>
      </c>
    </row>
    <row r="8140" spans="1:17" x14ac:dyDescent="0.3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1523.34</v>
      </c>
      <c r="P8140">
        <v>1687</v>
      </c>
      <c r="Q8140" t="str">
        <f t="shared" si="130"/>
        <v>Street</v>
      </c>
    </row>
    <row r="8141" spans="1:17" x14ac:dyDescent="0.3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8890.81</v>
      </c>
      <c r="P8141">
        <v>11990</v>
      </c>
      <c r="Q8141" t="str">
        <f t="shared" si="130"/>
        <v>Street</v>
      </c>
    </row>
    <row r="8142" spans="1:17" x14ac:dyDescent="0.3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8.17</v>
      </c>
      <c r="P8142">
        <v>9</v>
      </c>
      <c r="Q8142" t="str">
        <f t="shared" si="130"/>
        <v>3-Small C&amp;I</v>
      </c>
    </row>
    <row r="8143" spans="1:17" x14ac:dyDescent="0.3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</v>
      </c>
      <c r="P8143">
        <v>383</v>
      </c>
      <c r="Q8143" t="str">
        <f t="shared" si="130"/>
        <v>Street</v>
      </c>
    </row>
    <row r="8144" spans="1:17" x14ac:dyDescent="0.3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x14ac:dyDescent="0.3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</v>
      </c>
      <c r="P8145">
        <v>359</v>
      </c>
      <c r="Q8145" t="str">
        <f t="shared" si="130"/>
        <v>1-Residential</v>
      </c>
    </row>
    <row r="8146" spans="1:17" x14ac:dyDescent="0.3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</v>
      </c>
      <c r="P8146">
        <v>16815</v>
      </c>
      <c r="Q8146" t="str">
        <f t="shared" si="130"/>
        <v>3-Small C&amp;I</v>
      </c>
    </row>
    <row r="8147" spans="1:17" x14ac:dyDescent="0.3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x14ac:dyDescent="0.3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1676.32</v>
      </c>
      <c r="P8148">
        <v>14100</v>
      </c>
      <c r="Q8148" t="str">
        <f t="shared" si="130"/>
        <v>3-Small C&amp;I</v>
      </c>
    </row>
    <row r="8149" spans="1:17" x14ac:dyDescent="0.3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3496.91</v>
      </c>
      <c r="P8149">
        <v>36400</v>
      </c>
      <c r="Q8149" t="str">
        <f t="shared" si="130"/>
        <v>4-Medium C&amp;I</v>
      </c>
    </row>
    <row r="8150" spans="1:17" x14ac:dyDescent="0.3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</v>
      </c>
      <c r="P8150">
        <v>11800</v>
      </c>
      <c r="Q8150" t="str">
        <f t="shared" si="130"/>
        <v>4-Medium C&amp;I</v>
      </c>
    </row>
    <row r="8151" spans="1:17" x14ac:dyDescent="0.3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</v>
      </c>
      <c r="P8151">
        <v>101800</v>
      </c>
      <c r="Q8151" t="str">
        <f t="shared" si="130"/>
        <v>4-Medium C&amp;I</v>
      </c>
    </row>
    <row r="8152" spans="1:17" x14ac:dyDescent="0.3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6120.49</v>
      </c>
      <c r="P8152">
        <v>2928393</v>
      </c>
      <c r="Q8152" t="str">
        <f t="shared" si="130"/>
        <v>OTHER</v>
      </c>
    </row>
    <row r="8153" spans="1:17" x14ac:dyDescent="0.3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</v>
      </c>
      <c r="P8153">
        <v>57115</v>
      </c>
      <c r="Q8153" t="str">
        <f t="shared" si="130"/>
        <v>5-Large C&amp;I</v>
      </c>
    </row>
    <row r="8154" spans="1:17" x14ac:dyDescent="0.3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x14ac:dyDescent="0.3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376.4</v>
      </c>
      <c r="P8155">
        <v>2844</v>
      </c>
      <c r="Q8155" t="str">
        <f t="shared" si="130"/>
        <v>3-Small C&amp;I</v>
      </c>
    </row>
    <row r="8156" spans="1:17" x14ac:dyDescent="0.3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11149.21</v>
      </c>
      <c r="P8156">
        <v>71680</v>
      </c>
      <c r="Q8156" t="str">
        <f t="shared" si="130"/>
        <v>4-Medium C&amp;I</v>
      </c>
    </row>
    <row r="8157" spans="1:17" x14ac:dyDescent="0.3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</v>
      </c>
      <c r="P8157">
        <v>1363829</v>
      </c>
      <c r="Q8157" t="str">
        <f t="shared" si="130"/>
        <v>1-Residential</v>
      </c>
    </row>
    <row r="8158" spans="1:17" x14ac:dyDescent="0.3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x14ac:dyDescent="0.3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</v>
      </c>
      <c r="P8159">
        <v>6370</v>
      </c>
      <c r="Q8159" t="str">
        <f t="shared" si="130"/>
        <v>3-Small C&amp;I</v>
      </c>
    </row>
    <row r="8160" spans="1:17" x14ac:dyDescent="0.3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x14ac:dyDescent="0.3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881.92</v>
      </c>
      <c r="P8161">
        <v>1904</v>
      </c>
      <c r="Q8161" t="str">
        <f t="shared" si="130"/>
        <v>3-Small C&amp;I</v>
      </c>
    </row>
    <row r="8162" spans="1:17" x14ac:dyDescent="0.3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1133009.67</v>
      </c>
      <c r="P8162">
        <v>7414316</v>
      </c>
      <c r="Q8162" t="str">
        <f t="shared" si="130"/>
        <v>1-Residential</v>
      </c>
    </row>
    <row r="8163" spans="1:17" x14ac:dyDescent="0.3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4589.45</v>
      </c>
      <c r="P8163">
        <v>81044</v>
      </c>
      <c r="Q8163" t="str">
        <f t="shared" si="130"/>
        <v>2-Low Income Residential</v>
      </c>
    </row>
    <row r="8164" spans="1:17" x14ac:dyDescent="0.3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x14ac:dyDescent="0.3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</v>
      </c>
      <c r="P8165">
        <v>2201</v>
      </c>
      <c r="Q8165" t="str">
        <f t="shared" si="130"/>
        <v>3-Small C&amp;I</v>
      </c>
    </row>
    <row r="8166" spans="1:17" x14ac:dyDescent="0.3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</v>
      </c>
      <c r="P8166">
        <v>9222</v>
      </c>
      <c r="Q8166" t="str">
        <f t="shared" si="130"/>
        <v>1-Residential</v>
      </c>
    </row>
    <row r="8167" spans="1:17" x14ac:dyDescent="0.3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</v>
      </c>
      <c r="P8167">
        <v>124585</v>
      </c>
      <c r="Q8167" t="str">
        <f t="shared" si="130"/>
        <v>3-Small C&amp;I</v>
      </c>
    </row>
    <row r="8168" spans="1:17" x14ac:dyDescent="0.3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538.9</v>
      </c>
      <c r="P8168">
        <v>1151</v>
      </c>
      <c r="Q8168" t="str">
        <f t="shared" si="130"/>
        <v>3-Small C&amp;I</v>
      </c>
    </row>
    <row r="8169" spans="1:17" x14ac:dyDescent="0.3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</v>
      </c>
      <c r="P8169">
        <v>12571</v>
      </c>
      <c r="Q8169" t="str">
        <f t="shared" si="130"/>
        <v>3-Small C&amp;I</v>
      </c>
    </row>
    <row r="8170" spans="1:17" x14ac:dyDescent="0.3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</v>
      </c>
      <c r="P8170">
        <v>11530</v>
      </c>
      <c r="Q8170" t="str">
        <f t="shared" si="130"/>
        <v>4-Medium C&amp;I</v>
      </c>
    </row>
    <row r="8171" spans="1:17" x14ac:dyDescent="0.3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x14ac:dyDescent="0.3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</v>
      </c>
      <c r="P8172">
        <v>1267</v>
      </c>
      <c r="Q8172" t="str">
        <f t="shared" si="130"/>
        <v>3-Small C&amp;I</v>
      </c>
    </row>
    <row r="8173" spans="1:17" x14ac:dyDescent="0.3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</v>
      </c>
      <c r="P8173">
        <v>994352</v>
      </c>
      <c r="Q8173" t="str">
        <f t="shared" si="130"/>
        <v>5-Large C&amp;I</v>
      </c>
    </row>
    <row r="8174" spans="1:17" x14ac:dyDescent="0.3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x14ac:dyDescent="0.3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x14ac:dyDescent="0.3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</v>
      </c>
      <c r="P8176">
        <v>1664</v>
      </c>
      <c r="Q8176" t="str">
        <f t="shared" si="130"/>
        <v>3-Small C&amp;I</v>
      </c>
    </row>
    <row r="8177" spans="1:17" x14ac:dyDescent="0.3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386.14</v>
      </c>
      <c r="P8177">
        <v>3805</v>
      </c>
      <c r="Q8177" t="str">
        <f t="shared" si="130"/>
        <v>3-Small C&amp;I</v>
      </c>
    </row>
    <row r="8178" spans="1:17" x14ac:dyDescent="0.3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4265.45</v>
      </c>
      <c r="P8178">
        <v>30935</v>
      </c>
      <c r="Q8178" t="str">
        <f t="shared" si="130"/>
        <v>3-Small C&amp;I</v>
      </c>
    </row>
    <row r="8179" spans="1:17" x14ac:dyDescent="0.3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x14ac:dyDescent="0.3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91.99</v>
      </c>
      <c r="P8180">
        <v>0</v>
      </c>
      <c r="Q8180" t="str">
        <f t="shared" si="130"/>
        <v>4-Medium C&amp;I</v>
      </c>
    </row>
    <row r="8181" spans="1:17" x14ac:dyDescent="0.3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</v>
      </c>
      <c r="P8181">
        <v>2720</v>
      </c>
      <c r="Q8181" t="str">
        <f t="shared" si="130"/>
        <v>4-Medium C&amp;I</v>
      </c>
    </row>
    <row r="8182" spans="1:17" x14ac:dyDescent="0.3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2871.97</v>
      </c>
      <c r="P8182">
        <v>24043</v>
      </c>
      <c r="Q8182" t="str">
        <f t="shared" si="130"/>
        <v>5-Large C&amp;I</v>
      </c>
    </row>
    <row r="8183" spans="1:17" x14ac:dyDescent="0.3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</v>
      </c>
      <c r="P8183">
        <v>208</v>
      </c>
      <c r="Q8183" t="str">
        <f t="shared" si="130"/>
        <v>3-Small C&amp;I</v>
      </c>
    </row>
    <row r="8184" spans="1:17" x14ac:dyDescent="0.3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7126.53</v>
      </c>
      <c r="P8184">
        <v>15559</v>
      </c>
      <c r="Q8184" t="str">
        <f t="shared" si="130"/>
        <v>Street</v>
      </c>
    </row>
    <row r="8185" spans="1:17" x14ac:dyDescent="0.3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x14ac:dyDescent="0.3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</v>
      </c>
      <c r="P8186">
        <v>15332</v>
      </c>
      <c r="Q8186" t="str">
        <f t="shared" si="130"/>
        <v>1-Residential</v>
      </c>
    </row>
    <row r="8187" spans="1:17" x14ac:dyDescent="0.3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</v>
      </c>
      <c r="P8187">
        <v>88986</v>
      </c>
      <c r="Q8187" t="str">
        <f t="shared" si="130"/>
        <v>1-Residential</v>
      </c>
    </row>
    <row r="8188" spans="1:17" x14ac:dyDescent="0.3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</v>
      </c>
      <c r="P8188">
        <v>6364</v>
      </c>
      <c r="Q8188" t="str">
        <f t="shared" si="130"/>
        <v>2-Low Income Residential</v>
      </c>
    </row>
    <row r="8189" spans="1:17" x14ac:dyDescent="0.3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x14ac:dyDescent="0.3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x14ac:dyDescent="0.3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</v>
      </c>
      <c r="P8191">
        <v>964714</v>
      </c>
      <c r="Q8191" t="str">
        <f t="shared" si="130"/>
        <v>1-Residential</v>
      </c>
    </row>
    <row r="8192" spans="1:17" x14ac:dyDescent="0.3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</v>
      </c>
      <c r="P8192">
        <v>4398</v>
      </c>
      <c r="Q8192" t="str">
        <f t="shared" si="130"/>
        <v>1-Residential</v>
      </c>
    </row>
    <row r="8193" spans="1:17" x14ac:dyDescent="0.3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x14ac:dyDescent="0.3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</v>
      </c>
      <c r="P8194">
        <v>20453</v>
      </c>
      <c r="Q8194" t="str">
        <f t="shared" si="130"/>
        <v>2-Low Income Residential</v>
      </c>
    </row>
    <row r="8195" spans="1:17" x14ac:dyDescent="0.3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492.02</v>
      </c>
      <c r="P8195">
        <v>1142</v>
      </c>
      <c r="Q8195" t="str">
        <f t="shared" si="130"/>
        <v>3-Small C&amp;I</v>
      </c>
    </row>
    <row r="8196" spans="1:17" x14ac:dyDescent="0.3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927821.71</v>
      </c>
      <c r="P8196">
        <v>5915069</v>
      </c>
      <c r="Q8196" t="str">
        <f t="shared" si="130"/>
        <v>1-Residential</v>
      </c>
    </row>
    <row r="8197" spans="1:17" x14ac:dyDescent="0.3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x14ac:dyDescent="0.3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1225.31</v>
      </c>
      <c r="P8198">
        <v>14711</v>
      </c>
      <c r="Q8198" t="str">
        <f t="shared" si="130"/>
        <v>3-Small C&amp;I</v>
      </c>
    </row>
    <row r="8199" spans="1:17" x14ac:dyDescent="0.3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385.01</v>
      </c>
      <c r="P8199">
        <v>2880</v>
      </c>
      <c r="Q8199" t="str">
        <f t="shared" si="130"/>
        <v>3-Small C&amp;I</v>
      </c>
    </row>
    <row r="8200" spans="1:17" x14ac:dyDescent="0.3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</v>
      </c>
      <c r="P8200">
        <v>6505</v>
      </c>
      <c r="Q8200" t="str">
        <f t="shared" si="130"/>
        <v>1-Residential</v>
      </c>
    </row>
    <row r="8201" spans="1:17" x14ac:dyDescent="0.3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ref="Q8201:Q8264" si="131">VLOOKUP(TRIM(J8201),S:T,2,FALSE)</f>
        <v>3-Small C&amp;I</v>
      </c>
    </row>
    <row r="8202" spans="1:17" x14ac:dyDescent="0.3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x14ac:dyDescent="0.3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3918.49</v>
      </c>
      <c r="P8203">
        <v>9297</v>
      </c>
      <c r="Q8203" t="str">
        <f t="shared" si="131"/>
        <v>3-Small C&amp;I</v>
      </c>
    </row>
    <row r="8204" spans="1:17" x14ac:dyDescent="0.3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x14ac:dyDescent="0.3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x14ac:dyDescent="0.3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</v>
      </c>
      <c r="P8206">
        <v>1044</v>
      </c>
      <c r="Q8206" t="str">
        <f t="shared" si="131"/>
        <v>3-Small C&amp;I</v>
      </c>
    </row>
    <row r="8207" spans="1:17" x14ac:dyDescent="0.3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104750.65</v>
      </c>
      <c r="P8207">
        <v>1227479</v>
      </c>
      <c r="Q8207" t="str">
        <f t="shared" si="131"/>
        <v>5-Large C&amp;I</v>
      </c>
    </row>
    <row r="8208" spans="1:17" x14ac:dyDescent="0.3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x14ac:dyDescent="0.3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</v>
      </c>
      <c r="P8209">
        <v>1449259</v>
      </c>
      <c r="Q8209" t="str">
        <f t="shared" si="131"/>
        <v>3-Small C&amp;I</v>
      </c>
    </row>
    <row r="8210" spans="1:17" x14ac:dyDescent="0.3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249.85</v>
      </c>
      <c r="P8210">
        <v>1664</v>
      </c>
      <c r="Q8210" t="str">
        <f t="shared" si="131"/>
        <v>3-Small C&amp;I</v>
      </c>
    </row>
    <row r="8211" spans="1:17" x14ac:dyDescent="0.3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x14ac:dyDescent="0.3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3337.74</v>
      </c>
      <c r="P8212">
        <v>23096</v>
      </c>
      <c r="Q8212" t="str">
        <f t="shared" si="131"/>
        <v>3-Small C&amp;I</v>
      </c>
    </row>
    <row r="8213" spans="1:17" x14ac:dyDescent="0.3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130992.79</v>
      </c>
      <c r="P8213">
        <v>1257425</v>
      </c>
      <c r="Q8213" t="str">
        <f t="shared" si="131"/>
        <v>4-Medium C&amp;I</v>
      </c>
    </row>
    <row r="8214" spans="1:17" x14ac:dyDescent="0.3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x14ac:dyDescent="0.3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x14ac:dyDescent="0.3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2831.93</v>
      </c>
      <c r="P8216">
        <v>22783</v>
      </c>
      <c r="Q8216" t="str">
        <f t="shared" si="131"/>
        <v>5-Large C&amp;I</v>
      </c>
    </row>
    <row r="8217" spans="1:17" x14ac:dyDescent="0.3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x14ac:dyDescent="0.3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6146.03</v>
      </c>
      <c r="P8218">
        <v>11887</v>
      </c>
      <c r="Q8218" t="str">
        <f t="shared" si="131"/>
        <v>Street</v>
      </c>
    </row>
    <row r="8219" spans="1:17" x14ac:dyDescent="0.3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x14ac:dyDescent="0.3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x14ac:dyDescent="0.3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x14ac:dyDescent="0.3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x14ac:dyDescent="0.3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x14ac:dyDescent="0.3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</v>
      </c>
      <c r="P8224">
        <v>102</v>
      </c>
      <c r="Q8224" t="str">
        <f t="shared" si="131"/>
        <v>Street</v>
      </c>
    </row>
    <row r="8225" spans="1:17" x14ac:dyDescent="0.3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x14ac:dyDescent="0.3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</v>
      </c>
      <c r="P8226">
        <v>126766</v>
      </c>
      <c r="Q8226" t="str">
        <f t="shared" si="131"/>
        <v>1-Residential</v>
      </c>
    </row>
    <row r="8227" spans="1:17" x14ac:dyDescent="0.3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x14ac:dyDescent="0.3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x14ac:dyDescent="0.3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x14ac:dyDescent="0.3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92232.76</v>
      </c>
      <c r="P8230">
        <v>236196</v>
      </c>
      <c r="Q8230" t="str">
        <f t="shared" si="131"/>
        <v>3-Small C&amp;I</v>
      </c>
    </row>
    <row r="8231" spans="1:17" x14ac:dyDescent="0.3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</v>
      </c>
      <c r="P8231">
        <v>7257</v>
      </c>
      <c r="Q8231" t="str">
        <f t="shared" si="131"/>
        <v>3-Small C&amp;I</v>
      </c>
    </row>
    <row r="8232" spans="1:17" x14ac:dyDescent="0.3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x14ac:dyDescent="0.3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6351.03</v>
      </c>
      <c r="P8233">
        <v>10866</v>
      </c>
      <c r="Q8233" t="str">
        <f t="shared" si="131"/>
        <v>Street</v>
      </c>
    </row>
    <row r="8234" spans="1:17" x14ac:dyDescent="0.3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x14ac:dyDescent="0.3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x14ac:dyDescent="0.3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x14ac:dyDescent="0.3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x14ac:dyDescent="0.3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932734.11</v>
      </c>
      <c r="P8238">
        <v>31330764</v>
      </c>
      <c r="Q8238" t="str">
        <f t="shared" si="131"/>
        <v>2-Low Income Residential</v>
      </c>
    </row>
    <row r="8239" spans="1:17" x14ac:dyDescent="0.3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-335944.04</v>
      </c>
      <c r="P8239">
        <v>543762</v>
      </c>
      <c r="Q8239" t="str">
        <f t="shared" si="131"/>
        <v>3-Small C&amp;I</v>
      </c>
    </row>
    <row r="8240" spans="1:17" x14ac:dyDescent="0.3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42030.99</v>
      </c>
      <c r="P8240">
        <v>306182</v>
      </c>
      <c r="Q8240" t="str">
        <f t="shared" si="131"/>
        <v>3-Small C&amp;I</v>
      </c>
    </row>
    <row r="8241" spans="1:17" x14ac:dyDescent="0.3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347357.35</v>
      </c>
      <c r="P8241">
        <v>846319</v>
      </c>
      <c r="Q8241" t="str">
        <f t="shared" si="131"/>
        <v>1-Residential</v>
      </c>
    </row>
    <row r="8242" spans="1:17" x14ac:dyDescent="0.3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x14ac:dyDescent="0.3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x14ac:dyDescent="0.3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375.03</v>
      </c>
      <c r="P8244">
        <v>1344</v>
      </c>
      <c r="Q8244" t="str">
        <f t="shared" si="131"/>
        <v>2-Low Income Residential</v>
      </c>
    </row>
    <row r="8245" spans="1:17" x14ac:dyDescent="0.3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</v>
      </c>
      <c r="P8245">
        <v>84319</v>
      </c>
      <c r="Q8245" t="str">
        <f t="shared" si="131"/>
        <v>3-Small C&amp;I</v>
      </c>
    </row>
    <row r="8246" spans="1:17" x14ac:dyDescent="0.3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</v>
      </c>
      <c r="P8246">
        <v>344809</v>
      </c>
      <c r="Q8246" t="str">
        <f t="shared" si="131"/>
        <v>3-Small C&amp;I</v>
      </c>
    </row>
    <row r="8247" spans="1:17" x14ac:dyDescent="0.3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x14ac:dyDescent="0.3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-46214.64</v>
      </c>
      <c r="P8248">
        <v>137238</v>
      </c>
      <c r="Q8248" t="str">
        <f t="shared" si="131"/>
        <v>3-Small C&amp;I</v>
      </c>
    </row>
    <row r="8249" spans="1:17" x14ac:dyDescent="0.3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x14ac:dyDescent="0.3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x14ac:dyDescent="0.3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983.05</v>
      </c>
      <c r="P8251">
        <v>12031</v>
      </c>
      <c r="Q8251" t="str">
        <f t="shared" si="131"/>
        <v>3-Small C&amp;I</v>
      </c>
    </row>
    <row r="8252" spans="1:17" x14ac:dyDescent="0.3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3649.49</v>
      </c>
      <c r="P8252">
        <v>11560</v>
      </c>
      <c r="Q8252" t="str">
        <f t="shared" si="131"/>
        <v>4-Medium C&amp;I</v>
      </c>
    </row>
    <row r="8253" spans="1:17" x14ac:dyDescent="0.3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5273831.22</v>
      </c>
      <c r="P8253">
        <v>21443057</v>
      </c>
      <c r="Q8253" t="str">
        <f t="shared" si="131"/>
        <v>4-Medium C&amp;I</v>
      </c>
    </row>
    <row r="8254" spans="1:17" x14ac:dyDescent="0.3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x14ac:dyDescent="0.3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</v>
      </c>
      <c r="P8255">
        <v>621662</v>
      </c>
      <c r="Q8255" t="str">
        <f t="shared" si="131"/>
        <v>4-Medium C&amp;I</v>
      </c>
    </row>
    <row r="8256" spans="1:17" x14ac:dyDescent="0.3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</v>
      </c>
      <c r="P8256">
        <v>170208</v>
      </c>
      <c r="Q8256" t="str">
        <f t="shared" si="131"/>
        <v>Street</v>
      </c>
    </row>
    <row r="8257" spans="1:17" x14ac:dyDescent="0.3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x14ac:dyDescent="0.3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</v>
      </c>
      <c r="P8258">
        <v>878153</v>
      </c>
      <c r="Q8258" t="str">
        <f t="shared" si="131"/>
        <v>Street</v>
      </c>
    </row>
    <row r="8259" spans="1:17" x14ac:dyDescent="0.3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x14ac:dyDescent="0.3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5444.99</v>
      </c>
      <c r="P8260">
        <v>15840</v>
      </c>
      <c r="Q8260" t="str">
        <f t="shared" si="131"/>
        <v>5-Large C&amp;I</v>
      </c>
    </row>
    <row r="8261" spans="1:17" x14ac:dyDescent="0.3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4352448.01</v>
      </c>
      <c r="P8261">
        <v>18614179</v>
      </c>
      <c r="Q8261" t="str">
        <f t="shared" si="131"/>
        <v>5-Large C&amp;I</v>
      </c>
    </row>
    <row r="8262" spans="1:17" x14ac:dyDescent="0.3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x14ac:dyDescent="0.3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x14ac:dyDescent="0.3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x14ac:dyDescent="0.3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ref="Q8265:Q8328" si="132">VLOOKUP(TRIM(J8265),S:T,2,FALSE)</f>
        <v>3-Small C&amp;I</v>
      </c>
    </row>
    <row r="8266" spans="1:17" x14ac:dyDescent="0.3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x14ac:dyDescent="0.3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x14ac:dyDescent="0.3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</v>
      </c>
      <c r="P8268">
        <v>8697416</v>
      </c>
      <c r="Q8268" t="str">
        <f t="shared" si="132"/>
        <v>3-Small C&amp;I</v>
      </c>
    </row>
    <row r="8269" spans="1:17" x14ac:dyDescent="0.3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x14ac:dyDescent="0.3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</v>
      </c>
      <c r="P8270">
        <v>5698173</v>
      </c>
      <c r="Q8270" t="str">
        <f t="shared" si="132"/>
        <v>4-Medium C&amp;I</v>
      </c>
    </row>
    <row r="8271" spans="1:17" x14ac:dyDescent="0.3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x14ac:dyDescent="0.3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78330.39</v>
      </c>
      <c r="P8272">
        <v>1072204</v>
      </c>
      <c r="Q8272" t="str">
        <f t="shared" si="132"/>
        <v>3-Small C&amp;I</v>
      </c>
    </row>
    <row r="8273" spans="1:17" x14ac:dyDescent="0.3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</v>
      </c>
      <c r="P8273">
        <v>292</v>
      </c>
      <c r="Q8273" t="str">
        <f t="shared" si="132"/>
        <v>3-Small C&amp;I</v>
      </c>
    </row>
    <row r="8274" spans="1:17" x14ac:dyDescent="0.3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139.54</v>
      </c>
      <c r="P8274">
        <v>445</v>
      </c>
      <c r="Q8274" t="str">
        <f t="shared" si="132"/>
        <v>3-Small C&amp;I</v>
      </c>
    </row>
    <row r="8275" spans="1:17" x14ac:dyDescent="0.3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1890.1</v>
      </c>
      <c r="P8275">
        <v>6760</v>
      </c>
      <c r="Q8275" t="str">
        <f t="shared" si="132"/>
        <v>4-Medium C&amp;I</v>
      </c>
    </row>
    <row r="8276" spans="1:17" x14ac:dyDescent="0.3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x14ac:dyDescent="0.3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3377.39</v>
      </c>
      <c r="P8277">
        <v>7080</v>
      </c>
      <c r="Q8277" t="str">
        <f t="shared" si="132"/>
        <v>Street</v>
      </c>
    </row>
    <row r="8278" spans="1:17" x14ac:dyDescent="0.3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x14ac:dyDescent="0.3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</v>
      </c>
      <c r="P8279">
        <v>48714</v>
      </c>
      <c r="Q8279" t="str">
        <f t="shared" si="132"/>
        <v>Street</v>
      </c>
    </row>
    <row r="8280" spans="1:17" x14ac:dyDescent="0.3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x14ac:dyDescent="0.3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x14ac:dyDescent="0.3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x14ac:dyDescent="0.3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x14ac:dyDescent="0.3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</v>
      </c>
      <c r="P8284">
        <v>300</v>
      </c>
      <c r="Q8284" t="str">
        <f t="shared" si="132"/>
        <v>3-Small C&amp;I</v>
      </c>
    </row>
    <row r="8285" spans="1:17" x14ac:dyDescent="0.3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x14ac:dyDescent="0.3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</v>
      </c>
      <c r="P8286">
        <v>2292</v>
      </c>
      <c r="Q8286" t="str">
        <f t="shared" si="132"/>
        <v>3-Small C&amp;I</v>
      </c>
    </row>
    <row r="8287" spans="1:17" x14ac:dyDescent="0.3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x14ac:dyDescent="0.3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59507.39</v>
      </c>
      <c r="P8288">
        <v>71639</v>
      </c>
      <c r="Q8288" t="str">
        <f t="shared" si="132"/>
        <v>Street</v>
      </c>
    </row>
    <row r="8289" spans="1:17" x14ac:dyDescent="0.3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</v>
      </c>
      <c r="P8289">
        <v>54549</v>
      </c>
      <c r="Q8289" t="str">
        <f t="shared" si="132"/>
        <v>Street</v>
      </c>
    </row>
    <row r="8290" spans="1:17" x14ac:dyDescent="0.3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x14ac:dyDescent="0.3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790.27</v>
      </c>
      <c r="P8291">
        <v>1041</v>
      </c>
      <c r="Q8291" t="str">
        <f t="shared" si="132"/>
        <v>Street</v>
      </c>
    </row>
    <row r="8292" spans="1:17" x14ac:dyDescent="0.3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16734.87</v>
      </c>
      <c r="P8292">
        <v>29361</v>
      </c>
      <c r="Q8292" t="str">
        <f t="shared" si="132"/>
        <v>Street</v>
      </c>
    </row>
    <row r="8293" spans="1:17" x14ac:dyDescent="0.3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x14ac:dyDescent="0.3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</v>
      </c>
      <c r="P8294">
        <v>1523</v>
      </c>
      <c r="Q8294" t="str">
        <f t="shared" si="132"/>
        <v>Street</v>
      </c>
    </row>
    <row r="8295" spans="1:17" x14ac:dyDescent="0.3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52.9</v>
      </c>
      <c r="P8295">
        <v>161</v>
      </c>
      <c r="Q8295" t="str">
        <f t="shared" si="132"/>
        <v>3-Small C&amp;I</v>
      </c>
    </row>
    <row r="8296" spans="1:17" x14ac:dyDescent="0.3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229.57</v>
      </c>
      <c r="P8296">
        <v>616</v>
      </c>
      <c r="Q8296" t="str">
        <f t="shared" si="132"/>
        <v>3-Small C&amp;I</v>
      </c>
    </row>
    <row r="8297" spans="1:17" x14ac:dyDescent="0.3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500132.23</v>
      </c>
      <c r="P8297">
        <v>711041</v>
      </c>
      <c r="Q8297" t="str">
        <f t="shared" si="132"/>
        <v>Street</v>
      </c>
    </row>
    <row r="8298" spans="1:17" x14ac:dyDescent="0.3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x14ac:dyDescent="0.3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8036.19</v>
      </c>
      <c r="P8299">
        <v>27121</v>
      </c>
      <c r="Q8299" t="str">
        <f t="shared" si="132"/>
        <v>Street</v>
      </c>
    </row>
    <row r="8300" spans="1:17" x14ac:dyDescent="0.3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1606.83</v>
      </c>
      <c r="P8300">
        <v>2877</v>
      </c>
      <c r="Q8300" t="str">
        <f t="shared" si="132"/>
        <v>Street</v>
      </c>
    </row>
    <row r="8301" spans="1:17" x14ac:dyDescent="0.3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x14ac:dyDescent="0.3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228.42</v>
      </c>
      <c r="P8302">
        <v>1081</v>
      </c>
      <c r="Q8302" t="str">
        <f t="shared" si="132"/>
        <v>3-Small C&amp;I</v>
      </c>
    </row>
    <row r="8303" spans="1:17" x14ac:dyDescent="0.3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1555.59</v>
      </c>
      <c r="P8303">
        <v>4455</v>
      </c>
      <c r="Q8303" t="str">
        <f t="shared" si="132"/>
        <v>Street</v>
      </c>
    </row>
    <row r="8304" spans="1:17" x14ac:dyDescent="0.3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</v>
      </c>
      <c r="P8304">
        <v>3027</v>
      </c>
      <c r="Q8304" t="str">
        <f t="shared" si="132"/>
        <v>Street</v>
      </c>
    </row>
    <row r="8305" spans="1:17" x14ac:dyDescent="0.3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x14ac:dyDescent="0.3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x14ac:dyDescent="0.3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</v>
      </c>
      <c r="P8307">
        <v>4423</v>
      </c>
      <c r="Q8307" t="str">
        <f t="shared" si="132"/>
        <v>3-Small C&amp;I</v>
      </c>
    </row>
    <row r="8308" spans="1:17" x14ac:dyDescent="0.3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x14ac:dyDescent="0.3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</v>
      </c>
      <c r="P8309">
        <v>10023</v>
      </c>
      <c r="Q8309" t="str">
        <f t="shared" si="132"/>
        <v>1-Residential</v>
      </c>
    </row>
    <row r="8310" spans="1:17" x14ac:dyDescent="0.3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836.77</v>
      </c>
      <c r="P8310">
        <v>2169</v>
      </c>
      <c r="Q8310" t="str">
        <f t="shared" si="132"/>
        <v>3-Small C&amp;I</v>
      </c>
    </row>
    <row r="8311" spans="1:17" x14ac:dyDescent="0.3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x14ac:dyDescent="0.3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</v>
      </c>
      <c r="P8312">
        <v>5620</v>
      </c>
      <c r="Q8312" t="str">
        <f t="shared" si="132"/>
        <v>2-Low Income Residential</v>
      </c>
    </row>
    <row r="8313" spans="1:17" x14ac:dyDescent="0.3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x14ac:dyDescent="0.3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</v>
      </c>
      <c r="P8314">
        <v>935</v>
      </c>
      <c r="Q8314" t="str">
        <f t="shared" si="132"/>
        <v>Street</v>
      </c>
    </row>
    <row r="8315" spans="1:17" x14ac:dyDescent="0.3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87.49</v>
      </c>
      <c r="P8315">
        <v>285</v>
      </c>
      <c r="Q8315" t="str">
        <f t="shared" si="132"/>
        <v>Street</v>
      </c>
    </row>
    <row r="8316" spans="1:17" x14ac:dyDescent="0.3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x14ac:dyDescent="0.3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x14ac:dyDescent="0.3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1867.86</v>
      </c>
      <c r="P8318">
        <v>15029</v>
      </c>
      <c r="Q8318" t="str">
        <f t="shared" si="132"/>
        <v>3-Small C&amp;I</v>
      </c>
    </row>
    <row r="8319" spans="1:17" x14ac:dyDescent="0.3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x14ac:dyDescent="0.3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x14ac:dyDescent="0.3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7702.32</v>
      </c>
      <c r="P8321">
        <v>9049</v>
      </c>
      <c r="Q8321" t="str">
        <f t="shared" si="132"/>
        <v>Street</v>
      </c>
    </row>
    <row r="8322" spans="1:17" x14ac:dyDescent="0.3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</v>
      </c>
      <c r="P8322">
        <v>7</v>
      </c>
      <c r="Q8322" t="str">
        <f t="shared" si="132"/>
        <v>3-Small C&amp;I</v>
      </c>
    </row>
    <row r="8323" spans="1:17" x14ac:dyDescent="0.3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x14ac:dyDescent="0.3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x14ac:dyDescent="0.3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</v>
      </c>
      <c r="P8325">
        <v>405</v>
      </c>
      <c r="Q8325" t="str">
        <f t="shared" si="132"/>
        <v>1-Residential</v>
      </c>
    </row>
    <row r="8326" spans="1:17" x14ac:dyDescent="0.3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4907.83</v>
      </c>
      <c r="P8326">
        <v>11195</v>
      </c>
      <c r="Q8326" t="str">
        <f t="shared" si="132"/>
        <v>3-Small C&amp;I</v>
      </c>
    </row>
    <row r="8327" spans="1:17" x14ac:dyDescent="0.3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x14ac:dyDescent="0.3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1709.86</v>
      </c>
      <c r="P8328">
        <v>14310</v>
      </c>
      <c r="Q8328" t="str">
        <f t="shared" si="132"/>
        <v>3-Small C&amp;I</v>
      </c>
    </row>
    <row r="8329" spans="1:17" x14ac:dyDescent="0.3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</v>
      </c>
      <c r="P8329">
        <v>30100</v>
      </c>
      <c r="Q8329" t="str">
        <f t="shared" ref="Q8329:Q8392" si="133">VLOOKUP(TRIM(J8329),S:T,2,FALSE)</f>
        <v>4-Medium C&amp;I</v>
      </c>
    </row>
    <row r="8330" spans="1:17" x14ac:dyDescent="0.3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5653.15</v>
      </c>
      <c r="P8330">
        <v>12830</v>
      </c>
      <c r="Q8330" t="str">
        <f t="shared" si="133"/>
        <v>3-Small C&amp;I</v>
      </c>
    </row>
    <row r="8331" spans="1:17" x14ac:dyDescent="0.3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x14ac:dyDescent="0.3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</v>
      </c>
      <c r="P8332">
        <v>0</v>
      </c>
      <c r="Q8332" t="str">
        <f t="shared" si="133"/>
        <v>3-Small C&amp;I</v>
      </c>
    </row>
    <row r="8333" spans="1:17" x14ac:dyDescent="0.3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</v>
      </c>
      <c r="P8333">
        <v>37200</v>
      </c>
      <c r="Q8333" t="str">
        <f t="shared" si="133"/>
        <v>4-Medium C&amp;I</v>
      </c>
    </row>
    <row r="8334" spans="1:17" x14ac:dyDescent="0.3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5719.66</v>
      </c>
      <c r="P8334">
        <v>2300180</v>
      </c>
      <c r="Q8334" t="str">
        <f t="shared" si="133"/>
        <v>OTHER</v>
      </c>
    </row>
    <row r="8335" spans="1:17" x14ac:dyDescent="0.3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x14ac:dyDescent="0.3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</v>
      </c>
      <c r="P8336">
        <v>2844</v>
      </c>
      <c r="Q8336" t="str">
        <f t="shared" si="133"/>
        <v>3-Small C&amp;I</v>
      </c>
    </row>
    <row r="8337" spans="1:17" x14ac:dyDescent="0.3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</v>
      </c>
      <c r="P8337">
        <v>87100</v>
      </c>
      <c r="Q8337" t="str">
        <f t="shared" si="133"/>
        <v>4-Medium C&amp;I</v>
      </c>
    </row>
    <row r="8338" spans="1:17" x14ac:dyDescent="0.3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</v>
      </c>
      <c r="P8338">
        <v>1149861</v>
      </c>
      <c r="Q8338" t="str">
        <f t="shared" si="133"/>
        <v>1-Residential</v>
      </c>
    </row>
    <row r="8339" spans="1:17" x14ac:dyDescent="0.3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</v>
      </c>
      <c r="P8339">
        <v>3339</v>
      </c>
      <c r="Q8339" t="str">
        <f t="shared" si="133"/>
        <v>1-Residential</v>
      </c>
    </row>
    <row r="8340" spans="1:17" x14ac:dyDescent="0.3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x14ac:dyDescent="0.3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3875.12</v>
      </c>
      <c r="P8341">
        <v>20507</v>
      </c>
      <c r="Q8341" t="str">
        <f t="shared" si="133"/>
        <v>2-Low Income Residential</v>
      </c>
    </row>
    <row r="8342" spans="1:17" x14ac:dyDescent="0.3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x14ac:dyDescent="0.3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</v>
      </c>
      <c r="P8343">
        <v>7429060</v>
      </c>
      <c r="Q8343" t="str">
        <f t="shared" si="133"/>
        <v>1-Residential</v>
      </c>
    </row>
    <row r="8344" spans="1:17" x14ac:dyDescent="0.3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</v>
      </c>
      <c r="P8344">
        <v>59254</v>
      </c>
      <c r="Q8344" t="str">
        <f t="shared" si="133"/>
        <v>2-Low Income Residential</v>
      </c>
    </row>
    <row r="8345" spans="1:17" x14ac:dyDescent="0.3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</v>
      </c>
      <c r="P8345">
        <v>18852</v>
      </c>
      <c r="Q8345" t="str">
        <f t="shared" si="133"/>
        <v>3-Small C&amp;I</v>
      </c>
    </row>
    <row r="8346" spans="1:17" x14ac:dyDescent="0.3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</v>
      </c>
      <c r="P8346">
        <v>4702</v>
      </c>
      <c r="Q8346" t="str">
        <f t="shared" si="133"/>
        <v>3-Small C&amp;I</v>
      </c>
    </row>
    <row r="8347" spans="1:17" x14ac:dyDescent="0.3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</v>
      </c>
      <c r="P8347">
        <v>13809</v>
      </c>
      <c r="Q8347" t="str">
        <f t="shared" si="133"/>
        <v>1-Residential</v>
      </c>
    </row>
    <row r="8348" spans="1:17" x14ac:dyDescent="0.3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x14ac:dyDescent="0.3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</v>
      </c>
      <c r="P8349">
        <v>163</v>
      </c>
      <c r="Q8349" t="str">
        <f t="shared" si="133"/>
        <v>3-Small C&amp;I</v>
      </c>
    </row>
    <row r="8350" spans="1:17" x14ac:dyDescent="0.3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x14ac:dyDescent="0.3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5766.32</v>
      </c>
      <c r="P8351">
        <v>20319</v>
      </c>
      <c r="Q8351" t="str">
        <f t="shared" si="133"/>
        <v>4-Medium C&amp;I</v>
      </c>
    </row>
    <row r="8352" spans="1:17" x14ac:dyDescent="0.3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9.43</v>
      </c>
      <c r="P8352">
        <v>15</v>
      </c>
      <c r="Q8352" t="str">
        <f t="shared" si="133"/>
        <v>Street</v>
      </c>
    </row>
    <row r="8353" spans="1:17" x14ac:dyDescent="0.3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x14ac:dyDescent="0.3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</v>
      </c>
      <c r="P8354">
        <v>745053</v>
      </c>
      <c r="Q8354" t="str">
        <f t="shared" si="133"/>
        <v>5-Large C&amp;I</v>
      </c>
    </row>
    <row r="8355" spans="1:17" x14ac:dyDescent="0.3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3308.41</v>
      </c>
      <c r="P8355">
        <v>20590</v>
      </c>
      <c r="Q8355" t="str">
        <f t="shared" si="133"/>
        <v>1-Residential</v>
      </c>
    </row>
    <row r="8356" spans="1:17" x14ac:dyDescent="0.3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203218.74</v>
      </c>
      <c r="P8356">
        <v>1673018</v>
      </c>
      <c r="Q8356" t="str">
        <f t="shared" si="133"/>
        <v>3-Small C&amp;I</v>
      </c>
    </row>
    <row r="8357" spans="1:17" x14ac:dyDescent="0.3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x14ac:dyDescent="0.3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492.03</v>
      </c>
      <c r="P8358">
        <v>3874</v>
      </c>
      <c r="Q8358" t="str">
        <f t="shared" si="133"/>
        <v>3-Small C&amp;I</v>
      </c>
    </row>
    <row r="8359" spans="1:17" x14ac:dyDescent="0.3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3387.99</v>
      </c>
      <c r="P8359">
        <v>23179</v>
      </c>
      <c r="Q8359" t="str">
        <f t="shared" si="133"/>
        <v>3-Small C&amp;I</v>
      </c>
    </row>
    <row r="8360" spans="1:17" x14ac:dyDescent="0.3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x14ac:dyDescent="0.3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x14ac:dyDescent="0.3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</v>
      </c>
      <c r="P8362">
        <v>22278</v>
      </c>
      <c r="Q8362" t="str">
        <f t="shared" si="133"/>
        <v>5-Large C&amp;I</v>
      </c>
    </row>
    <row r="8363" spans="1:17" x14ac:dyDescent="0.3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x14ac:dyDescent="0.3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</v>
      </c>
      <c r="P8364">
        <v>11328</v>
      </c>
      <c r="Q8364" t="str">
        <f t="shared" si="133"/>
        <v>Street</v>
      </c>
    </row>
    <row r="8365" spans="1:17" x14ac:dyDescent="0.3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x14ac:dyDescent="0.3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</v>
      </c>
      <c r="P8366">
        <v>13619</v>
      </c>
      <c r="Q8366" t="str">
        <f t="shared" si="133"/>
        <v>1-Residential</v>
      </c>
    </row>
    <row r="8367" spans="1:17" x14ac:dyDescent="0.3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x14ac:dyDescent="0.3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</v>
      </c>
      <c r="P8368">
        <v>2986</v>
      </c>
      <c r="Q8368" t="str">
        <f t="shared" si="133"/>
        <v>2-Low Income Residential</v>
      </c>
    </row>
    <row r="8369" spans="1:17" x14ac:dyDescent="0.3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11.87</v>
      </c>
      <c r="P8369">
        <v>21</v>
      </c>
      <c r="Q8369" t="str">
        <f t="shared" si="133"/>
        <v>Street</v>
      </c>
    </row>
    <row r="8370" spans="1:17" x14ac:dyDescent="0.3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x14ac:dyDescent="0.3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x14ac:dyDescent="0.3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</v>
      </c>
      <c r="P8372">
        <v>138703</v>
      </c>
      <c r="Q8372" t="str">
        <f t="shared" si="133"/>
        <v>1-Residential</v>
      </c>
    </row>
    <row r="8373" spans="1:17" x14ac:dyDescent="0.3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</v>
      </c>
      <c r="P8373">
        <v>498674</v>
      </c>
      <c r="Q8373" t="str">
        <f t="shared" si="133"/>
        <v>3-Small C&amp;I</v>
      </c>
    </row>
    <row r="8374" spans="1:17" x14ac:dyDescent="0.3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x14ac:dyDescent="0.3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x14ac:dyDescent="0.3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x14ac:dyDescent="0.3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x14ac:dyDescent="0.3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x14ac:dyDescent="0.3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</v>
      </c>
      <c r="P8379">
        <v>9757</v>
      </c>
      <c r="Q8379" t="str">
        <f t="shared" si="133"/>
        <v>Street</v>
      </c>
    </row>
    <row r="8380" spans="1:17" x14ac:dyDescent="0.3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x14ac:dyDescent="0.3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</v>
      </c>
      <c r="P8381">
        <v>52075</v>
      </c>
      <c r="Q8381" t="str">
        <f t="shared" si="133"/>
        <v>Street</v>
      </c>
    </row>
    <row r="8382" spans="1:17" x14ac:dyDescent="0.3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12.11</v>
      </c>
      <c r="P8382">
        <v>43</v>
      </c>
      <c r="Q8382" t="str">
        <f t="shared" si="133"/>
        <v>OTHER</v>
      </c>
    </row>
    <row r="8383" spans="1:17" x14ac:dyDescent="0.3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x14ac:dyDescent="0.3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x14ac:dyDescent="0.3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</v>
      </c>
      <c r="P8385">
        <v>573912</v>
      </c>
      <c r="Q8385" t="str">
        <f t="shared" si="133"/>
        <v>3-Small C&amp;I</v>
      </c>
    </row>
    <row r="8386" spans="1:17" x14ac:dyDescent="0.3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41052.17</v>
      </c>
      <c r="P8386">
        <v>292311</v>
      </c>
      <c r="Q8386" t="str">
        <f t="shared" si="133"/>
        <v>3-Small C&amp;I</v>
      </c>
    </row>
    <row r="8387" spans="1:17" x14ac:dyDescent="0.3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x14ac:dyDescent="0.3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x14ac:dyDescent="0.3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x14ac:dyDescent="0.3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313.58</v>
      </c>
      <c r="P8390">
        <v>1627</v>
      </c>
      <c r="Q8390" t="str">
        <f t="shared" si="133"/>
        <v>2-Low Income Residential</v>
      </c>
    </row>
    <row r="8391" spans="1:17" x14ac:dyDescent="0.3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x14ac:dyDescent="0.3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</v>
      </c>
      <c r="P8392">
        <v>321284</v>
      </c>
      <c r="Q8392" t="str">
        <f t="shared" si="133"/>
        <v>3-Small C&amp;I</v>
      </c>
    </row>
    <row r="8393" spans="1:17" x14ac:dyDescent="0.3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682772.96</v>
      </c>
      <c r="P8393">
        <v>4909236</v>
      </c>
      <c r="Q8393" t="str">
        <f t="shared" ref="Q8393:Q8456" si="134">VLOOKUP(TRIM(J8393),S:T,2,FALSE)</f>
        <v>3-Small C&amp;I</v>
      </c>
    </row>
    <row r="8394" spans="1:17" x14ac:dyDescent="0.3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</v>
      </c>
      <c r="P8394">
        <v>117451</v>
      </c>
      <c r="Q8394" t="str">
        <f t="shared" si="134"/>
        <v>3-Small C&amp;I</v>
      </c>
    </row>
    <row r="8395" spans="1:17" x14ac:dyDescent="0.3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</v>
      </c>
      <c r="P8395">
        <v>692494</v>
      </c>
      <c r="Q8395" t="str">
        <f t="shared" si="134"/>
        <v>4-Medium C&amp;I</v>
      </c>
    </row>
    <row r="8396" spans="1:17" x14ac:dyDescent="0.3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x14ac:dyDescent="0.3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</v>
      </c>
      <c r="P8397">
        <v>10964</v>
      </c>
      <c r="Q8397" t="str">
        <f t="shared" si="134"/>
        <v>3-Small C&amp;I</v>
      </c>
    </row>
    <row r="8398" spans="1:17" x14ac:dyDescent="0.3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2941.56</v>
      </c>
      <c r="P8398">
        <v>11120</v>
      </c>
      <c r="Q8398" t="str">
        <f t="shared" si="134"/>
        <v>4-Medium C&amp;I</v>
      </c>
    </row>
    <row r="8399" spans="1:17" x14ac:dyDescent="0.3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</v>
      </c>
      <c r="P8399">
        <v>21882872</v>
      </c>
      <c r="Q8399" t="str">
        <f t="shared" si="134"/>
        <v>4-Medium C&amp;I</v>
      </c>
    </row>
    <row r="8400" spans="1:17" x14ac:dyDescent="0.3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x14ac:dyDescent="0.3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x14ac:dyDescent="0.3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x14ac:dyDescent="0.3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x14ac:dyDescent="0.3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301253.18</v>
      </c>
      <c r="P8404">
        <v>847162</v>
      </c>
      <c r="Q8404" t="str">
        <f t="shared" si="134"/>
        <v>Street</v>
      </c>
    </row>
    <row r="8405" spans="1:17" x14ac:dyDescent="0.3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470.46</v>
      </c>
      <c r="P8405">
        <v>3691</v>
      </c>
      <c r="Q8405" t="str">
        <f t="shared" si="134"/>
        <v>3-Small C&amp;I</v>
      </c>
    </row>
    <row r="8406" spans="1:17" x14ac:dyDescent="0.3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4542.83</v>
      </c>
      <c r="P8406">
        <v>18080</v>
      </c>
      <c r="Q8406" t="str">
        <f t="shared" si="134"/>
        <v>5-Large C&amp;I</v>
      </c>
    </row>
    <row r="8407" spans="1:17" x14ac:dyDescent="0.3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x14ac:dyDescent="0.3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x14ac:dyDescent="0.3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x14ac:dyDescent="0.3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x14ac:dyDescent="0.3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x14ac:dyDescent="0.3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54552.39</v>
      </c>
      <c r="P8412">
        <v>394190</v>
      </c>
      <c r="Q8412" t="str">
        <f t="shared" si="134"/>
        <v>3-Small C&amp;I</v>
      </c>
    </row>
    <row r="8413" spans="1:17" x14ac:dyDescent="0.3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-111666.65</v>
      </c>
      <c r="P8413">
        <v>1292840</v>
      </c>
      <c r="Q8413" t="str">
        <f t="shared" si="134"/>
        <v>3-Small C&amp;I</v>
      </c>
    </row>
    <row r="8414" spans="1:17" x14ac:dyDescent="0.3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899276.98</v>
      </c>
      <c r="P8414">
        <v>7920313</v>
      </c>
      <c r="Q8414" t="str">
        <f t="shared" si="134"/>
        <v>3-Small C&amp;I</v>
      </c>
    </row>
    <row r="8415" spans="1:17" x14ac:dyDescent="0.3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x14ac:dyDescent="0.3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x14ac:dyDescent="0.3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x14ac:dyDescent="0.3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96699.04</v>
      </c>
      <c r="P8418">
        <v>1241795</v>
      </c>
      <c r="Q8418" t="str">
        <f t="shared" si="134"/>
        <v>3-Small C&amp;I</v>
      </c>
    </row>
    <row r="8419" spans="1:17" x14ac:dyDescent="0.3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80.38</v>
      </c>
      <c r="P8419">
        <v>292</v>
      </c>
      <c r="Q8419" t="str">
        <f t="shared" si="134"/>
        <v>3-Small C&amp;I</v>
      </c>
    </row>
    <row r="8420" spans="1:17" x14ac:dyDescent="0.3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x14ac:dyDescent="0.3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x14ac:dyDescent="0.3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562337.36</v>
      </c>
      <c r="P8422">
        <v>2336540</v>
      </c>
      <c r="Q8422" t="str">
        <f t="shared" si="134"/>
        <v>4-Medium C&amp;I</v>
      </c>
    </row>
    <row r="8423" spans="1:17" x14ac:dyDescent="0.3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</v>
      </c>
      <c r="P8423">
        <v>6754</v>
      </c>
      <c r="Q8423" t="str">
        <f t="shared" si="134"/>
        <v>Street</v>
      </c>
    </row>
    <row r="8424" spans="1:17" x14ac:dyDescent="0.3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4630.24</v>
      </c>
      <c r="P8424">
        <v>9835</v>
      </c>
      <c r="Q8424" t="str">
        <f t="shared" si="134"/>
        <v>Street</v>
      </c>
    </row>
    <row r="8425" spans="1:17" x14ac:dyDescent="0.3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x14ac:dyDescent="0.3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3084.18</v>
      </c>
      <c r="P8426">
        <v>11200</v>
      </c>
      <c r="Q8426" t="str">
        <f t="shared" si="134"/>
        <v>5-Large C&amp;I</v>
      </c>
    </row>
    <row r="8427" spans="1:17" x14ac:dyDescent="0.3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1066876.44</v>
      </c>
      <c r="P8427">
        <v>5011921</v>
      </c>
      <c r="Q8427" t="str">
        <f t="shared" si="134"/>
        <v>5-Large C&amp;I</v>
      </c>
    </row>
    <row r="8428" spans="1:17" x14ac:dyDescent="0.3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x14ac:dyDescent="0.3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409548.04</v>
      </c>
      <c r="P8429">
        <v>3548376</v>
      </c>
      <c r="Q8429" t="str">
        <f t="shared" si="134"/>
        <v>3-Small C&amp;I</v>
      </c>
    </row>
    <row r="8430" spans="1:17" x14ac:dyDescent="0.3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x14ac:dyDescent="0.3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1441486.65</v>
      </c>
      <c r="P8431">
        <v>13309182</v>
      </c>
      <c r="Q8431" t="str">
        <f t="shared" si="134"/>
        <v>4-Medium C&amp;I</v>
      </c>
    </row>
    <row r="8432" spans="1:17" x14ac:dyDescent="0.3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x14ac:dyDescent="0.3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x14ac:dyDescent="0.3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49791.21</v>
      </c>
      <c r="P8434">
        <v>61650</v>
      </c>
      <c r="Q8434" t="str">
        <f t="shared" si="134"/>
        <v>Street</v>
      </c>
    </row>
    <row r="8435" spans="1:17" x14ac:dyDescent="0.3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25776.28</v>
      </c>
      <c r="P8435">
        <v>51241</v>
      </c>
      <c r="Q8435" t="str">
        <f t="shared" si="134"/>
        <v>Street</v>
      </c>
    </row>
    <row r="8436" spans="1:17" x14ac:dyDescent="0.3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47889.03</v>
      </c>
      <c r="P8436">
        <v>84380</v>
      </c>
      <c r="Q8436" t="str">
        <f t="shared" si="134"/>
        <v>Street</v>
      </c>
    </row>
    <row r="8437" spans="1:17" x14ac:dyDescent="0.3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</v>
      </c>
      <c r="P8437">
        <v>992</v>
      </c>
      <c r="Q8437" t="str">
        <f t="shared" si="134"/>
        <v>Street</v>
      </c>
    </row>
    <row r="8438" spans="1:17" x14ac:dyDescent="0.3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x14ac:dyDescent="0.3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x14ac:dyDescent="0.3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364.9</v>
      </c>
      <c r="P8440">
        <v>1452</v>
      </c>
      <c r="Q8440" t="str">
        <f t="shared" si="134"/>
        <v>Street</v>
      </c>
    </row>
    <row r="8441" spans="1:17" x14ac:dyDescent="0.3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191.45</v>
      </c>
      <c r="P8441">
        <v>600</v>
      </c>
      <c r="Q8441" t="str">
        <f t="shared" si="134"/>
        <v>3-Small C&amp;I</v>
      </c>
    </row>
    <row r="8442" spans="1:17" x14ac:dyDescent="0.3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x14ac:dyDescent="0.3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73845.64</v>
      </c>
      <c r="P8443">
        <v>198979</v>
      </c>
      <c r="Q8443" t="str">
        <f t="shared" si="134"/>
        <v>Street</v>
      </c>
    </row>
    <row r="8444" spans="1:17" x14ac:dyDescent="0.3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</v>
      </c>
      <c r="P8444">
        <v>25861</v>
      </c>
      <c r="Q8444" t="str">
        <f t="shared" si="134"/>
        <v>Street</v>
      </c>
    </row>
    <row r="8445" spans="1:17" x14ac:dyDescent="0.3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</v>
      </c>
      <c r="P8445">
        <v>2741</v>
      </c>
      <c r="Q8445" t="str">
        <f t="shared" si="134"/>
        <v>Street</v>
      </c>
    </row>
    <row r="8446" spans="1:17" x14ac:dyDescent="0.3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</v>
      </c>
      <c r="P8446">
        <v>1672693</v>
      </c>
      <c r="Q8446" t="str">
        <f t="shared" si="134"/>
        <v>Street</v>
      </c>
    </row>
    <row r="8447" spans="1:17" x14ac:dyDescent="0.3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x14ac:dyDescent="0.3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x14ac:dyDescent="0.3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688.03</v>
      </c>
      <c r="P8449">
        <v>2886</v>
      </c>
      <c r="Q8449" t="str">
        <f t="shared" si="134"/>
        <v>Street</v>
      </c>
    </row>
    <row r="8450" spans="1:17" x14ac:dyDescent="0.3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</v>
      </c>
      <c r="P8450">
        <v>355</v>
      </c>
      <c r="Q8450" t="str">
        <f t="shared" si="134"/>
        <v>Street</v>
      </c>
    </row>
    <row r="8451" spans="1:17" x14ac:dyDescent="0.3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x14ac:dyDescent="0.3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</v>
      </c>
      <c r="P8452">
        <v>4347</v>
      </c>
      <c r="Q8452" t="str">
        <f t="shared" si="134"/>
        <v>3-Small C&amp;I</v>
      </c>
    </row>
    <row r="8453" spans="1:17" x14ac:dyDescent="0.3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x14ac:dyDescent="0.3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</v>
      </c>
      <c r="P8454">
        <v>7139</v>
      </c>
      <c r="Q8454" t="str">
        <f t="shared" si="134"/>
        <v>1-Residential</v>
      </c>
    </row>
    <row r="8455" spans="1:17" x14ac:dyDescent="0.3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669.06</v>
      </c>
      <c r="P8455">
        <v>2284</v>
      </c>
      <c r="Q8455" t="str">
        <f t="shared" si="134"/>
        <v>3-Small C&amp;I</v>
      </c>
    </row>
    <row r="8456" spans="1:17" x14ac:dyDescent="0.3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x14ac:dyDescent="0.3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1171.33</v>
      </c>
      <c r="P8457">
        <v>6824</v>
      </c>
      <c r="Q8457" t="str">
        <f t="shared" ref="Q8457:Q8520" si="135">VLOOKUP(TRIM(J8457),S:T,2,FALSE)</f>
        <v>2-Low Income Residential</v>
      </c>
    </row>
    <row r="8458" spans="1:17" x14ac:dyDescent="0.3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72.86</v>
      </c>
      <c r="P8458">
        <v>105</v>
      </c>
      <c r="Q8458" t="str">
        <f t="shared" si="135"/>
        <v>Street</v>
      </c>
    </row>
    <row r="8459" spans="1:17" x14ac:dyDescent="0.3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</v>
      </c>
      <c r="P8459">
        <v>889</v>
      </c>
      <c r="Q8459" t="str">
        <f t="shared" si="135"/>
        <v>Street</v>
      </c>
    </row>
    <row r="8460" spans="1:17" x14ac:dyDescent="0.3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</v>
      </c>
      <c r="P8460">
        <v>271</v>
      </c>
      <c r="Q8460" t="str">
        <f t="shared" si="135"/>
        <v>Street</v>
      </c>
    </row>
    <row r="8461" spans="1:17" x14ac:dyDescent="0.3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2685208.11</v>
      </c>
      <c r="P8461">
        <v>18413118</v>
      </c>
      <c r="Q8461" t="str">
        <f t="shared" si="135"/>
        <v>1-Residential</v>
      </c>
    </row>
    <row r="8462" spans="1:17" x14ac:dyDescent="0.3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</v>
      </c>
      <c r="P8462">
        <v>3018304</v>
      </c>
      <c r="Q8462" t="str">
        <f t="shared" si="135"/>
        <v>2-Low Income Residential</v>
      </c>
    </row>
    <row r="8463" spans="1:17" x14ac:dyDescent="0.3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</v>
      </c>
      <c r="P8463">
        <v>13063</v>
      </c>
      <c r="Q8463" t="str">
        <f t="shared" si="135"/>
        <v>3-Small C&amp;I</v>
      </c>
    </row>
    <row r="8464" spans="1:17" x14ac:dyDescent="0.3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x14ac:dyDescent="0.3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x14ac:dyDescent="0.3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</v>
      </c>
      <c r="P8466">
        <v>8615</v>
      </c>
      <c r="Q8466" t="str">
        <f t="shared" si="135"/>
        <v>Street</v>
      </c>
    </row>
    <row r="8467" spans="1:17" x14ac:dyDescent="0.3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</v>
      </c>
      <c r="P8467">
        <v>7</v>
      </c>
      <c r="Q8467" t="str">
        <f t="shared" si="135"/>
        <v>3-Small C&amp;I</v>
      </c>
    </row>
    <row r="8468" spans="1:17" x14ac:dyDescent="0.3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</v>
      </c>
      <c r="P8468">
        <v>279</v>
      </c>
      <c r="Q8468" t="str">
        <f t="shared" si="135"/>
        <v>Street</v>
      </c>
    </row>
    <row r="8469" spans="1:17" x14ac:dyDescent="0.3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x14ac:dyDescent="0.3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x14ac:dyDescent="0.3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3332.85</v>
      </c>
      <c r="P8471">
        <v>12677</v>
      </c>
      <c r="Q8471" t="str">
        <f t="shared" si="135"/>
        <v>3-Small C&amp;I</v>
      </c>
    </row>
    <row r="8472" spans="1:17" x14ac:dyDescent="0.3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2351.08</v>
      </c>
      <c r="P8472">
        <v>19550</v>
      </c>
      <c r="Q8472" t="str">
        <f t="shared" si="135"/>
        <v>3-Small C&amp;I</v>
      </c>
    </row>
    <row r="8473" spans="1:17" x14ac:dyDescent="0.3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x14ac:dyDescent="0.3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x14ac:dyDescent="0.3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7902.87</v>
      </c>
      <c r="P8475">
        <v>35000</v>
      </c>
      <c r="Q8475" t="str">
        <f t="shared" si="135"/>
        <v>4-Medium C&amp;I</v>
      </c>
    </row>
    <row r="8476" spans="1:17" x14ac:dyDescent="0.3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184.32</v>
      </c>
      <c r="P8476">
        <v>1508</v>
      </c>
      <c r="Q8476" t="str">
        <f t="shared" si="135"/>
        <v>3-Small C&amp;I</v>
      </c>
    </row>
    <row r="8477" spans="1:17" x14ac:dyDescent="0.3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</v>
      </c>
      <c r="P8477">
        <v>3002651</v>
      </c>
      <c r="Q8477" t="str">
        <f t="shared" si="135"/>
        <v>OTHER</v>
      </c>
    </row>
    <row r="8478" spans="1:17" x14ac:dyDescent="0.3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3292.7</v>
      </c>
      <c r="P8478">
        <v>44478</v>
      </c>
      <c r="Q8478" t="str">
        <f t="shared" si="135"/>
        <v>5-Large C&amp;I</v>
      </c>
    </row>
    <row r="8479" spans="1:17" x14ac:dyDescent="0.3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x14ac:dyDescent="0.3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379.32</v>
      </c>
      <c r="P8480">
        <v>2844</v>
      </c>
      <c r="Q8480" t="str">
        <f t="shared" si="135"/>
        <v>3-Small C&amp;I</v>
      </c>
    </row>
    <row r="8481" spans="1:17" x14ac:dyDescent="0.3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x14ac:dyDescent="0.3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x14ac:dyDescent="0.3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x14ac:dyDescent="0.3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</v>
      </c>
      <c r="P8484">
        <v>9768</v>
      </c>
      <c r="Q8484" t="str">
        <f t="shared" si="135"/>
        <v>3-Small C&amp;I</v>
      </c>
    </row>
    <row r="8485" spans="1:17" x14ac:dyDescent="0.3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4469.91</v>
      </c>
      <c r="P8485">
        <v>24173</v>
      </c>
      <c r="Q8485" t="str">
        <f t="shared" si="135"/>
        <v>2-Low Income Residential</v>
      </c>
    </row>
    <row r="8486" spans="1:17" x14ac:dyDescent="0.3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x14ac:dyDescent="0.3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1790835.42</v>
      </c>
      <c r="P8487">
        <v>11161798</v>
      </c>
      <c r="Q8487" t="str">
        <f t="shared" si="135"/>
        <v>1-Residential</v>
      </c>
    </row>
    <row r="8488" spans="1:17" x14ac:dyDescent="0.3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x14ac:dyDescent="0.3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3493.24</v>
      </c>
      <c r="P8489">
        <v>30010</v>
      </c>
      <c r="Q8489" t="str">
        <f t="shared" si="135"/>
        <v>3-Small C&amp;I</v>
      </c>
    </row>
    <row r="8490" spans="1:17" x14ac:dyDescent="0.3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711.54</v>
      </c>
      <c r="P8490">
        <v>5482</v>
      </c>
      <c r="Q8490" t="str">
        <f t="shared" si="135"/>
        <v>3-Small C&amp;I</v>
      </c>
    </row>
    <row r="8491" spans="1:17" x14ac:dyDescent="0.3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</v>
      </c>
      <c r="P8491">
        <v>7759</v>
      </c>
      <c r="Q8491" t="str">
        <f t="shared" si="135"/>
        <v>1-Residential</v>
      </c>
    </row>
    <row r="8492" spans="1:17" x14ac:dyDescent="0.3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x14ac:dyDescent="0.3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</v>
      </c>
      <c r="P8493">
        <v>95</v>
      </c>
      <c r="Q8493" t="str">
        <f t="shared" si="135"/>
        <v>3-Small C&amp;I</v>
      </c>
    </row>
    <row r="8494" spans="1:17" x14ac:dyDescent="0.3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x14ac:dyDescent="0.3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x14ac:dyDescent="0.3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10.11</v>
      </c>
      <c r="P8496">
        <v>16</v>
      </c>
      <c r="Q8496" t="str">
        <f t="shared" si="135"/>
        <v>Street</v>
      </c>
    </row>
    <row r="8497" spans="1:17" x14ac:dyDescent="0.3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x14ac:dyDescent="0.3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88951.95</v>
      </c>
      <c r="P8498">
        <v>1028314</v>
      </c>
      <c r="Q8498" t="str">
        <f t="shared" si="135"/>
        <v>5-Large C&amp;I</v>
      </c>
    </row>
    <row r="8499" spans="1:17" x14ac:dyDescent="0.3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3671.58</v>
      </c>
      <c r="P8499">
        <v>22699</v>
      </c>
      <c r="Q8499" t="str">
        <f t="shared" si="135"/>
        <v>1-Residential</v>
      </c>
    </row>
    <row r="8500" spans="1:17" x14ac:dyDescent="0.3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</v>
      </c>
      <c r="P8500">
        <v>2024746</v>
      </c>
      <c r="Q8500" t="str">
        <f t="shared" si="135"/>
        <v>3-Small C&amp;I</v>
      </c>
    </row>
    <row r="8501" spans="1:17" x14ac:dyDescent="0.3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</v>
      </c>
      <c r="P8501">
        <v>1664</v>
      </c>
      <c r="Q8501" t="str">
        <f t="shared" si="135"/>
        <v>3-Small C&amp;I</v>
      </c>
    </row>
    <row r="8502" spans="1:17" x14ac:dyDescent="0.3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</v>
      </c>
      <c r="P8502">
        <v>4912</v>
      </c>
      <c r="Q8502" t="str">
        <f t="shared" si="135"/>
        <v>3-Small C&amp;I</v>
      </c>
    </row>
    <row r="8503" spans="1:17" x14ac:dyDescent="0.3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</v>
      </c>
      <c r="P8503">
        <v>24763</v>
      </c>
      <c r="Q8503" t="str">
        <f t="shared" si="135"/>
        <v>3-Small C&amp;I</v>
      </c>
    </row>
    <row r="8504" spans="1:17" x14ac:dyDescent="0.3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</v>
      </c>
      <c r="P8504">
        <v>1632740</v>
      </c>
      <c r="Q8504" t="str">
        <f t="shared" si="135"/>
        <v>4-Medium C&amp;I</v>
      </c>
    </row>
    <row r="8505" spans="1:17" x14ac:dyDescent="0.3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3341.93</v>
      </c>
      <c r="P8505">
        <v>3626</v>
      </c>
      <c r="Q8505" t="str">
        <f t="shared" si="135"/>
        <v>4-Medium C&amp;I</v>
      </c>
    </row>
    <row r="8506" spans="1:17" x14ac:dyDescent="0.3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</v>
      </c>
      <c r="P8506">
        <v>2000</v>
      </c>
      <c r="Q8506" t="str">
        <f t="shared" si="135"/>
        <v>4-Medium C&amp;I</v>
      </c>
    </row>
    <row r="8507" spans="1:17" x14ac:dyDescent="0.3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x14ac:dyDescent="0.3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</v>
      </c>
      <c r="P8508">
        <v>153</v>
      </c>
      <c r="Q8508" t="str">
        <f t="shared" si="135"/>
        <v>3-Small C&amp;I</v>
      </c>
    </row>
    <row r="8509" spans="1:17" x14ac:dyDescent="0.3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</v>
      </c>
      <c r="P8509">
        <v>12136</v>
      </c>
      <c r="Q8509" t="str">
        <f t="shared" si="135"/>
        <v>Street</v>
      </c>
    </row>
    <row r="8510" spans="1:17" x14ac:dyDescent="0.3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x14ac:dyDescent="0.3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x14ac:dyDescent="0.3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x14ac:dyDescent="0.3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217.14</v>
      </c>
      <c r="P8513">
        <v>3419</v>
      </c>
      <c r="Q8513" t="str">
        <f t="shared" si="135"/>
        <v>2-Low Income Residential</v>
      </c>
    </row>
    <row r="8514" spans="1:17" x14ac:dyDescent="0.3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x14ac:dyDescent="0.3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</v>
      </c>
      <c r="P8515">
        <v>104</v>
      </c>
      <c r="Q8515" t="str">
        <f t="shared" si="135"/>
        <v>Street</v>
      </c>
    </row>
    <row r="8516" spans="1:17" x14ac:dyDescent="0.3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x14ac:dyDescent="0.3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56813.2</v>
      </c>
      <c r="P8517">
        <v>184832</v>
      </c>
      <c r="Q8517" t="str">
        <f t="shared" si="135"/>
        <v>1-Residential</v>
      </c>
    </row>
    <row r="8518" spans="1:17" x14ac:dyDescent="0.3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</v>
      </c>
      <c r="P8518">
        <v>608765</v>
      </c>
      <c r="Q8518" t="str">
        <f t="shared" si="135"/>
        <v>3-Small C&amp;I</v>
      </c>
    </row>
    <row r="8519" spans="1:17" x14ac:dyDescent="0.3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x14ac:dyDescent="0.3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x14ac:dyDescent="0.3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ref="Q8521:Q8584" si="136">VLOOKUP(TRIM(J8521),S:T,2,FALSE)</f>
        <v>3-Small C&amp;I</v>
      </c>
    </row>
    <row r="8522" spans="1:17" x14ac:dyDescent="0.3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</v>
      </c>
      <c r="P8522">
        <v>7492</v>
      </c>
      <c r="Q8522" t="str">
        <f t="shared" si="136"/>
        <v>3-Small C&amp;I</v>
      </c>
    </row>
    <row r="8523" spans="1:17" x14ac:dyDescent="0.3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97.1</v>
      </c>
      <c r="P8523">
        <v>274</v>
      </c>
      <c r="Q8523" t="str">
        <f t="shared" si="136"/>
        <v>3-Small C&amp;I</v>
      </c>
    </row>
    <row r="8524" spans="1:17" x14ac:dyDescent="0.3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6193.33</v>
      </c>
      <c r="P8524">
        <v>10453</v>
      </c>
      <c r="Q8524" t="str">
        <f t="shared" si="136"/>
        <v>Street</v>
      </c>
    </row>
    <row r="8525" spans="1:17" x14ac:dyDescent="0.3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x14ac:dyDescent="0.3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27050.76</v>
      </c>
      <c r="P8526">
        <v>56074</v>
      </c>
      <c r="Q8526" t="str">
        <f t="shared" si="136"/>
        <v>Street</v>
      </c>
    </row>
    <row r="8527" spans="1:17" x14ac:dyDescent="0.3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x14ac:dyDescent="0.3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x14ac:dyDescent="0.3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1861189.92</v>
      </c>
      <c r="P8529">
        <v>45807222</v>
      </c>
      <c r="Q8529" t="str">
        <f t="shared" si="136"/>
        <v>2-Low Income Residential</v>
      </c>
    </row>
    <row r="8530" spans="1:17" x14ac:dyDescent="0.3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x14ac:dyDescent="0.3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</v>
      </c>
      <c r="P8531">
        <v>389368</v>
      </c>
      <c r="Q8531" t="str">
        <f t="shared" si="136"/>
        <v>3-Small C&amp;I</v>
      </c>
    </row>
    <row r="8532" spans="1:17" x14ac:dyDescent="0.3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299319.42</v>
      </c>
      <c r="P8532">
        <v>993396</v>
      </c>
      <c r="Q8532" t="str">
        <f t="shared" si="136"/>
        <v>1-Residential</v>
      </c>
    </row>
    <row r="8533" spans="1:17" x14ac:dyDescent="0.3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x14ac:dyDescent="0.3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x14ac:dyDescent="0.3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439.57</v>
      </c>
      <c r="P8535">
        <v>2279</v>
      </c>
      <c r="Q8535" t="str">
        <f t="shared" si="136"/>
        <v>2-Low Income Residential</v>
      </c>
    </row>
    <row r="8536" spans="1:17" x14ac:dyDescent="0.3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23393.89</v>
      </c>
      <c r="P8536">
        <v>83340</v>
      </c>
      <c r="Q8536" t="str">
        <f t="shared" si="136"/>
        <v>3-Small C&amp;I</v>
      </c>
    </row>
    <row r="8537" spans="1:17" x14ac:dyDescent="0.3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-822200.95</v>
      </c>
      <c r="P8537">
        <v>101786</v>
      </c>
      <c r="Q8537" t="str">
        <f t="shared" si="136"/>
        <v>3-Small C&amp;I</v>
      </c>
    </row>
    <row r="8538" spans="1:17" x14ac:dyDescent="0.3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x14ac:dyDescent="0.3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x14ac:dyDescent="0.3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x14ac:dyDescent="0.3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x14ac:dyDescent="0.3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2869.64</v>
      </c>
      <c r="P8542">
        <v>15698</v>
      </c>
      <c r="Q8542" t="str">
        <f t="shared" si="136"/>
        <v>3-Small C&amp;I</v>
      </c>
    </row>
    <row r="8543" spans="1:17" x14ac:dyDescent="0.3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x14ac:dyDescent="0.3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x14ac:dyDescent="0.3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x14ac:dyDescent="0.3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x14ac:dyDescent="0.3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82593.39</v>
      </c>
      <c r="P8547">
        <v>166866</v>
      </c>
      <c r="Q8547" t="str">
        <f t="shared" si="136"/>
        <v>Street</v>
      </c>
    </row>
    <row r="8548" spans="1:17" x14ac:dyDescent="0.3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x14ac:dyDescent="0.3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</v>
      </c>
      <c r="P8549">
        <v>905704</v>
      </c>
      <c r="Q8549" t="str">
        <f t="shared" si="136"/>
        <v>Street</v>
      </c>
    </row>
    <row r="8550" spans="1:17" x14ac:dyDescent="0.3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497.58</v>
      </c>
      <c r="P8550">
        <v>3899</v>
      </c>
      <c r="Q8550" t="str">
        <f t="shared" si="136"/>
        <v>3-Small C&amp;I</v>
      </c>
    </row>
    <row r="8551" spans="1:17" x14ac:dyDescent="0.3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x14ac:dyDescent="0.3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</v>
      </c>
      <c r="P8552">
        <v>12810718</v>
      </c>
      <c r="Q8552" t="str">
        <f t="shared" si="136"/>
        <v>5-Large C&amp;I</v>
      </c>
    </row>
    <row r="8553" spans="1:17" x14ac:dyDescent="0.3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x14ac:dyDescent="0.3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x14ac:dyDescent="0.3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</v>
      </c>
      <c r="P8555">
        <v>9981</v>
      </c>
      <c r="Q8555" t="str">
        <f t="shared" si="136"/>
        <v>OTHER</v>
      </c>
    </row>
    <row r="8556" spans="1:17" x14ac:dyDescent="0.3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</v>
      </c>
      <c r="P8556">
        <v>108390078</v>
      </c>
      <c r="Q8556" t="str">
        <f t="shared" si="136"/>
        <v>3-Small C&amp;I</v>
      </c>
    </row>
    <row r="8557" spans="1:17" x14ac:dyDescent="0.3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</v>
      </c>
      <c r="P8557">
        <v>394364</v>
      </c>
      <c r="Q8557" t="str">
        <f t="shared" si="136"/>
        <v>3-Small C&amp;I</v>
      </c>
    </row>
    <row r="8558" spans="1:17" x14ac:dyDescent="0.3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x14ac:dyDescent="0.3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x14ac:dyDescent="0.3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x14ac:dyDescent="0.3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626654.71</v>
      </c>
      <c r="P8561">
        <v>6311879</v>
      </c>
      <c r="Q8561" t="str">
        <f t="shared" si="136"/>
        <v>4-Medium C&amp;I</v>
      </c>
    </row>
    <row r="8562" spans="1:17" x14ac:dyDescent="0.3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434779.61</v>
      </c>
      <c r="P8562">
        <v>4300398</v>
      </c>
      <c r="Q8562" t="str">
        <f t="shared" si="136"/>
        <v>4-Medium C&amp;I</v>
      </c>
    </row>
    <row r="8563" spans="1:17" x14ac:dyDescent="0.3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</v>
      </c>
      <c r="P8563">
        <v>843296</v>
      </c>
      <c r="Q8563" t="str">
        <f t="shared" si="136"/>
        <v>3-Small C&amp;I</v>
      </c>
    </row>
    <row r="8564" spans="1:17" x14ac:dyDescent="0.3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80.72</v>
      </c>
      <c r="P8564">
        <v>292</v>
      </c>
      <c r="Q8564" t="str">
        <f t="shared" si="136"/>
        <v>3-Small C&amp;I</v>
      </c>
    </row>
    <row r="8565" spans="1:17" x14ac:dyDescent="0.3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x14ac:dyDescent="0.3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</v>
      </c>
      <c r="P8566">
        <v>6920</v>
      </c>
      <c r="Q8566" t="str">
        <f t="shared" si="136"/>
        <v>4-Medium C&amp;I</v>
      </c>
    </row>
    <row r="8567" spans="1:17" x14ac:dyDescent="0.3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653142.71</v>
      </c>
      <c r="P8567">
        <v>2634812</v>
      </c>
      <c r="Q8567" t="str">
        <f t="shared" si="136"/>
        <v>4-Medium C&amp;I</v>
      </c>
    </row>
    <row r="8568" spans="1:17" x14ac:dyDescent="0.3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</v>
      </c>
      <c r="P8568">
        <v>6759</v>
      </c>
      <c r="Q8568" t="str">
        <f t="shared" si="136"/>
        <v>Street</v>
      </c>
    </row>
    <row r="8569" spans="1:17" x14ac:dyDescent="0.3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5405.32</v>
      </c>
      <c r="P8569">
        <v>11167</v>
      </c>
      <c r="Q8569" t="str">
        <f t="shared" si="136"/>
        <v>Street</v>
      </c>
    </row>
    <row r="8570" spans="1:17" x14ac:dyDescent="0.3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17177.87</v>
      </c>
      <c r="P8570">
        <v>49658</v>
      </c>
      <c r="Q8570" t="str">
        <f t="shared" si="136"/>
        <v>Street</v>
      </c>
    </row>
    <row r="8571" spans="1:17" x14ac:dyDescent="0.3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x14ac:dyDescent="0.3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</v>
      </c>
      <c r="P8572">
        <v>5158295</v>
      </c>
      <c r="Q8572" t="str">
        <f t="shared" si="136"/>
        <v>5-Large C&amp;I</v>
      </c>
    </row>
    <row r="8573" spans="1:17" x14ac:dyDescent="0.3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x14ac:dyDescent="0.3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476412.79</v>
      </c>
      <c r="P8574">
        <v>4005652</v>
      </c>
      <c r="Q8574" t="str">
        <f t="shared" si="136"/>
        <v>3-Small C&amp;I</v>
      </c>
    </row>
    <row r="8575" spans="1:17" x14ac:dyDescent="0.3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</v>
      </c>
      <c r="P8575">
        <v>300</v>
      </c>
      <c r="Q8575" t="str">
        <f t="shared" si="136"/>
        <v>3-Small C&amp;I</v>
      </c>
    </row>
    <row r="8576" spans="1:17" x14ac:dyDescent="0.3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x14ac:dyDescent="0.3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x14ac:dyDescent="0.3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x14ac:dyDescent="0.3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</v>
      </c>
      <c r="P8579">
        <v>65324</v>
      </c>
      <c r="Q8579" t="str">
        <f t="shared" si="136"/>
        <v>Street</v>
      </c>
    </row>
    <row r="8580" spans="1:17" x14ac:dyDescent="0.3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28303.64</v>
      </c>
      <c r="P8580">
        <v>54959</v>
      </c>
      <c r="Q8580" t="str">
        <f t="shared" si="136"/>
        <v>Street</v>
      </c>
    </row>
    <row r="8581" spans="1:17" x14ac:dyDescent="0.3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53651.96</v>
      </c>
      <c r="P8581">
        <v>90271</v>
      </c>
      <c r="Q8581" t="str">
        <f t="shared" si="136"/>
        <v>Street</v>
      </c>
    </row>
    <row r="8582" spans="1:17" x14ac:dyDescent="0.3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</v>
      </c>
      <c r="P8582">
        <v>1062</v>
      </c>
      <c r="Q8582" t="str">
        <f t="shared" si="136"/>
        <v>Street</v>
      </c>
    </row>
    <row r="8583" spans="1:17" x14ac:dyDescent="0.3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x14ac:dyDescent="0.3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</v>
      </c>
      <c r="P8584">
        <v>120973</v>
      </c>
      <c r="Q8584" t="str">
        <f t="shared" si="136"/>
        <v>Street</v>
      </c>
    </row>
    <row r="8585" spans="1:17" x14ac:dyDescent="0.3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</v>
      </c>
      <c r="P8585">
        <v>1555</v>
      </c>
      <c r="Q8585" t="str">
        <f t="shared" ref="Q8585:Q8648" si="137">VLOOKUP(TRIM(J8585),S:T,2,FALSE)</f>
        <v>Street</v>
      </c>
    </row>
    <row r="8586" spans="1:17" x14ac:dyDescent="0.3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189.14</v>
      </c>
      <c r="P8586">
        <v>572</v>
      </c>
      <c r="Q8586" t="str">
        <f t="shared" si="137"/>
        <v>3-Small C&amp;I</v>
      </c>
    </row>
    <row r="8587" spans="1:17" x14ac:dyDescent="0.3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</v>
      </c>
      <c r="P8587">
        <v>726466</v>
      </c>
      <c r="Q8587" t="str">
        <f t="shared" si="137"/>
        <v>Street</v>
      </c>
    </row>
    <row r="8588" spans="1:17" x14ac:dyDescent="0.3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79837.14</v>
      </c>
      <c r="P8588">
        <v>212794</v>
      </c>
      <c r="Q8588" t="str">
        <f t="shared" si="137"/>
        <v>Street</v>
      </c>
    </row>
    <row r="8589" spans="1:17" x14ac:dyDescent="0.3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8845.39</v>
      </c>
      <c r="P8589">
        <v>27698</v>
      </c>
      <c r="Q8589" t="str">
        <f t="shared" si="137"/>
        <v>Street</v>
      </c>
    </row>
    <row r="8590" spans="1:17" x14ac:dyDescent="0.3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x14ac:dyDescent="0.3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</v>
      </c>
      <c r="P8591">
        <v>1798937</v>
      </c>
      <c r="Q8591" t="str">
        <f t="shared" si="137"/>
        <v>Street</v>
      </c>
    </row>
    <row r="8592" spans="1:17" x14ac:dyDescent="0.3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248.26</v>
      </c>
      <c r="P8592">
        <v>1155</v>
      </c>
      <c r="Q8592" t="str">
        <f t="shared" si="137"/>
        <v>3-Small C&amp;I</v>
      </c>
    </row>
    <row r="8593" spans="1:17" x14ac:dyDescent="0.3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</v>
      </c>
      <c r="P8593">
        <v>4549</v>
      </c>
      <c r="Q8593" t="str">
        <f t="shared" si="137"/>
        <v>Street</v>
      </c>
    </row>
    <row r="8594" spans="1:17" x14ac:dyDescent="0.3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x14ac:dyDescent="0.3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</v>
      </c>
      <c r="P8595">
        <v>380</v>
      </c>
      <c r="Q8595" t="str">
        <f t="shared" si="137"/>
        <v>Street</v>
      </c>
    </row>
    <row r="8596" spans="1:17" x14ac:dyDescent="0.3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x14ac:dyDescent="0.3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783.64</v>
      </c>
      <c r="P8597">
        <v>4272</v>
      </c>
      <c r="Q8597" t="str">
        <f t="shared" si="137"/>
        <v>3-Small C&amp;I</v>
      </c>
    </row>
    <row r="8598" spans="1:17" x14ac:dyDescent="0.3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x14ac:dyDescent="0.3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</v>
      </c>
      <c r="P8599">
        <v>16970</v>
      </c>
      <c r="Q8599" t="str">
        <f t="shared" si="137"/>
        <v>1-Residential</v>
      </c>
    </row>
    <row r="8600" spans="1:17" x14ac:dyDescent="0.3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966.51</v>
      </c>
      <c r="P8600">
        <v>3405</v>
      </c>
      <c r="Q8600" t="str">
        <f t="shared" si="137"/>
        <v>3-Small C&amp;I</v>
      </c>
    </row>
    <row r="8601" spans="1:17" x14ac:dyDescent="0.3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x14ac:dyDescent="0.3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</v>
      </c>
      <c r="P8602">
        <v>7571</v>
      </c>
      <c r="Q8602" t="str">
        <f t="shared" si="137"/>
        <v>2-Low Income Residential</v>
      </c>
    </row>
    <row r="8603" spans="1:17" x14ac:dyDescent="0.3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x14ac:dyDescent="0.3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</v>
      </c>
      <c r="P8604">
        <v>953</v>
      </c>
      <c r="Q8604" t="str">
        <f t="shared" si="137"/>
        <v>Street</v>
      </c>
    </row>
    <row r="8605" spans="1:17" x14ac:dyDescent="0.3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</v>
      </c>
      <c r="P8605">
        <v>290</v>
      </c>
      <c r="Q8605" t="str">
        <f t="shared" si="137"/>
        <v>Street</v>
      </c>
    </row>
    <row r="8606" spans="1:17" x14ac:dyDescent="0.3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3627719.28</v>
      </c>
      <c r="P8606">
        <v>23129158</v>
      </c>
      <c r="Q8606" t="str">
        <f t="shared" si="137"/>
        <v>1-Residential</v>
      </c>
    </row>
    <row r="8607" spans="1:17" x14ac:dyDescent="0.3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</v>
      </c>
      <c r="P8607">
        <v>3702488</v>
      </c>
      <c r="Q8607" t="str">
        <f t="shared" si="137"/>
        <v>2-Low Income Residential</v>
      </c>
    </row>
    <row r="8608" spans="1:17" x14ac:dyDescent="0.3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2635.2</v>
      </c>
      <c r="P8608">
        <v>21066</v>
      </c>
      <c r="Q8608" t="str">
        <f t="shared" si="137"/>
        <v>3-Small C&amp;I</v>
      </c>
    </row>
    <row r="8609" spans="1:17" x14ac:dyDescent="0.3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x14ac:dyDescent="0.3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1274.08</v>
      </c>
      <c r="P8610">
        <v>1427</v>
      </c>
      <c r="Q8610" t="str">
        <f t="shared" si="137"/>
        <v>Street</v>
      </c>
    </row>
    <row r="8611" spans="1:17" x14ac:dyDescent="0.3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8488.66</v>
      </c>
      <c r="P8611">
        <v>9226</v>
      </c>
      <c r="Q8611" t="str">
        <f t="shared" si="137"/>
        <v>Street</v>
      </c>
    </row>
    <row r="8612" spans="1:17" x14ac:dyDescent="0.3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7.88</v>
      </c>
      <c r="P8612">
        <v>6</v>
      </c>
      <c r="Q8612" t="str">
        <f t="shared" si="137"/>
        <v>3-Small C&amp;I</v>
      </c>
    </row>
    <row r="8613" spans="1:17" x14ac:dyDescent="0.3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</v>
      </c>
      <c r="P8613">
        <v>298</v>
      </c>
      <c r="Q8613" t="str">
        <f t="shared" si="137"/>
        <v>Street</v>
      </c>
    </row>
    <row r="8614" spans="1:17" x14ac:dyDescent="0.3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x14ac:dyDescent="0.3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x14ac:dyDescent="0.3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</v>
      </c>
      <c r="P8616">
        <v>14538</v>
      </c>
      <c r="Q8616" t="str">
        <f t="shared" si="137"/>
        <v>3-Small C&amp;I</v>
      </c>
    </row>
    <row r="8617" spans="1:17" x14ac:dyDescent="0.3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x14ac:dyDescent="0.3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2956.74</v>
      </c>
      <c r="P8618">
        <v>24210</v>
      </c>
      <c r="Q8618" t="str">
        <f t="shared" si="137"/>
        <v>3-Small C&amp;I</v>
      </c>
    </row>
    <row r="8619" spans="1:17" x14ac:dyDescent="0.3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4797.37</v>
      </c>
      <c r="P8619">
        <v>46550</v>
      </c>
      <c r="Q8619" t="str">
        <f t="shared" si="137"/>
        <v>4-Medium C&amp;I</v>
      </c>
    </row>
    <row r="8620" spans="1:17" x14ac:dyDescent="0.3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x14ac:dyDescent="0.3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</v>
      </c>
      <c r="P8621">
        <v>1524</v>
      </c>
      <c r="Q8621" t="str">
        <f t="shared" si="137"/>
        <v>3-Small C&amp;I</v>
      </c>
    </row>
    <row r="8622" spans="1:17" x14ac:dyDescent="0.3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</v>
      </c>
      <c r="P8622">
        <v>0</v>
      </c>
      <c r="Q8622" t="str">
        <f t="shared" si="137"/>
        <v>3-Small C&amp;I</v>
      </c>
    </row>
    <row r="8623" spans="1:17" x14ac:dyDescent="0.3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</v>
      </c>
      <c r="P8623">
        <v>67800</v>
      </c>
      <c r="Q8623" t="str">
        <f t="shared" si="137"/>
        <v>4-Medium C&amp;I</v>
      </c>
    </row>
    <row r="8624" spans="1:17" x14ac:dyDescent="0.3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x14ac:dyDescent="0.3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</v>
      </c>
      <c r="P8625">
        <v>76666</v>
      </c>
      <c r="Q8625" t="str">
        <f t="shared" si="137"/>
        <v>5-Large C&amp;I</v>
      </c>
    </row>
    <row r="8626" spans="1:17" x14ac:dyDescent="0.3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7759.83</v>
      </c>
      <c r="P8626">
        <v>59438</v>
      </c>
      <c r="Q8626" t="str">
        <f t="shared" si="137"/>
        <v>3-Small C&amp;I</v>
      </c>
    </row>
    <row r="8627" spans="1:17" x14ac:dyDescent="0.3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</v>
      </c>
      <c r="P8627">
        <v>2844</v>
      </c>
      <c r="Q8627" t="str">
        <f t="shared" si="137"/>
        <v>3-Small C&amp;I</v>
      </c>
    </row>
    <row r="8628" spans="1:17" x14ac:dyDescent="0.3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6522.99</v>
      </c>
      <c r="P8628">
        <v>52900</v>
      </c>
      <c r="Q8628" t="str">
        <f t="shared" si="137"/>
        <v>4-Medium C&amp;I</v>
      </c>
    </row>
    <row r="8629" spans="1:17" x14ac:dyDescent="0.3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</v>
      </c>
      <c r="P8629">
        <v>2336738</v>
      </c>
      <c r="Q8629" t="str">
        <f t="shared" si="137"/>
        <v>1-Residential</v>
      </c>
    </row>
    <row r="8630" spans="1:17" x14ac:dyDescent="0.3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3695.85</v>
      </c>
      <c r="P8630">
        <v>13787</v>
      </c>
      <c r="Q8630" t="str">
        <f t="shared" si="137"/>
        <v>3-Small C&amp;I</v>
      </c>
    </row>
    <row r="8631" spans="1:17" x14ac:dyDescent="0.3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6499.23</v>
      </c>
      <c r="P8631">
        <v>33442</v>
      </c>
      <c r="Q8631" t="str">
        <f t="shared" si="137"/>
        <v>2-Low Income Residential</v>
      </c>
    </row>
    <row r="8632" spans="1:17" x14ac:dyDescent="0.3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522.76</v>
      </c>
      <c r="P8632">
        <v>1900</v>
      </c>
      <c r="Q8632" t="str">
        <f t="shared" si="137"/>
        <v>3-Small C&amp;I</v>
      </c>
    </row>
    <row r="8633" spans="1:17" x14ac:dyDescent="0.3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x14ac:dyDescent="0.3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4639.95</v>
      </c>
      <c r="P8634">
        <v>76312</v>
      </c>
      <c r="Q8634" t="str">
        <f t="shared" si="137"/>
        <v>2-Low Income Residential</v>
      </c>
    </row>
    <row r="8635" spans="1:17" x14ac:dyDescent="0.3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4605.78</v>
      </c>
      <c r="P8635">
        <v>34123</v>
      </c>
      <c r="Q8635" t="str">
        <f t="shared" si="137"/>
        <v>3-Small C&amp;I</v>
      </c>
    </row>
    <row r="8636" spans="1:17" x14ac:dyDescent="0.3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</v>
      </c>
      <c r="P8636">
        <v>5705</v>
      </c>
      <c r="Q8636" t="str">
        <f t="shared" si="137"/>
        <v>3-Small C&amp;I</v>
      </c>
    </row>
    <row r="8637" spans="1:17" x14ac:dyDescent="0.3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2868.22</v>
      </c>
      <c r="P8637">
        <v>9286</v>
      </c>
      <c r="Q8637" t="str">
        <f t="shared" si="137"/>
        <v>1-Residential</v>
      </c>
    </row>
    <row r="8638" spans="1:17" x14ac:dyDescent="0.3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</v>
      </c>
      <c r="P8638">
        <v>252378</v>
      </c>
      <c r="Q8638" t="str">
        <f t="shared" si="137"/>
        <v>3-Small C&amp;I</v>
      </c>
    </row>
    <row r="8639" spans="1:17" x14ac:dyDescent="0.3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</v>
      </c>
      <c r="P8639">
        <v>197</v>
      </c>
      <c r="Q8639" t="str">
        <f t="shared" si="137"/>
        <v>3-Small C&amp;I</v>
      </c>
    </row>
    <row r="8640" spans="1:17" x14ac:dyDescent="0.3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3522.83</v>
      </c>
      <c r="P8640">
        <v>11988</v>
      </c>
      <c r="Q8640" t="str">
        <f t="shared" si="137"/>
        <v>3-Small C&amp;I</v>
      </c>
    </row>
    <row r="8641" spans="1:17" x14ac:dyDescent="0.3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x14ac:dyDescent="0.3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</v>
      </c>
      <c r="P8642">
        <v>17</v>
      </c>
      <c r="Q8642" t="str">
        <f t="shared" si="137"/>
        <v>Street</v>
      </c>
    </row>
    <row r="8643" spans="1:17" x14ac:dyDescent="0.3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x14ac:dyDescent="0.3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x14ac:dyDescent="0.3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</v>
      </c>
      <c r="P8645">
        <v>23606</v>
      </c>
      <c r="Q8645" t="str">
        <f t="shared" si="137"/>
        <v>1-Residential</v>
      </c>
    </row>
    <row r="8646" spans="1:17" x14ac:dyDescent="0.3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316854.55</v>
      </c>
      <c r="P8646">
        <v>2471298</v>
      </c>
      <c r="Q8646" t="str">
        <f t="shared" si="137"/>
        <v>3-Small C&amp;I</v>
      </c>
    </row>
    <row r="8647" spans="1:17" x14ac:dyDescent="0.3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</v>
      </c>
      <c r="P8647">
        <v>1664</v>
      </c>
      <c r="Q8647" t="str">
        <f t="shared" si="137"/>
        <v>3-Small C&amp;I</v>
      </c>
    </row>
    <row r="8648" spans="1:17" x14ac:dyDescent="0.3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x14ac:dyDescent="0.3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ref="Q8649:Q8712" si="138">VLOOKUP(TRIM(J8649),S:T,2,FALSE)</f>
        <v>3-Small C&amp;I</v>
      </c>
    </row>
    <row r="8650" spans="1:17" x14ac:dyDescent="0.3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190876.15</v>
      </c>
      <c r="P8650">
        <v>1797762</v>
      </c>
      <c r="Q8650" t="str">
        <f t="shared" si="138"/>
        <v>4-Medium C&amp;I</v>
      </c>
    </row>
    <row r="8651" spans="1:17" x14ac:dyDescent="0.3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x14ac:dyDescent="0.3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</v>
      </c>
      <c r="P8652">
        <v>2760</v>
      </c>
      <c r="Q8652" t="str">
        <f t="shared" si="138"/>
        <v>4-Medium C&amp;I</v>
      </c>
    </row>
    <row r="8653" spans="1:17" x14ac:dyDescent="0.3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</v>
      </c>
      <c r="P8653">
        <v>69079</v>
      </c>
      <c r="Q8653" t="str">
        <f t="shared" si="138"/>
        <v>5-Large C&amp;I</v>
      </c>
    </row>
    <row r="8654" spans="1:17" x14ac:dyDescent="0.3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x14ac:dyDescent="0.3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</v>
      </c>
      <c r="P8655">
        <v>12613</v>
      </c>
      <c r="Q8655" t="str">
        <f t="shared" si="138"/>
        <v>Street</v>
      </c>
    </row>
    <row r="8656" spans="1:17" x14ac:dyDescent="0.3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1322.34</v>
      </c>
      <c r="P8656">
        <v>5305</v>
      </c>
      <c r="Q8656" t="str">
        <f t="shared" si="138"/>
        <v>Street</v>
      </c>
    </row>
    <row r="8657" spans="1:17" x14ac:dyDescent="0.3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10097.64</v>
      </c>
      <c r="P8657">
        <v>32985</v>
      </c>
      <c r="Q8657" t="str">
        <f t="shared" si="138"/>
        <v>1-Residential</v>
      </c>
    </row>
    <row r="8658" spans="1:17" x14ac:dyDescent="0.3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25518.19</v>
      </c>
      <c r="P8658">
        <v>154532</v>
      </c>
      <c r="Q8658" t="str">
        <f t="shared" si="138"/>
        <v>1-Residential</v>
      </c>
    </row>
    <row r="8659" spans="1:17" x14ac:dyDescent="0.3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x14ac:dyDescent="0.3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12.2</v>
      </c>
      <c r="P8660">
        <v>24</v>
      </c>
      <c r="Q8660" t="str">
        <f t="shared" si="138"/>
        <v>Street</v>
      </c>
    </row>
    <row r="8661" spans="1:17" x14ac:dyDescent="0.3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</v>
      </c>
      <c r="P8661">
        <v>109</v>
      </c>
      <c r="Q8661" t="str">
        <f t="shared" si="138"/>
        <v>Street</v>
      </c>
    </row>
    <row r="8662" spans="1:17" x14ac:dyDescent="0.3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x14ac:dyDescent="0.3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x14ac:dyDescent="0.3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</v>
      </c>
      <c r="P8664">
        <v>737098</v>
      </c>
      <c r="Q8664" t="str">
        <f t="shared" si="138"/>
        <v>3-Small C&amp;I</v>
      </c>
    </row>
    <row r="8665" spans="1:17" x14ac:dyDescent="0.3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x14ac:dyDescent="0.3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x14ac:dyDescent="0.3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</v>
      </c>
      <c r="P8667">
        <v>327738</v>
      </c>
      <c r="Q8667" t="str">
        <f t="shared" si="138"/>
        <v>3-Small C&amp;I</v>
      </c>
    </row>
    <row r="8668" spans="1:17" x14ac:dyDescent="0.3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x14ac:dyDescent="0.3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</v>
      </c>
      <c r="P8669">
        <v>636</v>
      </c>
      <c r="Q8669" t="str">
        <f t="shared" si="138"/>
        <v>3-Small C&amp;I</v>
      </c>
    </row>
    <row r="8670" spans="1:17" x14ac:dyDescent="0.3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</v>
      </c>
      <c r="P8670">
        <v>10834</v>
      </c>
      <c r="Q8670" t="str">
        <f t="shared" si="138"/>
        <v>Street</v>
      </c>
    </row>
    <row r="8671" spans="1:17" x14ac:dyDescent="0.3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</v>
      </c>
      <c r="P8671">
        <v>28927</v>
      </c>
      <c r="Q8671" t="str">
        <f t="shared" si="138"/>
        <v>Street</v>
      </c>
    </row>
    <row r="8672" spans="1:17" x14ac:dyDescent="0.3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x14ac:dyDescent="0.3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x14ac:dyDescent="0.3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x14ac:dyDescent="0.3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</v>
      </c>
      <c r="P8675">
        <v>50459392</v>
      </c>
      <c r="Q8675" t="str">
        <f t="shared" si="138"/>
        <v>2-Low Income Residential</v>
      </c>
    </row>
    <row r="8676" spans="1:17" x14ac:dyDescent="0.3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x14ac:dyDescent="0.3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x14ac:dyDescent="0.3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x14ac:dyDescent="0.3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-1411843.67</v>
      </c>
      <c r="P8679">
        <v>52183427</v>
      </c>
      <c r="Q8679" t="str">
        <f t="shared" si="138"/>
        <v>3-Small C&amp;I</v>
      </c>
    </row>
    <row r="8680" spans="1:17" x14ac:dyDescent="0.3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x14ac:dyDescent="0.3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</v>
      </c>
      <c r="P8681">
        <v>83344</v>
      </c>
      <c r="Q8681" t="str">
        <f t="shared" si="138"/>
        <v>3-Small C&amp;I</v>
      </c>
    </row>
    <row r="8682" spans="1:17" x14ac:dyDescent="0.3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</v>
      </c>
      <c r="P8682">
        <v>437794</v>
      </c>
      <c r="Q8682" t="str">
        <f t="shared" si="138"/>
        <v>3-Small C&amp;I</v>
      </c>
    </row>
    <row r="8683" spans="1:17" x14ac:dyDescent="0.3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</v>
      </c>
      <c r="P8683">
        <v>5285301</v>
      </c>
      <c r="Q8683" t="str">
        <f t="shared" si="138"/>
        <v>3-Small C&amp;I</v>
      </c>
    </row>
    <row r="8684" spans="1:17" x14ac:dyDescent="0.3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</v>
      </c>
      <c r="P8684">
        <v>178476</v>
      </c>
      <c r="Q8684" t="str">
        <f t="shared" si="138"/>
        <v>3-Small C&amp;I</v>
      </c>
    </row>
    <row r="8685" spans="1:17" x14ac:dyDescent="0.3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216673.58</v>
      </c>
      <c r="P8685">
        <v>935414</v>
      </c>
      <c r="Q8685" t="str">
        <f t="shared" si="138"/>
        <v>4-Medium C&amp;I</v>
      </c>
    </row>
    <row r="8686" spans="1:17" x14ac:dyDescent="0.3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</v>
      </c>
      <c r="P8686">
        <v>0</v>
      </c>
      <c r="Q8686" t="str">
        <f t="shared" si="138"/>
        <v>3-Small C&amp;I</v>
      </c>
    </row>
    <row r="8687" spans="1:17" x14ac:dyDescent="0.3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1418.86</v>
      </c>
      <c r="P8687">
        <v>13576</v>
      </c>
      <c r="Q8687" t="str">
        <f t="shared" si="138"/>
        <v>3-Small C&amp;I</v>
      </c>
    </row>
    <row r="8688" spans="1:17" x14ac:dyDescent="0.3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</v>
      </c>
      <c r="P8688">
        <v>5160</v>
      </c>
      <c r="Q8688" t="str">
        <f t="shared" si="138"/>
        <v>4-Medium C&amp;I</v>
      </c>
    </row>
    <row r="8689" spans="1:17" x14ac:dyDescent="0.3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x14ac:dyDescent="0.3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x14ac:dyDescent="0.3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</v>
      </c>
      <c r="P8691">
        <v>455817</v>
      </c>
      <c r="Q8691" t="str">
        <f t="shared" si="138"/>
        <v>4-Medium C&amp;I</v>
      </c>
    </row>
    <row r="8692" spans="1:17" x14ac:dyDescent="0.3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81313.09</v>
      </c>
      <c r="P8692">
        <v>173820</v>
      </c>
      <c r="Q8692" t="str">
        <f t="shared" si="138"/>
        <v>Street</v>
      </c>
    </row>
    <row r="8693" spans="1:17" x14ac:dyDescent="0.3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x14ac:dyDescent="0.3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x14ac:dyDescent="0.3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</v>
      </c>
      <c r="P8695">
        <v>4374</v>
      </c>
      <c r="Q8695" t="str">
        <f t="shared" si="138"/>
        <v>3-Small C&amp;I</v>
      </c>
    </row>
    <row r="8696" spans="1:17" x14ac:dyDescent="0.3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7575.03</v>
      </c>
      <c r="P8696">
        <v>32640</v>
      </c>
      <c r="Q8696" t="str">
        <f t="shared" si="138"/>
        <v>5-Large C&amp;I</v>
      </c>
    </row>
    <row r="8697" spans="1:17" x14ac:dyDescent="0.3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x14ac:dyDescent="0.3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x14ac:dyDescent="0.3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</v>
      </c>
      <c r="P8699">
        <v>2774072</v>
      </c>
      <c r="Q8699" t="str">
        <f t="shared" si="138"/>
        <v>1-Residential</v>
      </c>
    </row>
    <row r="8700" spans="1:17" x14ac:dyDescent="0.3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</v>
      </c>
      <c r="P8700">
        <v>9509</v>
      </c>
      <c r="Q8700" t="str">
        <f t="shared" si="138"/>
        <v>OTHER</v>
      </c>
    </row>
    <row r="8701" spans="1:17" x14ac:dyDescent="0.3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</v>
      </c>
      <c r="P8701">
        <v>115579291</v>
      </c>
      <c r="Q8701" t="str">
        <f t="shared" si="138"/>
        <v>3-Small C&amp;I</v>
      </c>
    </row>
    <row r="8702" spans="1:17" x14ac:dyDescent="0.3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</v>
      </c>
      <c r="P8702">
        <v>447920</v>
      </c>
      <c r="Q8702" t="str">
        <f t="shared" si="138"/>
        <v>3-Small C&amp;I</v>
      </c>
    </row>
    <row r="8703" spans="1:17" x14ac:dyDescent="0.3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</v>
      </c>
      <c r="P8703">
        <v>1437847</v>
      </c>
      <c r="Q8703" t="str">
        <f t="shared" si="138"/>
        <v>3-Small C&amp;I</v>
      </c>
    </row>
    <row r="8704" spans="1:17" x14ac:dyDescent="0.3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</v>
      </c>
      <c r="P8704">
        <v>8171277</v>
      </c>
      <c r="Q8704" t="str">
        <f t="shared" si="138"/>
        <v>3-Small C&amp;I</v>
      </c>
    </row>
    <row r="8705" spans="1:17" x14ac:dyDescent="0.3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x14ac:dyDescent="0.3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734180.82</v>
      </c>
      <c r="P8706">
        <v>7396042</v>
      </c>
      <c r="Q8706" t="str">
        <f t="shared" si="138"/>
        <v>4-Medium C&amp;I</v>
      </c>
    </row>
    <row r="8707" spans="1:17" x14ac:dyDescent="0.3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x14ac:dyDescent="0.3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</v>
      </c>
      <c r="P8708">
        <v>1534648</v>
      </c>
      <c r="Q8708" t="str">
        <f t="shared" si="138"/>
        <v>3-Small C&amp;I</v>
      </c>
    </row>
    <row r="8709" spans="1:17" x14ac:dyDescent="0.3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x14ac:dyDescent="0.3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x14ac:dyDescent="0.3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</v>
      </c>
      <c r="P8711">
        <v>7800</v>
      </c>
      <c r="Q8711" t="str">
        <f t="shared" si="138"/>
        <v>4-Medium C&amp;I</v>
      </c>
    </row>
    <row r="8712" spans="1:17" x14ac:dyDescent="0.3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</v>
      </c>
      <c r="P8712">
        <v>2915269</v>
      </c>
      <c r="Q8712" t="str">
        <f t="shared" si="138"/>
        <v>4-Medium C&amp;I</v>
      </c>
    </row>
    <row r="8713" spans="1:17" x14ac:dyDescent="0.3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</v>
      </c>
      <c r="P8713">
        <v>6757</v>
      </c>
      <c r="Q8713" t="str">
        <f t="shared" ref="Q8713:Q8776" si="139">VLOOKUP(TRIM(J8713),S:T,2,FALSE)</f>
        <v>Street</v>
      </c>
    </row>
    <row r="8714" spans="1:17" x14ac:dyDescent="0.3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5224.87</v>
      </c>
      <c r="P8714">
        <v>11413</v>
      </c>
      <c r="Q8714" t="str">
        <f t="shared" si="139"/>
        <v>Street</v>
      </c>
    </row>
    <row r="8715" spans="1:17" x14ac:dyDescent="0.3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x14ac:dyDescent="0.3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5146.49</v>
      </c>
      <c r="P8716">
        <v>17800</v>
      </c>
      <c r="Q8716" t="str">
        <f t="shared" si="139"/>
        <v>5-Large C&amp;I</v>
      </c>
    </row>
    <row r="8717" spans="1:17" x14ac:dyDescent="0.3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x14ac:dyDescent="0.3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x14ac:dyDescent="0.3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539604.61</v>
      </c>
      <c r="P8719">
        <v>4457003</v>
      </c>
      <c r="Q8719" t="str">
        <f t="shared" si="139"/>
        <v>3-Small C&amp;I</v>
      </c>
    </row>
    <row r="8720" spans="1:17" x14ac:dyDescent="0.3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43.69</v>
      </c>
      <c r="P8720">
        <v>300</v>
      </c>
      <c r="Q8720" t="str">
        <f t="shared" si="139"/>
        <v>3-Small C&amp;I</v>
      </c>
    </row>
    <row r="8721" spans="1:17" x14ac:dyDescent="0.3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x14ac:dyDescent="0.3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287.02</v>
      </c>
      <c r="P8722">
        <v>893</v>
      </c>
      <c r="Q8722" t="str">
        <f t="shared" si="139"/>
        <v>3-Small C&amp;I</v>
      </c>
    </row>
    <row r="8723" spans="1:17" x14ac:dyDescent="0.3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-139918.74</v>
      </c>
      <c r="P8723">
        <v>-319868</v>
      </c>
      <c r="Q8723" t="str">
        <f t="shared" si="139"/>
        <v>Street</v>
      </c>
    </row>
    <row r="8724" spans="1:17" x14ac:dyDescent="0.3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-695.27</v>
      </c>
      <c r="P8724">
        <v>-10685</v>
      </c>
      <c r="Q8724" t="str">
        <f t="shared" si="139"/>
        <v>Street</v>
      </c>
    </row>
    <row r="8725" spans="1:17" x14ac:dyDescent="0.3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x14ac:dyDescent="0.3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x14ac:dyDescent="0.3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795.01</v>
      </c>
      <c r="P8727">
        <v>1105</v>
      </c>
      <c r="Q8727" t="str">
        <f t="shared" si="139"/>
        <v>Street</v>
      </c>
    </row>
    <row r="8728" spans="1:17" x14ac:dyDescent="0.3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x14ac:dyDescent="0.3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x14ac:dyDescent="0.3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516.04</v>
      </c>
      <c r="P8730">
        <v>1851</v>
      </c>
      <c r="Q8730" t="str">
        <f t="shared" si="139"/>
        <v>Street</v>
      </c>
    </row>
    <row r="8731" spans="1:17" x14ac:dyDescent="0.3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</v>
      </c>
      <c r="P8731">
        <v>610</v>
      </c>
      <c r="Q8731" t="str">
        <f t="shared" si="139"/>
        <v>3-Small C&amp;I</v>
      </c>
    </row>
    <row r="8732" spans="1:17" x14ac:dyDescent="0.3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438505.92</v>
      </c>
      <c r="P8732">
        <v>506797</v>
      </c>
      <c r="Q8732" t="str">
        <f t="shared" si="139"/>
        <v>Street</v>
      </c>
    </row>
    <row r="8733" spans="1:17" x14ac:dyDescent="0.3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x14ac:dyDescent="0.3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8541.15</v>
      </c>
      <c r="P8734">
        <v>28780</v>
      </c>
      <c r="Q8734" t="str">
        <f t="shared" si="139"/>
        <v>Street</v>
      </c>
    </row>
    <row r="8735" spans="1:17" x14ac:dyDescent="0.3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x14ac:dyDescent="0.3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x14ac:dyDescent="0.3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x14ac:dyDescent="0.3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x14ac:dyDescent="0.3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</v>
      </c>
      <c r="P8739">
        <v>3195</v>
      </c>
      <c r="Q8739" t="str">
        <f t="shared" si="139"/>
        <v>Street</v>
      </c>
    </row>
    <row r="8740" spans="1:17" x14ac:dyDescent="0.3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2019.58</v>
      </c>
      <c r="P8740">
        <v>395</v>
      </c>
      <c r="Q8740" t="str">
        <f t="shared" si="139"/>
        <v>Street</v>
      </c>
    </row>
    <row r="8741" spans="1:17" x14ac:dyDescent="0.3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x14ac:dyDescent="0.3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</v>
      </c>
      <c r="P8742">
        <v>4090</v>
      </c>
      <c r="Q8742" t="str">
        <f t="shared" si="139"/>
        <v>3-Small C&amp;I</v>
      </c>
    </row>
    <row r="8743" spans="1:17" x14ac:dyDescent="0.3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x14ac:dyDescent="0.3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x14ac:dyDescent="0.3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1330.35</v>
      </c>
      <c r="P8745">
        <v>4708</v>
      </c>
      <c r="Q8745" t="str">
        <f t="shared" si="139"/>
        <v>3-Small C&amp;I</v>
      </c>
    </row>
    <row r="8746" spans="1:17" x14ac:dyDescent="0.3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</v>
      </c>
      <c r="P8746">
        <v>3711999</v>
      </c>
      <c r="Q8746" t="str">
        <f t="shared" si="139"/>
        <v>2-Low Income Residential</v>
      </c>
    </row>
    <row r="8747" spans="1:17" x14ac:dyDescent="0.3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1474.62</v>
      </c>
      <c r="P8747">
        <v>7663</v>
      </c>
      <c r="Q8747" t="str">
        <f t="shared" si="139"/>
        <v>2-Low Income Residential</v>
      </c>
    </row>
    <row r="8748" spans="1:17" x14ac:dyDescent="0.3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</v>
      </c>
      <c r="P8748">
        <v>117</v>
      </c>
      <c r="Q8748" t="str">
        <f t="shared" si="139"/>
        <v>Street</v>
      </c>
    </row>
    <row r="8749" spans="1:17" x14ac:dyDescent="0.3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x14ac:dyDescent="0.3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</v>
      </c>
      <c r="P8750">
        <v>302</v>
      </c>
      <c r="Q8750" t="str">
        <f t="shared" si="139"/>
        <v>Street</v>
      </c>
    </row>
    <row r="8751" spans="1:17" x14ac:dyDescent="0.3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3936943.36</v>
      </c>
      <c r="P8751">
        <v>24664577</v>
      </c>
      <c r="Q8751" t="str">
        <f t="shared" si="139"/>
        <v>1-Residential</v>
      </c>
    </row>
    <row r="8752" spans="1:17" x14ac:dyDescent="0.3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x14ac:dyDescent="0.3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2713.45</v>
      </c>
      <c r="P8753">
        <v>21182</v>
      </c>
      <c r="Q8753" t="str">
        <f t="shared" si="139"/>
        <v>3-Small C&amp;I</v>
      </c>
    </row>
    <row r="8754" spans="1:17" x14ac:dyDescent="0.3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x14ac:dyDescent="0.3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</v>
      </c>
      <c r="P8755">
        <v>992</v>
      </c>
      <c r="Q8755" t="str">
        <f t="shared" si="139"/>
        <v>Street</v>
      </c>
    </row>
    <row r="8756" spans="1:17" x14ac:dyDescent="0.3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8042.57</v>
      </c>
      <c r="P8756">
        <v>9594</v>
      </c>
      <c r="Q8756" t="str">
        <f t="shared" si="139"/>
        <v>Street</v>
      </c>
    </row>
    <row r="8757" spans="1:17" x14ac:dyDescent="0.3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</v>
      </c>
      <c r="P8757">
        <v>7</v>
      </c>
      <c r="Q8757" t="str">
        <f t="shared" si="139"/>
        <v>3-Small C&amp;I</v>
      </c>
    </row>
    <row r="8758" spans="1:17" x14ac:dyDescent="0.3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x14ac:dyDescent="0.3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x14ac:dyDescent="0.3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x14ac:dyDescent="0.3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</v>
      </c>
      <c r="P8761">
        <v>20206</v>
      </c>
      <c r="Q8761" t="str">
        <f t="shared" si="139"/>
        <v>3-Small C&amp;I</v>
      </c>
    </row>
    <row r="8762" spans="1:17" x14ac:dyDescent="0.3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x14ac:dyDescent="0.3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</v>
      </c>
      <c r="P8763">
        <v>93800</v>
      </c>
      <c r="Q8763" t="str">
        <f t="shared" si="139"/>
        <v>5-Large C&amp;I</v>
      </c>
    </row>
    <row r="8764" spans="1:17" x14ac:dyDescent="0.3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2872.62</v>
      </c>
      <c r="P8764">
        <v>23220</v>
      </c>
      <c r="Q8764" t="str">
        <f t="shared" si="139"/>
        <v>3-Small C&amp;I</v>
      </c>
    </row>
    <row r="8765" spans="1:17" x14ac:dyDescent="0.3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x14ac:dyDescent="0.3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x14ac:dyDescent="0.3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x14ac:dyDescent="0.3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x14ac:dyDescent="0.3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7268.44</v>
      </c>
      <c r="P8769">
        <v>31000</v>
      </c>
      <c r="Q8769" t="str">
        <f t="shared" si="139"/>
        <v>4-Medium C&amp;I</v>
      </c>
    </row>
    <row r="8770" spans="1:17" x14ac:dyDescent="0.3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</v>
      </c>
      <c r="P8770">
        <v>2783318</v>
      </c>
      <c r="Q8770" t="str">
        <f t="shared" si="139"/>
        <v>OTHER</v>
      </c>
    </row>
    <row r="8771" spans="1:17" x14ac:dyDescent="0.3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</v>
      </c>
      <c r="P8771">
        <v>36669</v>
      </c>
      <c r="Q8771" t="str">
        <f t="shared" si="139"/>
        <v>5-Large C&amp;I</v>
      </c>
    </row>
    <row r="8772" spans="1:17" x14ac:dyDescent="0.3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</v>
      </c>
      <c r="P8772">
        <v>63587</v>
      </c>
      <c r="Q8772" t="str">
        <f t="shared" si="139"/>
        <v>3-Small C&amp;I</v>
      </c>
    </row>
    <row r="8773" spans="1:17" x14ac:dyDescent="0.3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</v>
      </c>
      <c r="P8773">
        <v>2844</v>
      </c>
      <c r="Q8773" t="str">
        <f t="shared" si="139"/>
        <v>3-Small C&amp;I</v>
      </c>
    </row>
    <row r="8774" spans="1:17" x14ac:dyDescent="0.3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</v>
      </c>
      <c r="P8774">
        <v>46720</v>
      </c>
      <c r="Q8774" t="str">
        <f t="shared" si="139"/>
        <v>4-Medium C&amp;I</v>
      </c>
    </row>
    <row r="8775" spans="1:17" x14ac:dyDescent="0.3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x14ac:dyDescent="0.3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x14ac:dyDescent="0.3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</v>
      </c>
      <c r="P8777">
        <v>13569</v>
      </c>
      <c r="Q8777" t="str">
        <f t="shared" ref="Q8777:Q8840" si="140">VLOOKUP(TRIM(J8777),S:T,2,FALSE)</f>
        <v>3-Small C&amp;I</v>
      </c>
    </row>
    <row r="8778" spans="1:17" x14ac:dyDescent="0.3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x14ac:dyDescent="0.3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x14ac:dyDescent="0.3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x14ac:dyDescent="0.3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5319.9</v>
      </c>
      <c r="P8781">
        <v>72281</v>
      </c>
      <c r="Q8781" t="str">
        <f t="shared" si="140"/>
        <v>2-Low Income Residential</v>
      </c>
    </row>
    <row r="8782" spans="1:17" x14ac:dyDescent="0.3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8232.91</v>
      </c>
      <c r="P8782">
        <v>33272</v>
      </c>
      <c r="Q8782" t="str">
        <f t="shared" si="140"/>
        <v>3-Small C&amp;I</v>
      </c>
    </row>
    <row r="8783" spans="1:17" x14ac:dyDescent="0.3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836.54</v>
      </c>
      <c r="P8783">
        <v>6345</v>
      </c>
      <c r="Q8783" t="str">
        <f t="shared" si="140"/>
        <v>3-Small C&amp;I</v>
      </c>
    </row>
    <row r="8784" spans="1:17" x14ac:dyDescent="0.3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x14ac:dyDescent="0.3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60315.13</v>
      </c>
      <c r="P8785">
        <v>225616</v>
      </c>
      <c r="Q8785" t="str">
        <f t="shared" si="140"/>
        <v>3-Small C&amp;I</v>
      </c>
    </row>
    <row r="8786" spans="1:17" x14ac:dyDescent="0.3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</v>
      </c>
      <c r="P8786">
        <v>146</v>
      </c>
      <c r="Q8786" t="str">
        <f t="shared" si="140"/>
        <v>3-Small C&amp;I</v>
      </c>
    </row>
    <row r="8787" spans="1:17" x14ac:dyDescent="0.3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2924.2</v>
      </c>
      <c r="P8787">
        <v>10388</v>
      </c>
      <c r="Q8787" t="str">
        <f t="shared" si="140"/>
        <v>3-Small C&amp;I</v>
      </c>
    </row>
    <row r="8788" spans="1:17" x14ac:dyDescent="0.3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</v>
      </c>
      <c r="P8788">
        <v>12940</v>
      </c>
      <c r="Q8788" t="str">
        <f t="shared" si="140"/>
        <v>4-Medium C&amp;I</v>
      </c>
    </row>
    <row r="8789" spans="1:17" x14ac:dyDescent="0.3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x14ac:dyDescent="0.3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</v>
      </c>
      <c r="P8790">
        <v>1001</v>
      </c>
      <c r="Q8790" t="str">
        <f t="shared" si="140"/>
        <v>3-Small C&amp;I</v>
      </c>
    </row>
    <row r="8791" spans="1:17" x14ac:dyDescent="0.3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x14ac:dyDescent="0.3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x14ac:dyDescent="0.3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303735.23</v>
      </c>
      <c r="P8793">
        <v>2377757</v>
      </c>
      <c r="Q8793" t="str">
        <f t="shared" si="140"/>
        <v>3-Small C&amp;I</v>
      </c>
    </row>
    <row r="8794" spans="1:17" x14ac:dyDescent="0.3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</v>
      </c>
      <c r="P8794">
        <v>1664</v>
      </c>
      <c r="Q8794" t="str">
        <f t="shared" si="140"/>
        <v>3-Small C&amp;I</v>
      </c>
    </row>
    <row r="8795" spans="1:17" x14ac:dyDescent="0.3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</v>
      </c>
      <c r="P8795">
        <v>5820</v>
      </c>
      <c r="Q8795" t="str">
        <f t="shared" si="140"/>
        <v>3-Small C&amp;I</v>
      </c>
    </row>
    <row r="8796" spans="1:17" x14ac:dyDescent="0.3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x14ac:dyDescent="0.3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205422.55</v>
      </c>
      <c r="P8797">
        <v>1953074</v>
      </c>
      <c r="Q8797" t="str">
        <f t="shared" si="140"/>
        <v>4-Medium C&amp;I</v>
      </c>
    </row>
    <row r="8798" spans="1:17" x14ac:dyDescent="0.3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</v>
      </c>
      <c r="P8798">
        <v>1275</v>
      </c>
      <c r="Q8798" t="str">
        <f t="shared" si="140"/>
        <v>4-Medium C&amp;I</v>
      </c>
    </row>
    <row r="8799" spans="1:17" x14ac:dyDescent="0.3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801.29</v>
      </c>
      <c r="P8799">
        <v>3280</v>
      </c>
      <c r="Q8799" t="str">
        <f t="shared" si="140"/>
        <v>4-Medium C&amp;I</v>
      </c>
    </row>
    <row r="8800" spans="1:17" x14ac:dyDescent="0.3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x14ac:dyDescent="0.3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27.47</v>
      </c>
      <c r="P8801">
        <v>139</v>
      </c>
      <c r="Q8801" t="str">
        <f t="shared" si="140"/>
        <v>3-Small C&amp;I</v>
      </c>
    </row>
    <row r="8802" spans="1:17" x14ac:dyDescent="0.3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</v>
      </c>
      <c r="P8802">
        <v>13994</v>
      </c>
      <c r="Q8802" t="str">
        <f t="shared" si="140"/>
        <v>Street</v>
      </c>
    </row>
    <row r="8803" spans="1:17" x14ac:dyDescent="0.3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1337.86</v>
      </c>
      <c r="P8803">
        <v>5885</v>
      </c>
      <c r="Q8803" t="str">
        <f t="shared" si="140"/>
        <v>Street</v>
      </c>
    </row>
    <row r="8804" spans="1:17" x14ac:dyDescent="0.3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x14ac:dyDescent="0.3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</v>
      </c>
      <c r="P8805">
        <v>125863</v>
      </c>
      <c r="Q8805" t="str">
        <f t="shared" si="140"/>
        <v>1-Residential</v>
      </c>
    </row>
    <row r="8806" spans="1:17" x14ac:dyDescent="0.3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x14ac:dyDescent="0.3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12.03</v>
      </c>
      <c r="P8807">
        <v>26</v>
      </c>
      <c r="Q8807" t="str">
        <f t="shared" si="140"/>
        <v>Street</v>
      </c>
    </row>
    <row r="8808" spans="1:17" x14ac:dyDescent="0.3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x14ac:dyDescent="0.3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x14ac:dyDescent="0.3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x14ac:dyDescent="0.3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</v>
      </c>
      <c r="P8811">
        <v>700122</v>
      </c>
      <c r="Q8811" t="str">
        <f t="shared" si="140"/>
        <v>3-Small C&amp;I</v>
      </c>
    </row>
    <row r="8812" spans="1:17" x14ac:dyDescent="0.3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x14ac:dyDescent="0.3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x14ac:dyDescent="0.3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x14ac:dyDescent="0.3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-3960.85</v>
      </c>
      <c r="P8815">
        <v>8824</v>
      </c>
      <c r="Q8815" t="str">
        <f t="shared" si="140"/>
        <v>3-Small C&amp;I</v>
      </c>
    </row>
    <row r="8816" spans="1:17" x14ac:dyDescent="0.3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6128.83</v>
      </c>
      <c r="P8816">
        <v>12074</v>
      </c>
      <c r="Q8816" t="str">
        <f t="shared" si="140"/>
        <v>Street</v>
      </c>
    </row>
    <row r="8817" spans="1:17" x14ac:dyDescent="0.3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</v>
      </c>
      <c r="P8817">
        <v>31743</v>
      </c>
      <c r="Q8817" t="str">
        <f t="shared" si="140"/>
        <v>Street</v>
      </c>
    </row>
    <row r="8818" spans="1:17" x14ac:dyDescent="0.3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x14ac:dyDescent="0.3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x14ac:dyDescent="0.3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x14ac:dyDescent="0.3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x14ac:dyDescent="0.3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x14ac:dyDescent="0.3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54780.85</v>
      </c>
      <c r="P8823">
        <v>376908</v>
      </c>
      <c r="Q8823" t="str">
        <f t="shared" si="140"/>
        <v>3-Small C&amp;I</v>
      </c>
    </row>
    <row r="8824" spans="1:17" x14ac:dyDescent="0.3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</v>
      </c>
      <c r="P8824">
        <v>1089677</v>
      </c>
      <c r="Q8824" t="str">
        <f t="shared" si="140"/>
        <v>1-Residential</v>
      </c>
    </row>
    <row r="8825" spans="1:17" x14ac:dyDescent="0.3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</v>
      </c>
      <c r="P8825">
        <v>117</v>
      </c>
      <c r="Q8825" t="str">
        <f t="shared" si="140"/>
        <v>1-Residential</v>
      </c>
    </row>
    <row r="8826" spans="1:17" x14ac:dyDescent="0.3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x14ac:dyDescent="0.3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</v>
      </c>
      <c r="P8827">
        <v>2617</v>
      </c>
      <c r="Q8827" t="str">
        <f t="shared" si="140"/>
        <v>2-Low Income Residential</v>
      </c>
    </row>
    <row r="8828" spans="1:17" x14ac:dyDescent="0.3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</v>
      </c>
      <c r="P8828">
        <v>83705</v>
      </c>
      <c r="Q8828" t="str">
        <f t="shared" si="140"/>
        <v>3-Small C&amp;I</v>
      </c>
    </row>
    <row r="8829" spans="1:17" x14ac:dyDescent="0.3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</v>
      </c>
      <c r="P8829">
        <v>507257</v>
      </c>
      <c r="Q8829" t="str">
        <f t="shared" si="140"/>
        <v>3-Small C&amp;I</v>
      </c>
    </row>
    <row r="8830" spans="1:17" x14ac:dyDescent="0.3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992388.47</v>
      </c>
      <c r="P8830">
        <v>5389664</v>
      </c>
      <c r="Q8830" t="str">
        <f t="shared" si="140"/>
        <v>3-Small C&amp;I</v>
      </c>
    </row>
    <row r="8831" spans="1:17" x14ac:dyDescent="0.3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</v>
      </c>
      <c r="P8831">
        <v>151172</v>
      </c>
      <c r="Q8831" t="str">
        <f t="shared" si="140"/>
        <v>3-Small C&amp;I</v>
      </c>
    </row>
    <row r="8832" spans="1:17" x14ac:dyDescent="0.3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</v>
      </c>
      <c r="P8832">
        <v>783463</v>
      </c>
      <c r="Q8832" t="str">
        <f t="shared" si="140"/>
        <v>4-Medium C&amp;I</v>
      </c>
    </row>
    <row r="8833" spans="1:17" x14ac:dyDescent="0.3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</v>
      </c>
      <c r="P8833">
        <v>0</v>
      </c>
      <c r="Q8833" t="str">
        <f t="shared" si="140"/>
        <v>3-Small C&amp;I</v>
      </c>
    </row>
    <row r="8834" spans="1:17" x14ac:dyDescent="0.3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1665.1</v>
      </c>
      <c r="P8834">
        <v>13487</v>
      </c>
      <c r="Q8834" t="str">
        <f t="shared" si="140"/>
        <v>3-Small C&amp;I</v>
      </c>
    </row>
    <row r="8835" spans="1:17" x14ac:dyDescent="0.3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4729.07</v>
      </c>
      <c r="P8835">
        <v>20640</v>
      </c>
      <c r="Q8835" t="str">
        <f t="shared" si="140"/>
        <v>4-Medium C&amp;I</v>
      </c>
    </row>
    <row r="8836" spans="1:17" x14ac:dyDescent="0.3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x14ac:dyDescent="0.3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113094.51</v>
      </c>
      <c r="P8837">
        <v>504473</v>
      </c>
      <c r="Q8837" t="str">
        <f t="shared" si="140"/>
        <v>4-Medium C&amp;I</v>
      </c>
    </row>
    <row r="8838" spans="1:17" x14ac:dyDescent="0.3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x14ac:dyDescent="0.3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</v>
      </c>
      <c r="P8839">
        <v>190396</v>
      </c>
      <c r="Q8839" t="str">
        <f t="shared" si="140"/>
        <v>Street</v>
      </c>
    </row>
    <row r="8840" spans="1:17" x14ac:dyDescent="0.3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133313.18</v>
      </c>
      <c r="P8840">
        <v>312902</v>
      </c>
      <c r="Q8840" t="str">
        <f t="shared" si="140"/>
        <v>Street</v>
      </c>
    </row>
    <row r="8841" spans="1:17" x14ac:dyDescent="0.3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305373.99</v>
      </c>
      <c r="P8841">
        <v>1033801</v>
      </c>
      <c r="Q8841" t="str">
        <f t="shared" ref="Q8841:Q8904" si="141">VLOOKUP(TRIM(J8841),S:T,2,FALSE)</f>
        <v>Street</v>
      </c>
    </row>
    <row r="8842" spans="1:17" x14ac:dyDescent="0.3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x14ac:dyDescent="0.3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</v>
      </c>
      <c r="P8843">
        <v>28480</v>
      </c>
      <c r="Q8843" t="str">
        <f t="shared" si="141"/>
        <v>5-Large C&amp;I</v>
      </c>
    </row>
    <row r="8844" spans="1:17" x14ac:dyDescent="0.3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x14ac:dyDescent="0.3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x14ac:dyDescent="0.3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</v>
      </c>
      <c r="P8846">
        <v>2529671</v>
      </c>
      <c r="Q8846" t="str">
        <f t="shared" si="141"/>
        <v>1-Residential</v>
      </c>
    </row>
    <row r="8847" spans="1:17" x14ac:dyDescent="0.3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464.33</v>
      </c>
      <c r="P8847">
        <v>10363</v>
      </c>
      <c r="Q8847" t="str">
        <f t="shared" si="141"/>
        <v>OTHER</v>
      </c>
    </row>
    <row r="8848" spans="1:17" x14ac:dyDescent="0.3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4726177.51</v>
      </c>
      <c r="P8848">
        <v>109691875</v>
      </c>
      <c r="Q8848" t="str">
        <f t="shared" si="141"/>
        <v>3-Small C&amp;I</v>
      </c>
    </row>
    <row r="8849" spans="1:17" x14ac:dyDescent="0.3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x14ac:dyDescent="0.3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</v>
      </c>
      <c r="P8850">
        <v>1353535</v>
      </c>
      <c r="Q8850" t="str">
        <f t="shared" si="141"/>
        <v>3-Small C&amp;I</v>
      </c>
    </row>
    <row r="8851" spans="1:17" x14ac:dyDescent="0.3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x14ac:dyDescent="0.3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x14ac:dyDescent="0.3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</v>
      </c>
      <c r="P8853">
        <v>6847605</v>
      </c>
      <c r="Q8853" t="str">
        <f t="shared" si="141"/>
        <v>4-Medium C&amp;I</v>
      </c>
    </row>
    <row r="8854" spans="1:17" x14ac:dyDescent="0.3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x14ac:dyDescent="0.3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217088.33</v>
      </c>
      <c r="P8855">
        <v>1499433</v>
      </c>
      <c r="Q8855" t="str">
        <f t="shared" si="141"/>
        <v>3-Small C&amp;I</v>
      </c>
    </row>
    <row r="8856" spans="1:17" x14ac:dyDescent="0.3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x14ac:dyDescent="0.3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96.35</v>
      </c>
      <c r="P8857">
        <v>305</v>
      </c>
      <c r="Q8857" t="str">
        <f t="shared" si="141"/>
        <v>3-Small C&amp;I</v>
      </c>
    </row>
    <row r="8858" spans="1:17" x14ac:dyDescent="0.3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</v>
      </c>
      <c r="P8858">
        <v>7880</v>
      </c>
      <c r="Q8858" t="str">
        <f t="shared" si="141"/>
        <v>4-Medium C&amp;I</v>
      </c>
    </row>
    <row r="8859" spans="1:17" x14ac:dyDescent="0.3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693614.23</v>
      </c>
      <c r="P8859">
        <v>2976185</v>
      </c>
      <c r="Q8859" t="str">
        <f t="shared" si="141"/>
        <v>4-Medium C&amp;I</v>
      </c>
    </row>
    <row r="8860" spans="1:17" x14ac:dyDescent="0.3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</v>
      </c>
      <c r="P8860">
        <v>7205</v>
      </c>
      <c r="Q8860" t="str">
        <f t="shared" si="141"/>
        <v>Street</v>
      </c>
    </row>
    <row r="8861" spans="1:17" x14ac:dyDescent="0.3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</v>
      </c>
      <c r="P8861">
        <v>12668</v>
      </c>
      <c r="Q8861" t="str">
        <f t="shared" si="141"/>
        <v>Street</v>
      </c>
    </row>
    <row r="8862" spans="1:17" x14ac:dyDescent="0.3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16740.14</v>
      </c>
      <c r="P8862">
        <v>57904</v>
      </c>
      <c r="Q8862" t="str">
        <f t="shared" si="141"/>
        <v>Street</v>
      </c>
    </row>
    <row r="8863" spans="1:17" x14ac:dyDescent="0.3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3440.35</v>
      </c>
      <c r="P8863">
        <v>13000</v>
      </c>
      <c r="Q8863" t="str">
        <f t="shared" si="141"/>
        <v>5-Large C&amp;I</v>
      </c>
    </row>
    <row r="8864" spans="1:17" x14ac:dyDescent="0.3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x14ac:dyDescent="0.3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x14ac:dyDescent="0.3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</v>
      </c>
      <c r="P8866">
        <v>4108804</v>
      </c>
      <c r="Q8866" t="str">
        <f t="shared" si="141"/>
        <v>3-Small C&amp;I</v>
      </c>
    </row>
    <row r="8867" spans="1:17" x14ac:dyDescent="0.3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43.69</v>
      </c>
      <c r="P8867">
        <v>300</v>
      </c>
      <c r="Q8867" t="str">
        <f t="shared" si="141"/>
        <v>3-Small C&amp;I</v>
      </c>
    </row>
    <row r="8868" spans="1:17" x14ac:dyDescent="0.3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x14ac:dyDescent="0.3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344.58</v>
      </c>
      <c r="P8869">
        <v>1119</v>
      </c>
      <c r="Q8869" t="str">
        <f t="shared" si="141"/>
        <v>3-Small C&amp;I</v>
      </c>
    </row>
    <row r="8870" spans="1:17" x14ac:dyDescent="0.3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x14ac:dyDescent="0.3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</v>
      </c>
      <c r="P8871">
        <v>66443</v>
      </c>
      <c r="Q8871" t="str">
        <f t="shared" si="141"/>
        <v>Street</v>
      </c>
    </row>
    <row r="8872" spans="1:17" x14ac:dyDescent="0.3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</v>
      </c>
      <c r="P8872">
        <v>60982</v>
      </c>
      <c r="Q8872" t="str">
        <f t="shared" si="141"/>
        <v>Street</v>
      </c>
    </row>
    <row r="8873" spans="1:17" x14ac:dyDescent="0.3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48568.81</v>
      </c>
      <c r="P8873">
        <v>103176</v>
      </c>
      <c r="Q8873" t="str">
        <f t="shared" si="141"/>
        <v>Street</v>
      </c>
    </row>
    <row r="8874" spans="1:17" x14ac:dyDescent="0.3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x14ac:dyDescent="0.3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</v>
      </c>
      <c r="P8875">
        <v>34566</v>
      </c>
      <c r="Q8875" t="str">
        <f t="shared" si="141"/>
        <v>Street</v>
      </c>
    </row>
    <row r="8876" spans="1:17" x14ac:dyDescent="0.3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x14ac:dyDescent="0.3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</v>
      </c>
      <c r="P8877">
        <v>1829</v>
      </c>
      <c r="Q8877" t="str">
        <f t="shared" si="141"/>
        <v>Street</v>
      </c>
    </row>
    <row r="8878" spans="1:17" x14ac:dyDescent="0.3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x14ac:dyDescent="0.3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</v>
      </c>
      <c r="P8879">
        <v>806140</v>
      </c>
      <c r="Q8879" t="str">
        <f t="shared" si="141"/>
        <v>Street</v>
      </c>
    </row>
    <row r="8880" spans="1:17" x14ac:dyDescent="0.3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x14ac:dyDescent="0.3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x14ac:dyDescent="0.3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</v>
      </c>
      <c r="P8882">
        <v>3388</v>
      </c>
      <c r="Q8882" t="str">
        <f t="shared" si="141"/>
        <v>Street</v>
      </c>
    </row>
    <row r="8883" spans="1:17" x14ac:dyDescent="0.3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265472.11</v>
      </c>
      <c r="P8883">
        <v>2077754</v>
      </c>
      <c r="Q8883" t="str">
        <f t="shared" si="141"/>
        <v>Street</v>
      </c>
    </row>
    <row r="8884" spans="1:17" x14ac:dyDescent="0.3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308.08</v>
      </c>
      <c r="P8884">
        <v>1508</v>
      </c>
      <c r="Q8884" t="str">
        <f t="shared" si="141"/>
        <v>3-Small C&amp;I</v>
      </c>
    </row>
    <row r="8885" spans="1:17" x14ac:dyDescent="0.3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x14ac:dyDescent="0.3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x14ac:dyDescent="0.3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x14ac:dyDescent="0.3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1254.58</v>
      </c>
      <c r="P8888">
        <v>326</v>
      </c>
      <c r="Q8888" t="str">
        <f t="shared" si="141"/>
        <v>Street</v>
      </c>
    </row>
    <row r="8889" spans="1:17" x14ac:dyDescent="0.3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857.78</v>
      </c>
      <c r="P8889">
        <v>4767</v>
      </c>
      <c r="Q8889" t="str">
        <f t="shared" si="141"/>
        <v>3-Small C&amp;I</v>
      </c>
    </row>
    <row r="8890" spans="1:17" x14ac:dyDescent="0.3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</v>
      </c>
      <c r="P8890">
        <v>16527856</v>
      </c>
      <c r="Q8890" t="str">
        <f t="shared" si="141"/>
        <v>1-Residential</v>
      </c>
    </row>
    <row r="8891" spans="1:17" x14ac:dyDescent="0.3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x14ac:dyDescent="0.3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1027.58</v>
      </c>
      <c r="P8892">
        <v>3647</v>
      </c>
      <c r="Q8892" t="str">
        <f t="shared" si="141"/>
        <v>3-Small C&amp;I</v>
      </c>
    </row>
    <row r="8893" spans="1:17" x14ac:dyDescent="0.3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668968.49</v>
      </c>
      <c r="P8893">
        <v>3446677</v>
      </c>
      <c r="Q8893" t="str">
        <f t="shared" si="141"/>
        <v>2-Low Income Residential</v>
      </c>
    </row>
    <row r="8894" spans="1:17" x14ac:dyDescent="0.3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1959.33</v>
      </c>
      <c r="P8894">
        <v>10053</v>
      </c>
      <c r="Q8894" t="str">
        <f t="shared" si="141"/>
        <v>2-Low Income Residential</v>
      </c>
    </row>
    <row r="8895" spans="1:17" x14ac:dyDescent="0.3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x14ac:dyDescent="0.3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x14ac:dyDescent="0.3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93.16</v>
      </c>
      <c r="P8897">
        <v>336</v>
      </c>
      <c r="Q8897" t="str">
        <f t="shared" si="141"/>
        <v>Street</v>
      </c>
    </row>
    <row r="8898" spans="1:17" x14ac:dyDescent="0.3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3567992.61</v>
      </c>
      <c r="P8898">
        <v>22176397</v>
      </c>
      <c r="Q8898" t="str">
        <f t="shared" si="141"/>
        <v>1-Residential</v>
      </c>
    </row>
    <row r="8899" spans="1:17" x14ac:dyDescent="0.3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161442.68</v>
      </c>
      <c r="P8899">
        <v>3602789</v>
      </c>
      <c r="Q8899" t="str">
        <f t="shared" si="141"/>
        <v>2-Low Income Residential</v>
      </c>
    </row>
    <row r="8900" spans="1:17" x14ac:dyDescent="0.3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x14ac:dyDescent="0.3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x14ac:dyDescent="0.3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x14ac:dyDescent="0.3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7880.15</v>
      </c>
      <c r="P8903">
        <v>10644</v>
      </c>
      <c r="Q8903" t="str">
        <f t="shared" si="141"/>
        <v>Street</v>
      </c>
    </row>
    <row r="8904" spans="1:17" x14ac:dyDescent="0.3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x14ac:dyDescent="0.3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71.22</v>
      </c>
      <c r="P8905">
        <v>343</v>
      </c>
      <c r="Q8905" t="str">
        <f t="shared" ref="Q8905:Q8968" si="142">VLOOKUP(TRIM(J8905),S:T,2,FALSE)</f>
        <v>Street</v>
      </c>
    </row>
    <row r="8906" spans="1:17" x14ac:dyDescent="0.3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x14ac:dyDescent="0.3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x14ac:dyDescent="0.3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5300.45</v>
      </c>
      <c r="P8908">
        <v>20777</v>
      </c>
      <c r="Q8908" t="str">
        <f t="shared" si="142"/>
        <v>3-Small C&amp;I</v>
      </c>
    </row>
    <row r="8909" spans="1:17" x14ac:dyDescent="0.3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3030.37</v>
      </c>
      <c r="P8909">
        <v>13920</v>
      </c>
      <c r="Q8909" t="str">
        <f t="shared" si="142"/>
        <v>4-Medium C&amp;I</v>
      </c>
    </row>
    <row r="8910" spans="1:17" x14ac:dyDescent="0.3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x14ac:dyDescent="0.3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x14ac:dyDescent="0.3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4712.53</v>
      </c>
      <c r="P8912">
        <v>20200</v>
      </c>
      <c r="Q8912" t="str">
        <f t="shared" si="142"/>
        <v>4-Medium C&amp;I</v>
      </c>
    </row>
    <row r="8913" spans="1:17" x14ac:dyDescent="0.3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6283.66</v>
      </c>
      <c r="P8913">
        <v>31000</v>
      </c>
      <c r="Q8913" t="str">
        <f t="shared" si="142"/>
        <v>4-Medium C&amp;I</v>
      </c>
    </row>
    <row r="8914" spans="1:17" x14ac:dyDescent="0.3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</v>
      </c>
      <c r="P8914">
        <v>1457666</v>
      </c>
      <c r="Q8914" t="str">
        <f t="shared" si="142"/>
        <v>OTHER</v>
      </c>
    </row>
    <row r="8915" spans="1:17" x14ac:dyDescent="0.3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3021.47</v>
      </c>
      <c r="P8915">
        <v>33409</v>
      </c>
      <c r="Q8915" t="str">
        <f t="shared" si="142"/>
        <v>5-Large C&amp;I</v>
      </c>
    </row>
    <row r="8916" spans="1:17" x14ac:dyDescent="0.3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</v>
      </c>
      <c r="P8916">
        <v>60868</v>
      </c>
      <c r="Q8916" t="str">
        <f t="shared" si="142"/>
        <v>3-Small C&amp;I</v>
      </c>
    </row>
    <row r="8917" spans="1:17" x14ac:dyDescent="0.3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393.64</v>
      </c>
      <c r="P8917">
        <v>2844</v>
      </c>
      <c r="Q8917" t="str">
        <f t="shared" si="142"/>
        <v>3-Small C&amp;I</v>
      </c>
    </row>
    <row r="8918" spans="1:17" x14ac:dyDescent="0.3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</v>
      </c>
      <c r="P8918">
        <v>40120</v>
      </c>
      <c r="Q8918" t="str">
        <f t="shared" si="142"/>
        <v>4-Medium C&amp;I</v>
      </c>
    </row>
    <row r="8919" spans="1:17" x14ac:dyDescent="0.35">
      <c r="A8919" s="319">
        <v>4</v>
      </c>
      <c r="B8919" s="320" t="s">
        <v>249</v>
      </c>
      <c r="C8919" s="321">
        <v>2023</v>
      </c>
      <c r="D8919" s="321">
        <v>10</v>
      </c>
      <c r="E8919" s="320" t="s">
        <v>577</v>
      </c>
      <c r="F8919" s="327">
        <v>1</v>
      </c>
      <c r="G8919" s="320" t="s">
        <v>383</v>
      </c>
      <c r="H8919" s="320" t="s">
        <v>384</v>
      </c>
      <c r="I8919" s="320" t="s">
        <v>385</v>
      </c>
      <c r="J8919" s="320" t="s">
        <v>547</v>
      </c>
      <c r="K8919" s="320" t="s">
        <v>386</v>
      </c>
      <c r="L8919" s="320" t="s">
        <v>523</v>
      </c>
      <c r="M8919" s="320" t="s">
        <v>387</v>
      </c>
      <c r="N8919" s="322">
        <v>1705</v>
      </c>
      <c r="O8919" s="323">
        <v>409837.72</v>
      </c>
      <c r="P8919" s="322">
        <v>1336829</v>
      </c>
      <c r="Q8919" t="str">
        <f t="shared" si="142"/>
        <v>1-Residential</v>
      </c>
    </row>
    <row r="8920" spans="1:17" x14ac:dyDescent="0.35">
      <c r="A8920" s="314">
        <v>4</v>
      </c>
      <c r="B8920" s="315" t="s">
        <v>249</v>
      </c>
      <c r="C8920" s="316">
        <v>2023</v>
      </c>
      <c r="D8920" s="316">
        <v>10</v>
      </c>
      <c r="E8920" s="315" t="s">
        <v>577</v>
      </c>
      <c r="F8920" s="326">
        <v>1</v>
      </c>
      <c r="G8920" s="315" t="s">
        <v>383</v>
      </c>
      <c r="H8920" s="315" t="s">
        <v>388</v>
      </c>
      <c r="I8920" s="315" t="s">
        <v>389</v>
      </c>
      <c r="J8920" s="315" t="s">
        <v>547</v>
      </c>
      <c r="K8920" s="315" t="s">
        <v>386</v>
      </c>
      <c r="L8920" s="315" t="s">
        <v>523</v>
      </c>
      <c r="M8920" s="315" t="s">
        <v>387</v>
      </c>
      <c r="N8920" s="317">
        <v>1</v>
      </c>
      <c r="O8920" s="318">
        <v>1429.71</v>
      </c>
      <c r="P8920" s="317">
        <v>4738</v>
      </c>
      <c r="Q8920" t="str">
        <f t="shared" si="142"/>
        <v>1-Residential</v>
      </c>
    </row>
    <row r="8921" spans="1:17" x14ac:dyDescent="0.35">
      <c r="A8921" s="319">
        <v>4</v>
      </c>
      <c r="B8921" s="320" t="s">
        <v>249</v>
      </c>
      <c r="C8921" s="321">
        <v>2023</v>
      </c>
      <c r="D8921" s="321">
        <v>10</v>
      </c>
      <c r="E8921" s="320" t="s">
        <v>577</v>
      </c>
      <c r="F8921" s="327">
        <v>1</v>
      </c>
      <c r="G8921" s="320" t="s">
        <v>383</v>
      </c>
      <c r="H8921" s="320" t="s">
        <v>390</v>
      </c>
      <c r="I8921" s="320" t="s">
        <v>391</v>
      </c>
      <c r="J8921" s="320" t="s">
        <v>548</v>
      </c>
      <c r="K8921" s="320" t="s">
        <v>392</v>
      </c>
      <c r="L8921" s="320" t="s">
        <v>523</v>
      </c>
      <c r="M8921" s="320" t="s">
        <v>387</v>
      </c>
      <c r="N8921" s="322">
        <v>16</v>
      </c>
      <c r="O8921" s="323">
        <v>2582.0700000000002</v>
      </c>
      <c r="P8921" s="322">
        <v>9302</v>
      </c>
      <c r="Q8921" t="str">
        <f t="shared" si="142"/>
        <v>3-Small C&amp;I</v>
      </c>
    </row>
    <row r="8922" spans="1:17" x14ac:dyDescent="0.35">
      <c r="A8922" s="314">
        <v>4</v>
      </c>
      <c r="B8922" s="315" t="s">
        <v>249</v>
      </c>
      <c r="C8922" s="316">
        <v>2023</v>
      </c>
      <c r="D8922" s="316">
        <v>10</v>
      </c>
      <c r="E8922" s="315" t="s">
        <v>577</v>
      </c>
      <c r="F8922" s="326">
        <v>1</v>
      </c>
      <c r="G8922" s="315" t="s">
        <v>383</v>
      </c>
      <c r="H8922" s="315" t="s">
        <v>393</v>
      </c>
      <c r="I8922" s="315" t="s">
        <v>394</v>
      </c>
      <c r="J8922" s="315" t="s">
        <v>549</v>
      </c>
      <c r="K8922" s="315" t="s">
        <v>395</v>
      </c>
      <c r="L8922" s="315" t="s">
        <v>523</v>
      </c>
      <c r="M8922" s="315" t="s">
        <v>387</v>
      </c>
      <c r="N8922" s="317">
        <v>35</v>
      </c>
      <c r="O8922" s="318">
        <v>3947.77</v>
      </c>
      <c r="P8922" s="317">
        <v>19971</v>
      </c>
      <c r="Q8922" t="str">
        <f t="shared" si="142"/>
        <v>2-Low Income Residential</v>
      </c>
    </row>
    <row r="8923" spans="1:17" x14ac:dyDescent="0.35">
      <c r="A8923" s="319">
        <v>4</v>
      </c>
      <c r="B8923" s="320" t="s">
        <v>249</v>
      </c>
      <c r="C8923" s="321">
        <v>2023</v>
      </c>
      <c r="D8923" s="321">
        <v>10</v>
      </c>
      <c r="E8923" s="320" t="s">
        <v>577</v>
      </c>
      <c r="F8923" s="327">
        <v>1</v>
      </c>
      <c r="G8923" s="320" t="s">
        <v>383</v>
      </c>
      <c r="H8923" s="320" t="s">
        <v>396</v>
      </c>
      <c r="I8923" s="320" t="s">
        <v>397</v>
      </c>
      <c r="J8923" s="320" t="s">
        <v>551</v>
      </c>
      <c r="K8923" s="320" t="s">
        <v>398</v>
      </c>
      <c r="L8923" s="320" t="s">
        <v>523</v>
      </c>
      <c r="M8923" s="320" t="s">
        <v>387</v>
      </c>
      <c r="N8923" s="322">
        <v>3</v>
      </c>
      <c r="O8923" s="323">
        <v>361.31</v>
      </c>
      <c r="P8923" s="322">
        <v>1274</v>
      </c>
      <c r="Q8923" t="str">
        <f t="shared" si="142"/>
        <v>3-Small C&amp;I</v>
      </c>
    </row>
    <row r="8924" spans="1:17" x14ac:dyDescent="0.35">
      <c r="A8924" s="314">
        <v>4</v>
      </c>
      <c r="B8924" s="315" t="s">
        <v>249</v>
      </c>
      <c r="C8924" s="316">
        <v>2023</v>
      </c>
      <c r="D8924" s="316">
        <v>10</v>
      </c>
      <c r="E8924" s="315" t="s">
        <v>577</v>
      </c>
      <c r="F8924" s="326">
        <v>1</v>
      </c>
      <c r="G8924" s="315" t="s">
        <v>383</v>
      </c>
      <c r="H8924" s="315" t="s">
        <v>399</v>
      </c>
      <c r="I8924" s="315" t="s">
        <v>400</v>
      </c>
      <c r="J8924" s="315" t="s">
        <v>547</v>
      </c>
      <c r="K8924" s="315" t="s">
        <v>386</v>
      </c>
      <c r="L8924" s="315" t="s">
        <v>524</v>
      </c>
      <c r="M8924" s="315" t="s">
        <v>401</v>
      </c>
      <c r="N8924" s="317">
        <v>10425</v>
      </c>
      <c r="O8924" s="318">
        <v>1402049.97</v>
      </c>
      <c r="P8924" s="317">
        <v>8367651</v>
      </c>
      <c r="Q8924" t="str">
        <f t="shared" si="142"/>
        <v>1-Residential</v>
      </c>
    </row>
    <row r="8925" spans="1:17" x14ac:dyDescent="0.35">
      <c r="A8925" s="319">
        <v>4</v>
      </c>
      <c r="B8925" s="320" t="s">
        <v>249</v>
      </c>
      <c r="C8925" s="321">
        <v>2023</v>
      </c>
      <c r="D8925" s="321">
        <v>10</v>
      </c>
      <c r="E8925" s="320" t="s">
        <v>577</v>
      </c>
      <c r="F8925" s="327">
        <v>1</v>
      </c>
      <c r="G8925" s="320" t="s">
        <v>383</v>
      </c>
      <c r="H8925" s="320" t="s">
        <v>402</v>
      </c>
      <c r="I8925" s="320" t="s">
        <v>403</v>
      </c>
      <c r="J8925" s="320" t="s">
        <v>549</v>
      </c>
      <c r="K8925" s="320" t="s">
        <v>395</v>
      </c>
      <c r="L8925" s="320" t="s">
        <v>524</v>
      </c>
      <c r="M8925" s="320" t="s">
        <v>401</v>
      </c>
      <c r="N8925" s="322">
        <v>121</v>
      </c>
      <c r="O8925" s="323">
        <v>4448.5600000000004</v>
      </c>
      <c r="P8925" s="322">
        <v>69048</v>
      </c>
      <c r="Q8925" t="str">
        <f t="shared" si="142"/>
        <v>2-Low Income Residential</v>
      </c>
    </row>
    <row r="8926" spans="1:17" x14ac:dyDescent="0.35">
      <c r="A8926" s="314">
        <v>4</v>
      </c>
      <c r="B8926" s="315" t="s">
        <v>249</v>
      </c>
      <c r="C8926" s="316">
        <v>2023</v>
      </c>
      <c r="D8926" s="316">
        <v>10</v>
      </c>
      <c r="E8926" s="315" t="s">
        <v>577</v>
      </c>
      <c r="F8926" s="326">
        <v>1</v>
      </c>
      <c r="G8926" s="315" t="s">
        <v>383</v>
      </c>
      <c r="H8926" s="315" t="s">
        <v>404</v>
      </c>
      <c r="I8926" s="315" t="s">
        <v>405</v>
      </c>
      <c r="J8926" s="315" t="s">
        <v>548</v>
      </c>
      <c r="K8926" s="315" t="s">
        <v>392</v>
      </c>
      <c r="L8926" s="315" t="s">
        <v>524</v>
      </c>
      <c r="M8926" s="315" t="s">
        <v>401</v>
      </c>
      <c r="N8926" s="317">
        <v>32</v>
      </c>
      <c r="O8926" s="318">
        <v>3156.36</v>
      </c>
      <c r="P8926" s="317">
        <v>24134</v>
      </c>
      <c r="Q8926" t="str">
        <f t="shared" si="142"/>
        <v>3-Small C&amp;I</v>
      </c>
    </row>
    <row r="8927" spans="1:17" x14ac:dyDescent="0.35">
      <c r="A8927" s="319">
        <v>4</v>
      </c>
      <c r="B8927" s="320" t="s">
        <v>249</v>
      </c>
      <c r="C8927" s="321">
        <v>2023</v>
      </c>
      <c r="D8927" s="321">
        <v>10</v>
      </c>
      <c r="E8927" s="320" t="s">
        <v>577</v>
      </c>
      <c r="F8927" s="327">
        <v>1</v>
      </c>
      <c r="G8927" s="320" t="s">
        <v>383</v>
      </c>
      <c r="H8927" s="320" t="s">
        <v>406</v>
      </c>
      <c r="I8927" s="320" t="s">
        <v>407</v>
      </c>
      <c r="J8927" s="320" t="s">
        <v>551</v>
      </c>
      <c r="K8927" s="320" t="s">
        <v>398</v>
      </c>
      <c r="L8927" s="320" t="s">
        <v>524</v>
      </c>
      <c r="M8927" s="320" t="s">
        <v>401</v>
      </c>
      <c r="N8927" s="322">
        <v>4</v>
      </c>
      <c r="O8927" s="323">
        <v>723.89</v>
      </c>
      <c r="P8927" s="322">
        <v>5378</v>
      </c>
      <c r="Q8927" t="str">
        <f t="shared" si="142"/>
        <v>3-Small C&amp;I</v>
      </c>
    </row>
    <row r="8928" spans="1:17" x14ac:dyDescent="0.35">
      <c r="A8928" s="314">
        <v>4</v>
      </c>
      <c r="B8928" s="315" t="s">
        <v>249</v>
      </c>
      <c r="C8928" s="316">
        <v>2023</v>
      </c>
      <c r="D8928" s="316">
        <v>10</v>
      </c>
      <c r="E8928" s="315" t="s">
        <v>577</v>
      </c>
      <c r="F8928" s="326">
        <v>3</v>
      </c>
      <c r="G8928" s="315" t="s">
        <v>408</v>
      </c>
      <c r="H8928" s="315" t="s">
        <v>384</v>
      </c>
      <c r="I8928" s="315" t="s">
        <v>385</v>
      </c>
      <c r="J8928" s="315" t="s">
        <v>547</v>
      </c>
      <c r="K8928" s="315" t="s">
        <v>386</v>
      </c>
      <c r="L8928" s="315" t="s">
        <v>525</v>
      </c>
      <c r="M8928" s="315" t="s">
        <v>409</v>
      </c>
      <c r="N8928" s="317">
        <v>8</v>
      </c>
      <c r="O8928" s="318">
        <v>1281.8900000000001</v>
      </c>
      <c r="P8928" s="317">
        <v>4057</v>
      </c>
      <c r="Q8928" t="str">
        <f t="shared" si="142"/>
        <v>1-Residential</v>
      </c>
    </row>
    <row r="8929" spans="1:17" x14ac:dyDescent="0.35">
      <c r="A8929" s="319">
        <v>4</v>
      </c>
      <c r="B8929" s="320" t="s">
        <v>249</v>
      </c>
      <c r="C8929" s="321">
        <v>2023</v>
      </c>
      <c r="D8929" s="321">
        <v>10</v>
      </c>
      <c r="E8929" s="320" t="s">
        <v>577</v>
      </c>
      <c r="F8929" s="327">
        <v>3</v>
      </c>
      <c r="G8929" s="320" t="s">
        <v>408</v>
      </c>
      <c r="H8929" s="320" t="s">
        <v>390</v>
      </c>
      <c r="I8929" s="320" t="s">
        <v>391</v>
      </c>
      <c r="J8929" s="320" t="s">
        <v>548</v>
      </c>
      <c r="K8929" s="320" t="s">
        <v>392</v>
      </c>
      <c r="L8929" s="320" t="s">
        <v>525</v>
      </c>
      <c r="M8929" s="320" t="s">
        <v>409</v>
      </c>
      <c r="N8929" s="322">
        <v>174</v>
      </c>
      <c r="O8929" s="323">
        <v>30757.01</v>
      </c>
      <c r="P8929" s="322">
        <v>117656</v>
      </c>
      <c r="Q8929" t="str">
        <f t="shared" si="142"/>
        <v>3-Small C&amp;I</v>
      </c>
    </row>
    <row r="8930" spans="1:17" x14ac:dyDescent="0.35">
      <c r="A8930" s="314">
        <v>4</v>
      </c>
      <c r="B8930" s="315" t="s">
        <v>249</v>
      </c>
      <c r="C8930" s="316">
        <v>2023</v>
      </c>
      <c r="D8930" s="316">
        <v>10</v>
      </c>
      <c r="E8930" s="315" t="s">
        <v>577</v>
      </c>
      <c r="F8930" s="326">
        <v>3</v>
      </c>
      <c r="G8930" s="315" t="s">
        <v>408</v>
      </c>
      <c r="H8930" s="315" t="s">
        <v>413</v>
      </c>
      <c r="I8930" s="315" t="s">
        <v>414</v>
      </c>
      <c r="J8930" s="315" t="s">
        <v>550</v>
      </c>
      <c r="K8930" s="315" t="s">
        <v>415</v>
      </c>
      <c r="L8930" s="315" t="s">
        <v>525</v>
      </c>
      <c r="M8930" s="315" t="s">
        <v>409</v>
      </c>
      <c r="N8930" s="317">
        <v>1</v>
      </c>
      <c r="O8930" s="318">
        <v>40.5</v>
      </c>
      <c r="P8930" s="317">
        <v>119</v>
      </c>
      <c r="Q8930" t="str">
        <f t="shared" si="142"/>
        <v>3-Small C&amp;I</v>
      </c>
    </row>
    <row r="8931" spans="1:17" x14ac:dyDescent="0.35">
      <c r="A8931" s="319">
        <v>4</v>
      </c>
      <c r="B8931" s="320" t="s">
        <v>249</v>
      </c>
      <c r="C8931" s="321">
        <v>2023</v>
      </c>
      <c r="D8931" s="321">
        <v>10</v>
      </c>
      <c r="E8931" s="320" t="s">
        <v>577</v>
      </c>
      <c r="F8931" s="327">
        <v>3</v>
      </c>
      <c r="G8931" s="320" t="s">
        <v>408</v>
      </c>
      <c r="H8931" s="320" t="s">
        <v>396</v>
      </c>
      <c r="I8931" s="320" t="s">
        <v>397</v>
      </c>
      <c r="J8931" s="320" t="s">
        <v>551</v>
      </c>
      <c r="K8931" s="320" t="s">
        <v>398</v>
      </c>
      <c r="L8931" s="320" t="s">
        <v>525</v>
      </c>
      <c r="M8931" s="320" t="s">
        <v>409</v>
      </c>
      <c r="N8931" s="322">
        <v>23</v>
      </c>
      <c r="O8931" s="323">
        <v>2626.64</v>
      </c>
      <c r="P8931" s="322">
        <v>9211</v>
      </c>
      <c r="Q8931" t="str">
        <f t="shared" si="142"/>
        <v>3-Small C&amp;I</v>
      </c>
    </row>
    <row r="8932" spans="1:17" x14ac:dyDescent="0.35">
      <c r="A8932" s="314">
        <v>4</v>
      </c>
      <c r="B8932" s="315" t="s">
        <v>249</v>
      </c>
      <c r="C8932" s="316">
        <v>2023</v>
      </c>
      <c r="D8932" s="316">
        <v>10</v>
      </c>
      <c r="E8932" s="315" t="s">
        <v>577</v>
      </c>
      <c r="F8932" s="326">
        <v>3</v>
      </c>
      <c r="G8932" s="315" t="s">
        <v>408</v>
      </c>
      <c r="H8932" s="315" t="s">
        <v>418</v>
      </c>
      <c r="I8932" s="315" t="s">
        <v>419</v>
      </c>
      <c r="J8932" s="315" t="s">
        <v>554</v>
      </c>
      <c r="K8932" s="315" t="s">
        <v>420</v>
      </c>
      <c r="L8932" s="315" t="s">
        <v>525</v>
      </c>
      <c r="M8932" s="315" t="s">
        <v>409</v>
      </c>
      <c r="N8932" s="317">
        <v>5</v>
      </c>
      <c r="O8932" s="318">
        <v>8860.6</v>
      </c>
      <c r="P8932" s="317">
        <v>38815</v>
      </c>
      <c r="Q8932" t="str">
        <f t="shared" si="142"/>
        <v>4-Medium C&amp;I</v>
      </c>
    </row>
    <row r="8933" spans="1:17" x14ac:dyDescent="0.35">
      <c r="A8933" s="319">
        <v>4</v>
      </c>
      <c r="B8933" s="320" t="s">
        <v>249</v>
      </c>
      <c r="C8933" s="321">
        <v>2023</v>
      </c>
      <c r="D8933" s="321">
        <v>10</v>
      </c>
      <c r="E8933" s="320" t="s">
        <v>577</v>
      </c>
      <c r="F8933" s="327">
        <v>3</v>
      </c>
      <c r="G8933" s="320" t="s">
        <v>408</v>
      </c>
      <c r="H8933" s="320" t="s">
        <v>421</v>
      </c>
      <c r="I8933" s="320" t="s">
        <v>422</v>
      </c>
      <c r="J8933" s="320" t="s">
        <v>552</v>
      </c>
      <c r="K8933" s="320" t="s">
        <v>423</v>
      </c>
      <c r="L8933" s="320" t="s">
        <v>524</v>
      </c>
      <c r="M8933" s="320" t="s">
        <v>401</v>
      </c>
      <c r="N8933" s="322">
        <v>1</v>
      </c>
      <c r="O8933" s="323">
        <v>11.18</v>
      </c>
      <c r="P8933" s="322">
        <v>23</v>
      </c>
      <c r="Q8933" t="str">
        <f t="shared" si="142"/>
        <v>Street</v>
      </c>
    </row>
    <row r="8934" spans="1:17" x14ac:dyDescent="0.35">
      <c r="A8934" s="314">
        <v>4</v>
      </c>
      <c r="B8934" s="315" t="s">
        <v>249</v>
      </c>
      <c r="C8934" s="316">
        <v>2023</v>
      </c>
      <c r="D8934" s="316">
        <v>10</v>
      </c>
      <c r="E8934" s="315" t="s">
        <v>577</v>
      </c>
      <c r="F8934" s="326">
        <v>3</v>
      </c>
      <c r="G8934" s="315" t="s">
        <v>408</v>
      </c>
      <c r="H8934" s="315" t="s">
        <v>424</v>
      </c>
      <c r="I8934" s="315" t="s">
        <v>425</v>
      </c>
      <c r="J8934" s="315" t="s">
        <v>557</v>
      </c>
      <c r="K8934" s="315" t="s">
        <v>426</v>
      </c>
      <c r="L8934" s="315" t="s">
        <v>526</v>
      </c>
      <c r="M8934" s="315" t="s">
        <v>427</v>
      </c>
      <c r="N8934" s="317">
        <v>8</v>
      </c>
      <c r="O8934" s="318">
        <v>210.03</v>
      </c>
      <c r="P8934" s="317">
        <v>1205</v>
      </c>
      <c r="Q8934" t="str">
        <f t="shared" si="142"/>
        <v>3-Small C&amp;I</v>
      </c>
    </row>
    <row r="8935" spans="1:17" x14ac:dyDescent="0.35">
      <c r="A8935" s="319">
        <v>4</v>
      </c>
      <c r="B8935" s="320" t="s">
        <v>249</v>
      </c>
      <c r="C8935" s="321">
        <v>2023</v>
      </c>
      <c r="D8935" s="321">
        <v>10</v>
      </c>
      <c r="E8935" s="320" t="s">
        <v>577</v>
      </c>
      <c r="F8935" s="327">
        <v>3</v>
      </c>
      <c r="G8935" s="320" t="s">
        <v>408</v>
      </c>
      <c r="H8935" s="320" t="s">
        <v>431</v>
      </c>
      <c r="I8935" s="320" t="s">
        <v>432</v>
      </c>
      <c r="J8935" s="320" t="s">
        <v>558</v>
      </c>
      <c r="K8935" s="320" t="s">
        <v>430</v>
      </c>
      <c r="L8935" s="320" t="s">
        <v>526</v>
      </c>
      <c r="M8935" s="320" t="s">
        <v>427</v>
      </c>
      <c r="N8935" s="322">
        <v>9</v>
      </c>
      <c r="O8935" s="323">
        <v>139499.42000000001</v>
      </c>
      <c r="P8935" s="322">
        <v>1774617</v>
      </c>
      <c r="Q8935" t="str">
        <f t="shared" si="142"/>
        <v>5-Large C&amp;I</v>
      </c>
    </row>
    <row r="8936" spans="1:17" x14ac:dyDescent="0.35">
      <c r="A8936" s="314">
        <v>4</v>
      </c>
      <c r="B8936" s="315" t="s">
        <v>249</v>
      </c>
      <c r="C8936" s="316">
        <v>2023</v>
      </c>
      <c r="D8936" s="316">
        <v>10</v>
      </c>
      <c r="E8936" s="315" t="s">
        <v>577</v>
      </c>
      <c r="F8936" s="326">
        <v>3</v>
      </c>
      <c r="G8936" s="315" t="s">
        <v>408</v>
      </c>
      <c r="H8936" s="315" t="s">
        <v>399</v>
      </c>
      <c r="I8936" s="315" t="s">
        <v>400</v>
      </c>
      <c r="J8936" s="315" t="s">
        <v>547</v>
      </c>
      <c r="K8936" s="315" t="s">
        <v>386</v>
      </c>
      <c r="L8936" s="315" t="s">
        <v>526</v>
      </c>
      <c r="M8936" s="315" t="s">
        <v>427</v>
      </c>
      <c r="N8936" s="317">
        <v>32</v>
      </c>
      <c r="O8936" s="318">
        <v>4112.32</v>
      </c>
      <c r="P8936" s="317">
        <v>24479</v>
      </c>
      <c r="Q8936" t="str">
        <f t="shared" si="142"/>
        <v>1-Residential</v>
      </c>
    </row>
    <row r="8937" spans="1:17" x14ac:dyDescent="0.35">
      <c r="A8937" s="319">
        <v>4</v>
      </c>
      <c r="B8937" s="320" t="s">
        <v>249</v>
      </c>
      <c r="C8937" s="321">
        <v>2023</v>
      </c>
      <c r="D8937" s="321">
        <v>10</v>
      </c>
      <c r="E8937" s="320" t="s">
        <v>577</v>
      </c>
      <c r="F8937" s="327">
        <v>3</v>
      </c>
      <c r="G8937" s="320" t="s">
        <v>408</v>
      </c>
      <c r="H8937" s="320" t="s">
        <v>404</v>
      </c>
      <c r="I8937" s="320" t="s">
        <v>405</v>
      </c>
      <c r="J8937" s="320" t="s">
        <v>548</v>
      </c>
      <c r="K8937" s="320" t="s">
        <v>392</v>
      </c>
      <c r="L8937" s="320" t="s">
        <v>526</v>
      </c>
      <c r="M8937" s="320" t="s">
        <v>427</v>
      </c>
      <c r="N8937" s="322">
        <v>1278</v>
      </c>
      <c r="O8937" s="323">
        <v>263191.65000000002</v>
      </c>
      <c r="P8937" s="322">
        <v>2015403</v>
      </c>
      <c r="Q8937" t="str">
        <f t="shared" si="142"/>
        <v>3-Small C&amp;I</v>
      </c>
    </row>
    <row r="8938" spans="1:17" x14ac:dyDescent="0.35">
      <c r="A8938" s="314">
        <v>4</v>
      </c>
      <c r="B8938" s="315" t="s">
        <v>249</v>
      </c>
      <c r="C8938" s="316">
        <v>2023</v>
      </c>
      <c r="D8938" s="316">
        <v>10</v>
      </c>
      <c r="E8938" s="315" t="s">
        <v>577</v>
      </c>
      <c r="F8938" s="326">
        <v>3</v>
      </c>
      <c r="G8938" s="315" t="s">
        <v>408</v>
      </c>
      <c r="H8938" s="315" t="s">
        <v>433</v>
      </c>
      <c r="I8938" s="315" t="s">
        <v>434</v>
      </c>
      <c r="J8938" s="315" t="s">
        <v>553</v>
      </c>
      <c r="K8938" s="315" t="s">
        <v>412</v>
      </c>
      <c r="L8938" s="315" t="s">
        <v>526</v>
      </c>
      <c r="M8938" s="315" t="s">
        <v>427</v>
      </c>
      <c r="N8938" s="317">
        <v>7</v>
      </c>
      <c r="O8938" s="318">
        <v>263.10000000000002</v>
      </c>
      <c r="P8938" s="317">
        <v>1664</v>
      </c>
      <c r="Q8938" t="str">
        <f t="shared" si="142"/>
        <v>3-Small C&amp;I</v>
      </c>
    </row>
    <row r="8939" spans="1:17" x14ac:dyDescent="0.35">
      <c r="A8939" s="319">
        <v>4</v>
      </c>
      <c r="B8939" s="320" t="s">
        <v>249</v>
      </c>
      <c r="C8939" s="321">
        <v>2023</v>
      </c>
      <c r="D8939" s="321">
        <v>10</v>
      </c>
      <c r="E8939" s="320" t="s">
        <v>577</v>
      </c>
      <c r="F8939" s="327">
        <v>3</v>
      </c>
      <c r="G8939" s="320" t="s">
        <v>408</v>
      </c>
      <c r="H8939" s="320" t="s">
        <v>435</v>
      </c>
      <c r="I8939" s="320" t="s">
        <v>436</v>
      </c>
      <c r="J8939" s="320" t="s">
        <v>550</v>
      </c>
      <c r="K8939" s="320" t="s">
        <v>415</v>
      </c>
      <c r="L8939" s="320" t="s">
        <v>526</v>
      </c>
      <c r="M8939" s="320" t="s">
        <v>427</v>
      </c>
      <c r="N8939" s="322">
        <v>12</v>
      </c>
      <c r="O8939" s="323">
        <v>597.79999999999995</v>
      </c>
      <c r="P8939" s="322">
        <v>3982</v>
      </c>
      <c r="Q8939" t="str">
        <f t="shared" si="142"/>
        <v>3-Small C&amp;I</v>
      </c>
    </row>
    <row r="8940" spans="1:17" x14ac:dyDescent="0.35">
      <c r="A8940" s="314">
        <v>4</v>
      </c>
      <c r="B8940" s="315" t="s">
        <v>249</v>
      </c>
      <c r="C8940" s="316">
        <v>2023</v>
      </c>
      <c r="D8940" s="316">
        <v>10</v>
      </c>
      <c r="E8940" s="315" t="s">
        <v>577</v>
      </c>
      <c r="F8940" s="326">
        <v>3</v>
      </c>
      <c r="G8940" s="315" t="s">
        <v>408</v>
      </c>
      <c r="H8940" s="315" t="s">
        <v>406</v>
      </c>
      <c r="I8940" s="315" t="s">
        <v>407</v>
      </c>
      <c r="J8940" s="315" t="s">
        <v>551</v>
      </c>
      <c r="K8940" s="315" t="s">
        <v>398</v>
      </c>
      <c r="L8940" s="315" t="s">
        <v>526</v>
      </c>
      <c r="M8940" s="315" t="s">
        <v>427</v>
      </c>
      <c r="N8940" s="317">
        <v>62</v>
      </c>
      <c r="O8940" s="318">
        <v>3784.77</v>
      </c>
      <c r="P8940" s="317">
        <v>25065</v>
      </c>
      <c r="Q8940" t="str">
        <f t="shared" si="142"/>
        <v>3-Small C&amp;I</v>
      </c>
    </row>
    <row r="8941" spans="1:17" x14ac:dyDescent="0.35">
      <c r="A8941" s="319">
        <v>4</v>
      </c>
      <c r="B8941" s="320" t="s">
        <v>249</v>
      </c>
      <c r="C8941" s="321">
        <v>2023</v>
      </c>
      <c r="D8941" s="321">
        <v>10</v>
      </c>
      <c r="E8941" s="320" t="s">
        <v>577</v>
      </c>
      <c r="F8941" s="327">
        <v>3</v>
      </c>
      <c r="G8941" s="320" t="s">
        <v>408</v>
      </c>
      <c r="H8941" s="320" t="s">
        <v>437</v>
      </c>
      <c r="I8941" s="320" t="s">
        <v>438</v>
      </c>
      <c r="J8941" s="320" t="s">
        <v>554</v>
      </c>
      <c r="K8941" s="320" t="s">
        <v>420</v>
      </c>
      <c r="L8941" s="320" t="s">
        <v>526</v>
      </c>
      <c r="M8941" s="320" t="s">
        <v>427</v>
      </c>
      <c r="N8941" s="322">
        <v>72</v>
      </c>
      <c r="O8941" s="323">
        <v>191024.68</v>
      </c>
      <c r="P8941" s="322">
        <v>1731035</v>
      </c>
      <c r="Q8941" t="str">
        <f t="shared" si="142"/>
        <v>4-Medium C&amp;I</v>
      </c>
    </row>
    <row r="8942" spans="1:17" x14ac:dyDescent="0.35">
      <c r="A8942" s="314">
        <v>4</v>
      </c>
      <c r="B8942" s="315" t="s">
        <v>249</v>
      </c>
      <c r="C8942" s="316">
        <v>2023</v>
      </c>
      <c r="D8942" s="316">
        <v>10</v>
      </c>
      <c r="E8942" s="315" t="s">
        <v>577</v>
      </c>
      <c r="F8942" s="326">
        <v>3</v>
      </c>
      <c r="G8942" s="315" t="s">
        <v>408</v>
      </c>
      <c r="H8942" s="315" t="s">
        <v>439</v>
      </c>
      <c r="I8942" s="315" t="s">
        <v>440</v>
      </c>
      <c r="J8942" s="315" t="s">
        <v>556</v>
      </c>
      <c r="K8942" s="315" t="s">
        <v>441</v>
      </c>
      <c r="L8942" s="315" t="s">
        <v>526</v>
      </c>
      <c r="M8942" s="315" t="s">
        <v>427</v>
      </c>
      <c r="N8942" s="317">
        <v>1</v>
      </c>
      <c r="O8942" s="318">
        <v>1638.7</v>
      </c>
      <c r="P8942" s="317">
        <v>419</v>
      </c>
      <c r="Q8942" t="str">
        <f t="shared" si="142"/>
        <v>4-Medium C&amp;I</v>
      </c>
    </row>
    <row r="8943" spans="1:17" x14ac:dyDescent="0.35">
      <c r="A8943" s="319">
        <v>4</v>
      </c>
      <c r="B8943" s="320" t="s">
        <v>249</v>
      </c>
      <c r="C8943" s="321">
        <v>2023</v>
      </c>
      <c r="D8943" s="321">
        <v>10</v>
      </c>
      <c r="E8943" s="320" t="s">
        <v>577</v>
      </c>
      <c r="F8943" s="327">
        <v>5</v>
      </c>
      <c r="G8943" s="320" t="s">
        <v>442</v>
      </c>
      <c r="H8943" s="320" t="s">
        <v>418</v>
      </c>
      <c r="I8943" s="320" t="s">
        <v>419</v>
      </c>
      <c r="J8943" s="320" t="s">
        <v>554</v>
      </c>
      <c r="K8943" s="320" t="s">
        <v>420</v>
      </c>
      <c r="L8943" s="320" t="s">
        <v>527</v>
      </c>
      <c r="M8943" s="320" t="s">
        <v>443</v>
      </c>
      <c r="N8943" s="322">
        <v>1</v>
      </c>
      <c r="O8943" s="323">
        <v>520.84</v>
      </c>
      <c r="P8943" s="322">
        <v>2080</v>
      </c>
      <c r="Q8943" t="str">
        <f t="shared" si="142"/>
        <v>4-Medium C&amp;I</v>
      </c>
    </row>
    <row r="8944" spans="1:17" x14ac:dyDescent="0.35">
      <c r="A8944" s="314">
        <v>4</v>
      </c>
      <c r="B8944" s="315" t="s">
        <v>249</v>
      </c>
      <c r="C8944" s="316">
        <v>2023</v>
      </c>
      <c r="D8944" s="316">
        <v>10</v>
      </c>
      <c r="E8944" s="315" t="s">
        <v>577</v>
      </c>
      <c r="F8944" s="326">
        <v>5</v>
      </c>
      <c r="G8944" s="315" t="s">
        <v>442</v>
      </c>
      <c r="H8944" s="315" t="s">
        <v>431</v>
      </c>
      <c r="I8944" s="315" t="s">
        <v>432</v>
      </c>
      <c r="J8944" s="315" t="s">
        <v>558</v>
      </c>
      <c r="K8944" s="315" t="s">
        <v>430</v>
      </c>
      <c r="L8944" s="315" t="s">
        <v>528</v>
      </c>
      <c r="M8944" s="315" t="s">
        <v>444</v>
      </c>
      <c r="N8944" s="317">
        <v>1</v>
      </c>
      <c r="O8944" s="318">
        <v>6046.82</v>
      </c>
      <c r="P8944" s="317">
        <v>60642</v>
      </c>
      <c r="Q8944" t="str">
        <f t="shared" si="142"/>
        <v>5-Large C&amp;I</v>
      </c>
    </row>
    <row r="8945" spans="1:17" x14ac:dyDescent="0.35">
      <c r="A8945" s="319">
        <v>4</v>
      </c>
      <c r="B8945" s="320" t="s">
        <v>249</v>
      </c>
      <c r="C8945" s="321">
        <v>2023</v>
      </c>
      <c r="D8945" s="321">
        <v>10</v>
      </c>
      <c r="E8945" s="320" t="s">
        <v>577</v>
      </c>
      <c r="F8945" s="327">
        <v>5</v>
      </c>
      <c r="G8945" s="320" t="s">
        <v>442</v>
      </c>
      <c r="H8945" s="320" t="s">
        <v>404</v>
      </c>
      <c r="I8945" s="320" t="s">
        <v>405</v>
      </c>
      <c r="J8945" s="320" t="s">
        <v>548</v>
      </c>
      <c r="K8945" s="320" t="s">
        <v>392</v>
      </c>
      <c r="L8945" s="320" t="s">
        <v>528</v>
      </c>
      <c r="M8945" s="320" t="s">
        <v>444</v>
      </c>
      <c r="N8945" s="322">
        <v>1</v>
      </c>
      <c r="O8945" s="323">
        <v>23.25</v>
      </c>
      <c r="P8945" s="322">
        <v>105</v>
      </c>
      <c r="Q8945" t="str">
        <f t="shared" si="142"/>
        <v>3-Small C&amp;I</v>
      </c>
    </row>
    <row r="8946" spans="1:17" x14ac:dyDescent="0.35">
      <c r="A8946" s="314">
        <v>4</v>
      </c>
      <c r="B8946" s="315" t="s">
        <v>249</v>
      </c>
      <c r="C8946" s="316">
        <v>2023</v>
      </c>
      <c r="D8946" s="316">
        <v>10</v>
      </c>
      <c r="E8946" s="315" t="s">
        <v>577</v>
      </c>
      <c r="F8946" s="326">
        <v>6</v>
      </c>
      <c r="G8946" s="315" t="s">
        <v>445</v>
      </c>
      <c r="H8946" s="315" t="s">
        <v>446</v>
      </c>
      <c r="I8946" s="315" t="s">
        <v>447</v>
      </c>
      <c r="J8946" s="315" t="s">
        <v>559</v>
      </c>
      <c r="K8946" s="315" t="s">
        <v>448</v>
      </c>
      <c r="L8946" s="315" t="s">
        <v>529</v>
      </c>
      <c r="M8946" s="315" t="s">
        <v>449</v>
      </c>
      <c r="N8946" s="317">
        <v>1</v>
      </c>
      <c r="O8946" s="318">
        <v>7573.18</v>
      </c>
      <c r="P8946" s="317">
        <v>17440</v>
      </c>
      <c r="Q8946" t="str">
        <f t="shared" si="142"/>
        <v>Street</v>
      </c>
    </row>
    <row r="8947" spans="1:17" x14ac:dyDescent="0.35">
      <c r="A8947" s="319">
        <v>4</v>
      </c>
      <c r="B8947" s="320" t="s">
        <v>249</v>
      </c>
      <c r="C8947" s="321">
        <v>2023</v>
      </c>
      <c r="D8947" s="321">
        <v>10</v>
      </c>
      <c r="E8947" s="320" t="s">
        <v>577</v>
      </c>
      <c r="F8947" s="327">
        <v>6</v>
      </c>
      <c r="G8947" s="320" t="s">
        <v>445</v>
      </c>
      <c r="H8947" s="320" t="s">
        <v>450</v>
      </c>
      <c r="I8947" s="320" t="s">
        <v>451</v>
      </c>
      <c r="J8947" s="320" t="s">
        <v>563</v>
      </c>
      <c r="K8947" s="320" t="s">
        <v>452</v>
      </c>
      <c r="L8947" s="320" t="s">
        <v>529</v>
      </c>
      <c r="M8947" s="320" t="s">
        <v>449</v>
      </c>
      <c r="N8947" s="322">
        <v>2</v>
      </c>
      <c r="O8947" s="323">
        <v>1597.43</v>
      </c>
      <c r="P8947" s="322">
        <v>7334</v>
      </c>
      <c r="Q8947" t="str">
        <f t="shared" si="142"/>
        <v>Street</v>
      </c>
    </row>
    <row r="8948" spans="1:17" x14ac:dyDescent="0.35">
      <c r="A8948" s="314">
        <v>4</v>
      </c>
      <c r="B8948" s="315" t="s">
        <v>249</v>
      </c>
      <c r="C8948" s="316">
        <v>2023</v>
      </c>
      <c r="D8948" s="316">
        <v>10</v>
      </c>
      <c r="E8948" s="315" t="s">
        <v>577</v>
      </c>
      <c r="F8948" s="326">
        <v>10</v>
      </c>
      <c r="G8948" s="315" t="s">
        <v>453</v>
      </c>
      <c r="H8948" s="315" t="s">
        <v>384</v>
      </c>
      <c r="I8948" s="315" t="s">
        <v>385</v>
      </c>
      <c r="J8948" s="315" t="s">
        <v>547</v>
      </c>
      <c r="K8948" s="315" t="s">
        <v>386</v>
      </c>
      <c r="L8948" s="315" t="s">
        <v>530</v>
      </c>
      <c r="M8948" s="315" t="s">
        <v>454</v>
      </c>
      <c r="N8948" s="317">
        <v>22</v>
      </c>
      <c r="O8948" s="318">
        <v>5136.25</v>
      </c>
      <c r="P8948" s="317">
        <v>16433</v>
      </c>
      <c r="Q8948" t="str">
        <f t="shared" si="142"/>
        <v>1-Residential</v>
      </c>
    </row>
    <row r="8949" spans="1:17" x14ac:dyDescent="0.35">
      <c r="A8949" s="319">
        <v>4</v>
      </c>
      <c r="B8949" s="320" t="s">
        <v>249</v>
      </c>
      <c r="C8949" s="321">
        <v>2023</v>
      </c>
      <c r="D8949" s="321">
        <v>10</v>
      </c>
      <c r="E8949" s="320" t="s">
        <v>577</v>
      </c>
      <c r="F8949" s="327">
        <v>10</v>
      </c>
      <c r="G8949" s="320" t="s">
        <v>453</v>
      </c>
      <c r="H8949" s="320" t="s">
        <v>399</v>
      </c>
      <c r="I8949" s="320" t="s">
        <v>400</v>
      </c>
      <c r="J8949" s="320" t="s">
        <v>547</v>
      </c>
      <c r="K8949" s="320" t="s">
        <v>386</v>
      </c>
      <c r="L8949" s="320" t="s">
        <v>531</v>
      </c>
      <c r="M8949" s="320" t="s">
        <v>455</v>
      </c>
      <c r="N8949" s="322">
        <v>143</v>
      </c>
      <c r="O8949" s="323">
        <v>16875.12</v>
      </c>
      <c r="P8949" s="322">
        <v>99001</v>
      </c>
      <c r="Q8949" t="str">
        <f t="shared" si="142"/>
        <v>1-Residential</v>
      </c>
    </row>
    <row r="8950" spans="1:17" x14ac:dyDescent="0.35">
      <c r="A8950" s="314">
        <v>4</v>
      </c>
      <c r="B8950" s="315" t="s">
        <v>249</v>
      </c>
      <c r="C8950" s="316">
        <v>2023</v>
      </c>
      <c r="D8950" s="316">
        <v>10</v>
      </c>
      <c r="E8950" s="315" t="s">
        <v>577</v>
      </c>
      <c r="F8950" s="326">
        <v>10</v>
      </c>
      <c r="G8950" s="315" t="s">
        <v>453</v>
      </c>
      <c r="H8950" s="315" t="s">
        <v>402</v>
      </c>
      <c r="I8950" s="315" t="s">
        <v>403</v>
      </c>
      <c r="J8950" s="315" t="s">
        <v>549</v>
      </c>
      <c r="K8950" s="315" t="s">
        <v>395</v>
      </c>
      <c r="L8950" s="315" t="s">
        <v>531</v>
      </c>
      <c r="M8950" s="315" t="s">
        <v>455</v>
      </c>
      <c r="N8950" s="317">
        <v>5</v>
      </c>
      <c r="O8950" s="318">
        <v>175.67</v>
      </c>
      <c r="P8950" s="317">
        <v>2583</v>
      </c>
      <c r="Q8950" t="str">
        <f t="shared" si="142"/>
        <v>2-Low Income Residential</v>
      </c>
    </row>
    <row r="8951" spans="1:17" x14ac:dyDescent="0.35">
      <c r="A8951" s="319">
        <v>4</v>
      </c>
      <c r="B8951" s="320" t="s">
        <v>249</v>
      </c>
      <c r="C8951" s="321">
        <v>2023</v>
      </c>
      <c r="D8951" s="321">
        <v>10</v>
      </c>
      <c r="E8951" s="320" t="s">
        <v>577</v>
      </c>
      <c r="F8951" s="327">
        <v>60</v>
      </c>
      <c r="G8951" s="320" t="s">
        <v>456</v>
      </c>
      <c r="H8951" s="320" t="s">
        <v>446</v>
      </c>
      <c r="I8951" s="320" t="s">
        <v>447</v>
      </c>
      <c r="J8951" s="320" t="s">
        <v>559</v>
      </c>
      <c r="K8951" s="320" t="s">
        <v>448</v>
      </c>
      <c r="L8951" s="320" t="s">
        <v>532</v>
      </c>
      <c r="M8951" s="320" t="s">
        <v>457</v>
      </c>
      <c r="N8951" s="322">
        <v>1</v>
      </c>
      <c r="O8951" s="323">
        <v>14.22</v>
      </c>
      <c r="P8951" s="322">
        <v>33</v>
      </c>
      <c r="Q8951" t="str">
        <f t="shared" si="142"/>
        <v>Street</v>
      </c>
    </row>
    <row r="8952" spans="1:17" x14ac:dyDescent="0.35">
      <c r="A8952" s="314">
        <v>4</v>
      </c>
      <c r="B8952" s="315" t="s">
        <v>249</v>
      </c>
      <c r="C8952" s="316">
        <v>2023</v>
      </c>
      <c r="D8952" s="316">
        <v>10</v>
      </c>
      <c r="E8952" s="315" t="s">
        <v>577</v>
      </c>
      <c r="F8952" s="326">
        <v>60</v>
      </c>
      <c r="G8952" s="315" t="s">
        <v>456</v>
      </c>
      <c r="H8952" s="315" t="s">
        <v>450</v>
      </c>
      <c r="I8952" s="315" t="s">
        <v>451</v>
      </c>
      <c r="J8952" s="315" t="s">
        <v>563</v>
      </c>
      <c r="K8952" s="315" t="s">
        <v>452</v>
      </c>
      <c r="L8952" s="315" t="s">
        <v>532</v>
      </c>
      <c r="M8952" s="315" t="s">
        <v>457</v>
      </c>
      <c r="N8952" s="317">
        <v>2</v>
      </c>
      <c r="O8952" s="318">
        <v>34.869999999999997</v>
      </c>
      <c r="P8952" s="317">
        <v>150</v>
      </c>
      <c r="Q8952" t="str">
        <f t="shared" si="142"/>
        <v>Street</v>
      </c>
    </row>
    <row r="8953" spans="1:17" x14ac:dyDescent="0.35">
      <c r="A8953" s="314">
        <v>5</v>
      </c>
      <c r="B8953" s="315" t="s">
        <v>241</v>
      </c>
      <c r="C8953" s="316">
        <v>2023</v>
      </c>
      <c r="D8953" s="316">
        <v>10</v>
      </c>
      <c r="E8953" s="315" t="s">
        <v>577</v>
      </c>
      <c r="F8953" s="326">
        <v>1</v>
      </c>
      <c r="G8953" s="315" t="s">
        <v>383</v>
      </c>
      <c r="H8953" s="315" t="s">
        <v>384</v>
      </c>
      <c r="I8953" s="315" t="s">
        <v>385</v>
      </c>
      <c r="J8953" s="315" t="s">
        <v>547</v>
      </c>
      <c r="K8953" s="315" t="s">
        <v>386</v>
      </c>
      <c r="L8953" s="315" t="s">
        <v>523</v>
      </c>
      <c r="M8953" s="315" t="s">
        <v>387</v>
      </c>
      <c r="N8953" s="317">
        <v>439969</v>
      </c>
      <c r="O8953" s="318">
        <v>59634088.810000002</v>
      </c>
      <c r="P8953" s="317">
        <v>191551966</v>
      </c>
      <c r="Q8953" t="str">
        <f t="shared" si="142"/>
        <v>1-Residential</v>
      </c>
    </row>
    <row r="8954" spans="1:17" x14ac:dyDescent="0.35">
      <c r="A8954" s="319">
        <v>5</v>
      </c>
      <c r="B8954" s="320" t="s">
        <v>241</v>
      </c>
      <c r="C8954" s="321">
        <v>2023</v>
      </c>
      <c r="D8954" s="321">
        <v>10</v>
      </c>
      <c r="E8954" s="320" t="s">
        <v>577</v>
      </c>
      <c r="F8954" s="327">
        <v>1</v>
      </c>
      <c r="G8954" s="320" t="s">
        <v>383</v>
      </c>
      <c r="H8954" s="320" t="s">
        <v>388</v>
      </c>
      <c r="I8954" s="320" t="s">
        <v>389</v>
      </c>
      <c r="J8954" s="320" t="s">
        <v>547</v>
      </c>
      <c r="K8954" s="320" t="s">
        <v>386</v>
      </c>
      <c r="L8954" s="320" t="s">
        <v>523</v>
      </c>
      <c r="M8954" s="320" t="s">
        <v>387</v>
      </c>
      <c r="N8954" s="322">
        <v>327</v>
      </c>
      <c r="O8954" s="323">
        <v>3401.83</v>
      </c>
      <c r="P8954" s="322">
        <v>66051</v>
      </c>
      <c r="Q8954" t="str">
        <f t="shared" si="142"/>
        <v>1-Residential</v>
      </c>
    </row>
    <row r="8955" spans="1:17" x14ac:dyDescent="0.35">
      <c r="A8955" s="314">
        <v>5</v>
      </c>
      <c r="B8955" s="315" t="s">
        <v>241</v>
      </c>
      <c r="C8955" s="316">
        <v>2023</v>
      </c>
      <c r="D8955" s="316">
        <v>10</v>
      </c>
      <c r="E8955" s="315" t="s">
        <v>577</v>
      </c>
      <c r="F8955" s="326">
        <v>1</v>
      </c>
      <c r="G8955" s="315" t="s">
        <v>383</v>
      </c>
      <c r="H8955" s="315" t="s">
        <v>390</v>
      </c>
      <c r="I8955" s="315" t="s">
        <v>391</v>
      </c>
      <c r="J8955" s="315" t="s">
        <v>548</v>
      </c>
      <c r="K8955" s="315" t="s">
        <v>392</v>
      </c>
      <c r="L8955" s="315" t="s">
        <v>523</v>
      </c>
      <c r="M8955" s="315" t="s">
        <v>387</v>
      </c>
      <c r="N8955" s="317">
        <v>1218</v>
      </c>
      <c r="O8955" s="324">
        <v>-103746.7</v>
      </c>
      <c r="P8955" s="317">
        <v>647913</v>
      </c>
      <c r="Q8955" t="str">
        <f t="shared" si="142"/>
        <v>3-Small C&amp;I</v>
      </c>
    </row>
    <row r="8956" spans="1:17" x14ac:dyDescent="0.35">
      <c r="A8956" s="319">
        <v>5</v>
      </c>
      <c r="B8956" s="320" t="s">
        <v>241</v>
      </c>
      <c r="C8956" s="321">
        <v>2023</v>
      </c>
      <c r="D8956" s="321">
        <v>10</v>
      </c>
      <c r="E8956" s="320" t="s">
        <v>577</v>
      </c>
      <c r="F8956" s="327">
        <v>1</v>
      </c>
      <c r="G8956" s="320" t="s">
        <v>383</v>
      </c>
      <c r="H8956" s="320" t="s">
        <v>393</v>
      </c>
      <c r="I8956" s="320" t="s">
        <v>394</v>
      </c>
      <c r="J8956" s="320" t="s">
        <v>549</v>
      </c>
      <c r="K8956" s="320" t="s">
        <v>395</v>
      </c>
      <c r="L8956" s="320" t="s">
        <v>523</v>
      </c>
      <c r="M8956" s="320" t="s">
        <v>387</v>
      </c>
      <c r="N8956" s="322">
        <v>68999</v>
      </c>
      <c r="O8956" s="323">
        <v>6139259</v>
      </c>
      <c r="P8956" s="322">
        <v>30928344</v>
      </c>
      <c r="Q8956" t="str">
        <f t="shared" si="142"/>
        <v>2-Low Income Residential</v>
      </c>
    </row>
    <row r="8957" spans="1:17" x14ac:dyDescent="0.35">
      <c r="A8957" s="314">
        <v>5</v>
      </c>
      <c r="B8957" s="315" t="s">
        <v>241</v>
      </c>
      <c r="C8957" s="316">
        <v>2023</v>
      </c>
      <c r="D8957" s="316">
        <v>10</v>
      </c>
      <c r="E8957" s="315" t="s">
        <v>577</v>
      </c>
      <c r="F8957" s="326">
        <v>1</v>
      </c>
      <c r="G8957" s="315" t="s">
        <v>383</v>
      </c>
      <c r="H8957" s="315" t="s">
        <v>458</v>
      </c>
      <c r="I8957" s="315" t="s">
        <v>459</v>
      </c>
      <c r="J8957" s="315" t="s">
        <v>549</v>
      </c>
      <c r="K8957" s="315" t="s">
        <v>395</v>
      </c>
      <c r="L8957" s="315" t="s">
        <v>523</v>
      </c>
      <c r="M8957" s="315" t="s">
        <v>387</v>
      </c>
      <c r="N8957" s="317">
        <v>142</v>
      </c>
      <c r="O8957" s="318">
        <v>13341.27</v>
      </c>
      <c r="P8957" s="317">
        <v>68779</v>
      </c>
      <c r="Q8957" t="str">
        <f t="shared" si="142"/>
        <v>2-Low Income Residential</v>
      </c>
    </row>
    <row r="8958" spans="1:17" x14ac:dyDescent="0.35">
      <c r="A8958" s="319">
        <v>5</v>
      </c>
      <c r="B8958" s="320" t="s">
        <v>241</v>
      </c>
      <c r="C8958" s="321">
        <v>2023</v>
      </c>
      <c r="D8958" s="321">
        <v>10</v>
      </c>
      <c r="E8958" s="320" t="s">
        <v>577</v>
      </c>
      <c r="F8958" s="327">
        <v>1</v>
      </c>
      <c r="G8958" s="320" t="s">
        <v>383</v>
      </c>
      <c r="H8958" s="320" t="s">
        <v>396</v>
      </c>
      <c r="I8958" s="320" t="s">
        <v>397</v>
      </c>
      <c r="J8958" s="320" t="s">
        <v>550</v>
      </c>
      <c r="K8958" s="320" t="s">
        <v>415</v>
      </c>
      <c r="L8958" s="320" t="s">
        <v>523</v>
      </c>
      <c r="M8958" s="320" t="s">
        <v>387</v>
      </c>
      <c r="N8958" s="322">
        <v>1114</v>
      </c>
      <c r="O8958" s="323">
        <v>76796.23</v>
      </c>
      <c r="P8958" s="322">
        <v>263723</v>
      </c>
      <c r="Q8958" t="str">
        <f t="shared" si="142"/>
        <v>3-Small C&amp;I</v>
      </c>
    </row>
    <row r="8959" spans="1:17" x14ac:dyDescent="0.35">
      <c r="A8959" s="314">
        <v>5</v>
      </c>
      <c r="B8959" s="315" t="s">
        <v>241</v>
      </c>
      <c r="C8959" s="316">
        <v>2023</v>
      </c>
      <c r="D8959" s="316">
        <v>10</v>
      </c>
      <c r="E8959" s="315" t="s">
        <v>577</v>
      </c>
      <c r="F8959" s="326">
        <v>1</v>
      </c>
      <c r="G8959" s="315" t="s">
        <v>383</v>
      </c>
      <c r="H8959" s="315" t="s">
        <v>416</v>
      </c>
      <c r="I8959" s="315" t="s">
        <v>417</v>
      </c>
      <c r="J8959" s="315" t="s">
        <v>548</v>
      </c>
      <c r="K8959" s="315" t="s">
        <v>392</v>
      </c>
      <c r="L8959" s="315" t="s">
        <v>523</v>
      </c>
      <c r="M8959" s="315" t="s">
        <v>387</v>
      </c>
      <c r="N8959" s="317">
        <v>11</v>
      </c>
      <c r="O8959" s="324">
        <v>-21415.62</v>
      </c>
      <c r="P8959" s="317">
        <v>7474</v>
      </c>
      <c r="Q8959" t="str">
        <f t="shared" si="142"/>
        <v>3-Small C&amp;I</v>
      </c>
    </row>
    <row r="8960" spans="1:17" x14ac:dyDescent="0.35">
      <c r="A8960" s="319">
        <v>5</v>
      </c>
      <c r="B8960" s="320" t="s">
        <v>241</v>
      </c>
      <c r="C8960" s="321">
        <v>2023</v>
      </c>
      <c r="D8960" s="321">
        <v>10</v>
      </c>
      <c r="E8960" s="320" t="s">
        <v>577</v>
      </c>
      <c r="F8960" s="327">
        <v>1</v>
      </c>
      <c r="G8960" s="320" t="s">
        <v>383</v>
      </c>
      <c r="H8960" s="320" t="s">
        <v>460</v>
      </c>
      <c r="I8960" s="320" t="s">
        <v>461</v>
      </c>
      <c r="J8960" s="320" t="s">
        <v>551</v>
      </c>
      <c r="K8960" s="320" t="s">
        <v>398</v>
      </c>
      <c r="L8960" s="320" t="s">
        <v>523</v>
      </c>
      <c r="M8960" s="320" t="s">
        <v>387</v>
      </c>
      <c r="N8960" s="322">
        <v>3</v>
      </c>
      <c r="O8960" s="323">
        <v>102.65</v>
      </c>
      <c r="P8960" s="322">
        <v>291</v>
      </c>
      <c r="Q8960" t="str">
        <f t="shared" si="142"/>
        <v>3-Small C&amp;I</v>
      </c>
    </row>
    <row r="8961" spans="1:17" x14ac:dyDescent="0.35">
      <c r="A8961" s="314">
        <v>5</v>
      </c>
      <c r="B8961" s="315" t="s">
        <v>241</v>
      </c>
      <c r="C8961" s="316">
        <v>2023</v>
      </c>
      <c r="D8961" s="316">
        <v>10</v>
      </c>
      <c r="E8961" s="315" t="s">
        <v>577</v>
      </c>
      <c r="F8961" s="326">
        <v>1</v>
      </c>
      <c r="G8961" s="315" t="s">
        <v>383</v>
      </c>
      <c r="H8961" s="315" t="s">
        <v>464</v>
      </c>
      <c r="I8961" s="315" t="s">
        <v>465</v>
      </c>
      <c r="J8961" s="315" t="s">
        <v>552</v>
      </c>
      <c r="K8961" s="315" t="s">
        <v>423</v>
      </c>
      <c r="L8961" s="315" t="s">
        <v>523</v>
      </c>
      <c r="M8961" s="315" t="s">
        <v>387</v>
      </c>
      <c r="N8961" s="317">
        <v>144</v>
      </c>
      <c r="O8961" s="318">
        <v>7420.31</v>
      </c>
      <c r="P8961" s="317">
        <v>15090</v>
      </c>
      <c r="Q8961" t="str">
        <f t="shared" si="142"/>
        <v>Street</v>
      </c>
    </row>
    <row r="8962" spans="1:17" x14ac:dyDescent="0.35">
      <c r="A8962" s="319">
        <v>5</v>
      </c>
      <c r="B8962" s="320" t="s">
        <v>241</v>
      </c>
      <c r="C8962" s="321">
        <v>2023</v>
      </c>
      <c r="D8962" s="321">
        <v>10</v>
      </c>
      <c r="E8962" s="320" t="s">
        <v>577</v>
      </c>
      <c r="F8962" s="327">
        <v>1</v>
      </c>
      <c r="G8962" s="320" t="s">
        <v>383</v>
      </c>
      <c r="H8962" s="320" t="s">
        <v>466</v>
      </c>
      <c r="I8962" s="320" t="s">
        <v>467</v>
      </c>
      <c r="J8962" s="320" t="s">
        <v>552</v>
      </c>
      <c r="K8962" s="320" t="s">
        <v>423</v>
      </c>
      <c r="L8962" s="320" t="s">
        <v>523</v>
      </c>
      <c r="M8962" s="320" t="s">
        <v>387</v>
      </c>
      <c r="N8962" s="322">
        <v>462</v>
      </c>
      <c r="O8962" s="323">
        <v>19032.169999999998</v>
      </c>
      <c r="P8962" s="322">
        <v>39633</v>
      </c>
      <c r="Q8962" t="str">
        <f t="shared" si="142"/>
        <v>Street</v>
      </c>
    </row>
    <row r="8963" spans="1:17" x14ac:dyDescent="0.35">
      <c r="A8963" s="314">
        <v>5</v>
      </c>
      <c r="B8963" s="315" t="s">
        <v>241</v>
      </c>
      <c r="C8963" s="316">
        <v>2023</v>
      </c>
      <c r="D8963" s="316">
        <v>10</v>
      </c>
      <c r="E8963" s="315" t="s">
        <v>577</v>
      </c>
      <c r="F8963" s="326">
        <v>1</v>
      </c>
      <c r="G8963" s="315" t="s">
        <v>383</v>
      </c>
      <c r="H8963" s="315" t="s">
        <v>421</v>
      </c>
      <c r="I8963" s="315" t="s">
        <v>422</v>
      </c>
      <c r="J8963" s="315" t="s">
        <v>552</v>
      </c>
      <c r="K8963" s="315" t="s">
        <v>423</v>
      </c>
      <c r="L8963" s="315" t="s">
        <v>524</v>
      </c>
      <c r="M8963" s="315" t="s">
        <v>401</v>
      </c>
      <c r="N8963" s="317">
        <v>696</v>
      </c>
      <c r="O8963" s="318">
        <v>29905.88</v>
      </c>
      <c r="P8963" s="317">
        <v>80269</v>
      </c>
      <c r="Q8963" t="str">
        <f t="shared" si="142"/>
        <v>Street</v>
      </c>
    </row>
    <row r="8964" spans="1:17" x14ac:dyDescent="0.35">
      <c r="A8964" s="319">
        <v>5</v>
      </c>
      <c r="B8964" s="320" t="s">
        <v>241</v>
      </c>
      <c r="C8964" s="321">
        <v>2023</v>
      </c>
      <c r="D8964" s="321">
        <v>10</v>
      </c>
      <c r="E8964" s="320" t="s">
        <v>577</v>
      </c>
      <c r="F8964" s="327">
        <v>1</v>
      </c>
      <c r="G8964" s="320" t="s">
        <v>383</v>
      </c>
      <c r="H8964" s="320" t="s">
        <v>424</v>
      </c>
      <c r="I8964" s="320" t="s">
        <v>425</v>
      </c>
      <c r="J8964" s="320" t="s">
        <v>312</v>
      </c>
      <c r="K8964" s="320" t="s">
        <v>462</v>
      </c>
      <c r="L8964" s="320" t="s">
        <v>312</v>
      </c>
      <c r="M8964" s="320" t="s">
        <v>463</v>
      </c>
      <c r="N8964" s="322">
        <v>1</v>
      </c>
      <c r="O8964" s="323">
        <v>12.96</v>
      </c>
      <c r="P8964" s="322">
        <v>48</v>
      </c>
      <c r="Q8964" t="str">
        <f t="shared" si="142"/>
        <v>OTHER</v>
      </c>
    </row>
    <row r="8965" spans="1:17" x14ac:dyDescent="0.35">
      <c r="A8965" s="314">
        <v>5</v>
      </c>
      <c r="B8965" s="315" t="s">
        <v>241</v>
      </c>
      <c r="C8965" s="316">
        <v>2023</v>
      </c>
      <c r="D8965" s="316">
        <v>10</v>
      </c>
      <c r="E8965" s="315" t="s">
        <v>577</v>
      </c>
      <c r="F8965" s="326">
        <v>1</v>
      </c>
      <c r="G8965" s="315" t="s">
        <v>383</v>
      </c>
      <c r="H8965" s="315" t="s">
        <v>399</v>
      </c>
      <c r="I8965" s="315" t="s">
        <v>400</v>
      </c>
      <c r="J8965" s="315" t="s">
        <v>547</v>
      </c>
      <c r="K8965" s="315" t="s">
        <v>386</v>
      </c>
      <c r="L8965" s="315" t="s">
        <v>524</v>
      </c>
      <c r="M8965" s="315" t="s">
        <v>401</v>
      </c>
      <c r="N8965" s="317">
        <v>509060</v>
      </c>
      <c r="O8965" s="318">
        <v>42805638</v>
      </c>
      <c r="P8965" s="317">
        <v>253581431</v>
      </c>
      <c r="Q8965" t="str">
        <f t="shared" si="142"/>
        <v>1-Residential</v>
      </c>
    </row>
    <row r="8966" spans="1:17" x14ac:dyDescent="0.35">
      <c r="A8966" s="319">
        <v>5</v>
      </c>
      <c r="B8966" s="320" t="s">
        <v>241</v>
      </c>
      <c r="C8966" s="321">
        <v>2023</v>
      </c>
      <c r="D8966" s="321">
        <v>10</v>
      </c>
      <c r="E8966" s="320" t="s">
        <v>577</v>
      </c>
      <c r="F8966" s="327">
        <v>1</v>
      </c>
      <c r="G8966" s="320" t="s">
        <v>383</v>
      </c>
      <c r="H8966" s="320" t="s">
        <v>402</v>
      </c>
      <c r="I8966" s="320" t="s">
        <v>403</v>
      </c>
      <c r="J8966" s="320" t="s">
        <v>549</v>
      </c>
      <c r="K8966" s="320" t="s">
        <v>395</v>
      </c>
      <c r="L8966" s="320" t="s">
        <v>524</v>
      </c>
      <c r="M8966" s="320" t="s">
        <v>401</v>
      </c>
      <c r="N8966" s="322">
        <v>77926</v>
      </c>
      <c r="O8966" s="323">
        <v>1745581.5</v>
      </c>
      <c r="P8966" s="322">
        <v>35472252</v>
      </c>
      <c r="Q8966" t="str">
        <f t="shared" si="142"/>
        <v>2-Low Income Residential</v>
      </c>
    </row>
    <row r="8967" spans="1:17" x14ac:dyDescent="0.35">
      <c r="A8967" s="314">
        <v>5</v>
      </c>
      <c r="B8967" s="315" t="s">
        <v>241</v>
      </c>
      <c r="C8967" s="316">
        <v>2023</v>
      </c>
      <c r="D8967" s="316">
        <v>10</v>
      </c>
      <c r="E8967" s="315" t="s">
        <v>577</v>
      </c>
      <c r="F8967" s="326">
        <v>1</v>
      </c>
      <c r="G8967" s="315" t="s">
        <v>383</v>
      </c>
      <c r="H8967" s="315" t="s">
        <v>404</v>
      </c>
      <c r="I8967" s="315" t="s">
        <v>405</v>
      </c>
      <c r="J8967" s="315" t="s">
        <v>548</v>
      </c>
      <c r="K8967" s="315" t="s">
        <v>392</v>
      </c>
      <c r="L8967" s="315" t="s">
        <v>524</v>
      </c>
      <c r="M8967" s="315" t="s">
        <v>401</v>
      </c>
      <c r="N8967" s="317">
        <v>1162</v>
      </c>
      <c r="O8967" s="324">
        <v>-119773.46</v>
      </c>
      <c r="P8967" s="317">
        <v>584529</v>
      </c>
      <c r="Q8967" t="str">
        <f t="shared" si="142"/>
        <v>3-Small C&amp;I</v>
      </c>
    </row>
    <row r="8968" spans="1:17" x14ac:dyDescent="0.35">
      <c r="A8968" s="319">
        <v>5</v>
      </c>
      <c r="B8968" s="320" t="s">
        <v>241</v>
      </c>
      <c r="C8968" s="321">
        <v>2023</v>
      </c>
      <c r="D8968" s="321">
        <v>10</v>
      </c>
      <c r="E8968" s="320" t="s">
        <v>577</v>
      </c>
      <c r="F8968" s="327">
        <v>1</v>
      </c>
      <c r="G8968" s="320" t="s">
        <v>383</v>
      </c>
      <c r="H8968" s="320" t="s">
        <v>406</v>
      </c>
      <c r="I8968" s="320" t="s">
        <v>407</v>
      </c>
      <c r="J8968" s="320" t="s">
        <v>551</v>
      </c>
      <c r="K8968" s="320" t="s">
        <v>398</v>
      </c>
      <c r="L8968" s="320" t="s">
        <v>524</v>
      </c>
      <c r="M8968" s="320" t="s">
        <v>401</v>
      </c>
      <c r="N8968" s="322">
        <v>1017</v>
      </c>
      <c r="O8968" s="323">
        <v>47508.85</v>
      </c>
      <c r="P8968" s="322">
        <v>309716</v>
      </c>
      <c r="Q8968" t="str">
        <f t="shared" si="142"/>
        <v>3-Small C&amp;I</v>
      </c>
    </row>
    <row r="8969" spans="1:17" x14ac:dyDescent="0.35">
      <c r="A8969" s="314">
        <v>5</v>
      </c>
      <c r="B8969" s="315" t="s">
        <v>241</v>
      </c>
      <c r="C8969" s="316">
        <v>2023</v>
      </c>
      <c r="D8969" s="316">
        <v>10</v>
      </c>
      <c r="E8969" s="315" t="s">
        <v>577</v>
      </c>
      <c r="F8969" s="326">
        <v>3</v>
      </c>
      <c r="G8969" s="315" t="s">
        <v>408</v>
      </c>
      <c r="H8969" s="315" t="s">
        <v>384</v>
      </c>
      <c r="I8969" s="315" t="s">
        <v>385</v>
      </c>
      <c r="J8969" s="315" t="s">
        <v>547</v>
      </c>
      <c r="K8969" s="315" t="s">
        <v>386</v>
      </c>
      <c r="L8969" s="315" t="s">
        <v>525</v>
      </c>
      <c r="M8969" s="315" t="s">
        <v>409</v>
      </c>
      <c r="N8969" s="317">
        <v>966</v>
      </c>
      <c r="O8969" s="318">
        <v>260460.86</v>
      </c>
      <c r="P8969" s="317">
        <v>853739</v>
      </c>
      <c r="Q8969" t="str">
        <f t="shared" ref="Q8969:Q9032" si="143">VLOOKUP(TRIM(J8969),S:T,2,FALSE)</f>
        <v>1-Residential</v>
      </c>
    </row>
    <row r="8970" spans="1:17" x14ac:dyDescent="0.35">
      <c r="A8970" s="319">
        <v>5</v>
      </c>
      <c r="B8970" s="320" t="s">
        <v>241</v>
      </c>
      <c r="C8970" s="321">
        <v>2023</v>
      </c>
      <c r="D8970" s="321">
        <v>10</v>
      </c>
      <c r="E8970" s="320" t="s">
        <v>577</v>
      </c>
      <c r="F8970" s="327">
        <v>3</v>
      </c>
      <c r="G8970" s="320" t="s">
        <v>408</v>
      </c>
      <c r="H8970" s="320" t="s">
        <v>388</v>
      </c>
      <c r="I8970" s="320" t="s">
        <v>389</v>
      </c>
      <c r="J8970" s="320" t="s">
        <v>547</v>
      </c>
      <c r="K8970" s="320" t="s">
        <v>386</v>
      </c>
      <c r="L8970" s="320" t="s">
        <v>525</v>
      </c>
      <c r="M8970" s="320" t="s">
        <v>409</v>
      </c>
      <c r="N8970" s="322">
        <v>1</v>
      </c>
      <c r="O8970" s="323">
        <v>19.059999999999999</v>
      </c>
      <c r="P8970" s="322">
        <v>41</v>
      </c>
      <c r="Q8970" t="str">
        <f t="shared" si="143"/>
        <v>1-Residential</v>
      </c>
    </row>
    <row r="8971" spans="1:17" x14ac:dyDescent="0.35">
      <c r="A8971" s="314">
        <v>5</v>
      </c>
      <c r="B8971" s="315" t="s">
        <v>241</v>
      </c>
      <c r="C8971" s="316">
        <v>2023</v>
      </c>
      <c r="D8971" s="316">
        <v>10</v>
      </c>
      <c r="E8971" s="315" t="s">
        <v>577</v>
      </c>
      <c r="F8971" s="326">
        <v>3</v>
      </c>
      <c r="G8971" s="315" t="s">
        <v>408</v>
      </c>
      <c r="H8971" s="315" t="s">
        <v>390</v>
      </c>
      <c r="I8971" s="315" t="s">
        <v>391</v>
      </c>
      <c r="J8971" s="315" t="s">
        <v>548</v>
      </c>
      <c r="K8971" s="315" t="s">
        <v>392</v>
      </c>
      <c r="L8971" s="315" t="s">
        <v>525</v>
      </c>
      <c r="M8971" s="315" t="s">
        <v>409</v>
      </c>
      <c r="N8971" s="317">
        <v>36791</v>
      </c>
      <c r="O8971" s="324">
        <v>-1285563.1399999999</v>
      </c>
      <c r="P8971" s="317">
        <v>39052271</v>
      </c>
      <c r="Q8971" t="str">
        <f t="shared" si="143"/>
        <v>3-Small C&amp;I</v>
      </c>
    </row>
    <row r="8972" spans="1:17" x14ac:dyDescent="0.35">
      <c r="A8972" s="319">
        <v>5</v>
      </c>
      <c r="B8972" s="320" t="s">
        <v>241</v>
      </c>
      <c r="C8972" s="321">
        <v>2023</v>
      </c>
      <c r="D8972" s="321">
        <v>10</v>
      </c>
      <c r="E8972" s="320" t="s">
        <v>577</v>
      </c>
      <c r="F8972" s="327">
        <v>3</v>
      </c>
      <c r="G8972" s="320" t="s">
        <v>408</v>
      </c>
      <c r="H8972" s="320" t="s">
        <v>393</v>
      </c>
      <c r="I8972" s="320" t="s">
        <v>394</v>
      </c>
      <c r="J8972" s="320" t="s">
        <v>549</v>
      </c>
      <c r="K8972" s="320" t="s">
        <v>395</v>
      </c>
      <c r="L8972" s="320" t="s">
        <v>525</v>
      </c>
      <c r="M8972" s="320" t="s">
        <v>409</v>
      </c>
      <c r="N8972" s="322">
        <v>4</v>
      </c>
      <c r="O8972" s="323">
        <v>375.57</v>
      </c>
      <c r="P8972" s="322">
        <v>1900</v>
      </c>
      <c r="Q8972" t="str">
        <f t="shared" si="143"/>
        <v>2-Low Income Residential</v>
      </c>
    </row>
    <row r="8973" spans="1:17" x14ac:dyDescent="0.35">
      <c r="A8973" s="314">
        <v>5</v>
      </c>
      <c r="B8973" s="315" t="s">
        <v>241</v>
      </c>
      <c r="C8973" s="316">
        <v>2023</v>
      </c>
      <c r="D8973" s="316">
        <v>10</v>
      </c>
      <c r="E8973" s="315" t="s">
        <v>577</v>
      </c>
      <c r="F8973" s="326">
        <v>3</v>
      </c>
      <c r="G8973" s="315" t="s">
        <v>408</v>
      </c>
      <c r="H8973" s="315" t="s">
        <v>410</v>
      </c>
      <c r="I8973" s="315" t="s">
        <v>411</v>
      </c>
      <c r="J8973" s="315" t="s">
        <v>553</v>
      </c>
      <c r="K8973" s="315" t="s">
        <v>412</v>
      </c>
      <c r="L8973" s="315" t="s">
        <v>525</v>
      </c>
      <c r="M8973" s="315" t="s">
        <v>409</v>
      </c>
      <c r="N8973" s="317">
        <v>328</v>
      </c>
      <c r="O8973" s="318">
        <v>23899.85</v>
      </c>
      <c r="P8973" s="317">
        <v>83704</v>
      </c>
      <c r="Q8973" t="str">
        <f t="shared" si="143"/>
        <v>3-Small C&amp;I</v>
      </c>
    </row>
    <row r="8974" spans="1:17" x14ac:dyDescent="0.35">
      <c r="A8974" s="319">
        <v>5</v>
      </c>
      <c r="B8974" s="320" t="s">
        <v>241</v>
      </c>
      <c r="C8974" s="321">
        <v>2023</v>
      </c>
      <c r="D8974" s="321">
        <v>10</v>
      </c>
      <c r="E8974" s="320" t="s">
        <v>577</v>
      </c>
      <c r="F8974" s="327">
        <v>3</v>
      </c>
      <c r="G8974" s="320" t="s">
        <v>408</v>
      </c>
      <c r="H8974" s="320" t="s">
        <v>413</v>
      </c>
      <c r="I8974" s="320" t="s">
        <v>414</v>
      </c>
      <c r="J8974" s="320" t="s">
        <v>550</v>
      </c>
      <c r="K8974" s="320" t="s">
        <v>415</v>
      </c>
      <c r="L8974" s="320" t="s">
        <v>525</v>
      </c>
      <c r="M8974" s="320" t="s">
        <v>409</v>
      </c>
      <c r="N8974" s="322">
        <v>355</v>
      </c>
      <c r="O8974" s="325">
        <v>-450394.27</v>
      </c>
      <c r="P8974" s="322">
        <v>612303</v>
      </c>
      <c r="Q8974" t="str">
        <f t="shared" si="143"/>
        <v>3-Small C&amp;I</v>
      </c>
    </row>
    <row r="8975" spans="1:17" x14ac:dyDescent="0.35">
      <c r="A8975" s="314">
        <v>5</v>
      </c>
      <c r="B8975" s="315" t="s">
        <v>241</v>
      </c>
      <c r="C8975" s="316">
        <v>2023</v>
      </c>
      <c r="D8975" s="316">
        <v>10</v>
      </c>
      <c r="E8975" s="315" t="s">
        <v>577</v>
      </c>
      <c r="F8975" s="326">
        <v>3</v>
      </c>
      <c r="G8975" s="315" t="s">
        <v>408</v>
      </c>
      <c r="H8975" s="315" t="s">
        <v>396</v>
      </c>
      <c r="I8975" s="315" t="s">
        <v>397</v>
      </c>
      <c r="J8975" s="315" t="s">
        <v>550</v>
      </c>
      <c r="K8975" s="315" t="s">
        <v>415</v>
      </c>
      <c r="L8975" s="315" t="s">
        <v>525</v>
      </c>
      <c r="M8975" s="315" t="s">
        <v>409</v>
      </c>
      <c r="N8975" s="317">
        <v>19510</v>
      </c>
      <c r="O8975" s="318">
        <v>1137041.3600000001</v>
      </c>
      <c r="P8975" s="317">
        <v>5350554</v>
      </c>
      <c r="Q8975" t="str">
        <f t="shared" si="143"/>
        <v>3-Small C&amp;I</v>
      </c>
    </row>
    <row r="8976" spans="1:17" x14ac:dyDescent="0.35">
      <c r="A8976" s="319">
        <v>5</v>
      </c>
      <c r="B8976" s="320" t="s">
        <v>241</v>
      </c>
      <c r="C8976" s="321">
        <v>2023</v>
      </c>
      <c r="D8976" s="321">
        <v>10</v>
      </c>
      <c r="E8976" s="320" t="s">
        <v>577</v>
      </c>
      <c r="F8976" s="327">
        <v>3</v>
      </c>
      <c r="G8976" s="320" t="s">
        <v>408</v>
      </c>
      <c r="H8976" s="320" t="s">
        <v>416</v>
      </c>
      <c r="I8976" s="320" t="s">
        <v>417</v>
      </c>
      <c r="J8976" s="320" t="s">
        <v>548</v>
      </c>
      <c r="K8976" s="320" t="s">
        <v>392</v>
      </c>
      <c r="L8976" s="320" t="s">
        <v>525</v>
      </c>
      <c r="M8976" s="320" t="s">
        <v>409</v>
      </c>
      <c r="N8976" s="322">
        <v>174</v>
      </c>
      <c r="O8976" s="323">
        <v>29818.03</v>
      </c>
      <c r="P8976" s="322">
        <v>280649</v>
      </c>
      <c r="Q8976" t="str">
        <f t="shared" si="143"/>
        <v>3-Small C&amp;I</v>
      </c>
    </row>
    <row r="8977" spans="1:17" x14ac:dyDescent="0.35">
      <c r="A8977" s="314">
        <v>5</v>
      </c>
      <c r="B8977" s="315" t="s">
        <v>241</v>
      </c>
      <c r="C8977" s="316">
        <v>2023</v>
      </c>
      <c r="D8977" s="316">
        <v>10</v>
      </c>
      <c r="E8977" s="315" t="s">
        <v>577</v>
      </c>
      <c r="F8977" s="326">
        <v>3</v>
      </c>
      <c r="G8977" s="315" t="s">
        <v>408</v>
      </c>
      <c r="H8977" s="315" t="s">
        <v>468</v>
      </c>
      <c r="I8977" s="315" t="s">
        <v>469</v>
      </c>
      <c r="J8977" s="315" t="s">
        <v>554</v>
      </c>
      <c r="K8977" s="315" t="s">
        <v>420</v>
      </c>
      <c r="L8977" s="315" t="s">
        <v>525</v>
      </c>
      <c r="M8977" s="315" t="s">
        <v>409</v>
      </c>
      <c r="N8977" s="317">
        <v>54</v>
      </c>
      <c r="O8977" s="318">
        <v>184368.79</v>
      </c>
      <c r="P8977" s="317">
        <v>801339</v>
      </c>
      <c r="Q8977" t="str">
        <f t="shared" si="143"/>
        <v>4-Medium C&amp;I</v>
      </c>
    </row>
    <row r="8978" spans="1:17" x14ac:dyDescent="0.35">
      <c r="A8978" s="319">
        <v>5</v>
      </c>
      <c r="B8978" s="320" t="s">
        <v>241</v>
      </c>
      <c r="C8978" s="321">
        <v>2023</v>
      </c>
      <c r="D8978" s="321">
        <v>10</v>
      </c>
      <c r="E8978" s="320" t="s">
        <v>577</v>
      </c>
      <c r="F8978" s="327">
        <v>3</v>
      </c>
      <c r="G8978" s="320" t="s">
        <v>408</v>
      </c>
      <c r="H8978" s="320" t="s">
        <v>572</v>
      </c>
      <c r="I8978" s="320" t="s">
        <v>573</v>
      </c>
      <c r="J8978" s="320" t="s">
        <v>550</v>
      </c>
      <c r="K8978" s="320" t="s">
        <v>415</v>
      </c>
      <c r="L8978" s="320" t="s">
        <v>525</v>
      </c>
      <c r="M8978" s="320" t="s">
        <v>409</v>
      </c>
      <c r="N8978" s="322">
        <v>1</v>
      </c>
      <c r="O8978" s="323">
        <v>9.64</v>
      </c>
      <c r="P8978" s="322">
        <v>0</v>
      </c>
      <c r="Q8978" t="str">
        <f t="shared" si="143"/>
        <v>3-Small C&amp;I</v>
      </c>
    </row>
    <row r="8979" spans="1:17" x14ac:dyDescent="0.35">
      <c r="A8979" s="314">
        <v>5</v>
      </c>
      <c r="B8979" s="315" t="s">
        <v>241</v>
      </c>
      <c r="C8979" s="316">
        <v>2023</v>
      </c>
      <c r="D8979" s="316">
        <v>10</v>
      </c>
      <c r="E8979" s="315" t="s">
        <v>577</v>
      </c>
      <c r="F8979" s="326">
        <v>3</v>
      </c>
      <c r="G8979" s="315" t="s">
        <v>408</v>
      </c>
      <c r="H8979" s="315" t="s">
        <v>460</v>
      </c>
      <c r="I8979" s="315" t="s">
        <v>461</v>
      </c>
      <c r="J8979" s="315" t="s">
        <v>551</v>
      </c>
      <c r="K8979" s="315" t="s">
        <v>398</v>
      </c>
      <c r="L8979" s="315" t="s">
        <v>525</v>
      </c>
      <c r="M8979" s="315" t="s">
        <v>409</v>
      </c>
      <c r="N8979" s="317">
        <v>96</v>
      </c>
      <c r="O8979" s="324">
        <v>-5836.92</v>
      </c>
      <c r="P8979" s="317">
        <v>-966</v>
      </c>
      <c r="Q8979" t="str">
        <f t="shared" si="143"/>
        <v>3-Small C&amp;I</v>
      </c>
    </row>
    <row r="8980" spans="1:17" x14ac:dyDescent="0.35">
      <c r="A8980" s="319">
        <v>5</v>
      </c>
      <c r="B8980" s="320" t="s">
        <v>241</v>
      </c>
      <c r="C8980" s="321">
        <v>2023</v>
      </c>
      <c r="D8980" s="321">
        <v>10</v>
      </c>
      <c r="E8980" s="320" t="s">
        <v>577</v>
      </c>
      <c r="F8980" s="327">
        <v>3</v>
      </c>
      <c r="G8980" s="320" t="s">
        <v>408</v>
      </c>
      <c r="H8980" s="320" t="s">
        <v>470</v>
      </c>
      <c r="I8980" s="320" t="s">
        <v>471</v>
      </c>
      <c r="J8980" s="320" t="s">
        <v>555</v>
      </c>
      <c r="K8980" s="320" t="s">
        <v>472</v>
      </c>
      <c r="L8980" s="320" t="s">
        <v>525</v>
      </c>
      <c r="M8980" s="320" t="s">
        <v>409</v>
      </c>
      <c r="N8980" s="322">
        <v>2</v>
      </c>
      <c r="O8980" s="323">
        <v>2541.48</v>
      </c>
      <c r="P8980" s="322">
        <v>10960</v>
      </c>
      <c r="Q8980" t="str">
        <f t="shared" si="143"/>
        <v>4-Medium C&amp;I</v>
      </c>
    </row>
    <row r="8981" spans="1:17" x14ac:dyDescent="0.35">
      <c r="A8981" s="314">
        <v>5</v>
      </c>
      <c r="B8981" s="315" t="s">
        <v>241</v>
      </c>
      <c r="C8981" s="316">
        <v>2023</v>
      </c>
      <c r="D8981" s="316">
        <v>10</v>
      </c>
      <c r="E8981" s="315" t="s">
        <v>577</v>
      </c>
      <c r="F8981" s="326">
        <v>3</v>
      </c>
      <c r="G8981" s="315" t="s">
        <v>408</v>
      </c>
      <c r="H8981" s="315" t="s">
        <v>418</v>
      </c>
      <c r="I8981" s="315" t="s">
        <v>419</v>
      </c>
      <c r="J8981" s="315" t="s">
        <v>554</v>
      </c>
      <c r="K8981" s="315" t="s">
        <v>420</v>
      </c>
      <c r="L8981" s="315" t="s">
        <v>525</v>
      </c>
      <c r="M8981" s="315" t="s">
        <v>409</v>
      </c>
      <c r="N8981" s="317">
        <v>1515</v>
      </c>
      <c r="O8981" s="318">
        <v>5420907.25</v>
      </c>
      <c r="P8981" s="317">
        <v>24430301</v>
      </c>
      <c r="Q8981" t="str">
        <f t="shared" si="143"/>
        <v>4-Medium C&amp;I</v>
      </c>
    </row>
    <row r="8982" spans="1:17" x14ac:dyDescent="0.35">
      <c r="A8982" s="319">
        <v>5</v>
      </c>
      <c r="B8982" s="320" t="s">
        <v>241</v>
      </c>
      <c r="C8982" s="321">
        <v>2023</v>
      </c>
      <c r="D8982" s="321">
        <v>10</v>
      </c>
      <c r="E8982" s="320" t="s">
        <v>577</v>
      </c>
      <c r="F8982" s="327">
        <v>3</v>
      </c>
      <c r="G8982" s="320" t="s">
        <v>408</v>
      </c>
      <c r="H8982" s="320" t="s">
        <v>473</v>
      </c>
      <c r="I8982" s="320" t="s">
        <v>474</v>
      </c>
      <c r="J8982" s="320" t="s">
        <v>556</v>
      </c>
      <c r="K8982" s="320" t="s">
        <v>441</v>
      </c>
      <c r="L8982" s="320" t="s">
        <v>525</v>
      </c>
      <c r="M8982" s="320" t="s">
        <v>409</v>
      </c>
      <c r="N8982" s="322">
        <v>28</v>
      </c>
      <c r="O8982" s="323">
        <v>101348.47</v>
      </c>
      <c r="P8982" s="322">
        <v>480078</v>
      </c>
      <c r="Q8982" t="str">
        <f t="shared" si="143"/>
        <v>4-Medium C&amp;I</v>
      </c>
    </row>
    <row r="8983" spans="1:17" x14ac:dyDescent="0.35">
      <c r="A8983" s="314">
        <v>5</v>
      </c>
      <c r="B8983" s="315" t="s">
        <v>241</v>
      </c>
      <c r="C8983" s="316">
        <v>2023</v>
      </c>
      <c r="D8983" s="316">
        <v>10</v>
      </c>
      <c r="E8983" s="315" t="s">
        <v>577</v>
      </c>
      <c r="F8983" s="326">
        <v>3</v>
      </c>
      <c r="G8983" s="315" t="s">
        <v>408</v>
      </c>
      <c r="H8983" s="315" t="s">
        <v>475</v>
      </c>
      <c r="I8983" s="315" t="s">
        <v>476</v>
      </c>
      <c r="J8983" s="315" t="s">
        <v>555</v>
      </c>
      <c r="K8983" s="315" t="s">
        <v>472</v>
      </c>
      <c r="L8983" s="315" t="s">
        <v>525</v>
      </c>
      <c r="M8983" s="315" t="s">
        <v>409</v>
      </c>
      <c r="N8983" s="317">
        <v>53</v>
      </c>
      <c r="O8983" s="318">
        <v>97427.94</v>
      </c>
      <c r="P8983" s="317">
        <v>444219</v>
      </c>
      <c r="Q8983" t="str">
        <f t="shared" si="143"/>
        <v>4-Medium C&amp;I</v>
      </c>
    </row>
    <row r="8984" spans="1:17" x14ac:dyDescent="0.35">
      <c r="A8984" s="319">
        <v>5</v>
      </c>
      <c r="B8984" s="320" t="s">
        <v>241</v>
      </c>
      <c r="C8984" s="321">
        <v>2023</v>
      </c>
      <c r="D8984" s="321">
        <v>10</v>
      </c>
      <c r="E8984" s="320" t="s">
        <v>577</v>
      </c>
      <c r="F8984" s="327">
        <v>3</v>
      </c>
      <c r="G8984" s="320" t="s">
        <v>408</v>
      </c>
      <c r="H8984" s="320" t="s">
        <v>464</v>
      </c>
      <c r="I8984" s="320" t="s">
        <v>465</v>
      </c>
      <c r="J8984" s="320" t="s">
        <v>552</v>
      </c>
      <c r="K8984" s="320" t="s">
        <v>423</v>
      </c>
      <c r="L8984" s="320" t="s">
        <v>525</v>
      </c>
      <c r="M8984" s="320" t="s">
        <v>409</v>
      </c>
      <c r="N8984" s="322">
        <v>721</v>
      </c>
      <c r="O8984" s="323">
        <v>101289.49</v>
      </c>
      <c r="P8984" s="322">
        <v>240921</v>
      </c>
      <c r="Q8984" t="str">
        <f t="shared" si="143"/>
        <v>Street</v>
      </c>
    </row>
    <row r="8985" spans="1:17" x14ac:dyDescent="0.35">
      <c r="A8985" s="314">
        <v>5</v>
      </c>
      <c r="B8985" s="315" t="s">
        <v>241</v>
      </c>
      <c r="C8985" s="316">
        <v>2023</v>
      </c>
      <c r="D8985" s="316">
        <v>10</v>
      </c>
      <c r="E8985" s="315" t="s">
        <v>577</v>
      </c>
      <c r="F8985" s="326">
        <v>3</v>
      </c>
      <c r="G8985" s="315" t="s">
        <v>408</v>
      </c>
      <c r="H8985" s="315" t="s">
        <v>466</v>
      </c>
      <c r="I8985" s="315" t="s">
        <v>467</v>
      </c>
      <c r="J8985" s="315" t="s">
        <v>552</v>
      </c>
      <c r="K8985" s="315" t="s">
        <v>423</v>
      </c>
      <c r="L8985" s="315" t="s">
        <v>525</v>
      </c>
      <c r="M8985" s="315" t="s">
        <v>409</v>
      </c>
      <c r="N8985" s="317">
        <v>1298</v>
      </c>
      <c r="O8985" s="318">
        <v>160304.78</v>
      </c>
      <c r="P8985" s="317">
        <v>391278</v>
      </c>
      <c r="Q8985" t="str">
        <f t="shared" si="143"/>
        <v>Street</v>
      </c>
    </row>
    <row r="8986" spans="1:17" x14ac:dyDescent="0.35">
      <c r="A8986" s="319">
        <v>5</v>
      </c>
      <c r="B8986" s="320" t="s">
        <v>241</v>
      </c>
      <c r="C8986" s="321">
        <v>2023</v>
      </c>
      <c r="D8986" s="321">
        <v>10</v>
      </c>
      <c r="E8986" s="320" t="s">
        <v>577</v>
      </c>
      <c r="F8986" s="327">
        <v>3</v>
      </c>
      <c r="G8986" s="320" t="s">
        <v>408</v>
      </c>
      <c r="H8986" s="320" t="s">
        <v>421</v>
      </c>
      <c r="I8986" s="320" t="s">
        <v>422</v>
      </c>
      <c r="J8986" s="320" t="s">
        <v>552</v>
      </c>
      <c r="K8986" s="320" t="s">
        <v>423</v>
      </c>
      <c r="L8986" s="320" t="s">
        <v>526</v>
      </c>
      <c r="M8986" s="320" t="s">
        <v>427</v>
      </c>
      <c r="N8986" s="322">
        <v>3539</v>
      </c>
      <c r="O8986" s="323">
        <v>367523.03</v>
      </c>
      <c r="P8986" s="322">
        <v>1286338</v>
      </c>
      <c r="Q8986" t="str">
        <f t="shared" si="143"/>
        <v>Street</v>
      </c>
    </row>
    <row r="8987" spans="1:17" x14ac:dyDescent="0.35">
      <c r="A8987" s="314">
        <v>5</v>
      </c>
      <c r="B8987" s="315" t="s">
        <v>241</v>
      </c>
      <c r="C8987" s="316">
        <v>2023</v>
      </c>
      <c r="D8987" s="316">
        <v>10</v>
      </c>
      <c r="E8987" s="315" t="s">
        <v>577</v>
      </c>
      <c r="F8987" s="326">
        <v>3</v>
      </c>
      <c r="G8987" s="315" t="s">
        <v>408</v>
      </c>
      <c r="H8987" s="315" t="s">
        <v>424</v>
      </c>
      <c r="I8987" s="315" t="s">
        <v>425</v>
      </c>
      <c r="J8987" s="315" t="s">
        <v>557</v>
      </c>
      <c r="K8987" s="315" t="s">
        <v>426</v>
      </c>
      <c r="L8987" s="315" t="s">
        <v>526</v>
      </c>
      <c r="M8987" s="315" t="s">
        <v>427</v>
      </c>
      <c r="N8987" s="317">
        <v>6</v>
      </c>
      <c r="O8987" s="318">
        <v>736.32</v>
      </c>
      <c r="P8987" s="317">
        <v>5711</v>
      </c>
      <c r="Q8987" t="str">
        <f t="shared" si="143"/>
        <v>3-Small C&amp;I</v>
      </c>
    </row>
    <row r="8988" spans="1:17" x14ac:dyDescent="0.35">
      <c r="A8988" s="319">
        <v>5</v>
      </c>
      <c r="B8988" s="320" t="s">
        <v>241</v>
      </c>
      <c r="C8988" s="321">
        <v>2023</v>
      </c>
      <c r="D8988" s="321">
        <v>10</v>
      </c>
      <c r="E8988" s="320" t="s">
        <v>577</v>
      </c>
      <c r="F8988" s="327">
        <v>3</v>
      </c>
      <c r="G8988" s="320" t="s">
        <v>408</v>
      </c>
      <c r="H8988" s="320" t="s">
        <v>477</v>
      </c>
      <c r="I8988" s="320" t="s">
        <v>478</v>
      </c>
      <c r="J8988" s="320" t="s">
        <v>558</v>
      </c>
      <c r="K8988" s="320" t="s">
        <v>430</v>
      </c>
      <c r="L8988" s="320" t="s">
        <v>525</v>
      </c>
      <c r="M8988" s="320" t="s">
        <v>409</v>
      </c>
      <c r="N8988" s="322">
        <v>1</v>
      </c>
      <c r="O8988" s="323">
        <v>4186.66</v>
      </c>
      <c r="P8988" s="322">
        <v>19360</v>
      </c>
      <c r="Q8988" t="str">
        <f t="shared" si="143"/>
        <v>5-Large C&amp;I</v>
      </c>
    </row>
    <row r="8989" spans="1:17" x14ac:dyDescent="0.35">
      <c r="A8989" s="314">
        <v>5</v>
      </c>
      <c r="B8989" s="315" t="s">
        <v>241</v>
      </c>
      <c r="C8989" s="316">
        <v>2023</v>
      </c>
      <c r="D8989" s="316">
        <v>10</v>
      </c>
      <c r="E8989" s="315" t="s">
        <v>577</v>
      </c>
      <c r="F8989" s="326">
        <v>3</v>
      </c>
      <c r="G8989" s="315" t="s">
        <v>408</v>
      </c>
      <c r="H8989" s="315" t="s">
        <v>428</v>
      </c>
      <c r="I8989" s="315" t="s">
        <v>429</v>
      </c>
      <c r="J8989" s="315" t="s">
        <v>558</v>
      </c>
      <c r="K8989" s="315" t="s">
        <v>430</v>
      </c>
      <c r="L8989" s="315" t="s">
        <v>525</v>
      </c>
      <c r="M8989" s="315" t="s">
        <v>409</v>
      </c>
      <c r="N8989" s="317">
        <v>137</v>
      </c>
      <c r="O8989" s="318">
        <v>3181047.62</v>
      </c>
      <c r="P8989" s="317">
        <v>16418475</v>
      </c>
      <c r="Q8989" t="str">
        <f t="shared" si="143"/>
        <v>5-Large C&amp;I</v>
      </c>
    </row>
    <row r="8990" spans="1:17" x14ac:dyDescent="0.35">
      <c r="A8990" s="319">
        <v>5</v>
      </c>
      <c r="B8990" s="320" t="s">
        <v>241</v>
      </c>
      <c r="C8990" s="321">
        <v>2023</v>
      </c>
      <c r="D8990" s="321">
        <v>10</v>
      </c>
      <c r="E8990" s="320" t="s">
        <v>577</v>
      </c>
      <c r="F8990" s="327">
        <v>3</v>
      </c>
      <c r="G8990" s="320" t="s">
        <v>408</v>
      </c>
      <c r="H8990" s="320" t="s">
        <v>431</v>
      </c>
      <c r="I8990" s="320" t="s">
        <v>432</v>
      </c>
      <c r="J8990" s="320" t="s">
        <v>558</v>
      </c>
      <c r="K8990" s="320" t="s">
        <v>430</v>
      </c>
      <c r="L8990" s="320" t="s">
        <v>526</v>
      </c>
      <c r="M8990" s="320" t="s">
        <v>427</v>
      </c>
      <c r="N8990" s="322">
        <v>2025</v>
      </c>
      <c r="O8990" s="323">
        <v>25621223.309999999</v>
      </c>
      <c r="P8990" s="322">
        <v>317921484</v>
      </c>
      <c r="Q8990" t="str">
        <f t="shared" si="143"/>
        <v>5-Large C&amp;I</v>
      </c>
    </row>
    <row r="8991" spans="1:17" x14ac:dyDescent="0.35">
      <c r="A8991" s="314">
        <v>5</v>
      </c>
      <c r="B8991" s="315" t="s">
        <v>241</v>
      </c>
      <c r="C8991" s="316">
        <v>2023</v>
      </c>
      <c r="D8991" s="316">
        <v>10</v>
      </c>
      <c r="E8991" s="315" t="s">
        <v>577</v>
      </c>
      <c r="F8991" s="326">
        <v>3</v>
      </c>
      <c r="G8991" s="315" t="s">
        <v>408</v>
      </c>
      <c r="H8991" s="315" t="s">
        <v>399</v>
      </c>
      <c r="I8991" s="315" t="s">
        <v>400</v>
      </c>
      <c r="J8991" s="315" t="s">
        <v>547</v>
      </c>
      <c r="K8991" s="315" t="s">
        <v>386</v>
      </c>
      <c r="L8991" s="315" t="s">
        <v>526</v>
      </c>
      <c r="M8991" s="315" t="s">
        <v>427</v>
      </c>
      <c r="N8991" s="317">
        <v>1356</v>
      </c>
      <c r="O8991" s="318">
        <v>349813.41</v>
      </c>
      <c r="P8991" s="317">
        <v>2197935</v>
      </c>
      <c r="Q8991" t="str">
        <f t="shared" si="143"/>
        <v>1-Residential</v>
      </c>
    </row>
    <row r="8992" spans="1:17" x14ac:dyDescent="0.35">
      <c r="A8992" s="319">
        <v>5</v>
      </c>
      <c r="B8992" s="320" t="s">
        <v>241</v>
      </c>
      <c r="C8992" s="321">
        <v>2023</v>
      </c>
      <c r="D8992" s="321">
        <v>10</v>
      </c>
      <c r="E8992" s="320" t="s">
        <v>577</v>
      </c>
      <c r="F8992" s="327">
        <v>3</v>
      </c>
      <c r="G8992" s="320" t="s">
        <v>408</v>
      </c>
      <c r="H8992" s="320" t="s">
        <v>402</v>
      </c>
      <c r="I8992" s="320" t="s">
        <v>403</v>
      </c>
      <c r="J8992" s="320" t="s">
        <v>312</v>
      </c>
      <c r="K8992" s="320" t="s">
        <v>462</v>
      </c>
      <c r="L8992" s="320" t="s">
        <v>312</v>
      </c>
      <c r="M8992" s="320" t="s">
        <v>463</v>
      </c>
      <c r="N8992" s="322">
        <v>5</v>
      </c>
      <c r="O8992" s="323">
        <v>427.72</v>
      </c>
      <c r="P8992" s="322">
        <v>8853</v>
      </c>
      <c r="Q8992" t="str">
        <f t="shared" si="143"/>
        <v>OTHER</v>
      </c>
    </row>
    <row r="8993" spans="1:17" x14ac:dyDescent="0.35">
      <c r="A8993" s="314">
        <v>5</v>
      </c>
      <c r="B8993" s="315" t="s">
        <v>241</v>
      </c>
      <c r="C8993" s="316">
        <v>2023</v>
      </c>
      <c r="D8993" s="316">
        <v>10</v>
      </c>
      <c r="E8993" s="315" t="s">
        <v>577</v>
      </c>
      <c r="F8993" s="326">
        <v>3</v>
      </c>
      <c r="G8993" s="315" t="s">
        <v>408</v>
      </c>
      <c r="H8993" s="315" t="s">
        <v>404</v>
      </c>
      <c r="I8993" s="315" t="s">
        <v>405</v>
      </c>
      <c r="J8993" s="315" t="s">
        <v>548</v>
      </c>
      <c r="K8993" s="315" t="s">
        <v>392</v>
      </c>
      <c r="L8993" s="315" t="s">
        <v>526</v>
      </c>
      <c r="M8993" s="315" t="s">
        <v>427</v>
      </c>
      <c r="N8993" s="317">
        <v>64833</v>
      </c>
      <c r="O8993" s="318">
        <v>4733064.93</v>
      </c>
      <c r="P8993" s="317">
        <v>93312387</v>
      </c>
      <c r="Q8993" t="str">
        <f t="shared" si="143"/>
        <v>3-Small C&amp;I</v>
      </c>
    </row>
    <row r="8994" spans="1:17" x14ac:dyDescent="0.35">
      <c r="A8994" s="319">
        <v>5</v>
      </c>
      <c r="B8994" s="320" t="s">
        <v>241</v>
      </c>
      <c r="C8994" s="321">
        <v>2023</v>
      </c>
      <c r="D8994" s="321">
        <v>10</v>
      </c>
      <c r="E8994" s="320" t="s">
        <v>577</v>
      </c>
      <c r="F8994" s="327">
        <v>3</v>
      </c>
      <c r="G8994" s="320" t="s">
        <v>408</v>
      </c>
      <c r="H8994" s="320" t="s">
        <v>433</v>
      </c>
      <c r="I8994" s="320" t="s">
        <v>434</v>
      </c>
      <c r="J8994" s="320" t="s">
        <v>553</v>
      </c>
      <c r="K8994" s="320" t="s">
        <v>412</v>
      </c>
      <c r="L8994" s="320" t="s">
        <v>526</v>
      </c>
      <c r="M8994" s="320" t="s">
        <v>427</v>
      </c>
      <c r="N8994" s="322">
        <v>1246</v>
      </c>
      <c r="O8994" s="323">
        <v>58245.52</v>
      </c>
      <c r="P8994" s="322">
        <v>400602</v>
      </c>
      <c r="Q8994" t="str">
        <f t="shared" si="143"/>
        <v>3-Small C&amp;I</v>
      </c>
    </row>
    <row r="8995" spans="1:17" x14ac:dyDescent="0.35">
      <c r="A8995" s="314">
        <v>5</v>
      </c>
      <c r="B8995" s="315" t="s">
        <v>241</v>
      </c>
      <c r="C8995" s="316">
        <v>2023</v>
      </c>
      <c r="D8995" s="316">
        <v>10</v>
      </c>
      <c r="E8995" s="315" t="s">
        <v>577</v>
      </c>
      <c r="F8995" s="326">
        <v>3</v>
      </c>
      <c r="G8995" s="315" t="s">
        <v>408</v>
      </c>
      <c r="H8995" s="315" t="s">
        <v>435</v>
      </c>
      <c r="I8995" s="315" t="s">
        <v>436</v>
      </c>
      <c r="J8995" s="315" t="s">
        <v>550</v>
      </c>
      <c r="K8995" s="315" t="s">
        <v>415</v>
      </c>
      <c r="L8995" s="315" t="s">
        <v>526</v>
      </c>
      <c r="M8995" s="315" t="s">
        <v>427</v>
      </c>
      <c r="N8995" s="317">
        <v>544</v>
      </c>
      <c r="O8995" s="318">
        <v>3465.49</v>
      </c>
      <c r="P8995" s="317">
        <v>1254012</v>
      </c>
      <c r="Q8995" t="str">
        <f t="shared" si="143"/>
        <v>3-Small C&amp;I</v>
      </c>
    </row>
    <row r="8996" spans="1:17" x14ac:dyDescent="0.35">
      <c r="A8996" s="319">
        <v>5</v>
      </c>
      <c r="B8996" s="320" t="s">
        <v>241</v>
      </c>
      <c r="C8996" s="321">
        <v>2023</v>
      </c>
      <c r="D8996" s="321">
        <v>10</v>
      </c>
      <c r="E8996" s="320" t="s">
        <v>577</v>
      </c>
      <c r="F8996" s="327">
        <v>3</v>
      </c>
      <c r="G8996" s="320" t="s">
        <v>408</v>
      </c>
      <c r="H8996" s="320" t="s">
        <v>406</v>
      </c>
      <c r="I8996" s="320" t="s">
        <v>407</v>
      </c>
      <c r="J8996" s="320" t="s">
        <v>551</v>
      </c>
      <c r="K8996" s="320" t="s">
        <v>398</v>
      </c>
      <c r="L8996" s="320" t="s">
        <v>526</v>
      </c>
      <c r="M8996" s="320" t="s">
        <v>427</v>
      </c>
      <c r="N8996" s="322">
        <v>21056</v>
      </c>
      <c r="O8996" s="323">
        <v>1035959.83</v>
      </c>
      <c r="P8996" s="322">
        <v>7872642</v>
      </c>
      <c r="Q8996" t="str">
        <f t="shared" si="143"/>
        <v>3-Small C&amp;I</v>
      </c>
    </row>
    <row r="8997" spans="1:17" x14ac:dyDescent="0.35">
      <c r="A8997" s="314">
        <v>5</v>
      </c>
      <c r="B8997" s="315" t="s">
        <v>241</v>
      </c>
      <c r="C8997" s="316">
        <v>2023</v>
      </c>
      <c r="D8997" s="316">
        <v>10</v>
      </c>
      <c r="E8997" s="315" t="s">
        <v>577</v>
      </c>
      <c r="F8997" s="326">
        <v>3</v>
      </c>
      <c r="G8997" s="315" t="s">
        <v>408</v>
      </c>
      <c r="H8997" s="315" t="s">
        <v>437</v>
      </c>
      <c r="I8997" s="315" t="s">
        <v>438</v>
      </c>
      <c r="J8997" s="315" t="s">
        <v>554</v>
      </c>
      <c r="K8997" s="315" t="s">
        <v>420</v>
      </c>
      <c r="L8997" s="315" t="s">
        <v>526</v>
      </c>
      <c r="M8997" s="315" t="s">
        <v>427</v>
      </c>
      <c r="N8997" s="317">
        <v>7601</v>
      </c>
      <c r="O8997" s="318">
        <v>16830429.050000001</v>
      </c>
      <c r="P8997" s="317">
        <v>154276833</v>
      </c>
      <c r="Q8997" t="str">
        <f t="shared" si="143"/>
        <v>4-Medium C&amp;I</v>
      </c>
    </row>
    <row r="8998" spans="1:17" x14ac:dyDescent="0.35">
      <c r="A8998" s="319">
        <v>5</v>
      </c>
      <c r="B8998" s="320" t="s">
        <v>241</v>
      </c>
      <c r="C8998" s="321">
        <v>2023</v>
      </c>
      <c r="D8998" s="321">
        <v>10</v>
      </c>
      <c r="E8998" s="320" t="s">
        <v>577</v>
      </c>
      <c r="F8998" s="327">
        <v>3</v>
      </c>
      <c r="G8998" s="320" t="s">
        <v>408</v>
      </c>
      <c r="H8998" s="320" t="s">
        <v>439</v>
      </c>
      <c r="I8998" s="320" t="s">
        <v>440</v>
      </c>
      <c r="J8998" s="320" t="s">
        <v>554</v>
      </c>
      <c r="K8998" s="320" t="s">
        <v>420</v>
      </c>
      <c r="L8998" s="320" t="s">
        <v>526</v>
      </c>
      <c r="M8998" s="320" t="s">
        <v>427</v>
      </c>
      <c r="N8998" s="322">
        <v>329</v>
      </c>
      <c r="O8998" s="323">
        <v>595360.65</v>
      </c>
      <c r="P8998" s="322">
        <v>5563132</v>
      </c>
      <c r="Q8998" t="str">
        <f t="shared" si="143"/>
        <v>4-Medium C&amp;I</v>
      </c>
    </row>
    <row r="8999" spans="1:17" x14ac:dyDescent="0.35">
      <c r="A8999" s="314">
        <v>5</v>
      </c>
      <c r="B8999" s="315" t="s">
        <v>241</v>
      </c>
      <c r="C8999" s="316">
        <v>2023</v>
      </c>
      <c r="D8999" s="316">
        <v>10</v>
      </c>
      <c r="E8999" s="315" t="s">
        <v>577</v>
      </c>
      <c r="F8999" s="326">
        <v>3</v>
      </c>
      <c r="G8999" s="315" t="s">
        <v>408</v>
      </c>
      <c r="H8999" s="315" t="s">
        <v>479</v>
      </c>
      <c r="I8999" s="315" t="s">
        <v>480</v>
      </c>
      <c r="J8999" s="315" t="s">
        <v>554</v>
      </c>
      <c r="K8999" s="315" t="s">
        <v>420</v>
      </c>
      <c r="L8999" s="315" t="s">
        <v>526</v>
      </c>
      <c r="M8999" s="315" t="s">
        <v>427</v>
      </c>
      <c r="N8999" s="317">
        <v>211</v>
      </c>
      <c r="O8999" s="318">
        <v>375175.15</v>
      </c>
      <c r="P8999" s="317">
        <v>3558080</v>
      </c>
      <c r="Q8999" t="str">
        <f t="shared" si="143"/>
        <v>4-Medium C&amp;I</v>
      </c>
    </row>
    <row r="9000" spans="1:17" x14ac:dyDescent="0.35">
      <c r="A9000" s="319">
        <v>5</v>
      </c>
      <c r="B9000" s="320" t="s">
        <v>241</v>
      </c>
      <c r="C9000" s="321">
        <v>2023</v>
      </c>
      <c r="D9000" s="321">
        <v>10</v>
      </c>
      <c r="E9000" s="320" t="s">
        <v>577</v>
      </c>
      <c r="F9000" s="327">
        <v>5</v>
      </c>
      <c r="G9000" s="320" t="s">
        <v>442</v>
      </c>
      <c r="H9000" s="320" t="s">
        <v>390</v>
      </c>
      <c r="I9000" s="320" t="s">
        <v>391</v>
      </c>
      <c r="J9000" s="320" t="s">
        <v>548</v>
      </c>
      <c r="K9000" s="320" t="s">
        <v>392</v>
      </c>
      <c r="L9000" s="320" t="s">
        <v>527</v>
      </c>
      <c r="M9000" s="320" t="s">
        <v>443</v>
      </c>
      <c r="N9000" s="322">
        <v>804</v>
      </c>
      <c r="O9000" s="323">
        <v>193888.26</v>
      </c>
      <c r="P9000" s="322">
        <v>1343176</v>
      </c>
      <c r="Q9000" t="str">
        <f t="shared" si="143"/>
        <v>3-Small C&amp;I</v>
      </c>
    </row>
    <row r="9001" spans="1:17" x14ac:dyDescent="0.35">
      <c r="A9001" s="314">
        <v>5</v>
      </c>
      <c r="B9001" s="315" t="s">
        <v>241</v>
      </c>
      <c r="C9001" s="316">
        <v>2023</v>
      </c>
      <c r="D9001" s="316">
        <v>10</v>
      </c>
      <c r="E9001" s="315" t="s">
        <v>577</v>
      </c>
      <c r="F9001" s="326">
        <v>5</v>
      </c>
      <c r="G9001" s="315" t="s">
        <v>442</v>
      </c>
      <c r="H9001" s="315" t="s">
        <v>410</v>
      </c>
      <c r="I9001" s="315" t="s">
        <v>411</v>
      </c>
      <c r="J9001" s="315" t="s">
        <v>553</v>
      </c>
      <c r="K9001" s="315" t="s">
        <v>412</v>
      </c>
      <c r="L9001" s="315" t="s">
        <v>527</v>
      </c>
      <c r="M9001" s="315" t="s">
        <v>443</v>
      </c>
      <c r="N9001" s="317">
        <v>1</v>
      </c>
      <c r="O9001" s="318">
        <v>82.09</v>
      </c>
      <c r="P9001" s="317">
        <v>292</v>
      </c>
      <c r="Q9001" t="str">
        <f t="shared" si="143"/>
        <v>3-Small C&amp;I</v>
      </c>
    </row>
    <row r="9002" spans="1:17" x14ac:dyDescent="0.35">
      <c r="A9002" s="319">
        <v>5</v>
      </c>
      <c r="B9002" s="320" t="s">
        <v>241</v>
      </c>
      <c r="C9002" s="321">
        <v>2023</v>
      </c>
      <c r="D9002" s="321">
        <v>10</v>
      </c>
      <c r="E9002" s="320" t="s">
        <v>577</v>
      </c>
      <c r="F9002" s="327">
        <v>5</v>
      </c>
      <c r="G9002" s="320" t="s">
        <v>442</v>
      </c>
      <c r="H9002" s="320" t="s">
        <v>416</v>
      </c>
      <c r="I9002" s="320" t="s">
        <v>417</v>
      </c>
      <c r="J9002" s="320" t="s">
        <v>548</v>
      </c>
      <c r="K9002" s="320" t="s">
        <v>392</v>
      </c>
      <c r="L9002" s="320" t="s">
        <v>527</v>
      </c>
      <c r="M9002" s="320" t="s">
        <v>443</v>
      </c>
      <c r="N9002" s="322">
        <v>2</v>
      </c>
      <c r="O9002" s="323">
        <v>137.13999999999999</v>
      </c>
      <c r="P9002" s="322">
        <v>466</v>
      </c>
      <c r="Q9002" t="str">
        <f t="shared" si="143"/>
        <v>3-Small C&amp;I</v>
      </c>
    </row>
    <row r="9003" spans="1:17" x14ac:dyDescent="0.35">
      <c r="A9003" s="314">
        <v>5</v>
      </c>
      <c r="B9003" s="315" t="s">
        <v>241</v>
      </c>
      <c r="C9003" s="316">
        <v>2023</v>
      </c>
      <c r="D9003" s="316">
        <v>10</v>
      </c>
      <c r="E9003" s="315" t="s">
        <v>577</v>
      </c>
      <c r="F9003" s="326">
        <v>5</v>
      </c>
      <c r="G9003" s="315" t="s">
        <v>442</v>
      </c>
      <c r="H9003" s="315" t="s">
        <v>468</v>
      </c>
      <c r="I9003" s="315" t="s">
        <v>469</v>
      </c>
      <c r="J9003" s="315" t="s">
        <v>554</v>
      </c>
      <c r="K9003" s="315" t="s">
        <v>420</v>
      </c>
      <c r="L9003" s="315" t="s">
        <v>527</v>
      </c>
      <c r="M9003" s="315" t="s">
        <v>443</v>
      </c>
      <c r="N9003" s="317">
        <v>2</v>
      </c>
      <c r="O9003" s="318">
        <v>1537.22</v>
      </c>
      <c r="P9003" s="317">
        <v>6400</v>
      </c>
      <c r="Q9003" t="str">
        <f t="shared" si="143"/>
        <v>4-Medium C&amp;I</v>
      </c>
    </row>
    <row r="9004" spans="1:17" x14ac:dyDescent="0.35">
      <c r="A9004" s="319">
        <v>5</v>
      </c>
      <c r="B9004" s="320" t="s">
        <v>241</v>
      </c>
      <c r="C9004" s="321">
        <v>2023</v>
      </c>
      <c r="D9004" s="321">
        <v>10</v>
      </c>
      <c r="E9004" s="320" t="s">
        <v>577</v>
      </c>
      <c r="F9004" s="327">
        <v>5</v>
      </c>
      <c r="G9004" s="320" t="s">
        <v>442</v>
      </c>
      <c r="H9004" s="320" t="s">
        <v>418</v>
      </c>
      <c r="I9004" s="320" t="s">
        <v>419</v>
      </c>
      <c r="J9004" s="320" t="s">
        <v>554</v>
      </c>
      <c r="K9004" s="320" t="s">
        <v>420</v>
      </c>
      <c r="L9004" s="320" t="s">
        <v>527</v>
      </c>
      <c r="M9004" s="320" t="s">
        <v>443</v>
      </c>
      <c r="N9004" s="322">
        <v>135</v>
      </c>
      <c r="O9004" s="323">
        <v>694001.56</v>
      </c>
      <c r="P9004" s="322">
        <v>3095367</v>
      </c>
      <c r="Q9004" t="str">
        <f t="shared" si="143"/>
        <v>4-Medium C&amp;I</v>
      </c>
    </row>
    <row r="9005" spans="1:17" x14ac:dyDescent="0.35">
      <c r="A9005" s="314">
        <v>5</v>
      </c>
      <c r="B9005" s="315" t="s">
        <v>241</v>
      </c>
      <c r="C9005" s="316">
        <v>2023</v>
      </c>
      <c r="D9005" s="316">
        <v>10</v>
      </c>
      <c r="E9005" s="315" t="s">
        <v>577</v>
      </c>
      <c r="F9005" s="326">
        <v>5</v>
      </c>
      <c r="G9005" s="315" t="s">
        <v>442</v>
      </c>
      <c r="H9005" s="315" t="s">
        <v>464</v>
      </c>
      <c r="I9005" s="315" t="s">
        <v>465</v>
      </c>
      <c r="J9005" s="315" t="s">
        <v>552</v>
      </c>
      <c r="K9005" s="315" t="s">
        <v>423</v>
      </c>
      <c r="L9005" s="315" t="s">
        <v>527</v>
      </c>
      <c r="M9005" s="315" t="s">
        <v>443</v>
      </c>
      <c r="N9005" s="317">
        <v>20</v>
      </c>
      <c r="O9005" s="318">
        <v>3687.38</v>
      </c>
      <c r="P9005" s="317">
        <v>9183</v>
      </c>
      <c r="Q9005" t="str">
        <f t="shared" si="143"/>
        <v>Street</v>
      </c>
    </row>
    <row r="9006" spans="1:17" x14ac:dyDescent="0.35">
      <c r="A9006" s="319">
        <v>5</v>
      </c>
      <c r="B9006" s="320" t="s">
        <v>241</v>
      </c>
      <c r="C9006" s="321">
        <v>2023</v>
      </c>
      <c r="D9006" s="321">
        <v>10</v>
      </c>
      <c r="E9006" s="320" t="s">
        <v>577</v>
      </c>
      <c r="F9006" s="327">
        <v>5</v>
      </c>
      <c r="G9006" s="320" t="s">
        <v>442</v>
      </c>
      <c r="H9006" s="320" t="s">
        <v>466</v>
      </c>
      <c r="I9006" s="320" t="s">
        <v>467</v>
      </c>
      <c r="J9006" s="320" t="s">
        <v>552</v>
      </c>
      <c r="K9006" s="320" t="s">
        <v>423</v>
      </c>
      <c r="L9006" s="320" t="s">
        <v>527</v>
      </c>
      <c r="M9006" s="320" t="s">
        <v>443</v>
      </c>
      <c r="N9006" s="322">
        <v>33</v>
      </c>
      <c r="O9006" s="325">
        <v>-9410.41</v>
      </c>
      <c r="P9006" s="322">
        <v>-15661</v>
      </c>
      <c r="Q9006" t="str">
        <f t="shared" si="143"/>
        <v>Street</v>
      </c>
    </row>
    <row r="9007" spans="1:17" x14ac:dyDescent="0.35">
      <c r="A9007" s="314">
        <v>5</v>
      </c>
      <c r="B9007" s="315" t="s">
        <v>241</v>
      </c>
      <c r="C9007" s="316">
        <v>2023</v>
      </c>
      <c r="D9007" s="316">
        <v>10</v>
      </c>
      <c r="E9007" s="315" t="s">
        <v>577</v>
      </c>
      <c r="F9007" s="326">
        <v>5</v>
      </c>
      <c r="G9007" s="315" t="s">
        <v>442</v>
      </c>
      <c r="H9007" s="315" t="s">
        <v>421</v>
      </c>
      <c r="I9007" s="315" t="s">
        <v>422</v>
      </c>
      <c r="J9007" s="315" t="s">
        <v>552</v>
      </c>
      <c r="K9007" s="315" t="s">
        <v>423</v>
      </c>
      <c r="L9007" s="315" t="s">
        <v>528</v>
      </c>
      <c r="M9007" s="315" t="s">
        <v>444</v>
      </c>
      <c r="N9007" s="317">
        <v>118</v>
      </c>
      <c r="O9007" s="318">
        <v>19806</v>
      </c>
      <c r="P9007" s="317">
        <v>71890</v>
      </c>
      <c r="Q9007" t="str">
        <f t="shared" si="143"/>
        <v>Street</v>
      </c>
    </row>
    <row r="9008" spans="1:17" x14ac:dyDescent="0.35">
      <c r="A9008" s="319">
        <v>5</v>
      </c>
      <c r="B9008" s="320" t="s">
        <v>241</v>
      </c>
      <c r="C9008" s="321">
        <v>2023</v>
      </c>
      <c r="D9008" s="321">
        <v>10</v>
      </c>
      <c r="E9008" s="320" t="s">
        <v>577</v>
      </c>
      <c r="F9008" s="327">
        <v>5</v>
      </c>
      <c r="G9008" s="320" t="s">
        <v>442</v>
      </c>
      <c r="H9008" s="320" t="s">
        <v>477</v>
      </c>
      <c r="I9008" s="320" t="s">
        <v>478</v>
      </c>
      <c r="J9008" s="320" t="s">
        <v>558</v>
      </c>
      <c r="K9008" s="320" t="s">
        <v>430</v>
      </c>
      <c r="L9008" s="320" t="s">
        <v>527</v>
      </c>
      <c r="M9008" s="320" t="s">
        <v>443</v>
      </c>
      <c r="N9008" s="322">
        <v>2</v>
      </c>
      <c r="O9008" s="323">
        <v>3603.41</v>
      </c>
      <c r="P9008" s="322">
        <v>13600</v>
      </c>
      <c r="Q9008" t="str">
        <f t="shared" si="143"/>
        <v>5-Large C&amp;I</v>
      </c>
    </row>
    <row r="9009" spans="1:17" x14ac:dyDescent="0.35">
      <c r="A9009" s="314">
        <v>5</v>
      </c>
      <c r="B9009" s="315" t="s">
        <v>241</v>
      </c>
      <c r="C9009" s="316">
        <v>2023</v>
      </c>
      <c r="D9009" s="316">
        <v>10</v>
      </c>
      <c r="E9009" s="315" t="s">
        <v>577</v>
      </c>
      <c r="F9009" s="326">
        <v>5</v>
      </c>
      <c r="G9009" s="315" t="s">
        <v>442</v>
      </c>
      <c r="H9009" s="315" t="s">
        <v>428</v>
      </c>
      <c r="I9009" s="315" t="s">
        <v>429</v>
      </c>
      <c r="J9009" s="315" t="s">
        <v>558</v>
      </c>
      <c r="K9009" s="315" t="s">
        <v>430</v>
      </c>
      <c r="L9009" s="315" t="s">
        <v>527</v>
      </c>
      <c r="M9009" s="315" t="s">
        <v>443</v>
      </c>
      <c r="N9009" s="317">
        <v>55</v>
      </c>
      <c r="O9009" s="318">
        <v>755239.03</v>
      </c>
      <c r="P9009" s="317">
        <v>3806442</v>
      </c>
      <c r="Q9009" t="str">
        <f t="shared" si="143"/>
        <v>5-Large C&amp;I</v>
      </c>
    </row>
    <row r="9010" spans="1:17" x14ac:dyDescent="0.35">
      <c r="A9010" s="319">
        <v>5</v>
      </c>
      <c r="B9010" s="320" t="s">
        <v>241</v>
      </c>
      <c r="C9010" s="321">
        <v>2023</v>
      </c>
      <c r="D9010" s="321">
        <v>10</v>
      </c>
      <c r="E9010" s="320" t="s">
        <v>577</v>
      </c>
      <c r="F9010" s="327">
        <v>5</v>
      </c>
      <c r="G9010" s="320" t="s">
        <v>442</v>
      </c>
      <c r="H9010" s="320" t="s">
        <v>431</v>
      </c>
      <c r="I9010" s="320" t="s">
        <v>432</v>
      </c>
      <c r="J9010" s="320" t="s">
        <v>558</v>
      </c>
      <c r="K9010" s="320" t="s">
        <v>430</v>
      </c>
      <c r="L9010" s="320" t="s">
        <v>528</v>
      </c>
      <c r="M9010" s="320" t="s">
        <v>444</v>
      </c>
      <c r="N9010" s="322">
        <v>613</v>
      </c>
      <c r="O9010" s="323">
        <v>13001402.220000001</v>
      </c>
      <c r="P9010" s="322">
        <v>168434607</v>
      </c>
      <c r="Q9010" t="str">
        <f t="shared" si="143"/>
        <v>5-Large C&amp;I</v>
      </c>
    </row>
    <row r="9011" spans="1:17" x14ac:dyDescent="0.35">
      <c r="A9011" s="314">
        <v>5</v>
      </c>
      <c r="B9011" s="315" t="s">
        <v>241</v>
      </c>
      <c r="C9011" s="316">
        <v>2023</v>
      </c>
      <c r="D9011" s="316">
        <v>10</v>
      </c>
      <c r="E9011" s="315" t="s">
        <v>577</v>
      </c>
      <c r="F9011" s="326">
        <v>5</v>
      </c>
      <c r="G9011" s="315" t="s">
        <v>442</v>
      </c>
      <c r="H9011" s="315" t="s">
        <v>404</v>
      </c>
      <c r="I9011" s="315" t="s">
        <v>405</v>
      </c>
      <c r="J9011" s="315" t="s">
        <v>548</v>
      </c>
      <c r="K9011" s="315" t="s">
        <v>392</v>
      </c>
      <c r="L9011" s="315" t="s">
        <v>528</v>
      </c>
      <c r="M9011" s="315" t="s">
        <v>444</v>
      </c>
      <c r="N9011" s="317">
        <v>1436</v>
      </c>
      <c r="O9011" s="318">
        <v>486935.97</v>
      </c>
      <c r="P9011" s="317">
        <v>3892822</v>
      </c>
      <c r="Q9011" t="str">
        <f t="shared" si="143"/>
        <v>3-Small C&amp;I</v>
      </c>
    </row>
    <row r="9012" spans="1:17" x14ac:dyDescent="0.35">
      <c r="A9012" s="319">
        <v>5</v>
      </c>
      <c r="B9012" s="320" t="s">
        <v>241</v>
      </c>
      <c r="C9012" s="321">
        <v>2023</v>
      </c>
      <c r="D9012" s="321">
        <v>10</v>
      </c>
      <c r="E9012" s="320" t="s">
        <v>577</v>
      </c>
      <c r="F9012" s="327">
        <v>5</v>
      </c>
      <c r="G9012" s="320" t="s">
        <v>442</v>
      </c>
      <c r="H9012" s="320" t="s">
        <v>433</v>
      </c>
      <c r="I9012" s="320" t="s">
        <v>434</v>
      </c>
      <c r="J9012" s="320" t="s">
        <v>553</v>
      </c>
      <c r="K9012" s="320" t="s">
        <v>412</v>
      </c>
      <c r="L9012" s="320" t="s">
        <v>528</v>
      </c>
      <c r="M9012" s="320" t="s">
        <v>444</v>
      </c>
      <c r="N9012" s="322">
        <v>1</v>
      </c>
      <c r="O9012" s="323">
        <v>44.65</v>
      </c>
      <c r="P9012" s="322">
        <v>300</v>
      </c>
      <c r="Q9012" t="str">
        <f t="shared" si="143"/>
        <v>3-Small C&amp;I</v>
      </c>
    </row>
    <row r="9013" spans="1:17" x14ac:dyDescent="0.35">
      <c r="A9013" s="314">
        <v>5</v>
      </c>
      <c r="B9013" s="315" t="s">
        <v>241</v>
      </c>
      <c r="C9013" s="316">
        <v>2023</v>
      </c>
      <c r="D9013" s="316">
        <v>10</v>
      </c>
      <c r="E9013" s="315" t="s">
        <v>577</v>
      </c>
      <c r="F9013" s="326">
        <v>5</v>
      </c>
      <c r="G9013" s="315" t="s">
        <v>442</v>
      </c>
      <c r="H9013" s="315" t="s">
        <v>437</v>
      </c>
      <c r="I9013" s="315" t="s">
        <v>438</v>
      </c>
      <c r="J9013" s="315" t="s">
        <v>554</v>
      </c>
      <c r="K9013" s="315" t="s">
        <v>420</v>
      </c>
      <c r="L9013" s="315" t="s">
        <v>528</v>
      </c>
      <c r="M9013" s="315" t="s">
        <v>444</v>
      </c>
      <c r="N9013" s="317">
        <v>504</v>
      </c>
      <c r="O9013" s="318">
        <v>1484172.2</v>
      </c>
      <c r="P9013" s="317">
        <v>12562267</v>
      </c>
      <c r="Q9013" t="str">
        <f t="shared" si="143"/>
        <v>4-Medium C&amp;I</v>
      </c>
    </row>
    <row r="9014" spans="1:17" x14ac:dyDescent="0.35">
      <c r="A9014" s="319">
        <v>5</v>
      </c>
      <c r="B9014" s="320" t="s">
        <v>241</v>
      </c>
      <c r="C9014" s="321">
        <v>2023</v>
      </c>
      <c r="D9014" s="321">
        <v>10</v>
      </c>
      <c r="E9014" s="320" t="s">
        <v>577</v>
      </c>
      <c r="F9014" s="327">
        <v>6</v>
      </c>
      <c r="G9014" s="320" t="s">
        <v>445</v>
      </c>
      <c r="H9014" s="320" t="s">
        <v>390</v>
      </c>
      <c r="I9014" s="320" t="s">
        <v>391</v>
      </c>
      <c r="J9014" s="320" t="s">
        <v>548</v>
      </c>
      <c r="K9014" s="320" t="s">
        <v>392</v>
      </c>
      <c r="L9014" s="320" t="s">
        <v>534</v>
      </c>
      <c r="M9014" s="320" t="s">
        <v>296</v>
      </c>
      <c r="N9014" s="322">
        <v>6</v>
      </c>
      <c r="O9014" s="323">
        <v>367.9</v>
      </c>
      <c r="P9014" s="322">
        <v>1206</v>
      </c>
      <c r="Q9014" t="str">
        <f t="shared" si="143"/>
        <v>3-Small C&amp;I</v>
      </c>
    </row>
    <row r="9015" spans="1:17" x14ac:dyDescent="0.35">
      <c r="A9015" s="314">
        <v>5</v>
      </c>
      <c r="B9015" s="315" t="s">
        <v>241</v>
      </c>
      <c r="C9015" s="316">
        <v>2023</v>
      </c>
      <c r="D9015" s="316">
        <v>10</v>
      </c>
      <c r="E9015" s="315" t="s">
        <v>577</v>
      </c>
      <c r="F9015" s="326">
        <v>6</v>
      </c>
      <c r="G9015" s="315" t="s">
        <v>445</v>
      </c>
      <c r="H9015" s="315" t="s">
        <v>481</v>
      </c>
      <c r="I9015" s="315" t="s">
        <v>482</v>
      </c>
      <c r="J9015" s="315" t="s">
        <v>559</v>
      </c>
      <c r="K9015" s="315" t="s">
        <v>448</v>
      </c>
      <c r="L9015" s="315" t="s">
        <v>534</v>
      </c>
      <c r="M9015" s="315" t="s">
        <v>296</v>
      </c>
      <c r="N9015" s="317">
        <v>55</v>
      </c>
      <c r="O9015" s="318">
        <v>47342.29</v>
      </c>
      <c r="P9015" s="317">
        <v>89606</v>
      </c>
      <c r="Q9015" t="str">
        <f t="shared" si="143"/>
        <v>Street</v>
      </c>
    </row>
    <row r="9016" spans="1:17" x14ac:dyDescent="0.35">
      <c r="A9016" s="319">
        <v>5</v>
      </c>
      <c r="B9016" s="320" t="s">
        <v>241</v>
      </c>
      <c r="C9016" s="321">
        <v>2023</v>
      </c>
      <c r="D9016" s="321">
        <v>10</v>
      </c>
      <c r="E9016" s="320" t="s">
        <v>577</v>
      </c>
      <c r="F9016" s="327">
        <v>6</v>
      </c>
      <c r="G9016" s="320" t="s">
        <v>445</v>
      </c>
      <c r="H9016" s="320" t="s">
        <v>483</v>
      </c>
      <c r="I9016" s="320" t="s">
        <v>484</v>
      </c>
      <c r="J9016" s="320" t="s">
        <v>559</v>
      </c>
      <c r="K9016" s="320" t="s">
        <v>448</v>
      </c>
      <c r="L9016" s="320" t="s">
        <v>534</v>
      </c>
      <c r="M9016" s="320" t="s">
        <v>296</v>
      </c>
      <c r="N9016" s="322">
        <v>100</v>
      </c>
      <c r="O9016" s="323">
        <v>54171.49</v>
      </c>
      <c r="P9016" s="322">
        <v>82872</v>
      </c>
      <c r="Q9016" t="str">
        <f t="shared" si="143"/>
        <v>Street</v>
      </c>
    </row>
    <row r="9017" spans="1:17" x14ac:dyDescent="0.35">
      <c r="A9017" s="314">
        <v>5</v>
      </c>
      <c r="B9017" s="315" t="s">
        <v>241</v>
      </c>
      <c r="C9017" s="316">
        <v>2023</v>
      </c>
      <c r="D9017" s="316">
        <v>10</v>
      </c>
      <c r="E9017" s="315" t="s">
        <v>577</v>
      </c>
      <c r="F9017" s="326">
        <v>6</v>
      </c>
      <c r="G9017" s="315" t="s">
        <v>445</v>
      </c>
      <c r="H9017" s="315" t="s">
        <v>464</v>
      </c>
      <c r="I9017" s="315" t="s">
        <v>465</v>
      </c>
      <c r="J9017" s="315" t="s">
        <v>552</v>
      </c>
      <c r="K9017" s="315" t="s">
        <v>423</v>
      </c>
      <c r="L9017" s="315" t="s">
        <v>534</v>
      </c>
      <c r="M9017" s="315" t="s">
        <v>296</v>
      </c>
      <c r="N9017" s="317">
        <v>269</v>
      </c>
      <c r="O9017" s="318">
        <v>33398.300000000003</v>
      </c>
      <c r="P9017" s="317">
        <v>75913</v>
      </c>
      <c r="Q9017" t="str">
        <f t="shared" si="143"/>
        <v>Street</v>
      </c>
    </row>
    <row r="9018" spans="1:17" x14ac:dyDescent="0.35">
      <c r="A9018" s="319">
        <v>5</v>
      </c>
      <c r="B9018" s="320" t="s">
        <v>241</v>
      </c>
      <c r="C9018" s="321">
        <v>2023</v>
      </c>
      <c r="D9018" s="321">
        <v>10</v>
      </c>
      <c r="E9018" s="320" t="s">
        <v>577</v>
      </c>
      <c r="F9018" s="327">
        <v>6</v>
      </c>
      <c r="G9018" s="320" t="s">
        <v>445</v>
      </c>
      <c r="H9018" s="320" t="s">
        <v>466</v>
      </c>
      <c r="I9018" s="320" t="s">
        <v>467</v>
      </c>
      <c r="J9018" s="320" t="s">
        <v>552</v>
      </c>
      <c r="K9018" s="320" t="s">
        <v>423</v>
      </c>
      <c r="L9018" s="320" t="s">
        <v>534</v>
      </c>
      <c r="M9018" s="320" t="s">
        <v>296</v>
      </c>
      <c r="N9018" s="322">
        <v>518</v>
      </c>
      <c r="O9018" s="323">
        <v>61487.26</v>
      </c>
      <c r="P9018" s="322">
        <v>128541</v>
      </c>
      <c r="Q9018" t="str">
        <f t="shared" si="143"/>
        <v>Street</v>
      </c>
    </row>
    <row r="9019" spans="1:17" x14ac:dyDescent="0.35">
      <c r="A9019" s="314">
        <v>5</v>
      </c>
      <c r="B9019" s="315" t="s">
        <v>241</v>
      </c>
      <c r="C9019" s="316">
        <v>2023</v>
      </c>
      <c r="D9019" s="316">
        <v>10</v>
      </c>
      <c r="E9019" s="315" t="s">
        <v>577</v>
      </c>
      <c r="F9019" s="326">
        <v>6</v>
      </c>
      <c r="G9019" s="315" t="s">
        <v>445</v>
      </c>
      <c r="H9019" s="315" t="s">
        <v>485</v>
      </c>
      <c r="I9019" s="315" t="s">
        <v>486</v>
      </c>
      <c r="J9019" s="315" t="s">
        <v>560</v>
      </c>
      <c r="K9019" s="315" t="s">
        <v>487</v>
      </c>
      <c r="L9019" s="315" t="s">
        <v>534</v>
      </c>
      <c r="M9019" s="315" t="s">
        <v>296</v>
      </c>
      <c r="N9019" s="317">
        <v>2</v>
      </c>
      <c r="O9019" s="318">
        <v>953.91</v>
      </c>
      <c r="P9019" s="317">
        <v>1528</v>
      </c>
      <c r="Q9019" t="str">
        <f t="shared" si="143"/>
        <v>Street</v>
      </c>
    </row>
    <row r="9020" spans="1:17" x14ac:dyDescent="0.35">
      <c r="A9020" s="319">
        <v>5</v>
      </c>
      <c r="B9020" s="320" t="s">
        <v>241</v>
      </c>
      <c r="C9020" s="321">
        <v>2023</v>
      </c>
      <c r="D9020" s="321">
        <v>10</v>
      </c>
      <c r="E9020" s="320" t="s">
        <v>577</v>
      </c>
      <c r="F9020" s="327">
        <v>6</v>
      </c>
      <c r="G9020" s="320" t="s">
        <v>445</v>
      </c>
      <c r="H9020" s="320" t="s">
        <v>488</v>
      </c>
      <c r="I9020" s="320" t="s">
        <v>489</v>
      </c>
      <c r="J9020" s="320" t="s">
        <v>560</v>
      </c>
      <c r="K9020" s="320" t="s">
        <v>487</v>
      </c>
      <c r="L9020" s="320" t="s">
        <v>534</v>
      </c>
      <c r="M9020" s="320" t="s">
        <v>296</v>
      </c>
      <c r="N9020" s="322">
        <v>2</v>
      </c>
      <c r="O9020" s="323">
        <v>20591.240000000002</v>
      </c>
      <c r="P9020" s="322">
        <v>43078</v>
      </c>
      <c r="Q9020" t="str">
        <f t="shared" si="143"/>
        <v>Street</v>
      </c>
    </row>
    <row r="9021" spans="1:17" x14ac:dyDescent="0.35">
      <c r="A9021" s="314">
        <v>5</v>
      </c>
      <c r="B9021" s="315" t="s">
        <v>241</v>
      </c>
      <c r="C9021" s="316">
        <v>2023</v>
      </c>
      <c r="D9021" s="316">
        <v>10</v>
      </c>
      <c r="E9021" s="315" t="s">
        <v>577</v>
      </c>
      <c r="F9021" s="326">
        <v>6</v>
      </c>
      <c r="G9021" s="315" t="s">
        <v>445</v>
      </c>
      <c r="H9021" s="315" t="s">
        <v>490</v>
      </c>
      <c r="I9021" s="315" t="s">
        <v>491</v>
      </c>
      <c r="J9021" s="315" t="s">
        <v>561</v>
      </c>
      <c r="K9021" s="315" t="s">
        <v>462</v>
      </c>
      <c r="L9021" s="315" t="s">
        <v>534</v>
      </c>
      <c r="M9021" s="315" t="s">
        <v>296</v>
      </c>
      <c r="N9021" s="317">
        <v>67</v>
      </c>
      <c r="O9021" s="318">
        <v>46073.4</v>
      </c>
      <c r="P9021" s="317">
        <v>173849</v>
      </c>
      <c r="Q9021" t="str">
        <f t="shared" si="143"/>
        <v>Street</v>
      </c>
    </row>
    <row r="9022" spans="1:17" x14ac:dyDescent="0.35">
      <c r="A9022" s="319">
        <v>5</v>
      </c>
      <c r="B9022" s="320" t="s">
        <v>241</v>
      </c>
      <c r="C9022" s="321">
        <v>2023</v>
      </c>
      <c r="D9022" s="321">
        <v>10</v>
      </c>
      <c r="E9022" s="320" t="s">
        <v>577</v>
      </c>
      <c r="F9022" s="327">
        <v>6</v>
      </c>
      <c r="G9022" s="320" t="s">
        <v>445</v>
      </c>
      <c r="H9022" s="320" t="s">
        <v>492</v>
      </c>
      <c r="I9022" s="320" t="s">
        <v>493</v>
      </c>
      <c r="J9022" s="320" t="s">
        <v>561</v>
      </c>
      <c r="K9022" s="320" t="s">
        <v>462</v>
      </c>
      <c r="L9022" s="320" t="s">
        <v>534</v>
      </c>
      <c r="M9022" s="320" t="s">
        <v>296</v>
      </c>
      <c r="N9022" s="322">
        <v>11</v>
      </c>
      <c r="O9022" s="323">
        <v>587.65</v>
      </c>
      <c r="P9022" s="322">
        <v>2276</v>
      </c>
      <c r="Q9022" t="str">
        <f t="shared" si="143"/>
        <v>Street</v>
      </c>
    </row>
    <row r="9023" spans="1:17" x14ac:dyDescent="0.35">
      <c r="A9023" s="314">
        <v>5</v>
      </c>
      <c r="B9023" s="315" t="s">
        <v>241</v>
      </c>
      <c r="C9023" s="316">
        <v>2023</v>
      </c>
      <c r="D9023" s="316">
        <v>10</v>
      </c>
      <c r="E9023" s="315" t="s">
        <v>577</v>
      </c>
      <c r="F9023" s="326">
        <v>6</v>
      </c>
      <c r="G9023" s="315" t="s">
        <v>445</v>
      </c>
      <c r="H9023" s="315" t="s">
        <v>496</v>
      </c>
      <c r="I9023" s="315" t="s">
        <v>497</v>
      </c>
      <c r="J9023" s="315" t="s">
        <v>557</v>
      </c>
      <c r="K9023" s="315" t="s">
        <v>426</v>
      </c>
      <c r="L9023" s="315" t="s">
        <v>534</v>
      </c>
      <c r="M9023" s="315" t="s">
        <v>296</v>
      </c>
      <c r="N9023" s="317">
        <v>4</v>
      </c>
      <c r="O9023" s="318">
        <v>200.83</v>
      </c>
      <c r="P9023" s="317">
        <v>687</v>
      </c>
      <c r="Q9023" t="str">
        <f t="shared" si="143"/>
        <v>3-Small C&amp;I</v>
      </c>
    </row>
    <row r="9024" spans="1:17" x14ac:dyDescent="0.35">
      <c r="A9024" s="319">
        <v>5</v>
      </c>
      <c r="B9024" s="320" t="s">
        <v>241</v>
      </c>
      <c r="C9024" s="321">
        <v>2023</v>
      </c>
      <c r="D9024" s="321">
        <v>10</v>
      </c>
      <c r="E9024" s="320" t="s">
        <v>577</v>
      </c>
      <c r="F9024" s="327">
        <v>6</v>
      </c>
      <c r="G9024" s="320" t="s">
        <v>445</v>
      </c>
      <c r="H9024" s="320" t="s">
        <v>446</v>
      </c>
      <c r="I9024" s="320" t="s">
        <v>447</v>
      </c>
      <c r="J9024" s="320" t="s">
        <v>559</v>
      </c>
      <c r="K9024" s="320" t="s">
        <v>448</v>
      </c>
      <c r="L9024" s="320" t="s">
        <v>529</v>
      </c>
      <c r="M9024" s="320" t="s">
        <v>449</v>
      </c>
      <c r="N9024" s="322">
        <v>533</v>
      </c>
      <c r="O9024" s="323">
        <v>591297.19999999995</v>
      </c>
      <c r="P9024" s="322">
        <v>1002696</v>
      </c>
      <c r="Q9024" t="str">
        <f t="shared" si="143"/>
        <v>Street</v>
      </c>
    </row>
    <row r="9025" spans="1:17" x14ac:dyDescent="0.35">
      <c r="A9025" s="314">
        <v>5</v>
      </c>
      <c r="B9025" s="315" t="s">
        <v>241</v>
      </c>
      <c r="C9025" s="316">
        <v>2023</v>
      </c>
      <c r="D9025" s="316">
        <v>10</v>
      </c>
      <c r="E9025" s="315" t="s">
        <v>577</v>
      </c>
      <c r="F9025" s="326">
        <v>6</v>
      </c>
      <c r="G9025" s="315" t="s">
        <v>445</v>
      </c>
      <c r="H9025" s="315" t="s">
        <v>421</v>
      </c>
      <c r="I9025" s="315" t="s">
        <v>422</v>
      </c>
      <c r="J9025" s="315" t="s">
        <v>552</v>
      </c>
      <c r="K9025" s="315" t="s">
        <v>423</v>
      </c>
      <c r="L9025" s="315" t="s">
        <v>529</v>
      </c>
      <c r="M9025" s="315" t="s">
        <v>449</v>
      </c>
      <c r="N9025" s="317">
        <v>1006</v>
      </c>
      <c r="O9025" s="318">
        <v>90501.54</v>
      </c>
      <c r="P9025" s="317">
        <v>305483</v>
      </c>
      <c r="Q9025" t="str">
        <f t="shared" si="143"/>
        <v>Street</v>
      </c>
    </row>
    <row r="9026" spans="1:17" x14ac:dyDescent="0.35">
      <c r="A9026" s="319">
        <v>5</v>
      </c>
      <c r="B9026" s="320" t="s">
        <v>241</v>
      </c>
      <c r="C9026" s="321">
        <v>2023</v>
      </c>
      <c r="D9026" s="321">
        <v>10</v>
      </c>
      <c r="E9026" s="320" t="s">
        <v>577</v>
      </c>
      <c r="F9026" s="327">
        <v>6</v>
      </c>
      <c r="G9026" s="320" t="s">
        <v>445</v>
      </c>
      <c r="H9026" s="320" t="s">
        <v>498</v>
      </c>
      <c r="I9026" s="320" t="s">
        <v>499</v>
      </c>
      <c r="J9026" s="320" t="s">
        <v>562</v>
      </c>
      <c r="K9026" s="320" t="s">
        <v>500</v>
      </c>
      <c r="L9026" s="320" t="s">
        <v>529</v>
      </c>
      <c r="M9026" s="320" t="s">
        <v>449</v>
      </c>
      <c r="N9026" s="322">
        <v>5</v>
      </c>
      <c r="O9026" s="323">
        <v>10196.450000000001</v>
      </c>
      <c r="P9026" s="322">
        <v>39809</v>
      </c>
      <c r="Q9026" t="str">
        <f t="shared" si="143"/>
        <v>Street</v>
      </c>
    </row>
    <row r="9027" spans="1:17" x14ac:dyDescent="0.35">
      <c r="A9027" s="314">
        <v>5</v>
      </c>
      <c r="B9027" s="315" t="s">
        <v>241</v>
      </c>
      <c r="C9027" s="316">
        <v>2023</v>
      </c>
      <c r="D9027" s="316">
        <v>10</v>
      </c>
      <c r="E9027" s="315" t="s">
        <v>577</v>
      </c>
      <c r="F9027" s="326">
        <v>6</v>
      </c>
      <c r="G9027" s="315" t="s">
        <v>445</v>
      </c>
      <c r="H9027" s="315" t="s">
        <v>501</v>
      </c>
      <c r="I9027" s="315" t="s">
        <v>502</v>
      </c>
      <c r="J9027" s="315" t="s">
        <v>560</v>
      </c>
      <c r="K9027" s="315" t="s">
        <v>487</v>
      </c>
      <c r="L9027" s="315" t="s">
        <v>529</v>
      </c>
      <c r="M9027" s="315" t="s">
        <v>449</v>
      </c>
      <c r="N9027" s="317">
        <v>6</v>
      </c>
      <c r="O9027" s="318">
        <v>1956.87</v>
      </c>
      <c r="P9027" s="317">
        <v>4222</v>
      </c>
      <c r="Q9027" t="str">
        <f t="shared" si="143"/>
        <v>Street</v>
      </c>
    </row>
    <row r="9028" spans="1:17" x14ac:dyDescent="0.35">
      <c r="A9028" s="319">
        <v>5</v>
      </c>
      <c r="B9028" s="320" t="s">
        <v>241</v>
      </c>
      <c r="C9028" s="321">
        <v>2023</v>
      </c>
      <c r="D9028" s="321">
        <v>10</v>
      </c>
      <c r="E9028" s="320" t="s">
        <v>577</v>
      </c>
      <c r="F9028" s="327">
        <v>6</v>
      </c>
      <c r="G9028" s="320" t="s">
        <v>445</v>
      </c>
      <c r="H9028" s="320" t="s">
        <v>503</v>
      </c>
      <c r="I9028" s="320" t="s">
        <v>504</v>
      </c>
      <c r="J9028" s="320" t="s">
        <v>561</v>
      </c>
      <c r="K9028" s="320" t="s">
        <v>462</v>
      </c>
      <c r="L9028" s="320" t="s">
        <v>529</v>
      </c>
      <c r="M9028" s="320" t="s">
        <v>449</v>
      </c>
      <c r="N9028" s="322">
        <v>434</v>
      </c>
      <c r="O9028" s="323">
        <v>339417.5</v>
      </c>
      <c r="P9028" s="322">
        <v>2588889</v>
      </c>
      <c r="Q9028" t="str">
        <f t="shared" si="143"/>
        <v>Street</v>
      </c>
    </row>
    <row r="9029" spans="1:17" x14ac:dyDescent="0.35">
      <c r="A9029" s="314">
        <v>5</v>
      </c>
      <c r="B9029" s="315" t="s">
        <v>241</v>
      </c>
      <c r="C9029" s="316">
        <v>2023</v>
      </c>
      <c r="D9029" s="316">
        <v>10</v>
      </c>
      <c r="E9029" s="315" t="s">
        <v>577</v>
      </c>
      <c r="F9029" s="326">
        <v>6</v>
      </c>
      <c r="G9029" s="315" t="s">
        <v>445</v>
      </c>
      <c r="H9029" s="315" t="s">
        <v>424</v>
      </c>
      <c r="I9029" s="315" t="s">
        <v>425</v>
      </c>
      <c r="J9029" s="315" t="s">
        <v>557</v>
      </c>
      <c r="K9029" s="315" t="s">
        <v>426</v>
      </c>
      <c r="L9029" s="315" t="s">
        <v>529</v>
      </c>
      <c r="M9029" s="315" t="s">
        <v>449</v>
      </c>
      <c r="N9029" s="317">
        <v>17</v>
      </c>
      <c r="O9029" s="318">
        <v>333.96</v>
      </c>
      <c r="P9029" s="317">
        <v>1682</v>
      </c>
      <c r="Q9029" t="str">
        <f t="shared" si="143"/>
        <v>3-Small C&amp;I</v>
      </c>
    </row>
    <row r="9030" spans="1:17" x14ac:dyDescent="0.35">
      <c r="A9030" s="319">
        <v>5</v>
      </c>
      <c r="B9030" s="320" t="s">
        <v>241</v>
      </c>
      <c r="C9030" s="321">
        <v>2023</v>
      </c>
      <c r="D9030" s="321">
        <v>10</v>
      </c>
      <c r="E9030" s="320" t="s">
        <v>577</v>
      </c>
      <c r="F9030" s="327">
        <v>6</v>
      </c>
      <c r="G9030" s="320" t="s">
        <v>445</v>
      </c>
      <c r="H9030" s="320" t="s">
        <v>505</v>
      </c>
      <c r="I9030" s="320" t="s">
        <v>506</v>
      </c>
      <c r="J9030" s="320" t="s">
        <v>563</v>
      </c>
      <c r="K9030" s="320" t="s">
        <v>452</v>
      </c>
      <c r="L9030" s="320" t="s">
        <v>534</v>
      </c>
      <c r="M9030" s="320" t="s">
        <v>296</v>
      </c>
      <c r="N9030" s="322">
        <v>1</v>
      </c>
      <c r="O9030" s="323">
        <v>1983.15</v>
      </c>
      <c r="P9030" s="322">
        <v>6537</v>
      </c>
      <c r="Q9030" t="str">
        <f t="shared" si="143"/>
        <v>Street</v>
      </c>
    </row>
    <row r="9031" spans="1:17" x14ac:dyDescent="0.35">
      <c r="A9031" s="314">
        <v>5</v>
      </c>
      <c r="B9031" s="315" t="s">
        <v>241</v>
      </c>
      <c r="C9031" s="316">
        <v>2023</v>
      </c>
      <c r="D9031" s="316">
        <v>10</v>
      </c>
      <c r="E9031" s="315" t="s">
        <v>577</v>
      </c>
      <c r="F9031" s="326">
        <v>6</v>
      </c>
      <c r="G9031" s="315" t="s">
        <v>445</v>
      </c>
      <c r="H9031" s="315" t="s">
        <v>450</v>
      </c>
      <c r="I9031" s="315" t="s">
        <v>451</v>
      </c>
      <c r="J9031" s="315" t="s">
        <v>563</v>
      </c>
      <c r="K9031" s="315" t="s">
        <v>452</v>
      </c>
      <c r="L9031" s="315" t="s">
        <v>529</v>
      </c>
      <c r="M9031" s="315" t="s">
        <v>449</v>
      </c>
      <c r="N9031" s="317">
        <v>10</v>
      </c>
      <c r="O9031" s="318">
        <v>882.02</v>
      </c>
      <c r="P9031" s="317">
        <v>4417</v>
      </c>
      <c r="Q9031" t="str">
        <f t="shared" si="143"/>
        <v>Street</v>
      </c>
    </row>
    <row r="9032" spans="1:17" x14ac:dyDescent="0.35">
      <c r="A9032" s="319">
        <v>5</v>
      </c>
      <c r="B9032" s="320" t="s">
        <v>241</v>
      </c>
      <c r="C9032" s="321">
        <v>2023</v>
      </c>
      <c r="D9032" s="321">
        <v>10</v>
      </c>
      <c r="E9032" s="320" t="s">
        <v>577</v>
      </c>
      <c r="F9032" s="327">
        <v>6</v>
      </c>
      <c r="G9032" s="320" t="s">
        <v>445</v>
      </c>
      <c r="H9032" s="320" t="s">
        <v>509</v>
      </c>
      <c r="I9032" s="320" t="s">
        <v>510</v>
      </c>
      <c r="J9032" s="320" t="s">
        <v>564</v>
      </c>
      <c r="K9032" s="320" t="s">
        <v>462</v>
      </c>
      <c r="L9032" s="320" t="s">
        <v>534</v>
      </c>
      <c r="M9032" s="320" t="s">
        <v>296</v>
      </c>
      <c r="N9032" s="322">
        <v>2</v>
      </c>
      <c r="O9032" s="323">
        <v>2281.44</v>
      </c>
      <c r="P9032" s="322">
        <v>547</v>
      </c>
      <c r="Q9032" t="str">
        <f t="shared" si="143"/>
        <v>Street</v>
      </c>
    </row>
    <row r="9033" spans="1:17" x14ac:dyDescent="0.35">
      <c r="A9033" s="314">
        <v>5</v>
      </c>
      <c r="B9033" s="315" t="s">
        <v>241</v>
      </c>
      <c r="C9033" s="316">
        <v>2023</v>
      </c>
      <c r="D9033" s="316">
        <v>10</v>
      </c>
      <c r="E9033" s="315" t="s">
        <v>577</v>
      </c>
      <c r="F9033" s="326">
        <v>6</v>
      </c>
      <c r="G9033" s="315" t="s">
        <v>445</v>
      </c>
      <c r="H9033" s="315" t="s">
        <v>511</v>
      </c>
      <c r="I9033" s="315" t="s">
        <v>512</v>
      </c>
      <c r="J9033" s="315" t="s">
        <v>564</v>
      </c>
      <c r="K9033" s="315" t="s">
        <v>462</v>
      </c>
      <c r="L9033" s="315" t="s">
        <v>529</v>
      </c>
      <c r="M9033" s="315" t="s">
        <v>449</v>
      </c>
      <c r="N9033" s="317">
        <v>3</v>
      </c>
      <c r="O9033" s="318">
        <v>1458.44</v>
      </c>
      <c r="P9033" s="317">
        <v>408</v>
      </c>
      <c r="Q9033" t="str">
        <f t="shared" ref="Q9033:Q9096" si="144">VLOOKUP(TRIM(J9033),S:T,2,FALSE)</f>
        <v>Street</v>
      </c>
    </row>
    <row r="9034" spans="1:17" x14ac:dyDescent="0.35">
      <c r="A9034" s="319">
        <v>5</v>
      </c>
      <c r="B9034" s="320" t="s">
        <v>241</v>
      </c>
      <c r="C9034" s="321">
        <v>2023</v>
      </c>
      <c r="D9034" s="321">
        <v>10</v>
      </c>
      <c r="E9034" s="320" t="s">
        <v>577</v>
      </c>
      <c r="F9034" s="327">
        <v>6</v>
      </c>
      <c r="G9034" s="320" t="s">
        <v>445</v>
      </c>
      <c r="H9034" s="320" t="s">
        <v>404</v>
      </c>
      <c r="I9034" s="320" t="s">
        <v>405</v>
      </c>
      <c r="J9034" s="320" t="s">
        <v>548</v>
      </c>
      <c r="K9034" s="320" t="s">
        <v>392</v>
      </c>
      <c r="L9034" s="320" t="s">
        <v>529</v>
      </c>
      <c r="M9034" s="320" t="s">
        <v>449</v>
      </c>
      <c r="N9034" s="322">
        <v>29</v>
      </c>
      <c r="O9034" s="323">
        <v>793.09</v>
      </c>
      <c r="P9034" s="322">
        <v>4188</v>
      </c>
      <c r="Q9034" t="str">
        <f t="shared" si="144"/>
        <v>3-Small C&amp;I</v>
      </c>
    </row>
    <row r="9035" spans="1:17" x14ac:dyDescent="0.35">
      <c r="A9035" s="314">
        <v>5</v>
      </c>
      <c r="B9035" s="315" t="s">
        <v>241</v>
      </c>
      <c r="C9035" s="316">
        <v>2023</v>
      </c>
      <c r="D9035" s="316">
        <v>10</v>
      </c>
      <c r="E9035" s="315" t="s">
        <v>577</v>
      </c>
      <c r="F9035" s="326">
        <v>10</v>
      </c>
      <c r="G9035" s="315" t="s">
        <v>453</v>
      </c>
      <c r="H9035" s="315" t="s">
        <v>384</v>
      </c>
      <c r="I9035" s="315" t="s">
        <v>385</v>
      </c>
      <c r="J9035" s="315" t="s">
        <v>547</v>
      </c>
      <c r="K9035" s="315" t="s">
        <v>386</v>
      </c>
      <c r="L9035" s="315" t="s">
        <v>530</v>
      </c>
      <c r="M9035" s="315" t="s">
        <v>454</v>
      </c>
      <c r="N9035" s="317">
        <v>31781</v>
      </c>
      <c r="O9035" s="318">
        <v>4382220.09</v>
      </c>
      <c r="P9035" s="317">
        <v>14034073</v>
      </c>
      <c r="Q9035" t="str">
        <f t="shared" si="144"/>
        <v>1-Residential</v>
      </c>
    </row>
    <row r="9036" spans="1:17" x14ac:dyDescent="0.35">
      <c r="A9036" s="319">
        <v>5</v>
      </c>
      <c r="B9036" s="320" t="s">
        <v>241</v>
      </c>
      <c r="C9036" s="321">
        <v>2023</v>
      </c>
      <c r="D9036" s="321">
        <v>10</v>
      </c>
      <c r="E9036" s="320" t="s">
        <v>577</v>
      </c>
      <c r="F9036" s="327">
        <v>10</v>
      </c>
      <c r="G9036" s="320" t="s">
        <v>453</v>
      </c>
      <c r="H9036" s="320" t="s">
        <v>388</v>
      </c>
      <c r="I9036" s="320" t="s">
        <v>389</v>
      </c>
      <c r="J9036" s="320" t="s">
        <v>547</v>
      </c>
      <c r="K9036" s="320" t="s">
        <v>386</v>
      </c>
      <c r="L9036" s="320" t="s">
        <v>530</v>
      </c>
      <c r="M9036" s="320" t="s">
        <v>454</v>
      </c>
      <c r="N9036" s="322">
        <v>19</v>
      </c>
      <c r="O9036" s="323">
        <v>3080.49</v>
      </c>
      <c r="P9036" s="322">
        <v>10257</v>
      </c>
      <c r="Q9036" t="str">
        <f t="shared" si="144"/>
        <v>1-Residential</v>
      </c>
    </row>
    <row r="9037" spans="1:17" x14ac:dyDescent="0.35">
      <c r="A9037" s="314">
        <v>5</v>
      </c>
      <c r="B9037" s="315" t="s">
        <v>241</v>
      </c>
      <c r="C9037" s="316">
        <v>2023</v>
      </c>
      <c r="D9037" s="316">
        <v>10</v>
      </c>
      <c r="E9037" s="315" t="s">
        <v>577</v>
      </c>
      <c r="F9037" s="326">
        <v>10</v>
      </c>
      <c r="G9037" s="315" t="s">
        <v>453</v>
      </c>
      <c r="H9037" s="315" t="s">
        <v>390</v>
      </c>
      <c r="I9037" s="315" t="s">
        <v>391</v>
      </c>
      <c r="J9037" s="315" t="s">
        <v>548</v>
      </c>
      <c r="K9037" s="315" t="s">
        <v>392</v>
      </c>
      <c r="L9037" s="315" t="s">
        <v>530</v>
      </c>
      <c r="M9037" s="315" t="s">
        <v>454</v>
      </c>
      <c r="N9037" s="317">
        <v>10</v>
      </c>
      <c r="O9037" s="318">
        <v>609.02</v>
      </c>
      <c r="P9037" s="317">
        <v>1988</v>
      </c>
      <c r="Q9037" t="str">
        <f t="shared" si="144"/>
        <v>3-Small C&amp;I</v>
      </c>
    </row>
    <row r="9038" spans="1:17" x14ac:dyDescent="0.35">
      <c r="A9038" s="319">
        <v>5</v>
      </c>
      <c r="B9038" s="320" t="s">
        <v>241</v>
      </c>
      <c r="C9038" s="321">
        <v>2023</v>
      </c>
      <c r="D9038" s="321">
        <v>10</v>
      </c>
      <c r="E9038" s="320" t="s">
        <v>577</v>
      </c>
      <c r="F9038" s="327">
        <v>10</v>
      </c>
      <c r="G9038" s="320" t="s">
        <v>453</v>
      </c>
      <c r="H9038" s="320" t="s">
        <v>393</v>
      </c>
      <c r="I9038" s="320" t="s">
        <v>394</v>
      </c>
      <c r="J9038" s="320" t="s">
        <v>549</v>
      </c>
      <c r="K9038" s="320" t="s">
        <v>395</v>
      </c>
      <c r="L9038" s="320" t="s">
        <v>530</v>
      </c>
      <c r="M9038" s="320" t="s">
        <v>454</v>
      </c>
      <c r="N9038" s="322">
        <v>5992</v>
      </c>
      <c r="O9038" s="323">
        <v>577451.1</v>
      </c>
      <c r="P9038" s="322">
        <v>2920050</v>
      </c>
      <c r="Q9038" t="str">
        <f t="shared" si="144"/>
        <v>2-Low Income Residential</v>
      </c>
    </row>
    <row r="9039" spans="1:17" x14ac:dyDescent="0.35">
      <c r="A9039" s="314">
        <v>5</v>
      </c>
      <c r="B9039" s="315" t="s">
        <v>241</v>
      </c>
      <c r="C9039" s="316">
        <v>2023</v>
      </c>
      <c r="D9039" s="316">
        <v>10</v>
      </c>
      <c r="E9039" s="315" t="s">
        <v>577</v>
      </c>
      <c r="F9039" s="326">
        <v>10</v>
      </c>
      <c r="G9039" s="315" t="s">
        <v>453</v>
      </c>
      <c r="H9039" s="315" t="s">
        <v>458</v>
      </c>
      <c r="I9039" s="315" t="s">
        <v>459</v>
      </c>
      <c r="J9039" s="315" t="s">
        <v>549</v>
      </c>
      <c r="K9039" s="315" t="s">
        <v>395</v>
      </c>
      <c r="L9039" s="315" t="s">
        <v>530</v>
      </c>
      <c r="M9039" s="315" t="s">
        <v>454</v>
      </c>
      <c r="N9039" s="317">
        <v>15</v>
      </c>
      <c r="O9039" s="318">
        <v>1670.08</v>
      </c>
      <c r="P9039" s="317">
        <v>8699</v>
      </c>
      <c r="Q9039" t="str">
        <f t="shared" si="144"/>
        <v>2-Low Income Residential</v>
      </c>
    </row>
    <row r="9040" spans="1:17" x14ac:dyDescent="0.35">
      <c r="A9040" s="319">
        <v>5</v>
      </c>
      <c r="B9040" s="320" t="s">
        <v>241</v>
      </c>
      <c r="C9040" s="321">
        <v>2023</v>
      </c>
      <c r="D9040" s="321">
        <v>10</v>
      </c>
      <c r="E9040" s="320" t="s">
        <v>577</v>
      </c>
      <c r="F9040" s="327">
        <v>10</v>
      </c>
      <c r="G9040" s="320" t="s">
        <v>453</v>
      </c>
      <c r="H9040" s="320" t="s">
        <v>464</v>
      </c>
      <c r="I9040" s="320" t="s">
        <v>465</v>
      </c>
      <c r="J9040" s="320" t="s">
        <v>552</v>
      </c>
      <c r="K9040" s="320" t="s">
        <v>423</v>
      </c>
      <c r="L9040" s="320" t="s">
        <v>530</v>
      </c>
      <c r="M9040" s="320" t="s">
        <v>454</v>
      </c>
      <c r="N9040" s="322">
        <v>2</v>
      </c>
      <c r="O9040" s="323">
        <v>91.85</v>
      </c>
      <c r="P9040" s="322">
        <v>162</v>
      </c>
      <c r="Q9040" t="str">
        <f t="shared" si="144"/>
        <v>Street</v>
      </c>
    </row>
    <row r="9041" spans="1:17" x14ac:dyDescent="0.35">
      <c r="A9041" s="314">
        <v>5</v>
      </c>
      <c r="B9041" s="315" t="s">
        <v>241</v>
      </c>
      <c r="C9041" s="316">
        <v>2023</v>
      </c>
      <c r="D9041" s="316">
        <v>10</v>
      </c>
      <c r="E9041" s="315" t="s">
        <v>577</v>
      </c>
      <c r="F9041" s="326">
        <v>10</v>
      </c>
      <c r="G9041" s="315" t="s">
        <v>453</v>
      </c>
      <c r="H9041" s="315" t="s">
        <v>466</v>
      </c>
      <c r="I9041" s="315" t="s">
        <v>467</v>
      </c>
      <c r="J9041" s="315" t="s">
        <v>552</v>
      </c>
      <c r="K9041" s="315" t="s">
        <v>423</v>
      </c>
      <c r="L9041" s="315" t="s">
        <v>530</v>
      </c>
      <c r="M9041" s="315" t="s">
        <v>454</v>
      </c>
      <c r="N9041" s="317">
        <v>25</v>
      </c>
      <c r="O9041" s="318">
        <v>650.72</v>
      </c>
      <c r="P9041" s="317">
        <v>1375</v>
      </c>
      <c r="Q9041" t="str">
        <f t="shared" si="144"/>
        <v>Street</v>
      </c>
    </row>
    <row r="9042" spans="1:17" x14ac:dyDescent="0.35">
      <c r="A9042" s="319">
        <v>5</v>
      </c>
      <c r="B9042" s="320" t="s">
        <v>241</v>
      </c>
      <c r="C9042" s="321">
        <v>2023</v>
      </c>
      <c r="D9042" s="321">
        <v>10</v>
      </c>
      <c r="E9042" s="320" t="s">
        <v>577</v>
      </c>
      <c r="F9042" s="327">
        <v>10</v>
      </c>
      <c r="G9042" s="320" t="s">
        <v>453</v>
      </c>
      <c r="H9042" s="320" t="s">
        <v>421</v>
      </c>
      <c r="I9042" s="320" t="s">
        <v>422</v>
      </c>
      <c r="J9042" s="320" t="s">
        <v>552</v>
      </c>
      <c r="K9042" s="320" t="s">
        <v>423</v>
      </c>
      <c r="L9042" s="320" t="s">
        <v>531</v>
      </c>
      <c r="M9042" s="320" t="s">
        <v>455</v>
      </c>
      <c r="N9042" s="322">
        <v>3</v>
      </c>
      <c r="O9042" s="323">
        <v>110.56</v>
      </c>
      <c r="P9042" s="322">
        <v>417</v>
      </c>
      <c r="Q9042" t="str">
        <f t="shared" si="144"/>
        <v>Street</v>
      </c>
    </row>
    <row r="9043" spans="1:17" x14ac:dyDescent="0.35">
      <c r="A9043" s="314">
        <v>5</v>
      </c>
      <c r="B9043" s="315" t="s">
        <v>241</v>
      </c>
      <c r="C9043" s="316">
        <v>2023</v>
      </c>
      <c r="D9043" s="316">
        <v>10</v>
      </c>
      <c r="E9043" s="315" t="s">
        <v>577</v>
      </c>
      <c r="F9043" s="326">
        <v>10</v>
      </c>
      <c r="G9043" s="315" t="s">
        <v>453</v>
      </c>
      <c r="H9043" s="315" t="s">
        <v>399</v>
      </c>
      <c r="I9043" s="315" t="s">
        <v>400</v>
      </c>
      <c r="J9043" s="315" t="s">
        <v>547</v>
      </c>
      <c r="K9043" s="315" t="s">
        <v>386</v>
      </c>
      <c r="L9043" s="315" t="s">
        <v>531</v>
      </c>
      <c r="M9043" s="315" t="s">
        <v>455</v>
      </c>
      <c r="N9043" s="317">
        <v>35050</v>
      </c>
      <c r="O9043" s="318">
        <v>3124709.44</v>
      </c>
      <c r="P9043" s="317">
        <v>18728913</v>
      </c>
      <c r="Q9043" t="str">
        <f t="shared" si="144"/>
        <v>1-Residential</v>
      </c>
    </row>
    <row r="9044" spans="1:17" x14ac:dyDescent="0.35">
      <c r="A9044" s="319">
        <v>5</v>
      </c>
      <c r="B9044" s="320" t="s">
        <v>241</v>
      </c>
      <c r="C9044" s="321">
        <v>2023</v>
      </c>
      <c r="D9044" s="321">
        <v>10</v>
      </c>
      <c r="E9044" s="320" t="s">
        <v>577</v>
      </c>
      <c r="F9044" s="327">
        <v>10</v>
      </c>
      <c r="G9044" s="320" t="s">
        <v>453</v>
      </c>
      <c r="H9044" s="320" t="s">
        <v>402</v>
      </c>
      <c r="I9044" s="320" t="s">
        <v>403</v>
      </c>
      <c r="J9044" s="320" t="s">
        <v>549</v>
      </c>
      <c r="K9044" s="320" t="s">
        <v>395</v>
      </c>
      <c r="L9044" s="320" t="s">
        <v>531</v>
      </c>
      <c r="M9044" s="320" t="s">
        <v>455</v>
      </c>
      <c r="N9044" s="322">
        <v>5928</v>
      </c>
      <c r="O9044" s="323">
        <v>149361.88</v>
      </c>
      <c r="P9044" s="322">
        <v>3113115</v>
      </c>
      <c r="Q9044" t="str">
        <f t="shared" si="144"/>
        <v>2-Low Income Residential</v>
      </c>
    </row>
    <row r="9045" spans="1:17" x14ac:dyDescent="0.35">
      <c r="A9045" s="314">
        <v>5</v>
      </c>
      <c r="B9045" s="315" t="s">
        <v>241</v>
      </c>
      <c r="C9045" s="316">
        <v>2023</v>
      </c>
      <c r="D9045" s="316">
        <v>10</v>
      </c>
      <c r="E9045" s="315" t="s">
        <v>577</v>
      </c>
      <c r="F9045" s="326">
        <v>10</v>
      </c>
      <c r="G9045" s="315" t="s">
        <v>453</v>
      </c>
      <c r="H9045" s="315" t="s">
        <v>404</v>
      </c>
      <c r="I9045" s="315" t="s">
        <v>405</v>
      </c>
      <c r="J9045" s="315" t="s">
        <v>548</v>
      </c>
      <c r="K9045" s="315" t="s">
        <v>392</v>
      </c>
      <c r="L9045" s="315" t="s">
        <v>531</v>
      </c>
      <c r="M9045" s="315" t="s">
        <v>455</v>
      </c>
      <c r="N9045" s="317">
        <v>16</v>
      </c>
      <c r="O9045" s="318">
        <v>2273.4499999999998</v>
      </c>
      <c r="P9045" s="317">
        <v>17158</v>
      </c>
      <c r="Q9045" t="str">
        <f t="shared" si="144"/>
        <v>3-Small C&amp;I</v>
      </c>
    </row>
    <row r="9046" spans="1:17" x14ac:dyDescent="0.35">
      <c r="A9046" s="319">
        <v>5</v>
      </c>
      <c r="B9046" s="320" t="s">
        <v>241</v>
      </c>
      <c r="C9046" s="321">
        <v>2023</v>
      </c>
      <c r="D9046" s="321">
        <v>10</v>
      </c>
      <c r="E9046" s="320" t="s">
        <v>577</v>
      </c>
      <c r="F9046" s="327">
        <v>60</v>
      </c>
      <c r="G9046" s="320" t="s">
        <v>456</v>
      </c>
      <c r="H9046" s="320" t="s">
        <v>481</v>
      </c>
      <c r="I9046" s="320" t="s">
        <v>482</v>
      </c>
      <c r="J9046" s="320" t="s">
        <v>559</v>
      </c>
      <c r="K9046" s="320" t="s">
        <v>448</v>
      </c>
      <c r="L9046" s="320" t="s">
        <v>535</v>
      </c>
      <c r="M9046" s="320" t="s">
        <v>513</v>
      </c>
      <c r="N9046" s="322">
        <v>5</v>
      </c>
      <c r="O9046" s="323">
        <v>1345.31</v>
      </c>
      <c r="P9046" s="322">
        <v>2338</v>
      </c>
      <c r="Q9046" t="str">
        <f t="shared" si="144"/>
        <v>Street</v>
      </c>
    </row>
    <row r="9047" spans="1:17" x14ac:dyDescent="0.35">
      <c r="A9047" s="314">
        <v>5</v>
      </c>
      <c r="B9047" s="315" t="s">
        <v>241</v>
      </c>
      <c r="C9047" s="316">
        <v>2023</v>
      </c>
      <c r="D9047" s="316">
        <v>10</v>
      </c>
      <c r="E9047" s="315" t="s">
        <v>577</v>
      </c>
      <c r="F9047" s="326">
        <v>60</v>
      </c>
      <c r="G9047" s="315" t="s">
        <v>456</v>
      </c>
      <c r="H9047" s="315" t="s">
        <v>483</v>
      </c>
      <c r="I9047" s="315" t="s">
        <v>484</v>
      </c>
      <c r="J9047" s="315" t="s">
        <v>559</v>
      </c>
      <c r="K9047" s="315" t="s">
        <v>448</v>
      </c>
      <c r="L9047" s="315" t="s">
        <v>535</v>
      </c>
      <c r="M9047" s="315" t="s">
        <v>513</v>
      </c>
      <c r="N9047" s="317">
        <v>29</v>
      </c>
      <c r="O9047" s="318">
        <v>1366.64</v>
      </c>
      <c r="P9047" s="317">
        <v>1881</v>
      </c>
      <c r="Q9047" t="str">
        <f t="shared" si="144"/>
        <v>Street</v>
      </c>
    </row>
    <row r="9048" spans="1:17" x14ac:dyDescent="0.35">
      <c r="A9048" s="319">
        <v>5</v>
      </c>
      <c r="B9048" s="320" t="s">
        <v>241</v>
      </c>
      <c r="C9048" s="321">
        <v>2023</v>
      </c>
      <c r="D9048" s="321">
        <v>10</v>
      </c>
      <c r="E9048" s="320" t="s">
        <v>577</v>
      </c>
      <c r="F9048" s="327">
        <v>60</v>
      </c>
      <c r="G9048" s="320" t="s">
        <v>456</v>
      </c>
      <c r="H9048" s="320" t="s">
        <v>446</v>
      </c>
      <c r="I9048" s="320" t="s">
        <v>447</v>
      </c>
      <c r="J9048" s="320" t="s">
        <v>559</v>
      </c>
      <c r="K9048" s="320" t="s">
        <v>448</v>
      </c>
      <c r="L9048" s="320" t="s">
        <v>532</v>
      </c>
      <c r="M9048" s="320" t="s">
        <v>457</v>
      </c>
      <c r="N9048" s="322">
        <v>51</v>
      </c>
      <c r="O9048" s="323">
        <v>9221.4599999999991</v>
      </c>
      <c r="P9048" s="322">
        <v>13254</v>
      </c>
      <c r="Q9048" t="str">
        <f t="shared" si="144"/>
        <v>Street</v>
      </c>
    </row>
    <row r="9049" spans="1:17" x14ac:dyDescent="0.35">
      <c r="A9049" s="314">
        <v>5</v>
      </c>
      <c r="B9049" s="315" t="s">
        <v>241</v>
      </c>
      <c r="C9049" s="316">
        <v>2023</v>
      </c>
      <c r="D9049" s="316">
        <v>10</v>
      </c>
      <c r="E9049" s="315" t="s">
        <v>577</v>
      </c>
      <c r="F9049" s="326">
        <v>60</v>
      </c>
      <c r="G9049" s="315" t="s">
        <v>456</v>
      </c>
      <c r="H9049" s="315" t="s">
        <v>424</v>
      </c>
      <c r="I9049" s="315" t="s">
        <v>425</v>
      </c>
      <c r="J9049" s="315" t="s">
        <v>557</v>
      </c>
      <c r="K9049" s="315" t="s">
        <v>426</v>
      </c>
      <c r="L9049" s="315" t="s">
        <v>532</v>
      </c>
      <c r="M9049" s="315" t="s">
        <v>457</v>
      </c>
      <c r="N9049" s="317">
        <v>1</v>
      </c>
      <c r="O9049" s="318">
        <v>8.26</v>
      </c>
      <c r="P9049" s="317">
        <v>9</v>
      </c>
      <c r="Q9049" t="str">
        <f t="shared" si="144"/>
        <v>3-Small C&amp;I</v>
      </c>
    </row>
    <row r="9050" spans="1:17" x14ac:dyDescent="0.35">
      <c r="A9050" s="319">
        <v>5</v>
      </c>
      <c r="B9050" s="320" t="s">
        <v>241</v>
      </c>
      <c r="C9050" s="321">
        <v>2023</v>
      </c>
      <c r="D9050" s="321">
        <v>10</v>
      </c>
      <c r="E9050" s="320" t="s">
        <v>577</v>
      </c>
      <c r="F9050" s="327">
        <v>60</v>
      </c>
      <c r="G9050" s="320" t="s">
        <v>456</v>
      </c>
      <c r="H9050" s="320" t="s">
        <v>450</v>
      </c>
      <c r="I9050" s="320" t="s">
        <v>451</v>
      </c>
      <c r="J9050" s="320" t="s">
        <v>563</v>
      </c>
      <c r="K9050" s="320" t="s">
        <v>452</v>
      </c>
      <c r="L9050" s="320" t="s">
        <v>532</v>
      </c>
      <c r="M9050" s="320" t="s">
        <v>457</v>
      </c>
      <c r="N9050" s="322">
        <v>4</v>
      </c>
      <c r="O9050" s="323">
        <v>85.34</v>
      </c>
      <c r="P9050" s="322">
        <v>429</v>
      </c>
      <c r="Q9050" t="str">
        <f t="shared" si="144"/>
        <v>Street</v>
      </c>
    </row>
    <row r="9051" spans="1:17" x14ac:dyDescent="0.35">
      <c r="A9051" s="314">
        <v>5</v>
      </c>
      <c r="B9051" s="315" t="s">
        <v>241</v>
      </c>
      <c r="C9051" s="316">
        <v>2023</v>
      </c>
      <c r="D9051" s="316">
        <v>10</v>
      </c>
      <c r="E9051" s="315" t="s">
        <v>577</v>
      </c>
      <c r="F9051" s="326">
        <v>71</v>
      </c>
      <c r="G9051" s="315" t="s">
        <v>456</v>
      </c>
      <c r="H9051" s="315" t="s">
        <v>384</v>
      </c>
      <c r="I9051" s="315" t="s">
        <v>385</v>
      </c>
      <c r="J9051" s="315" t="s">
        <v>547</v>
      </c>
      <c r="K9051" s="315" t="s">
        <v>386</v>
      </c>
      <c r="L9051" s="315" t="s">
        <v>536</v>
      </c>
      <c r="M9051" s="315" t="s">
        <v>514</v>
      </c>
      <c r="N9051" s="317">
        <v>1</v>
      </c>
      <c r="O9051" s="318">
        <v>7</v>
      </c>
      <c r="P9051" s="317">
        <v>0</v>
      </c>
      <c r="Q9051" t="str">
        <f t="shared" si="144"/>
        <v>1-Residential</v>
      </c>
    </row>
    <row r="9052" spans="1:17" x14ac:dyDescent="0.35">
      <c r="A9052" s="319">
        <v>5</v>
      </c>
      <c r="B9052" s="320" t="s">
        <v>241</v>
      </c>
      <c r="C9052" s="321">
        <v>2023</v>
      </c>
      <c r="D9052" s="321">
        <v>10</v>
      </c>
      <c r="E9052" s="320" t="s">
        <v>577</v>
      </c>
      <c r="F9052" s="327">
        <v>72</v>
      </c>
      <c r="G9052" s="320" t="s">
        <v>456</v>
      </c>
      <c r="H9052" s="320" t="s">
        <v>384</v>
      </c>
      <c r="I9052" s="320" t="s">
        <v>385</v>
      </c>
      <c r="J9052" s="320" t="s">
        <v>547</v>
      </c>
      <c r="K9052" s="320" t="s">
        <v>386</v>
      </c>
      <c r="L9052" s="320" t="s">
        <v>537</v>
      </c>
      <c r="M9052" s="320" t="s">
        <v>515</v>
      </c>
      <c r="N9052" s="322">
        <v>1</v>
      </c>
      <c r="O9052" s="323">
        <v>125.21</v>
      </c>
      <c r="P9052" s="322">
        <v>400</v>
      </c>
      <c r="Q9052" t="str">
        <f t="shared" si="144"/>
        <v>1-Residential</v>
      </c>
    </row>
    <row r="9053" spans="1:17" x14ac:dyDescent="0.35">
      <c r="A9053" s="314">
        <v>5</v>
      </c>
      <c r="B9053" s="315" t="s">
        <v>241</v>
      </c>
      <c r="C9053" s="316">
        <v>2023</v>
      </c>
      <c r="D9053" s="316">
        <v>10</v>
      </c>
      <c r="E9053" s="315" t="s">
        <v>577</v>
      </c>
      <c r="F9053" s="326">
        <v>75</v>
      </c>
      <c r="G9053" s="315" t="s">
        <v>456</v>
      </c>
      <c r="H9053" s="315" t="s">
        <v>418</v>
      </c>
      <c r="I9053" s="315" t="s">
        <v>419</v>
      </c>
      <c r="J9053" s="315" t="s">
        <v>554</v>
      </c>
      <c r="K9053" s="315" t="s">
        <v>420</v>
      </c>
      <c r="L9053" s="315" t="s">
        <v>538</v>
      </c>
      <c r="M9053" s="315" t="s">
        <v>516</v>
      </c>
      <c r="N9053" s="317">
        <v>1</v>
      </c>
      <c r="O9053" s="318">
        <v>1558.19</v>
      </c>
      <c r="P9053" s="317">
        <v>6720</v>
      </c>
      <c r="Q9053" t="str">
        <f t="shared" si="144"/>
        <v>4-Medium C&amp;I</v>
      </c>
    </row>
    <row r="9054" spans="1:17" x14ac:dyDescent="0.35">
      <c r="A9054" s="319">
        <v>5</v>
      </c>
      <c r="B9054" s="320" t="s">
        <v>241</v>
      </c>
      <c r="C9054" s="321">
        <v>2023</v>
      </c>
      <c r="D9054" s="321">
        <v>10</v>
      </c>
      <c r="E9054" s="320" t="s">
        <v>577</v>
      </c>
      <c r="F9054" s="327">
        <v>75</v>
      </c>
      <c r="G9054" s="320" t="s">
        <v>456</v>
      </c>
      <c r="H9054" s="320" t="s">
        <v>428</v>
      </c>
      <c r="I9054" s="320" t="s">
        <v>429</v>
      </c>
      <c r="J9054" s="320" t="s">
        <v>558</v>
      </c>
      <c r="K9054" s="320" t="s">
        <v>430</v>
      </c>
      <c r="L9054" s="320" t="s">
        <v>538</v>
      </c>
      <c r="M9054" s="320" t="s">
        <v>516</v>
      </c>
      <c r="N9054" s="322">
        <v>1</v>
      </c>
      <c r="O9054" s="323">
        <v>24591.53</v>
      </c>
      <c r="P9054" s="322">
        <v>138600</v>
      </c>
      <c r="Q9054" t="str">
        <f t="shared" si="144"/>
        <v>5-Large C&amp;I</v>
      </c>
    </row>
    <row r="9055" spans="1:17" x14ac:dyDescent="0.35">
      <c r="A9055" s="314">
        <v>5</v>
      </c>
      <c r="B9055" s="315" t="s">
        <v>241</v>
      </c>
      <c r="C9055" s="316">
        <v>2023</v>
      </c>
      <c r="D9055" s="316">
        <v>10</v>
      </c>
      <c r="E9055" s="315" t="s">
        <v>577</v>
      </c>
      <c r="F9055" s="326">
        <v>75</v>
      </c>
      <c r="G9055" s="315" t="s">
        <v>456</v>
      </c>
      <c r="H9055" s="315" t="s">
        <v>404</v>
      </c>
      <c r="I9055" s="315" t="s">
        <v>405</v>
      </c>
      <c r="J9055" s="315" t="s">
        <v>548</v>
      </c>
      <c r="K9055" s="315" t="s">
        <v>392</v>
      </c>
      <c r="L9055" s="315" t="s">
        <v>539</v>
      </c>
      <c r="M9055" s="315" t="s">
        <v>463</v>
      </c>
      <c r="N9055" s="317">
        <v>7</v>
      </c>
      <c r="O9055" s="318">
        <v>2375.4899999999998</v>
      </c>
      <c r="P9055" s="317">
        <v>18520</v>
      </c>
      <c r="Q9055" t="str">
        <f t="shared" si="144"/>
        <v>3-Small C&amp;I</v>
      </c>
    </row>
    <row r="9056" spans="1:17" x14ac:dyDescent="0.35">
      <c r="A9056" s="319">
        <v>5</v>
      </c>
      <c r="B9056" s="320" t="s">
        <v>241</v>
      </c>
      <c r="C9056" s="321">
        <v>2023</v>
      </c>
      <c r="D9056" s="321">
        <v>10</v>
      </c>
      <c r="E9056" s="320" t="s">
        <v>577</v>
      </c>
      <c r="F9056" s="327">
        <v>75</v>
      </c>
      <c r="G9056" s="320" t="s">
        <v>456</v>
      </c>
      <c r="H9056" s="320" t="s">
        <v>437</v>
      </c>
      <c r="I9056" s="320" t="s">
        <v>438</v>
      </c>
      <c r="J9056" s="320" t="s">
        <v>554</v>
      </c>
      <c r="K9056" s="320" t="s">
        <v>420</v>
      </c>
      <c r="L9056" s="320" t="s">
        <v>539</v>
      </c>
      <c r="M9056" s="320" t="s">
        <v>463</v>
      </c>
      <c r="N9056" s="322">
        <v>2</v>
      </c>
      <c r="O9056" s="323">
        <v>3350.8</v>
      </c>
      <c r="P9056" s="322">
        <v>31850</v>
      </c>
      <c r="Q9056" t="str">
        <f t="shared" si="144"/>
        <v>4-Medium C&amp;I</v>
      </c>
    </row>
    <row r="9057" spans="1:17" x14ac:dyDescent="0.35">
      <c r="A9057" s="314">
        <v>5</v>
      </c>
      <c r="B9057" s="315" t="s">
        <v>241</v>
      </c>
      <c r="C9057" s="316">
        <v>2023</v>
      </c>
      <c r="D9057" s="316">
        <v>10</v>
      </c>
      <c r="E9057" s="315" t="s">
        <v>577</v>
      </c>
      <c r="F9057" s="326">
        <v>77</v>
      </c>
      <c r="G9057" s="315" t="s">
        <v>456</v>
      </c>
      <c r="H9057" s="315" t="s">
        <v>418</v>
      </c>
      <c r="I9057" s="315" t="s">
        <v>419</v>
      </c>
      <c r="J9057" s="315" t="s">
        <v>554</v>
      </c>
      <c r="K9057" s="315" t="s">
        <v>420</v>
      </c>
      <c r="L9057" s="315" t="s">
        <v>540</v>
      </c>
      <c r="M9057" s="315" t="s">
        <v>517</v>
      </c>
      <c r="N9057" s="317">
        <v>1</v>
      </c>
      <c r="O9057" s="318">
        <v>5911.24</v>
      </c>
      <c r="P9057" s="317">
        <v>25400</v>
      </c>
      <c r="Q9057" t="str">
        <f t="shared" si="144"/>
        <v>4-Medium C&amp;I</v>
      </c>
    </row>
    <row r="9058" spans="1:17" x14ac:dyDescent="0.35">
      <c r="A9058" s="319">
        <v>5</v>
      </c>
      <c r="B9058" s="320" t="s">
        <v>241</v>
      </c>
      <c r="C9058" s="321">
        <v>2023</v>
      </c>
      <c r="D9058" s="321">
        <v>10</v>
      </c>
      <c r="E9058" s="320" t="s">
        <v>577</v>
      </c>
      <c r="F9058" s="327">
        <v>79</v>
      </c>
      <c r="G9058" s="320" t="s">
        <v>456</v>
      </c>
      <c r="H9058" s="320" t="s">
        <v>390</v>
      </c>
      <c r="I9058" s="320" t="s">
        <v>391</v>
      </c>
      <c r="J9058" s="320" t="s">
        <v>548</v>
      </c>
      <c r="K9058" s="320" t="s">
        <v>392</v>
      </c>
      <c r="L9058" s="320" t="s">
        <v>542</v>
      </c>
      <c r="M9058" s="320" t="s">
        <v>518</v>
      </c>
      <c r="N9058" s="322">
        <v>1</v>
      </c>
      <c r="O9058" s="323">
        <v>35.799999999999997</v>
      </c>
      <c r="P9058" s="322">
        <v>27</v>
      </c>
      <c r="Q9058" t="str">
        <f t="shared" si="144"/>
        <v>3-Small C&amp;I</v>
      </c>
    </row>
    <row r="9059" spans="1:17" x14ac:dyDescent="0.35">
      <c r="A9059" s="314">
        <v>5</v>
      </c>
      <c r="B9059" s="315" t="s">
        <v>241</v>
      </c>
      <c r="C9059" s="316">
        <v>2023</v>
      </c>
      <c r="D9059" s="316">
        <v>10</v>
      </c>
      <c r="E9059" s="315" t="s">
        <v>577</v>
      </c>
      <c r="F9059" s="326">
        <v>79</v>
      </c>
      <c r="G9059" s="315" t="s">
        <v>456</v>
      </c>
      <c r="H9059" s="315" t="s">
        <v>519</v>
      </c>
      <c r="I9059" s="315" t="s">
        <v>520</v>
      </c>
      <c r="J9059" s="315" t="s">
        <v>279</v>
      </c>
      <c r="K9059" s="315" t="s">
        <v>521</v>
      </c>
      <c r="L9059" s="315" t="s">
        <v>542</v>
      </c>
      <c r="M9059" s="315" t="s">
        <v>518</v>
      </c>
      <c r="N9059" s="317">
        <v>18</v>
      </c>
      <c r="O9059" s="318">
        <v>4773.0200000000004</v>
      </c>
      <c r="P9059" s="317">
        <v>3969826</v>
      </c>
      <c r="Q9059" t="str">
        <f t="shared" si="144"/>
        <v>OTHER</v>
      </c>
    </row>
    <row r="9060" spans="1:17" x14ac:dyDescent="0.35">
      <c r="A9060" s="319">
        <v>5</v>
      </c>
      <c r="B9060" s="320" t="s">
        <v>241</v>
      </c>
      <c r="C9060" s="321">
        <v>2023</v>
      </c>
      <c r="D9060" s="321">
        <v>10</v>
      </c>
      <c r="E9060" s="320" t="s">
        <v>577</v>
      </c>
      <c r="F9060" s="327">
        <v>79</v>
      </c>
      <c r="G9060" s="320" t="s">
        <v>456</v>
      </c>
      <c r="H9060" s="320" t="s">
        <v>431</v>
      </c>
      <c r="I9060" s="320" t="s">
        <v>432</v>
      </c>
      <c r="J9060" s="320" t="s">
        <v>558</v>
      </c>
      <c r="K9060" s="320" t="s">
        <v>430</v>
      </c>
      <c r="L9060" s="320" t="s">
        <v>543</v>
      </c>
      <c r="M9060" s="320" t="s">
        <v>522</v>
      </c>
      <c r="N9060" s="322">
        <v>1</v>
      </c>
      <c r="O9060" s="323">
        <v>2756.26</v>
      </c>
      <c r="P9060" s="322">
        <v>34551</v>
      </c>
      <c r="Q9060" t="str">
        <f t="shared" si="144"/>
        <v>5-Large C&amp;I</v>
      </c>
    </row>
    <row r="9061" spans="1:17" x14ac:dyDescent="0.35">
      <c r="A9061" s="314">
        <v>5</v>
      </c>
      <c r="B9061" s="315" t="s">
        <v>241</v>
      </c>
      <c r="C9061" s="316">
        <v>2023</v>
      </c>
      <c r="D9061" s="316">
        <v>10</v>
      </c>
      <c r="E9061" s="315" t="s">
        <v>577</v>
      </c>
      <c r="F9061" s="326">
        <v>79</v>
      </c>
      <c r="G9061" s="315" t="s">
        <v>456</v>
      </c>
      <c r="H9061" s="315" t="s">
        <v>404</v>
      </c>
      <c r="I9061" s="315" t="s">
        <v>405</v>
      </c>
      <c r="J9061" s="315" t="s">
        <v>548</v>
      </c>
      <c r="K9061" s="315" t="s">
        <v>392</v>
      </c>
      <c r="L9061" s="315" t="s">
        <v>543</v>
      </c>
      <c r="M9061" s="315" t="s">
        <v>522</v>
      </c>
      <c r="N9061" s="317">
        <v>76</v>
      </c>
      <c r="O9061" s="318">
        <v>7084.66</v>
      </c>
      <c r="P9061" s="317">
        <v>51923</v>
      </c>
      <c r="Q9061" t="str">
        <f t="shared" si="144"/>
        <v>3-Small C&amp;I</v>
      </c>
    </row>
    <row r="9062" spans="1:17" x14ac:dyDescent="0.35">
      <c r="A9062" s="319">
        <v>5</v>
      </c>
      <c r="B9062" s="320" t="s">
        <v>241</v>
      </c>
      <c r="C9062" s="321">
        <v>2023</v>
      </c>
      <c r="D9062" s="321">
        <v>10</v>
      </c>
      <c r="E9062" s="320" t="s">
        <v>577</v>
      </c>
      <c r="F9062" s="327">
        <v>79</v>
      </c>
      <c r="G9062" s="320" t="s">
        <v>456</v>
      </c>
      <c r="H9062" s="320" t="s">
        <v>433</v>
      </c>
      <c r="I9062" s="320" t="s">
        <v>434</v>
      </c>
      <c r="J9062" s="320" t="s">
        <v>553</v>
      </c>
      <c r="K9062" s="320" t="s">
        <v>412</v>
      </c>
      <c r="L9062" s="320" t="s">
        <v>543</v>
      </c>
      <c r="M9062" s="320" t="s">
        <v>522</v>
      </c>
      <c r="N9062" s="322">
        <v>7</v>
      </c>
      <c r="O9062" s="323">
        <v>400.77</v>
      </c>
      <c r="P9062" s="322">
        <v>2844</v>
      </c>
      <c r="Q9062" t="str">
        <f t="shared" si="144"/>
        <v>3-Small C&amp;I</v>
      </c>
    </row>
    <row r="9063" spans="1:17" x14ac:dyDescent="0.35">
      <c r="A9063" s="314">
        <v>5</v>
      </c>
      <c r="B9063" s="315" t="s">
        <v>241</v>
      </c>
      <c r="C9063" s="316">
        <v>2023</v>
      </c>
      <c r="D9063" s="316">
        <v>10</v>
      </c>
      <c r="E9063" s="315" t="s">
        <v>577</v>
      </c>
      <c r="F9063" s="326">
        <v>79</v>
      </c>
      <c r="G9063" s="315" t="s">
        <v>456</v>
      </c>
      <c r="H9063" s="315" t="s">
        <v>437</v>
      </c>
      <c r="I9063" s="315" t="s">
        <v>438</v>
      </c>
      <c r="J9063" s="315" t="s">
        <v>554</v>
      </c>
      <c r="K9063" s="315" t="s">
        <v>420</v>
      </c>
      <c r="L9063" s="315" t="s">
        <v>543</v>
      </c>
      <c r="M9063" s="315" t="s">
        <v>522</v>
      </c>
      <c r="N9063" s="317">
        <v>5</v>
      </c>
      <c r="O9063" s="318">
        <v>3734.54</v>
      </c>
      <c r="P9063" s="317">
        <v>38780</v>
      </c>
      <c r="Q9063" t="str">
        <f t="shared" si="144"/>
        <v>4-Medium C&amp;I</v>
      </c>
    </row>
    <row r="9064" spans="1:17" x14ac:dyDescent="0.3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 s="438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354805.22</v>
      </c>
      <c r="P9064">
        <v>1078664</v>
      </c>
      <c r="Q9064" t="str">
        <f t="shared" si="144"/>
        <v>1-Residential</v>
      </c>
    </row>
    <row r="9065" spans="1:17" x14ac:dyDescent="0.3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 s="438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x14ac:dyDescent="0.3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 s="438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</v>
      </c>
      <c r="P9066">
        <v>5381</v>
      </c>
      <c r="Q9066" t="str">
        <f t="shared" si="144"/>
        <v>3-Small C&amp;I</v>
      </c>
    </row>
    <row r="9067" spans="1:17" x14ac:dyDescent="0.3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 s="438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4514.28</v>
      </c>
      <c r="P9067">
        <v>21602</v>
      </c>
      <c r="Q9067" t="str">
        <f t="shared" si="144"/>
        <v>2-Low Income Residential</v>
      </c>
    </row>
    <row r="9068" spans="1:17" x14ac:dyDescent="0.3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 s="438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</v>
      </c>
      <c r="P9068">
        <v>1125</v>
      </c>
      <c r="Q9068" t="str">
        <f t="shared" si="144"/>
        <v>3-Small C&amp;I</v>
      </c>
    </row>
    <row r="9069" spans="1:17" x14ac:dyDescent="0.3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 s="438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x14ac:dyDescent="0.3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 s="438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4891.03</v>
      </c>
      <c r="P9070">
        <v>72878</v>
      </c>
      <c r="Q9070" t="str">
        <f t="shared" si="144"/>
        <v>2-Low Income Residential</v>
      </c>
    </row>
    <row r="9071" spans="1:17" x14ac:dyDescent="0.3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 s="438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</v>
      </c>
      <c r="P9071">
        <v>16706</v>
      </c>
      <c r="Q9071" t="str">
        <f t="shared" si="144"/>
        <v>3-Small C&amp;I</v>
      </c>
    </row>
    <row r="9072" spans="1:17" x14ac:dyDescent="0.3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 s="438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</v>
      </c>
      <c r="P9072">
        <v>3417</v>
      </c>
      <c r="Q9072" t="str">
        <f t="shared" si="144"/>
        <v>3-Small C&amp;I</v>
      </c>
    </row>
    <row r="9073" spans="1:17" x14ac:dyDescent="0.3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 s="438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899.56</v>
      </c>
      <c r="P9073">
        <v>2610</v>
      </c>
      <c r="Q9073" t="str">
        <f t="shared" si="144"/>
        <v>1-Residential</v>
      </c>
    </row>
    <row r="9074" spans="1:17" x14ac:dyDescent="0.3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 s="438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</v>
      </c>
      <c r="P9074">
        <v>94792</v>
      </c>
      <c r="Q9074" t="str">
        <f t="shared" si="144"/>
        <v>3-Small C&amp;I</v>
      </c>
    </row>
    <row r="9075" spans="1:17" x14ac:dyDescent="0.3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 s="438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x14ac:dyDescent="0.3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 s="438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</v>
      </c>
      <c r="P9076">
        <v>9198</v>
      </c>
      <c r="Q9076" t="str">
        <f t="shared" si="144"/>
        <v>3-Small C&amp;I</v>
      </c>
    </row>
    <row r="9077" spans="1:17" x14ac:dyDescent="0.3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 s="438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5968.82</v>
      </c>
      <c r="P9077">
        <v>23776</v>
      </c>
      <c r="Q9077" t="str">
        <f t="shared" si="144"/>
        <v>4-Medium C&amp;I</v>
      </c>
    </row>
    <row r="9078" spans="1:17" x14ac:dyDescent="0.3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 s="438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x14ac:dyDescent="0.3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 s="438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</v>
      </c>
      <c r="P9079">
        <v>1302</v>
      </c>
      <c r="Q9079" t="str">
        <f t="shared" si="144"/>
        <v>3-Small C&amp;I</v>
      </c>
    </row>
    <row r="9080" spans="1:17" x14ac:dyDescent="0.3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 s="438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82869.73</v>
      </c>
      <c r="P9080">
        <v>949390</v>
      </c>
      <c r="Q9080" t="str">
        <f t="shared" si="144"/>
        <v>5-Large C&amp;I</v>
      </c>
    </row>
    <row r="9081" spans="1:17" x14ac:dyDescent="0.3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 s="438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</v>
      </c>
      <c r="P9081">
        <v>22425</v>
      </c>
      <c r="Q9081" t="str">
        <f t="shared" si="144"/>
        <v>1-Residential</v>
      </c>
    </row>
    <row r="9082" spans="1:17" x14ac:dyDescent="0.3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 s="438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202992.71</v>
      </c>
      <c r="P9082">
        <v>1519535</v>
      </c>
      <c r="Q9082" t="str">
        <f t="shared" si="144"/>
        <v>3-Small C&amp;I</v>
      </c>
    </row>
    <row r="9083" spans="1:17" x14ac:dyDescent="0.3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 s="438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266.95</v>
      </c>
      <c r="P9083">
        <v>1664</v>
      </c>
      <c r="Q9083" t="str">
        <f t="shared" si="144"/>
        <v>3-Small C&amp;I</v>
      </c>
    </row>
    <row r="9084" spans="1:17" x14ac:dyDescent="0.3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 s="438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</v>
      </c>
      <c r="P9084">
        <v>2886</v>
      </c>
      <c r="Q9084" t="str">
        <f t="shared" si="144"/>
        <v>3-Small C&amp;I</v>
      </c>
    </row>
    <row r="9085" spans="1:17" x14ac:dyDescent="0.3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 s="438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</v>
      </c>
      <c r="P9085">
        <v>23423</v>
      </c>
      <c r="Q9085" t="str">
        <f t="shared" si="144"/>
        <v>3-Small C&amp;I</v>
      </c>
    </row>
    <row r="9086" spans="1:17" x14ac:dyDescent="0.3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 s="438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156706.15</v>
      </c>
      <c r="P9086">
        <v>1341829</v>
      </c>
      <c r="Q9086" t="str">
        <f t="shared" si="144"/>
        <v>4-Medium C&amp;I</v>
      </c>
    </row>
    <row r="9087" spans="1:17" x14ac:dyDescent="0.3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 s="438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481.82</v>
      </c>
      <c r="P9087">
        <v>1720</v>
      </c>
      <c r="Q9087" t="str">
        <f t="shared" si="144"/>
        <v>4-Medium C&amp;I</v>
      </c>
    </row>
    <row r="9088" spans="1:17" x14ac:dyDescent="0.3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 s="438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6372.48</v>
      </c>
      <c r="P9088">
        <v>66071</v>
      </c>
      <c r="Q9088" t="str">
        <f t="shared" si="144"/>
        <v>5-Large C&amp;I</v>
      </c>
    </row>
    <row r="9089" spans="1:17" x14ac:dyDescent="0.3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 s="438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x14ac:dyDescent="0.3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 s="438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x14ac:dyDescent="0.3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 s="438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</v>
      </c>
      <c r="P9091">
        <v>7360</v>
      </c>
      <c r="Q9091" t="str">
        <f t="shared" si="144"/>
        <v>Street</v>
      </c>
    </row>
    <row r="9092" spans="1:17" x14ac:dyDescent="0.3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 s="438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4203.82</v>
      </c>
      <c r="P9092">
        <v>12645</v>
      </c>
      <c r="Q9092" t="str">
        <f t="shared" si="144"/>
        <v>1-Residential</v>
      </c>
    </row>
    <row r="9093" spans="1:17" x14ac:dyDescent="0.3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 s="438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x14ac:dyDescent="0.3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 s="438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</v>
      </c>
      <c r="P9094">
        <v>2627</v>
      </c>
      <c r="Q9094" t="str">
        <f t="shared" si="144"/>
        <v>2-Low Income Residential</v>
      </c>
    </row>
    <row r="9095" spans="1:17" x14ac:dyDescent="0.3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 s="438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x14ac:dyDescent="0.3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 s="438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</v>
      </c>
      <c r="P9096">
        <v>150</v>
      </c>
      <c r="Q9096" t="str">
        <f t="shared" si="144"/>
        <v>Street</v>
      </c>
    </row>
    <row r="9097" spans="1:17" x14ac:dyDescent="0.3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 s="438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ref="Q9097:Q9160" si="145">VLOOKUP(TRIM(J9097),S:T,2,FALSE)</f>
        <v>1-Residential</v>
      </c>
    </row>
    <row r="9098" spans="1:17" x14ac:dyDescent="0.3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 s="438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</v>
      </c>
      <c r="P9098">
        <v>141374</v>
      </c>
      <c r="Q9098" t="str">
        <f t="shared" si="145"/>
        <v>1-Residential</v>
      </c>
    </row>
    <row r="9099" spans="1:17" x14ac:dyDescent="0.3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 s="438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5"/>
        <v>3-Small C&amp;I</v>
      </c>
    </row>
    <row r="9100" spans="1:17" x14ac:dyDescent="0.3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 s="438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5"/>
        <v>2-Low Income Residential</v>
      </c>
    </row>
    <row r="9101" spans="1:17" x14ac:dyDescent="0.3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 s="438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5"/>
        <v>2-Low Income Residential</v>
      </c>
    </row>
    <row r="9102" spans="1:17" x14ac:dyDescent="0.3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 s="438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</v>
      </c>
      <c r="P9102">
        <v>261381</v>
      </c>
      <c r="Q9102" t="str">
        <f t="shared" si="145"/>
        <v>3-Small C&amp;I</v>
      </c>
    </row>
    <row r="9103" spans="1:17" x14ac:dyDescent="0.3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 s="438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</v>
      </c>
      <c r="P9103">
        <v>6167</v>
      </c>
      <c r="Q9103" t="str">
        <f t="shared" si="145"/>
        <v>3-Small C&amp;I</v>
      </c>
    </row>
    <row r="9104" spans="1:17" x14ac:dyDescent="0.3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 s="438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124.21</v>
      </c>
      <c r="P9104">
        <v>373</v>
      </c>
      <c r="Q9104" t="str">
        <f t="shared" si="145"/>
        <v>3-Small C&amp;I</v>
      </c>
    </row>
    <row r="9105" spans="1:17" x14ac:dyDescent="0.3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 s="438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</v>
      </c>
      <c r="P9105">
        <v>15087</v>
      </c>
      <c r="Q9105" t="str">
        <f t="shared" si="145"/>
        <v>Street</v>
      </c>
    </row>
    <row r="9106" spans="1:17" x14ac:dyDescent="0.3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 s="438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x14ac:dyDescent="0.3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 s="438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28235.85</v>
      </c>
      <c r="P9107">
        <v>80204</v>
      </c>
      <c r="Q9107" t="str">
        <f t="shared" si="145"/>
        <v>Street</v>
      </c>
    </row>
    <row r="9108" spans="1:17" x14ac:dyDescent="0.3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 s="438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</v>
      </c>
      <c r="P9108">
        <v>57</v>
      </c>
      <c r="Q9108" t="str">
        <f t="shared" si="145"/>
        <v>OTHER</v>
      </c>
    </row>
    <row r="9109" spans="1:17" x14ac:dyDescent="0.3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 s="438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x14ac:dyDescent="0.3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 s="438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1897616.16</v>
      </c>
      <c r="P9110">
        <v>37093783</v>
      </c>
      <c r="Q9110" t="str">
        <f t="shared" si="145"/>
        <v>2-Low Income Residential</v>
      </c>
    </row>
    <row r="9111" spans="1:17" x14ac:dyDescent="0.3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 s="438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</v>
      </c>
      <c r="P9111">
        <v>696774</v>
      </c>
      <c r="Q9111" t="str">
        <f t="shared" si="145"/>
        <v>3-Small C&amp;I</v>
      </c>
    </row>
    <row r="9112" spans="1:17" x14ac:dyDescent="0.3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 s="438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x14ac:dyDescent="0.3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 s="438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x14ac:dyDescent="0.3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 s="438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</v>
      </c>
      <c r="P9114">
        <v>9</v>
      </c>
      <c r="Q9114" t="str">
        <f t="shared" si="145"/>
        <v>1-Residential</v>
      </c>
    </row>
    <row r="9115" spans="1:17" x14ac:dyDescent="0.3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 s="438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x14ac:dyDescent="0.3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 s="438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x14ac:dyDescent="0.3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 s="438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</v>
      </c>
      <c r="P9117">
        <v>83779</v>
      </c>
      <c r="Q9117" t="str">
        <f t="shared" si="145"/>
        <v>3-Small C&amp;I</v>
      </c>
    </row>
    <row r="9118" spans="1:17" x14ac:dyDescent="0.3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 s="438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x14ac:dyDescent="0.3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 s="438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x14ac:dyDescent="0.3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 s="438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</v>
      </c>
      <c r="P9120">
        <v>223266</v>
      </c>
      <c r="Q9120" t="str">
        <f t="shared" si="145"/>
        <v>3-Small C&amp;I</v>
      </c>
    </row>
    <row r="9121" spans="1:17" x14ac:dyDescent="0.3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 s="438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x14ac:dyDescent="0.3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 s="438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</v>
      </c>
      <c r="P9122">
        <v>0</v>
      </c>
      <c r="Q9122" t="str">
        <f t="shared" si="145"/>
        <v>3-Small C&amp;I</v>
      </c>
    </row>
    <row r="9123" spans="1:17" x14ac:dyDescent="0.3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 s="438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4987.66</v>
      </c>
      <c r="P9123">
        <v>21643</v>
      </c>
      <c r="Q9123" t="str">
        <f t="shared" si="145"/>
        <v>3-Small C&amp;I</v>
      </c>
    </row>
    <row r="9124" spans="1:17" x14ac:dyDescent="0.3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 s="438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x14ac:dyDescent="0.3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 s="438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x14ac:dyDescent="0.3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 s="438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</v>
      </c>
      <c r="P9126">
        <v>437113</v>
      </c>
      <c r="Q9126" t="str">
        <f t="shared" si="145"/>
        <v>4-Medium C&amp;I</v>
      </c>
    </row>
    <row r="9127" spans="1:17" x14ac:dyDescent="0.3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 s="438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x14ac:dyDescent="0.3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 s="438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x14ac:dyDescent="0.3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 s="438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x14ac:dyDescent="0.3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 s="438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336873.55</v>
      </c>
      <c r="P9130">
        <v>1290366</v>
      </c>
      <c r="Q9130" t="str">
        <f t="shared" si="145"/>
        <v>Street</v>
      </c>
    </row>
    <row r="9131" spans="1:17" x14ac:dyDescent="0.3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 s="438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x14ac:dyDescent="0.3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 s="438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4902.91</v>
      </c>
      <c r="P9132">
        <v>22880</v>
      </c>
      <c r="Q9132" t="str">
        <f t="shared" si="145"/>
        <v>5-Large C&amp;I</v>
      </c>
    </row>
    <row r="9133" spans="1:17" x14ac:dyDescent="0.3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 s="438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2345340.15</v>
      </c>
      <c r="P9133">
        <v>12722548</v>
      </c>
      <c r="Q9133" t="str">
        <f t="shared" si="145"/>
        <v>5-Large C&amp;I</v>
      </c>
    </row>
    <row r="9134" spans="1:17" x14ac:dyDescent="0.3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 s="438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x14ac:dyDescent="0.3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 s="438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</v>
      </c>
      <c r="P9135">
        <v>2398700</v>
      </c>
      <c r="Q9135" t="str">
        <f t="shared" si="145"/>
        <v>1-Residential</v>
      </c>
    </row>
    <row r="9136" spans="1:17" x14ac:dyDescent="0.3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 s="438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</v>
      </c>
      <c r="P9136">
        <v>8254</v>
      </c>
      <c r="Q9136" t="str">
        <f t="shared" si="145"/>
        <v>OTHER</v>
      </c>
    </row>
    <row r="9137" spans="1:17" x14ac:dyDescent="0.3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 s="438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x14ac:dyDescent="0.3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 s="438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59463.17</v>
      </c>
      <c r="P9138">
        <v>401338</v>
      </c>
      <c r="Q9138" t="str">
        <f t="shared" si="145"/>
        <v>3-Small C&amp;I</v>
      </c>
    </row>
    <row r="9139" spans="1:17" x14ac:dyDescent="0.3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 s="438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x14ac:dyDescent="0.3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 s="438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x14ac:dyDescent="0.3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 s="438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x14ac:dyDescent="0.3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 s="438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696574.86</v>
      </c>
      <c r="P9142">
        <v>6606115</v>
      </c>
      <c r="Q9142" t="str">
        <f t="shared" si="145"/>
        <v>4-Medium C&amp;I</v>
      </c>
    </row>
    <row r="9143" spans="1:17" x14ac:dyDescent="0.3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 s="438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</v>
      </c>
      <c r="P9143">
        <v>3558353</v>
      </c>
      <c r="Q9143" t="str">
        <f t="shared" si="145"/>
        <v>4-Medium C&amp;I</v>
      </c>
    </row>
    <row r="9144" spans="1:17" x14ac:dyDescent="0.3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 s="438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</v>
      </c>
      <c r="P9144">
        <v>1341337</v>
      </c>
      <c r="Q9144" t="str">
        <f t="shared" si="145"/>
        <v>3-Small C&amp;I</v>
      </c>
    </row>
    <row r="9145" spans="1:17" x14ac:dyDescent="0.3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 s="438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85.36</v>
      </c>
      <c r="P9145">
        <v>292</v>
      </c>
      <c r="Q9145" t="str">
        <f t="shared" si="145"/>
        <v>3-Small C&amp;I</v>
      </c>
    </row>
    <row r="9146" spans="1:17" x14ac:dyDescent="0.3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 s="438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x14ac:dyDescent="0.3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 s="438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x14ac:dyDescent="0.3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 s="438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</v>
      </c>
      <c r="P9148">
        <v>2889646</v>
      </c>
      <c r="Q9148" t="str">
        <f t="shared" si="145"/>
        <v>4-Medium C&amp;I</v>
      </c>
    </row>
    <row r="9149" spans="1:17" x14ac:dyDescent="0.3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 s="438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3972.31</v>
      </c>
      <c r="P9149">
        <v>9564</v>
      </c>
      <c r="Q9149" t="str">
        <f t="shared" si="145"/>
        <v>Street</v>
      </c>
    </row>
    <row r="9150" spans="1:17" x14ac:dyDescent="0.3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 s="438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x14ac:dyDescent="0.3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 s="438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x14ac:dyDescent="0.3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 s="438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</v>
      </c>
      <c r="P9152">
        <v>14600</v>
      </c>
      <c r="Q9152" t="str">
        <f t="shared" si="145"/>
        <v>5-Large C&amp;I</v>
      </c>
    </row>
    <row r="9153" spans="1:17" x14ac:dyDescent="0.3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 s="438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</v>
      </c>
      <c r="P9153">
        <v>3213853</v>
      </c>
      <c r="Q9153" t="str">
        <f t="shared" si="145"/>
        <v>5-Large C&amp;I</v>
      </c>
    </row>
    <row r="9154" spans="1:17" x14ac:dyDescent="0.3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 s="438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x14ac:dyDescent="0.3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 s="438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</v>
      </c>
      <c r="P9155">
        <v>3744826</v>
      </c>
      <c r="Q9155" t="str">
        <f t="shared" si="145"/>
        <v>3-Small C&amp;I</v>
      </c>
    </row>
    <row r="9156" spans="1:17" x14ac:dyDescent="0.3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 s="438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</v>
      </c>
      <c r="P9156">
        <v>300</v>
      </c>
      <c r="Q9156" t="str">
        <f t="shared" si="145"/>
        <v>3-Small C&amp;I</v>
      </c>
    </row>
    <row r="9157" spans="1:17" x14ac:dyDescent="0.3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 s="438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x14ac:dyDescent="0.3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 s="438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571.79</v>
      </c>
      <c r="P9158">
        <v>1939</v>
      </c>
      <c r="Q9158" t="str">
        <f t="shared" si="145"/>
        <v>3-Small C&amp;I</v>
      </c>
    </row>
    <row r="9159" spans="1:17" x14ac:dyDescent="0.3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 s="438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</v>
      </c>
      <c r="P9159">
        <v>90874</v>
      </c>
      <c r="Q9159" t="str">
        <f t="shared" si="145"/>
        <v>Street</v>
      </c>
    </row>
    <row r="9160" spans="1:17" x14ac:dyDescent="0.3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 s="438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</v>
      </c>
      <c r="P9160">
        <v>83116</v>
      </c>
      <c r="Q9160" t="str">
        <f t="shared" si="145"/>
        <v>Street</v>
      </c>
    </row>
    <row r="9161" spans="1:17" x14ac:dyDescent="0.3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 s="438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ref="Q9161:Q9210" si="146">VLOOKUP(TRIM(J9161),S:T,2,FALSE)</f>
        <v>Street</v>
      </c>
    </row>
    <row r="9162" spans="1:17" x14ac:dyDescent="0.3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 s="438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62088.63</v>
      </c>
      <c r="P9162">
        <v>128465</v>
      </c>
      <c r="Q9162" t="str">
        <f t="shared" si="146"/>
        <v>Street</v>
      </c>
    </row>
    <row r="9163" spans="1:17" x14ac:dyDescent="0.3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 s="438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6"/>
        <v>Street</v>
      </c>
    </row>
    <row r="9164" spans="1:17" x14ac:dyDescent="0.3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 s="438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6"/>
        <v>Street</v>
      </c>
    </row>
    <row r="9165" spans="1:17" x14ac:dyDescent="0.3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 s="438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</v>
      </c>
      <c r="P9165">
        <v>173663</v>
      </c>
      <c r="Q9165" t="str">
        <f t="shared" si="146"/>
        <v>Street</v>
      </c>
    </row>
    <row r="9166" spans="1:17" x14ac:dyDescent="0.3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 s="438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640.9</v>
      </c>
      <c r="P9166">
        <v>2283</v>
      </c>
      <c r="Q9166" t="str">
        <f t="shared" si="146"/>
        <v>Street</v>
      </c>
    </row>
    <row r="9167" spans="1:17" x14ac:dyDescent="0.3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 s="438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</v>
      </c>
      <c r="P9167">
        <v>787</v>
      </c>
      <c r="Q9167" t="str">
        <f t="shared" si="146"/>
        <v>3-Small C&amp;I</v>
      </c>
    </row>
    <row r="9168" spans="1:17" x14ac:dyDescent="0.3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 s="438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</v>
      </c>
      <c r="P9168">
        <v>992492</v>
      </c>
      <c r="Q9168" t="str">
        <f t="shared" si="146"/>
        <v>Street</v>
      </c>
    </row>
    <row r="9169" spans="1:17" x14ac:dyDescent="0.3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 s="438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84464.62</v>
      </c>
      <c r="P9169">
        <v>303938</v>
      </c>
      <c r="Q9169" t="str">
        <f t="shared" si="146"/>
        <v>Street</v>
      </c>
    </row>
    <row r="9170" spans="1:17" x14ac:dyDescent="0.3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 s="438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</v>
      </c>
      <c r="P9170">
        <v>39956</v>
      </c>
      <c r="Q9170" t="str">
        <f t="shared" si="146"/>
        <v>Street</v>
      </c>
    </row>
    <row r="9171" spans="1:17" x14ac:dyDescent="0.3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 s="438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x14ac:dyDescent="0.3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 s="438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343673.05</v>
      </c>
      <c r="P9172">
        <v>2599329</v>
      </c>
      <c r="Q9172" t="str">
        <f t="shared" si="146"/>
        <v>Street</v>
      </c>
    </row>
    <row r="9173" spans="1:17" x14ac:dyDescent="0.3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 s="438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x14ac:dyDescent="0.3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 s="438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2081.16</v>
      </c>
      <c r="P9174">
        <v>6561</v>
      </c>
      <c r="Q9174" t="str">
        <f t="shared" si="146"/>
        <v>Street</v>
      </c>
    </row>
    <row r="9175" spans="1:17" x14ac:dyDescent="0.3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 s="438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</v>
      </c>
      <c r="P9175">
        <v>4432</v>
      </c>
      <c r="Q9175" t="str">
        <f t="shared" si="146"/>
        <v>Street</v>
      </c>
    </row>
    <row r="9176" spans="1:17" x14ac:dyDescent="0.3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 s="438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2122.62</v>
      </c>
      <c r="P9176">
        <v>549</v>
      </c>
      <c r="Q9176" t="str">
        <f t="shared" si="146"/>
        <v>Street</v>
      </c>
    </row>
    <row r="9177" spans="1:17" x14ac:dyDescent="0.3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 s="438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x14ac:dyDescent="0.3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 s="438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855.65</v>
      </c>
      <c r="P9178">
        <v>4648</v>
      </c>
      <c r="Q9178" t="str">
        <f t="shared" si="146"/>
        <v>3-Small C&amp;I</v>
      </c>
    </row>
    <row r="9179" spans="1:17" x14ac:dyDescent="0.3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 s="438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x14ac:dyDescent="0.3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 s="438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3522.24</v>
      </c>
      <c r="P9180">
        <v>11097</v>
      </c>
      <c r="Q9180" t="str">
        <f t="shared" si="146"/>
        <v>1-Residential</v>
      </c>
    </row>
    <row r="9181" spans="1:17" x14ac:dyDescent="0.3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 s="438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x14ac:dyDescent="0.3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 s="438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769130.73</v>
      </c>
      <c r="P9182">
        <v>3639414</v>
      </c>
      <c r="Q9182" t="str">
        <f t="shared" si="146"/>
        <v>2-Low Income Residential</v>
      </c>
    </row>
    <row r="9183" spans="1:17" x14ac:dyDescent="0.3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 s="438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</v>
      </c>
      <c r="P9183">
        <v>10545</v>
      </c>
      <c r="Q9183" t="str">
        <f t="shared" si="146"/>
        <v>2-Low Income Residential</v>
      </c>
    </row>
    <row r="9184" spans="1:17" x14ac:dyDescent="0.3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 s="438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</v>
      </c>
      <c r="P9184">
        <v>162</v>
      </c>
      <c r="Q9184" t="str">
        <f t="shared" si="146"/>
        <v>Street</v>
      </c>
    </row>
    <row r="9185" spans="1:17" x14ac:dyDescent="0.3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 s="438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</v>
      </c>
      <c r="P9185">
        <v>1372</v>
      </c>
      <c r="Q9185" t="str">
        <f t="shared" si="146"/>
        <v>Street</v>
      </c>
    </row>
    <row r="9186" spans="1:17" x14ac:dyDescent="0.3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 s="438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x14ac:dyDescent="0.3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 s="438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4015323.8</v>
      </c>
      <c r="P9187">
        <v>23567011</v>
      </c>
      <c r="Q9187" t="str">
        <f t="shared" si="146"/>
        <v>1-Residential</v>
      </c>
    </row>
    <row r="9188" spans="1:17" x14ac:dyDescent="0.3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 s="438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193594.61</v>
      </c>
      <c r="P9188">
        <v>3860557</v>
      </c>
      <c r="Q9188" t="str">
        <f t="shared" si="146"/>
        <v>2-Low Income Residential</v>
      </c>
    </row>
    <row r="9189" spans="1:17" x14ac:dyDescent="0.3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 s="438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2035.32</v>
      </c>
      <c r="P9189">
        <v>14961</v>
      </c>
      <c r="Q9189" t="str">
        <f t="shared" si="146"/>
        <v>3-Small C&amp;I</v>
      </c>
    </row>
    <row r="9190" spans="1:17" x14ac:dyDescent="0.3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 s="438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</v>
      </c>
      <c r="P9190">
        <v>2347</v>
      </c>
      <c r="Q9190" t="str">
        <f t="shared" si="146"/>
        <v>Street</v>
      </c>
    </row>
    <row r="9191" spans="1:17" x14ac:dyDescent="0.3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 s="438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</v>
      </c>
      <c r="P9191">
        <v>1886</v>
      </c>
      <c r="Q9191" t="str">
        <f t="shared" si="146"/>
        <v>Street</v>
      </c>
    </row>
    <row r="9192" spans="1:17" x14ac:dyDescent="0.3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 s="438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x14ac:dyDescent="0.3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 s="438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8.51</v>
      </c>
      <c r="P9193">
        <v>11</v>
      </c>
      <c r="Q9193" t="str">
        <f t="shared" si="146"/>
        <v>3-Small C&amp;I</v>
      </c>
    </row>
    <row r="9194" spans="1:17" x14ac:dyDescent="0.3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 s="438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</v>
      </c>
      <c r="P9194">
        <v>429</v>
      </c>
      <c r="Q9194" t="str">
        <f t="shared" si="146"/>
        <v>Street</v>
      </c>
    </row>
    <row r="9195" spans="1:17" x14ac:dyDescent="0.3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 s="438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x14ac:dyDescent="0.3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 s="438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x14ac:dyDescent="0.3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 s="438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</v>
      </c>
      <c r="P9197">
        <v>28684</v>
      </c>
      <c r="Q9197" t="str">
        <f t="shared" si="146"/>
        <v>3-Small C&amp;I</v>
      </c>
    </row>
    <row r="9198" spans="1:17" x14ac:dyDescent="0.3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 s="438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x14ac:dyDescent="0.3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 s="438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x14ac:dyDescent="0.3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 s="438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x14ac:dyDescent="0.3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 s="438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x14ac:dyDescent="0.3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 s="438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</v>
      </c>
      <c r="P9202">
        <v>23550</v>
      </c>
      <c r="Q9202" t="str">
        <f t="shared" si="146"/>
        <v>3-Small C&amp;I</v>
      </c>
    </row>
    <row r="9203" spans="1:17" x14ac:dyDescent="0.3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 s="438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x14ac:dyDescent="0.3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 s="438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x14ac:dyDescent="0.3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 s="438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x14ac:dyDescent="0.3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 s="438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</v>
      </c>
      <c r="P9206">
        <v>2702243</v>
      </c>
      <c r="Q9206" t="str">
        <f t="shared" si="146"/>
        <v>OTHER</v>
      </c>
    </row>
    <row r="9207" spans="1:17" x14ac:dyDescent="0.3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 s="438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x14ac:dyDescent="0.3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 s="438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9126.48</v>
      </c>
      <c r="P9208">
        <v>66410</v>
      </c>
      <c r="Q9208" t="str">
        <f t="shared" si="146"/>
        <v>3-Small C&amp;I</v>
      </c>
    </row>
    <row r="9209" spans="1:17" x14ac:dyDescent="0.3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 s="438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407.15</v>
      </c>
      <c r="P9209">
        <v>2844</v>
      </c>
      <c r="Q9209" t="str">
        <f t="shared" si="146"/>
        <v>3-Small C&amp;I</v>
      </c>
    </row>
    <row r="9210" spans="1:17" x14ac:dyDescent="0.3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 s="438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</v>
      </c>
      <c r="P9210">
        <v>36500</v>
      </c>
      <c r="Q9210" t="str">
        <f t="shared" si="146"/>
        <v>4-Medium C&amp;I</v>
      </c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1"/>
  <sheetViews>
    <sheetView workbookViewId="0">
      <pane ySplit="1" topLeftCell="A2" activePane="bottomLeft" state="frozen"/>
      <selection activeCell="X7" sqref="X7:X11"/>
      <selection pane="bottomLeft" activeCell="X7" sqref="X7:X11"/>
    </sheetView>
  </sheetViews>
  <sheetFormatPr defaultRowHeight="14.5" x14ac:dyDescent="0.35"/>
  <cols>
    <col min="2" max="2" width="11.54296875" style="142" customWidth="1"/>
    <col min="4" max="4" width="22.453125" customWidth="1"/>
    <col min="5" max="5" width="14.7265625" customWidth="1"/>
    <col min="6" max="6" width="24" customWidth="1"/>
    <col min="9" max="9" width="25.7265625" bestFit="1" customWidth="1"/>
    <col min="10" max="10" width="15.6328125" bestFit="1" customWidth="1"/>
    <col min="11" max="11" width="9.81640625" bestFit="1" customWidth="1"/>
    <col min="12" max="12" width="10" bestFit="1" customWidth="1"/>
    <col min="13" max="13" width="9.26953125" bestFit="1" customWidth="1"/>
    <col min="14" max="14" width="12.26953125" bestFit="1" customWidth="1"/>
    <col min="15" max="15" width="11.26953125" bestFit="1" customWidth="1"/>
  </cols>
  <sheetData>
    <row r="1" spans="1:11" s="1" customFormat="1" x14ac:dyDescent="0.3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5">
      <c r="A2" t="s">
        <v>194</v>
      </c>
      <c r="B2" s="142">
        <v>45255</v>
      </c>
      <c r="C2">
        <v>4</v>
      </c>
      <c r="D2" t="s">
        <v>195</v>
      </c>
      <c r="E2">
        <v>12179</v>
      </c>
      <c r="F2" t="str">
        <f t="shared" ref="F2:F13" si="0">TRIM(MID(D2,3,50))</f>
        <v>Residential</v>
      </c>
      <c r="G2">
        <f t="shared" ref="G2:G13" si="1">VALUE(TRIM(MID(A2,6,2)))</f>
        <v>1</v>
      </c>
      <c r="I2" s="143" t="s">
        <v>196</v>
      </c>
      <c r="J2" s="143" t="s">
        <v>197</v>
      </c>
    </row>
    <row r="3" spans="1:11" x14ac:dyDescent="0.35">
      <c r="A3" t="s">
        <v>194</v>
      </c>
      <c r="B3" s="142">
        <v>45255</v>
      </c>
      <c r="C3">
        <v>5</v>
      </c>
      <c r="D3" t="s">
        <v>195</v>
      </c>
      <c r="E3">
        <v>1000273</v>
      </c>
      <c r="F3" t="str">
        <f t="shared" si="0"/>
        <v>Residential</v>
      </c>
      <c r="G3">
        <f t="shared" si="1"/>
        <v>1</v>
      </c>
      <c r="J3" s="142">
        <v>45255</v>
      </c>
    </row>
    <row r="4" spans="1:11" x14ac:dyDescent="0.35">
      <c r="A4" t="s">
        <v>194</v>
      </c>
      <c r="B4" s="142">
        <v>45255</v>
      </c>
      <c r="C4">
        <v>4</v>
      </c>
      <c r="D4" t="s">
        <v>198</v>
      </c>
      <c r="E4">
        <v>157</v>
      </c>
      <c r="F4" t="str">
        <f t="shared" si="0"/>
        <v>Low Income Residential</v>
      </c>
      <c r="G4">
        <f t="shared" si="1"/>
        <v>1</v>
      </c>
      <c r="I4" s="143" t="s">
        <v>199</v>
      </c>
      <c r="J4">
        <v>4</v>
      </c>
      <c r="K4">
        <v>5</v>
      </c>
    </row>
    <row r="5" spans="1:11" x14ac:dyDescent="0.35">
      <c r="A5" t="s">
        <v>194</v>
      </c>
      <c r="B5" s="142">
        <v>45255</v>
      </c>
      <c r="C5">
        <v>5</v>
      </c>
      <c r="D5" t="s">
        <v>198</v>
      </c>
      <c r="E5">
        <v>156980</v>
      </c>
      <c r="F5" t="str">
        <f t="shared" si="0"/>
        <v>Low Income Residential</v>
      </c>
      <c r="G5">
        <f t="shared" si="1"/>
        <v>1</v>
      </c>
      <c r="I5" s="2">
        <v>1</v>
      </c>
      <c r="J5" s="438"/>
      <c r="K5" s="438"/>
    </row>
    <row r="6" spans="1:11" x14ac:dyDescent="0.35">
      <c r="A6" t="s">
        <v>194</v>
      </c>
      <c r="B6" s="142">
        <v>45255</v>
      </c>
      <c r="C6">
        <v>4</v>
      </c>
      <c r="D6" t="s">
        <v>200</v>
      </c>
      <c r="E6">
        <v>1603</v>
      </c>
      <c r="F6" t="str">
        <f t="shared" si="0"/>
        <v>Small C&amp;I</v>
      </c>
      <c r="G6">
        <f t="shared" si="1"/>
        <v>1</v>
      </c>
      <c r="I6" s="144" t="s">
        <v>143</v>
      </c>
      <c r="J6" s="438">
        <v>10</v>
      </c>
      <c r="K6" s="438">
        <v>2969</v>
      </c>
    </row>
    <row r="7" spans="1:11" x14ac:dyDescent="0.35">
      <c r="A7" t="s">
        <v>194</v>
      </c>
      <c r="B7" s="142">
        <v>45255</v>
      </c>
      <c r="C7">
        <v>5</v>
      </c>
      <c r="D7" t="s">
        <v>200</v>
      </c>
      <c r="E7">
        <v>155394</v>
      </c>
      <c r="F7" t="str">
        <f t="shared" si="0"/>
        <v>Small C&amp;I</v>
      </c>
      <c r="G7">
        <f t="shared" si="1"/>
        <v>1</v>
      </c>
      <c r="I7" s="144" t="s">
        <v>140</v>
      </c>
      <c r="J7" s="438">
        <v>157</v>
      </c>
      <c r="K7" s="438">
        <v>156980</v>
      </c>
    </row>
    <row r="8" spans="1:11" x14ac:dyDescent="0.35">
      <c r="A8" t="s">
        <v>194</v>
      </c>
      <c r="B8" s="142">
        <v>45255</v>
      </c>
      <c r="C8">
        <v>4</v>
      </c>
      <c r="D8" t="s">
        <v>201</v>
      </c>
      <c r="E8">
        <v>74</v>
      </c>
      <c r="F8" t="str">
        <f t="shared" si="0"/>
        <v>Medium C&amp;I</v>
      </c>
      <c r="G8">
        <f t="shared" si="1"/>
        <v>1</v>
      </c>
      <c r="I8" s="144" t="s">
        <v>142</v>
      </c>
      <c r="J8" s="438">
        <v>74</v>
      </c>
      <c r="K8" s="438">
        <v>11299</v>
      </c>
    </row>
    <row r="9" spans="1:11" x14ac:dyDescent="0.35">
      <c r="A9" t="s">
        <v>194</v>
      </c>
      <c r="B9" s="142">
        <v>45255</v>
      </c>
      <c r="C9">
        <v>5</v>
      </c>
      <c r="D9" t="s">
        <v>201</v>
      </c>
      <c r="E9">
        <v>11299</v>
      </c>
      <c r="F9" t="str">
        <f t="shared" si="0"/>
        <v>Medium C&amp;I</v>
      </c>
      <c r="G9">
        <f t="shared" si="1"/>
        <v>1</v>
      </c>
      <c r="I9" s="144" t="s">
        <v>139</v>
      </c>
      <c r="J9" s="438">
        <v>12179</v>
      </c>
      <c r="K9" s="438">
        <v>1000273</v>
      </c>
    </row>
    <row r="10" spans="1:11" x14ac:dyDescent="0.35">
      <c r="A10" t="s">
        <v>194</v>
      </c>
      <c r="B10" s="142">
        <v>45255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4" t="s">
        <v>141</v>
      </c>
      <c r="J10" s="438">
        <v>1603</v>
      </c>
      <c r="K10" s="438">
        <v>155394</v>
      </c>
    </row>
    <row r="11" spans="1:11" x14ac:dyDescent="0.35">
      <c r="A11" t="s">
        <v>194</v>
      </c>
      <c r="B11" s="142">
        <v>45255</v>
      </c>
      <c r="C11">
        <v>5</v>
      </c>
      <c r="D11" t="s">
        <v>202</v>
      </c>
      <c r="E11">
        <v>2969</v>
      </c>
      <c r="F11" t="str">
        <f t="shared" si="0"/>
        <v>Large C&amp;I</v>
      </c>
      <c r="G11">
        <f t="shared" si="1"/>
        <v>1</v>
      </c>
      <c r="I11" s="2">
        <v>2</v>
      </c>
      <c r="J11" s="438"/>
      <c r="K11" s="438"/>
    </row>
    <row r="12" spans="1:11" x14ac:dyDescent="0.35">
      <c r="A12" t="s">
        <v>194</v>
      </c>
      <c r="B12" s="142">
        <v>45255</v>
      </c>
      <c r="C12">
        <v>4</v>
      </c>
      <c r="D12" t="s">
        <v>203</v>
      </c>
      <c r="E12">
        <v>189</v>
      </c>
      <c r="F12" t="str">
        <f t="shared" si="0"/>
        <v>OTHER</v>
      </c>
      <c r="G12">
        <f t="shared" si="1"/>
        <v>1</v>
      </c>
      <c r="I12" s="144" t="s">
        <v>143</v>
      </c>
      <c r="J12" s="438">
        <v>2</v>
      </c>
      <c r="K12" s="438">
        <v>540</v>
      </c>
    </row>
    <row r="13" spans="1:11" x14ac:dyDescent="0.35">
      <c r="A13" t="s">
        <v>194</v>
      </c>
      <c r="B13" s="142">
        <v>45255</v>
      </c>
      <c r="C13">
        <v>5</v>
      </c>
      <c r="D13" t="s">
        <v>203</v>
      </c>
      <c r="E13">
        <v>26267</v>
      </c>
      <c r="F13" t="str">
        <f t="shared" si="0"/>
        <v>OTHER</v>
      </c>
      <c r="G13">
        <f t="shared" si="1"/>
        <v>1</v>
      </c>
      <c r="I13" s="144" t="s">
        <v>140</v>
      </c>
      <c r="J13" s="438">
        <v>46</v>
      </c>
      <c r="K13" s="438">
        <v>64660</v>
      </c>
    </row>
    <row r="14" spans="1:11" x14ac:dyDescent="0.35">
      <c r="A14" t="s">
        <v>204</v>
      </c>
      <c r="B14" s="142">
        <v>45255</v>
      </c>
      <c r="C14">
        <v>4</v>
      </c>
      <c r="D14" t="s">
        <v>198</v>
      </c>
      <c r="E14">
        <v>46</v>
      </c>
      <c r="F14" t="str">
        <f t="shared" ref="F14:F33" si="2">TRIM(MID(D14,3,50))</f>
        <v>Low Income Residential</v>
      </c>
      <c r="G14">
        <f t="shared" ref="G14:G45" si="3">VALUE(TRIM(MID(A14,6,2)))</f>
        <v>2</v>
      </c>
      <c r="I14" s="144" t="s">
        <v>142</v>
      </c>
      <c r="J14" s="438">
        <v>17</v>
      </c>
      <c r="K14" s="438">
        <v>1827</v>
      </c>
    </row>
    <row r="15" spans="1:11" x14ac:dyDescent="0.35">
      <c r="A15" t="s">
        <v>204</v>
      </c>
      <c r="B15" s="142">
        <v>45255</v>
      </c>
      <c r="C15">
        <v>4</v>
      </c>
      <c r="D15" t="s">
        <v>201</v>
      </c>
      <c r="E15">
        <v>17</v>
      </c>
      <c r="F15" t="str">
        <f t="shared" si="2"/>
        <v>Medium C&amp;I</v>
      </c>
      <c r="G15">
        <f t="shared" si="3"/>
        <v>2</v>
      </c>
      <c r="I15" s="144" t="s">
        <v>139</v>
      </c>
      <c r="J15" s="438">
        <v>1174</v>
      </c>
      <c r="K15" s="438">
        <v>185685</v>
      </c>
    </row>
    <row r="16" spans="1:11" x14ac:dyDescent="0.35">
      <c r="A16" t="s">
        <v>204</v>
      </c>
      <c r="B16" s="142">
        <v>45255</v>
      </c>
      <c r="C16">
        <v>4</v>
      </c>
      <c r="D16" t="s">
        <v>202</v>
      </c>
      <c r="E16">
        <v>2</v>
      </c>
      <c r="F16" t="str">
        <f t="shared" si="2"/>
        <v>Large C&amp;I</v>
      </c>
      <c r="G16">
        <f t="shared" si="3"/>
        <v>2</v>
      </c>
      <c r="I16" s="144" t="s">
        <v>141</v>
      </c>
      <c r="J16" s="438">
        <v>261</v>
      </c>
      <c r="K16" s="438">
        <v>29424</v>
      </c>
    </row>
    <row r="17" spans="1:11" x14ac:dyDescent="0.35">
      <c r="A17" t="s">
        <v>204</v>
      </c>
      <c r="B17" s="142">
        <v>45255</v>
      </c>
      <c r="C17">
        <v>4</v>
      </c>
      <c r="D17" t="s">
        <v>203</v>
      </c>
      <c r="E17">
        <v>9</v>
      </c>
      <c r="F17" t="str">
        <f t="shared" si="2"/>
        <v>OTHER</v>
      </c>
      <c r="G17">
        <f t="shared" si="3"/>
        <v>2</v>
      </c>
      <c r="I17" s="2">
        <v>3</v>
      </c>
      <c r="J17" s="438"/>
      <c r="K17" s="438"/>
    </row>
    <row r="18" spans="1:11" x14ac:dyDescent="0.35">
      <c r="A18" t="s">
        <v>204</v>
      </c>
      <c r="B18" s="142">
        <v>45255</v>
      </c>
      <c r="C18">
        <v>4</v>
      </c>
      <c r="D18" t="s">
        <v>200</v>
      </c>
      <c r="E18">
        <v>261</v>
      </c>
      <c r="F18" t="str">
        <f t="shared" si="2"/>
        <v>Small C&amp;I</v>
      </c>
      <c r="G18">
        <f t="shared" si="3"/>
        <v>2</v>
      </c>
      <c r="I18" s="144" t="s">
        <v>143</v>
      </c>
      <c r="J18" s="438">
        <v>1</v>
      </c>
      <c r="K18" s="438">
        <v>291</v>
      </c>
    </row>
    <row r="19" spans="1:11" x14ac:dyDescent="0.35">
      <c r="A19" t="s">
        <v>204</v>
      </c>
      <c r="B19" s="142">
        <v>45255</v>
      </c>
      <c r="C19">
        <v>5</v>
      </c>
      <c r="D19" t="s">
        <v>202</v>
      </c>
      <c r="E19">
        <v>540</v>
      </c>
      <c r="F19" t="str">
        <f t="shared" si="2"/>
        <v>Large C&amp;I</v>
      </c>
      <c r="G19">
        <f t="shared" si="3"/>
        <v>2</v>
      </c>
      <c r="I19" s="144" t="s">
        <v>140</v>
      </c>
      <c r="J19" s="438">
        <v>14</v>
      </c>
      <c r="K19" s="438">
        <v>12014</v>
      </c>
    </row>
    <row r="20" spans="1:11" x14ac:dyDescent="0.35">
      <c r="A20" t="s">
        <v>204</v>
      </c>
      <c r="B20" s="142">
        <v>45255</v>
      </c>
      <c r="C20">
        <v>4</v>
      </c>
      <c r="D20" t="s">
        <v>195</v>
      </c>
      <c r="E20">
        <v>1174</v>
      </c>
      <c r="F20" t="str">
        <f t="shared" si="2"/>
        <v>Residential</v>
      </c>
      <c r="G20">
        <f t="shared" si="3"/>
        <v>2</v>
      </c>
      <c r="I20" s="144" t="s">
        <v>142</v>
      </c>
      <c r="J20" s="438">
        <v>13</v>
      </c>
      <c r="K20" s="438">
        <v>1073</v>
      </c>
    </row>
    <row r="21" spans="1:11" x14ac:dyDescent="0.35">
      <c r="A21" t="s">
        <v>204</v>
      </c>
      <c r="B21" s="142">
        <v>45255</v>
      </c>
      <c r="C21">
        <v>5</v>
      </c>
      <c r="D21" t="s">
        <v>201</v>
      </c>
      <c r="E21">
        <v>1827</v>
      </c>
      <c r="F21" t="str">
        <f t="shared" si="2"/>
        <v>Medium C&amp;I</v>
      </c>
      <c r="G21">
        <f t="shared" si="3"/>
        <v>2</v>
      </c>
      <c r="I21" s="144" t="s">
        <v>139</v>
      </c>
      <c r="J21" s="438">
        <v>718</v>
      </c>
      <c r="K21" s="438">
        <v>73604</v>
      </c>
    </row>
    <row r="22" spans="1:11" x14ac:dyDescent="0.35">
      <c r="A22" t="s">
        <v>204</v>
      </c>
      <c r="B22" s="142">
        <v>45255</v>
      </c>
      <c r="C22">
        <v>5</v>
      </c>
      <c r="D22" t="s">
        <v>203</v>
      </c>
      <c r="E22">
        <v>3131</v>
      </c>
      <c r="F22" t="str">
        <f t="shared" si="2"/>
        <v>OTHER</v>
      </c>
      <c r="G22">
        <f t="shared" si="3"/>
        <v>2</v>
      </c>
      <c r="I22" s="144" t="s">
        <v>141</v>
      </c>
      <c r="J22" s="438">
        <v>185</v>
      </c>
      <c r="K22" s="438">
        <v>14619</v>
      </c>
    </row>
    <row r="23" spans="1:11" x14ac:dyDescent="0.35">
      <c r="A23" t="s">
        <v>204</v>
      </c>
      <c r="B23" s="142">
        <v>45255</v>
      </c>
      <c r="C23">
        <v>5</v>
      </c>
      <c r="D23" t="s">
        <v>200</v>
      </c>
      <c r="E23">
        <v>29424</v>
      </c>
      <c r="F23" t="str">
        <f t="shared" si="2"/>
        <v>Small C&amp;I</v>
      </c>
      <c r="G23">
        <f t="shared" si="3"/>
        <v>2</v>
      </c>
      <c r="I23" s="2">
        <v>4</v>
      </c>
      <c r="J23" s="438"/>
      <c r="K23" s="438"/>
    </row>
    <row r="24" spans="1:11" x14ac:dyDescent="0.35">
      <c r="A24" t="s">
        <v>204</v>
      </c>
      <c r="B24" s="142">
        <v>45255</v>
      </c>
      <c r="C24">
        <v>5</v>
      </c>
      <c r="D24" t="s">
        <v>198</v>
      </c>
      <c r="E24">
        <v>64660</v>
      </c>
      <c r="F24" t="str">
        <f t="shared" si="2"/>
        <v>Low Income Residential</v>
      </c>
      <c r="G24">
        <f t="shared" si="3"/>
        <v>2</v>
      </c>
      <c r="I24" s="144" t="s">
        <v>143</v>
      </c>
      <c r="J24" s="438"/>
      <c r="K24" s="438">
        <v>102</v>
      </c>
    </row>
    <row r="25" spans="1:11" x14ac:dyDescent="0.35">
      <c r="A25" t="s">
        <v>204</v>
      </c>
      <c r="B25" s="142">
        <v>45255</v>
      </c>
      <c r="C25">
        <v>5</v>
      </c>
      <c r="D25" t="s">
        <v>195</v>
      </c>
      <c r="E25">
        <v>185685</v>
      </c>
      <c r="F25" t="str">
        <f t="shared" si="2"/>
        <v>Residential</v>
      </c>
      <c r="G25">
        <f t="shared" si="3"/>
        <v>2</v>
      </c>
      <c r="I25" s="144" t="s">
        <v>140</v>
      </c>
      <c r="J25" s="438">
        <v>7</v>
      </c>
      <c r="K25" s="438">
        <v>8125</v>
      </c>
    </row>
    <row r="26" spans="1:11" x14ac:dyDescent="0.35">
      <c r="A26" t="s">
        <v>205</v>
      </c>
      <c r="B26" s="142">
        <v>45255</v>
      </c>
      <c r="C26">
        <v>4</v>
      </c>
      <c r="D26" t="s">
        <v>198</v>
      </c>
      <c r="E26">
        <v>14</v>
      </c>
      <c r="F26" t="str">
        <f t="shared" si="2"/>
        <v>Low Income Residential</v>
      </c>
      <c r="G26">
        <f t="shared" si="3"/>
        <v>3</v>
      </c>
      <c r="I26" s="144" t="s">
        <v>142</v>
      </c>
      <c r="J26" s="438">
        <v>2</v>
      </c>
      <c r="K26" s="438">
        <v>315</v>
      </c>
    </row>
    <row r="27" spans="1:11" x14ac:dyDescent="0.35">
      <c r="A27" t="s">
        <v>205</v>
      </c>
      <c r="B27" s="142">
        <v>45255</v>
      </c>
      <c r="C27">
        <v>4</v>
      </c>
      <c r="D27" t="s">
        <v>201</v>
      </c>
      <c r="E27">
        <v>13</v>
      </c>
      <c r="F27" t="str">
        <f t="shared" si="2"/>
        <v>Medium C&amp;I</v>
      </c>
      <c r="G27">
        <f t="shared" si="3"/>
        <v>3</v>
      </c>
      <c r="I27" s="144" t="s">
        <v>139</v>
      </c>
      <c r="J27" s="438">
        <v>203</v>
      </c>
      <c r="K27" s="438">
        <v>35532</v>
      </c>
    </row>
    <row r="28" spans="1:11" x14ac:dyDescent="0.35">
      <c r="A28" t="s">
        <v>205</v>
      </c>
      <c r="B28" s="142">
        <v>45255</v>
      </c>
      <c r="C28">
        <v>4</v>
      </c>
      <c r="D28" t="s">
        <v>202</v>
      </c>
      <c r="E28">
        <v>1</v>
      </c>
      <c r="F28" t="str">
        <f t="shared" si="2"/>
        <v>Large C&amp;I</v>
      </c>
      <c r="G28">
        <f t="shared" si="3"/>
        <v>3</v>
      </c>
      <c r="I28" s="144" t="s">
        <v>141</v>
      </c>
      <c r="J28" s="438">
        <v>45</v>
      </c>
      <c r="K28" s="438">
        <v>5623</v>
      </c>
    </row>
    <row r="29" spans="1:11" x14ac:dyDescent="0.35">
      <c r="A29" t="s">
        <v>205</v>
      </c>
      <c r="B29" s="142">
        <v>45255</v>
      </c>
      <c r="C29">
        <v>4</v>
      </c>
      <c r="D29" t="s">
        <v>203</v>
      </c>
      <c r="E29">
        <v>5</v>
      </c>
      <c r="F29" t="str">
        <f t="shared" si="2"/>
        <v>OTHER</v>
      </c>
      <c r="G29">
        <f t="shared" si="3"/>
        <v>3</v>
      </c>
      <c r="I29" s="2">
        <v>5</v>
      </c>
      <c r="J29" s="438"/>
      <c r="K29" s="438"/>
    </row>
    <row r="30" spans="1:11" x14ac:dyDescent="0.35">
      <c r="A30" t="s">
        <v>205</v>
      </c>
      <c r="B30" s="142">
        <v>45255</v>
      </c>
      <c r="C30">
        <v>4</v>
      </c>
      <c r="D30" t="s">
        <v>200</v>
      </c>
      <c r="E30">
        <v>185</v>
      </c>
      <c r="F30" t="str">
        <f t="shared" si="2"/>
        <v>Small C&amp;I</v>
      </c>
      <c r="G30">
        <f t="shared" si="3"/>
        <v>3</v>
      </c>
      <c r="I30" s="144" t="s">
        <v>143</v>
      </c>
      <c r="J30" s="438">
        <v>1</v>
      </c>
      <c r="K30" s="438">
        <v>147</v>
      </c>
    </row>
    <row r="31" spans="1:11" x14ac:dyDescent="0.35">
      <c r="A31" t="s">
        <v>205</v>
      </c>
      <c r="B31" s="142">
        <v>45255</v>
      </c>
      <c r="C31">
        <v>5</v>
      </c>
      <c r="D31" t="s">
        <v>202</v>
      </c>
      <c r="E31">
        <v>291</v>
      </c>
      <c r="F31" t="str">
        <f t="shared" si="2"/>
        <v>Large C&amp;I</v>
      </c>
      <c r="G31">
        <f t="shared" si="3"/>
        <v>3</v>
      </c>
      <c r="I31" s="144" t="s">
        <v>140</v>
      </c>
      <c r="J31" s="438">
        <v>25</v>
      </c>
      <c r="K31" s="438">
        <v>44521</v>
      </c>
    </row>
    <row r="32" spans="1:11" x14ac:dyDescent="0.35">
      <c r="A32" t="s">
        <v>205</v>
      </c>
      <c r="B32" s="142">
        <v>45255</v>
      </c>
      <c r="C32">
        <v>4</v>
      </c>
      <c r="D32" t="s">
        <v>195</v>
      </c>
      <c r="E32">
        <v>718</v>
      </c>
      <c r="F32" t="str">
        <f t="shared" si="2"/>
        <v>Residential</v>
      </c>
      <c r="G32">
        <f t="shared" si="3"/>
        <v>3</v>
      </c>
      <c r="I32" s="144" t="s">
        <v>142</v>
      </c>
      <c r="J32" s="438">
        <v>2</v>
      </c>
      <c r="K32" s="438">
        <v>439</v>
      </c>
    </row>
    <row r="33" spans="1:11" x14ac:dyDescent="0.35">
      <c r="A33" t="s">
        <v>205</v>
      </c>
      <c r="B33" s="142">
        <v>45255</v>
      </c>
      <c r="C33">
        <v>5</v>
      </c>
      <c r="D33" t="s">
        <v>201</v>
      </c>
      <c r="E33">
        <v>1073</v>
      </c>
      <c r="F33" t="str">
        <f t="shared" si="2"/>
        <v>Medium C&amp;I</v>
      </c>
      <c r="G33">
        <f t="shared" si="3"/>
        <v>3</v>
      </c>
      <c r="I33" s="144" t="s">
        <v>139</v>
      </c>
      <c r="J33" s="438">
        <v>253</v>
      </c>
      <c r="K33" s="438">
        <v>76549</v>
      </c>
    </row>
    <row r="34" spans="1:11" x14ac:dyDescent="0.35">
      <c r="A34" t="s">
        <v>205</v>
      </c>
      <c r="B34" s="142">
        <v>45255</v>
      </c>
      <c r="C34">
        <v>5</v>
      </c>
      <c r="D34" t="s">
        <v>203</v>
      </c>
      <c r="E34">
        <v>1003</v>
      </c>
      <c r="F34" t="str">
        <f t="shared" ref="F34:F65" si="4">TRIM(MID(D34,3,50))</f>
        <v>OTHER</v>
      </c>
      <c r="G34">
        <f t="shared" si="3"/>
        <v>3</v>
      </c>
      <c r="I34" s="144" t="s">
        <v>141</v>
      </c>
      <c r="J34" s="438">
        <v>31</v>
      </c>
      <c r="K34" s="438">
        <v>9182</v>
      </c>
    </row>
    <row r="35" spans="1:11" x14ac:dyDescent="0.35">
      <c r="A35" t="s">
        <v>205</v>
      </c>
      <c r="B35" s="142">
        <v>45255</v>
      </c>
      <c r="C35">
        <v>5</v>
      </c>
      <c r="D35" t="s">
        <v>200</v>
      </c>
      <c r="E35">
        <v>14619</v>
      </c>
      <c r="F35" t="str">
        <f t="shared" si="4"/>
        <v>Small C&amp;I</v>
      </c>
      <c r="G35">
        <f t="shared" si="3"/>
        <v>3</v>
      </c>
      <c r="I35" s="2">
        <v>6</v>
      </c>
      <c r="J35" s="438"/>
      <c r="K35" s="438"/>
    </row>
    <row r="36" spans="1:11" x14ac:dyDescent="0.35">
      <c r="A36" t="s">
        <v>205</v>
      </c>
      <c r="B36" s="142">
        <v>45255</v>
      </c>
      <c r="C36">
        <v>5</v>
      </c>
      <c r="D36" t="s">
        <v>198</v>
      </c>
      <c r="E36">
        <v>12014</v>
      </c>
      <c r="F36" t="str">
        <f t="shared" si="4"/>
        <v>Low Income Residential</v>
      </c>
      <c r="G36">
        <f t="shared" si="3"/>
        <v>3</v>
      </c>
      <c r="I36" s="144" t="s">
        <v>143</v>
      </c>
      <c r="J36" s="438">
        <v>14188</v>
      </c>
      <c r="K36" s="438">
        <v>9543351</v>
      </c>
    </row>
    <row r="37" spans="1:11" x14ac:dyDescent="0.35">
      <c r="A37" t="s">
        <v>205</v>
      </c>
      <c r="B37" s="142">
        <v>45255</v>
      </c>
      <c r="C37">
        <v>5</v>
      </c>
      <c r="D37" t="s">
        <v>195</v>
      </c>
      <c r="E37">
        <v>73604</v>
      </c>
      <c r="F37" t="str">
        <f t="shared" si="4"/>
        <v>Residential</v>
      </c>
      <c r="G37">
        <f t="shared" si="3"/>
        <v>3</v>
      </c>
      <c r="I37" s="144" t="s">
        <v>140</v>
      </c>
      <c r="J37" s="438">
        <v>6188</v>
      </c>
      <c r="K37" s="438">
        <v>7718644</v>
      </c>
    </row>
    <row r="38" spans="1:11" x14ac:dyDescent="0.35">
      <c r="A38" t="s">
        <v>206</v>
      </c>
      <c r="B38" s="142">
        <v>45255</v>
      </c>
      <c r="C38">
        <v>4</v>
      </c>
      <c r="D38" t="s">
        <v>198</v>
      </c>
      <c r="E38">
        <v>7</v>
      </c>
      <c r="F38" t="str">
        <f t="shared" si="4"/>
        <v>Low Income Residential</v>
      </c>
      <c r="G38">
        <f t="shared" si="3"/>
        <v>4</v>
      </c>
      <c r="I38" s="144" t="s">
        <v>142</v>
      </c>
      <c r="J38" s="438">
        <v>31504</v>
      </c>
      <c r="K38" s="438">
        <v>6348229</v>
      </c>
    </row>
    <row r="39" spans="1:11" x14ac:dyDescent="0.35">
      <c r="A39" t="s">
        <v>206</v>
      </c>
      <c r="B39" s="142">
        <v>45255</v>
      </c>
      <c r="C39">
        <v>4</v>
      </c>
      <c r="D39" t="s">
        <v>201</v>
      </c>
      <c r="E39">
        <v>2</v>
      </c>
      <c r="F39" t="str">
        <f t="shared" si="4"/>
        <v>Medium C&amp;I</v>
      </c>
      <c r="G39">
        <f t="shared" si="3"/>
        <v>4</v>
      </c>
      <c r="I39" s="144" t="s">
        <v>139</v>
      </c>
      <c r="J39" s="438">
        <v>231356</v>
      </c>
      <c r="K39" s="438">
        <v>28878997</v>
      </c>
    </row>
    <row r="40" spans="1:11" x14ac:dyDescent="0.35">
      <c r="A40" t="s">
        <v>206</v>
      </c>
      <c r="B40" s="142">
        <v>45255</v>
      </c>
      <c r="C40">
        <v>4</v>
      </c>
      <c r="D40" t="s">
        <v>203</v>
      </c>
      <c r="E40">
        <v>3</v>
      </c>
      <c r="F40" t="str">
        <f t="shared" si="4"/>
        <v>OTHER</v>
      </c>
      <c r="G40">
        <f t="shared" si="3"/>
        <v>4</v>
      </c>
      <c r="I40" s="144" t="s">
        <v>141</v>
      </c>
      <c r="J40" s="438">
        <v>46229</v>
      </c>
      <c r="K40" s="438">
        <v>6383521</v>
      </c>
    </row>
    <row r="41" spans="1:11" x14ac:dyDescent="0.35">
      <c r="A41" t="s">
        <v>206</v>
      </c>
      <c r="B41" s="142">
        <v>45255</v>
      </c>
      <c r="C41">
        <v>4</v>
      </c>
      <c r="D41" t="s">
        <v>200</v>
      </c>
      <c r="E41">
        <v>45</v>
      </c>
      <c r="F41" t="str">
        <f t="shared" si="4"/>
        <v>Small C&amp;I</v>
      </c>
      <c r="G41">
        <f t="shared" si="3"/>
        <v>4</v>
      </c>
      <c r="I41" s="2">
        <v>7</v>
      </c>
      <c r="J41" s="438"/>
      <c r="K41" s="438"/>
    </row>
    <row r="42" spans="1:11" x14ac:dyDescent="0.35">
      <c r="A42" t="s">
        <v>206</v>
      </c>
      <c r="B42" s="142">
        <v>45255</v>
      </c>
      <c r="C42">
        <v>5</v>
      </c>
      <c r="D42" t="s">
        <v>202</v>
      </c>
      <c r="E42">
        <v>102</v>
      </c>
      <c r="F42" t="str">
        <f t="shared" si="4"/>
        <v>Large C&amp;I</v>
      </c>
      <c r="G42">
        <f t="shared" si="3"/>
        <v>4</v>
      </c>
      <c r="I42" s="144" t="s">
        <v>143</v>
      </c>
      <c r="J42" s="438">
        <v>14731</v>
      </c>
      <c r="K42" s="438">
        <v>5034379</v>
      </c>
    </row>
    <row r="43" spans="1:11" x14ac:dyDescent="0.35">
      <c r="A43" t="s">
        <v>206</v>
      </c>
      <c r="B43" s="142">
        <v>45255</v>
      </c>
      <c r="C43">
        <v>4</v>
      </c>
      <c r="D43" t="s">
        <v>195</v>
      </c>
      <c r="E43">
        <v>203</v>
      </c>
      <c r="F43" t="str">
        <f t="shared" si="4"/>
        <v>Residential</v>
      </c>
      <c r="G43">
        <f t="shared" si="3"/>
        <v>4</v>
      </c>
      <c r="I43" s="144" t="s">
        <v>140</v>
      </c>
      <c r="J43" s="438">
        <v>4981</v>
      </c>
      <c r="K43" s="438">
        <v>8207044</v>
      </c>
    </row>
    <row r="44" spans="1:11" x14ac:dyDescent="0.35">
      <c r="A44" t="s">
        <v>206</v>
      </c>
      <c r="B44" s="142">
        <v>45255</v>
      </c>
      <c r="C44">
        <v>5</v>
      </c>
      <c r="D44" t="s">
        <v>201</v>
      </c>
      <c r="E44">
        <v>315</v>
      </c>
      <c r="F44" t="str">
        <f t="shared" si="4"/>
        <v>Medium C&amp;I</v>
      </c>
      <c r="G44">
        <f t="shared" si="3"/>
        <v>4</v>
      </c>
      <c r="I44" s="144" t="s">
        <v>142</v>
      </c>
      <c r="J44" s="438">
        <v>10917</v>
      </c>
      <c r="K44" s="438">
        <v>2786042</v>
      </c>
    </row>
    <row r="45" spans="1:11" x14ac:dyDescent="0.35">
      <c r="A45" t="s">
        <v>206</v>
      </c>
      <c r="B45" s="142">
        <v>45255</v>
      </c>
      <c r="C45">
        <v>5</v>
      </c>
      <c r="D45" t="s">
        <v>203</v>
      </c>
      <c r="E45">
        <v>541</v>
      </c>
      <c r="F45" t="str">
        <f t="shared" si="4"/>
        <v>OTHER</v>
      </c>
      <c r="G45">
        <f t="shared" si="3"/>
        <v>4</v>
      </c>
      <c r="I45" s="144" t="s">
        <v>139</v>
      </c>
      <c r="J45" s="438">
        <v>116457</v>
      </c>
      <c r="K45" s="438">
        <v>21648843</v>
      </c>
    </row>
    <row r="46" spans="1:11" x14ac:dyDescent="0.35">
      <c r="A46" t="s">
        <v>206</v>
      </c>
      <c r="B46" s="142">
        <v>45255</v>
      </c>
      <c r="C46">
        <v>5</v>
      </c>
      <c r="D46" t="s">
        <v>200</v>
      </c>
      <c r="E46">
        <v>5623</v>
      </c>
      <c r="F46" t="str">
        <f t="shared" si="4"/>
        <v>Small C&amp;I</v>
      </c>
      <c r="G46">
        <f t="shared" ref="G46:G77" si="5">VALUE(TRIM(MID(A46,6,2)))</f>
        <v>4</v>
      </c>
      <c r="I46" s="144" t="s">
        <v>141</v>
      </c>
      <c r="J46" s="438">
        <v>12405</v>
      </c>
      <c r="K46" s="438">
        <v>3180016</v>
      </c>
    </row>
    <row r="47" spans="1:11" x14ac:dyDescent="0.35">
      <c r="A47" t="s">
        <v>206</v>
      </c>
      <c r="B47" s="142">
        <v>45255</v>
      </c>
      <c r="C47">
        <v>5</v>
      </c>
      <c r="D47" t="s">
        <v>198</v>
      </c>
      <c r="E47">
        <v>8125</v>
      </c>
      <c r="F47" t="str">
        <f t="shared" si="4"/>
        <v>Low Income Residential</v>
      </c>
      <c r="G47">
        <f t="shared" si="5"/>
        <v>4</v>
      </c>
      <c r="I47" s="2">
        <v>8</v>
      </c>
      <c r="J47" s="438"/>
      <c r="K47" s="438"/>
    </row>
    <row r="48" spans="1:11" x14ac:dyDescent="0.35">
      <c r="A48" t="s">
        <v>206</v>
      </c>
      <c r="B48" s="142">
        <v>45255</v>
      </c>
      <c r="C48">
        <v>5</v>
      </c>
      <c r="D48" t="s">
        <v>195</v>
      </c>
      <c r="E48">
        <v>35532</v>
      </c>
      <c r="F48" t="str">
        <f t="shared" si="4"/>
        <v>Residential</v>
      </c>
      <c r="G48">
        <f t="shared" si="5"/>
        <v>4</v>
      </c>
      <c r="I48" s="144" t="s">
        <v>143</v>
      </c>
      <c r="J48" s="438">
        <v>24135</v>
      </c>
      <c r="K48" s="438">
        <v>19062731</v>
      </c>
    </row>
    <row r="49" spans="1:11" x14ac:dyDescent="0.35">
      <c r="A49" t="s">
        <v>207</v>
      </c>
      <c r="B49" s="142">
        <v>45255</v>
      </c>
      <c r="C49">
        <v>4</v>
      </c>
      <c r="D49" t="s">
        <v>198</v>
      </c>
      <c r="E49">
        <v>25</v>
      </c>
      <c r="F49" t="str">
        <f t="shared" si="4"/>
        <v>Low Income Residential</v>
      </c>
      <c r="G49">
        <f t="shared" si="5"/>
        <v>5</v>
      </c>
      <c r="I49" s="144" t="s">
        <v>140</v>
      </c>
      <c r="J49" s="438">
        <v>41376</v>
      </c>
      <c r="K49" s="438">
        <v>95140302</v>
      </c>
    </row>
    <row r="50" spans="1:11" x14ac:dyDescent="0.35">
      <c r="A50" t="s">
        <v>207</v>
      </c>
      <c r="B50" s="142">
        <v>45255</v>
      </c>
      <c r="C50">
        <v>4</v>
      </c>
      <c r="D50" t="s">
        <v>201</v>
      </c>
      <c r="E50">
        <v>2</v>
      </c>
      <c r="F50" t="str">
        <f t="shared" si="4"/>
        <v>Medium C&amp;I</v>
      </c>
      <c r="G50">
        <f t="shared" si="5"/>
        <v>5</v>
      </c>
      <c r="I50" s="144" t="s">
        <v>142</v>
      </c>
      <c r="J50" s="438">
        <v>5</v>
      </c>
      <c r="K50" s="438">
        <v>10285501</v>
      </c>
    </row>
    <row r="51" spans="1:11" x14ac:dyDescent="0.35">
      <c r="A51" t="s">
        <v>207</v>
      </c>
      <c r="B51" s="142">
        <v>45255</v>
      </c>
      <c r="C51">
        <v>4</v>
      </c>
      <c r="D51" t="s">
        <v>202</v>
      </c>
      <c r="E51">
        <v>1</v>
      </c>
      <c r="F51" t="str">
        <f t="shared" si="4"/>
        <v>Large C&amp;I</v>
      </c>
      <c r="G51">
        <f t="shared" si="5"/>
        <v>5</v>
      </c>
      <c r="I51" s="144" t="s">
        <v>139</v>
      </c>
      <c r="J51" s="438">
        <v>470994</v>
      </c>
      <c r="K51" s="438">
        <v>151098481</v>
      </c>
    </row>
    <row r="52" spans="1:11" x14ac:dyDescent="0.35">
      <c r="A52" t="s">
        <v>207</v>
      </c>
      <c r="B52" s="142">
        <v>45255</v>
      </c>
      <c r="C52">
        <v>4</v>
      </c>
      <c r="D52" t="s">
        <v>203</v>
      </c>
      <c r="E52">
        <v>1</v>
      </c>
      <c r="F52" t="str">
        <f t="shared" si="4"/>
        <v>OTHER</v>
      </c>
      <c r="G52">
        <f t="shared" si="5"/>
        <v>5</v>
      </c>
      <c r="I52" s="144" t="s">
        <v>141</v>
      </c>
      <c r="J52" s="438">
        <v>12236</v>
      </c>
      <c r="K52" s="438">
        <v>10975921</v>
      </c>
    </row>
    <row r="53" spans="1:11" x14ac:dyDescent="0.35">
      <c r="A53" t="s">
        <v>207</v>
      </c>
      <c r="B53" s="142">
        <v>45255</v>
      </c>
      <c r="C53">
        <v>4</v>
      </c>
      <c r="D53" t="s">
        <v>200</v>
      </c>
      <c r="E53">
        <v>31</v>
      </c>
      <c r="F53" t="str">
        <f t="shared" si="4"/>
        <v>Small C&amp;I</v>
      </c>
      <c r="G53">
        <f t="shared" si="5"/>
        <v>5</v>
      </c>
      <c r="I53" s="2">
        <v>9</v>
      </c>
      <c r="J53" s="438"/>
      <c r="K53" s="438"/>
    </row>
    <row r="54" spans="1:11" x14ac:dyDescent="0.35">
      <c r="A54" t="s">
        <v>207</v>
      </c>
      <c r="B54" s="142">
        <v>45255</v>
      </c>
      <c r="C54">
        <v>5</v>
      </c>
      <c r="D54" t="s">
        <v>202</v>
      </c>
      <c r="E54">
        <v>147</v>
      </c>
      <c r="F54" t="str">
        <f t="shared" si="4"/>
        <v>Large C&amp;I</v>
      </c>
      <c r="G54">
        <f t="shared" si="5"/>
        <v>5</v>
      </c>
      <c r="I54" s="144" t="s">
        <v>143</v>
      </c>
      <c r="J54" s="438">
        <v>53054</v>
      </c>
      <c r="K54" s="438">
        <v>33640462</v>
      </c>
    </row>
    <row r="55" spans="1:11" x14ac:dyDescent="0.35">
      <c r="A55" t="s">
        <v>207</v>
      </c>
      <c r="B55" s="142">
        <v>45255</v>
      </c>
      <c r="C55">
        <v>4</v>
      </c>
      <c r="D55" t="s">
        <v>195</v>
      </c>
      <c r="E55">
        <v>253</v>
      </c>
      <c r="F55" t="str">
        <f t="shared" si="4"/>
        <v>Residential</v>
      </c>
      <c r="G55">
        <f t="shared" si="5"/>
        <v>5</v>
      </c>
      <c r="I55" s="144" t="s">
        <v>140</v>
      </c>
      <c r="J55" s="438">
        <v>52545</v>
      </c>
      <c r="K55" s="438">
        <v>111065990</v>
      </c>
    </row>
    <row r="56" spans="1:11" x14ac:dyDescent="0.35">
      <c r="A56" t="s">
        <v>207</v>
      </c>
      <c r="B56" s="142">
        <v>45255</v>
      </c>
      <c r="C56">
        <v>5</v>
      </c>
      <c r="D56" t="s">
        <v>201</v>
      </c>
      <c r="E56">
        <v>439</v>
      </c>
      <c r="F56" t="str">
        <f t="shared" si="4"/>
        <v>Medium C&amp;I</v>
      </c>
      <c r="G56">
        <f t="shared" si="5"/>
        <v>5</v>
      </c>
      <c r="I56" s="144" t="s">
        <v>142</v>
      </c>
      <c r="J56" s="438">
        <v>42426</v>
      </c>
      <c r="K56" s="438">
        <v>19419773</v>
      </c>
    </row>
    <row r="57" spans="1:11" x14ac:dyDescent="0.35">
      <c r="A57" t="s">
        <v>207</v>
      </c>
      <c r="B57" s="142">
        <v>45255</v>
      </c>
      <c r="C57">
        <v>5</v>
      </c>
      <c r="D57" t="s">
        <v>203</v>
      </c>
      <c r="E57">
        <v>1587</v>
      </c>
      <c r="F57" t="str">
        <f t="shared" si="4"/>
        <v>OTHER</v>
      </c>
      <c r="G57">
        <f t="shared" si="5"/>
        <v>5</v>
      </c>
      <c r="I57" s="144" t="s">
        <v>139</v>
      </c>
      <c r="J57" s="438">
        <v>818806</v>
      </c>
      <c r="K57" s="438">
        <v>201626321</v>
      </c>
    </row>
    <row r="58" spans="1:11" x14ac:dyDescent="0.35">
      <c r="A58" t="s">
        <v>207</v>
      </c>
      <c r="B58" s="142">
        <v>45255</v>
      </c>
      <c r="C58">
        <v>5</v>
      </c>
      <c r="D58" t="s">
        <v>200</v>
      </c>
      <c r="E58">
        <v>9182</v>
      </c>
      <c r="F58" t="str">
        <f t="shared" si="4"/>
        <v>Small C&amp;I</v>
      </c>
      <c r="G58">
        <f t="shared" si="5"/>
        <v>5</v>
      </c>
      <c r="I58" s="144" t="s">
        <v>141</v>
      </c>
      <c r="J58" s="438">
        <v>70869</v>
      </c>
      <c r="K58" s="438">
        <v>20539458</v>
      </c>
    </row>
    <row r="59" spans="1:11" x14ac:dyDescent="0.35">
      <c r="A59" t="s">
        <v>207</v>
      </c>
      <c r="B59" s="142">
        <v>45255</v>
      </c>
      <c r="C59">
        <v>5</v>
      </c>
      <c r="D59" t="s">
        <v>198</v>
      </c>
      <c r="E59">
        <v>44521</v>
      </c>
      <c r="F59" t="str">
        <f t="shared" si="4"/>
        <v>Low Income Residential</v>
      </c>
      <c r="G59">
        <f t="shared" si="5"/>
        <v>5</v>
      </c>
      <c r="I59" s="2">
        <v>13</v>
      </c>
      <c r="J59" s="438"/>
      <c r="K59" s="438"/>
    </row>
    <row r="60" spans="1:11" x14ac:dyDescent="0.35">
      <c r="A60" t="s">
        <v>207</v>
      </c>
      <c r="B60" s="142">
        <v>45255</v>
      </c>
      <c r="C60">
        <v>5</v>
      </c>
      <c r="D60" t="s">
        <v>195</v>
      </c>
      <c r="E60">
        <v>76549</v>
      </c>
      <c r="F60" t="str">
        <f t="shared" si="4"/>
        <v>Residential</v>
      </c>
      <c r="G60">
        <f t="shared" si="5"/>
        <v>5</v>
      </c>
      <c r="I60" s="144" t="s">
        <v>143</v>
      </c>
      <c r="J60" s="438">
        <v>210326</v>
      </c>
      <c r="K60" s="438">
        <v>63540998</v>
      </c>
    </row>
    <row r="61" spans="1:11" x14ac:dyDescent="0.35">
      <c r="A61" t="s">
        <v>208</v>
      </c>
      <c r="B61" s="142">
        <v>45255</v>
      </c>
      <c r="C61">
        <v>4</v>
      </c>
      <c r="D61" t="s">
        <v>198</v>
      </c>
      <c r="E61">
        <v>6188</v>
      </c>
      <c r="F61" t="str">
        <f t="shared" si="4"/>
        <v>Low Income Residential</v>
      </c>
      <c r="G61">
        <f t="shared" si="5"/>
        <v>6</v>
      </c>
      <c r="I61" s="144" t="s">
        <v>140</v>
      </c>
      <c r="J61" s="438">
        <v>17328</v>
      </c>
      <c r="K61" s="438">
        <v>15287178</v>
      </c>
    </row>
    <row r="62" spans="1:11" x14ac:dyDescent="0.35">
      <c r="A62" t="s">
        <v>208</v>
      </c>
      <c r="B62" s="142">
        <v>45255</v>
      </c>
      <c r="C62">
        <v>4</v>
      </c>
      <c r="D62" t="s">
        <v>201</v>
      </c>
      <c r="E62">
        <v>31504</v>
      </c>
      <c r="F62" t="str">
        <f t="shared" si="4"/>
        <v>Medium C&amp;I</v>
      </c>
      <c r="G62">
        <f t="shared" si="5"/>
        <v>6</v>
      </c>
      <c r="I62" s="144" t="s">
        <v>142</v>
      </c>
      <c r="J62" s="438">
        <v>427034</v>
      </c>
      <c r="K62" s="438">
        <v>41064781</v>
      </c>
    </row>
    <row r="63" spans="1:11" x14ac:dyDescent="0.35">
      <c r="A63" t="s">
        <v>208</v>
      </c>
      <c r="B63" s="142">
        <v>45255</v>
      </c>
      <c r="C63">
        <v>4</v>
      </c>
      <c r="D63" t="s">
        <v>202</v>
      </c>
      <c r="E63">
        <v>14188</v>
      </c>
      <c r="F63" t="str">
        <f t="shared" si="4"/>
        <v>Large C&amp;I</v>
      </c>
      <c r="G63">
        <f t="shared" si="5"/>
        <v>6</v>
      </c>
      <c r="I63" s="144" t="s">
        <v>139</v>
      </c>
      <c r="J63" s="438">
        <v>2196382</v>
      </c>
      <c r="K63" s="438">
        <v>150227194</v>
      </c>
    </row>
    <row r="64" spans="1:11" x14ac:dyDescent="0.35">
      <c r="A64" t="s">
        <v>208</v>
      </c>
      <c r="B64" s="142">
        <v>45255</v>
      </c>
      <c r="C64">
        <v>4</v>
      </c>
      <c r="D64" t="s">
        <v>203</v>
      </c>
      <c r="E64">
        <v>97174</v>
      </c>
      <c r="F64" t="str">
        <f t="shared" si="4"/>
        <v>OTHER</v>
      </c>
      <c r="G64">
        <f t="shared" si="5"/>
        <v>6</v>
      </c>
      <c r="I64" s="144" t="s">
        <v>141</v>
      </c>
      <c r="J64" s="438">
        <v>463525</v>
      </c>
      <c r="K64" s="438">
        <v>43621394</v>
      </c>
    </row>
    <row r="65" spans="1:11" x14ac:dyDescent="0.35">
      <c r="A65" t="s">
        <v>208</v>
      </c>
      <c r="B65" s="142">
        <v>45255</v>
      </c>
      <c r="C65">
        <v>4</v>
      </c>
      <c r="D65" t="s">
        <v>200</v>
      </c>
      <c r="E65">
        <v>46229</v>
      </c>
      <c r="F65" t="str">
        <f t="shared" si="4"/>
        <v>Small C&amp;I</v>
      </c>
      <c r="G65">
        <f t="shared" si="5"/>
        <v>6</v>
      </c>
      <c r="I65" s="2">
        <v>14</v>
      </c>
      <c r="J65" s="438"/>
      <c r="K65" s="438"/>
    </row>
    <row r="66" spans="1:11" x14ac:dyDescent="0.35">
      <c r="A66" t="s">
        <v>208</v>
      </c>
      <c r="B66" s="142">
        <v>45255</v>
      </c>
      <c r="C66">
        <v>5</v>
      </c>
      <c r="D66" t="s">
        <v>202</v>
      </c>
      <c r="E66">
        <v>9543351</v>
      </c>
      <c r="F66" t="str">
        <f t="shared" ref="F66:F77" si="6">TRIM(MID(D66,3,50))</f>
        <v>Large C&amp;I</v>
      </c>
      <c r="G66">
        <f t="shared" si="5"/>
        <v>6</v>
      </c>
      <c r="I66" s="144" t="s">
        <v>143</v>
      </c>
      <c r="J66" s="438">
        <v>153939</v>
      </c>
      <c r="K66" s="438">
        <v>57090478</v>
      </c>
    </row>
    <row r="67" spans="1:11" x14ac:dyDescent="0.35">
      <c r="A67" t="s">
        <v>208</v>
      </c>
      <c r="B67" s="142">
        <v>45255</v>
      </c>
      <c r="C67">
        <v>4</v>
      </c>
      <c r="D67" t="s">
        <v>195</v>
      </c>
      <c r="E67">
        <v>231356</v>
      </c>
      <c r="F67" t="str">
        <f t="shared" si="6"/>
        <v>Residential</v>
      </c>
      <c r="G67">
        <f t="shared" si="5"/>
        <v>6</v>
      </c>
      <c r="I67" s="144" t="s">
        <v>140</v>
      </c>
      <c r="J67" s="438">
        <v>15762</v>
      </c>
      <c r="K67" s="438">
        <v>13046607</v>
      </c>
    </row>
    <row r="68" spans="1:11" x14ac:dyDescent="0.35">
      <c r="A68" t="s">
        <v>208</v>
      </c>
      <c r="B68" s="142">
        <v>45255</v>
      </c>
      <c r="C68">
        <v>5</v>
      </c>
      <c r="D68" t="s">
        <v>201</v>
      </c>
      <c r="E68">
        <v>6348229</v>
      </c>
      <c r="F68" t="str">
        <f t="shared" si="6"/>
        <v>Medium C&amp;I</v>
      </c>
      <c r="G68">
        <f t="shared" si="5"/>
        <v>6</v>
      </c>
      <c r="I68" s="144" t="s">
        <v>142</v>
      </c>
      <c r="J68" s="438">
        <v>357850</v>
      </c>
      <c r="K68" s="438">
        <v>35542054</v>
      </c>
    </row>
    <row r="69" spans="1:11" x14ac:dyDescent="0.35">
      <c r="A69" t="s">
        <v>208</v>
      </c>
      <c r="B69" s="142">
        <v>45255</v>
      </c>
      <c r="C69">
        <v>5</v>
      </c>
      <c r="D69" t="s">
        <v>203</v>
      </c>
      <c r="E69">
        <v>696632</v>
      </c>
      <c r="F69" t="str">
        <f t="shared" si="6"/>
        <v>OTHER</v>
      </c>
      <c r="G69">
        <f t="shared" si="5"/>
        <v>6</v>
      </c>
      <c r="I69" s="144" t="s">
        <v>139</v>
      </c>
      <c r="J69" s="438">
        <v>2449272</v>
      </c>
      <c r="K69" s="438">
        <v>148748784</v>
      </c>
    </row>
    <row r="70" spans="1:11" x14ac:dyDescent="0.35">
      <c r="A70" t="s">
        <v>208</v>
      </c>
      <c r="B70" s="142">
        <v>45255</v>
      </c>
      <c r="C70">
        <v>5</v>
      </c>
      <c r="D70" t="s">
        <v>200</v>
      </c>
      <c r="E70">
        <v>6383521</v>
      </c>
      <c r="F70" t="str">
        <f t="shared" si="6"/>
        <v>Small C&amp;I</v>
      </c>
      <c r="G70">
        <f t="shared" si="5"/>
        <v>6</v>
      </c>
      <c r="I70" s="144" t="s">
        <v>141</v>
      </c>
      <c r="J70" s="438">
        <v>528157</v>
      </c>
      <c r="K70" s="438">
        <v>39818849</v>
      </c>
    </row>
    <row r="71" spans="1:11" x14ac:dyDescent="0.35">
      <c r="A71" t="s">
        <v>208</v>
      </c>
      <c r="B71" s="142">
        <v>45255</v>
      </c>
      <c r="C71">
        <v>5</v>
      </c>
      <c r="D71" t="s">
        <v>198</v>
      </c>
      <c r="E71">
        <v>7718644</v>
      </c>
      <c r="F71" t="str">
        <f t="shared" si="6"/>
        <v>Low Income Residential</v>
      </c>
      <c r="G71">
        <f t="shared" si="5"/>
        <v>6</v>
      </c>
      <c r="I71" s="2">
        <v>15</v>
      </c>
      <c r="J71" s="438"/>
      <c r="K71" s="438"/>
    </row>
    <row r="72" spans="1:11" x14ac:dyDescent="0.35">
      <c r="A72" t="s">
        <v>208</v>
      </c>
      <c r="B72" s="142">
        <v>45255</v>
      </c>
      <c r="C72">
        <v>5</v>
      </c>
      <c r="D72" t="s">
        <v>195</v>
      </c>
      <c r="E72">
        <v>28878997</v>
      </c>
      <c r="F72" t="str">
        <f t="shared" si="6"/>
        <v>Residential</v>
      </c>
      <c r="G72">
        <f t="shared" si="5"/>
        <v>6</v>
      </c>
      <c r="I72" s="144" t="s">
        <v>143</v>
      </c>
      <c r="J72" s="438">
        <v>8</v>
      </c>
      <c r="K72" s="438">
        <v>7286</v>
      </c>
    </row>
    <row r="73" spans="1:11" x14ac:dyDescent="0.35">
      <c r="A73" t="s">
        <v>209</v>
      </c>
      <c r="B73" s="142">
        <v>45255</v>
      </c>
      <c r="C73">
        <v>4</v>
      </c>
      <c r="D73" t="s">
        <v>198</v>
      </c>
      <c r="E73">
        <v>4981</v>
      </c>
      <c r="F73" t="str">
        <f t="shared" si="6"/>
        <v>Low Income Residential</v>
      </c>
      <c r="G73">
        <f t="shared" si="5"/>
        <v>7</v>
      </c>
      <c r="I73" s="144" t="s">
        <v>140</v>
      </c>
      <c r="J73" s="438">
        <v>150</v>
      </c>
      <c r="K73" s="438">
        <v>146195</v>
      </c>
    </row>
    <row r="74" spans="1:11" x14ac:dyDescent="0.35">
      <c r="A74" t="s">
        <v>209</v>
      </c>
      <c r="B74" s="142">
        <v>45255</v>
      </c>
      <c r="C74">
        <v>4</v>
      </c>
      <c r="D74" t="s">
        <v>201</v>
      </c>
      <c r="E74">
        <v>10917</v>
      </c>
      <c r="F74" t="str">
        <f t="shared" si="6"/>
        <v>Medium C&amp;I</v>
      </c>
      <c r="G74">
        <f t="shared" si="5"/>
        <v>7</v>
      </c>
      <c r="I74" s="144" t="s">
        <v>142</v>
      </c>
      <c r="J74" s="438">
        <v>186</v>
      </c>
      <c r="K74" s="438">
        <v>20042</v>
      </c>
    </row>
    <row r="75" spans="1:11" x14ac:dyDescent="0.35">
      <c r="A75" t="s">
        <v>209</v>
      </c>
      <c r="B75" s="142">
        <v>45255</v>
      </c>
      <c r="C75">
        <v>4</v>
      </c>
      <c r="D75" t="s">
        <v>202</v>
      </c>
      <c r="E75">
        <v>14731</v>
      </c>
      <c r="F75" t="str">
        <f t="shared" si="6"/>
        <v>Large C&amp;I</v>
      </c>
      <c r="G75">
        <f t="shared" si="5"/>
        <v>7</v>
      </c>
      <c r="I75" s="144" t="s">
        <v>139</v>
      </c>
      <c r="J75" s="438">
        <v>12387</v>
      </c>
      <c r="K75" s="438">
        <v>985234</v>
      </c>
    </row>
    <row r="76" spans="1:11" x14ac:dyDescent="0.35">
      <c r="A76" t="s">
        <v>209</v>
      </c>
      <c r="B76" s="142">
        <v>45255</v>
      </c>
      <c r="C76">
        <v>4</v>
      </c>
      <c r="D76" t="s">
        <v>203</v>
      </c>
      <c r="E76">
        <v>3542</v>
      </c>
      <c r="F76" t="str">
        <f t="shared" si="6"/>
        <v>OTHER</v>
      </c>
      <c r="G76">
        <f t="shared" si="5"/>
        <v>7</v>
      </c>
      <c r="I76" s="144" t="s">
        <v>141</v>
      </c>
      <c r="J76" s="438">
        <v>2080</v>
      </c>
      <c r="K76" s="438">
        <v>180015</v>
      </c>
    </row>
    <row r="77" spans="1:11" x14ac:dyDescent="0.35">
      <c r="A77" t="s">
        <v>209</v>
      </c>
      <c r="B77" s="142">
        <v>45255</v>
      </c>
      <c r="C77">
        <v>4</v>
      </c>
      <c r="D77" t="s">
        <v>200</v>
      </c>
      <c r="E77">
        <v>12405</v>
      </c>
      <c r="F77" t="str">
        <f t="shared" si="6"/>
        <v>Small C&amp;I</v>
      </c>
      <c r="G77">
        <f t="shared" si="5"/>
        <v>7</v>
      </c>
      <c r="I77" s="2">
        <v>17</v>
      </c>
      <c r="J77" s="438"/>
      <c r="K77" s="438"/>
    </row>
    <row r="78" spans="1:11" x14ac:dyDescent="0.35">
      <c r="A78" t="s">
        <v>209</v>
      </c>
      <c r="B78" s="142">
        <v>45255</v>
      </c>
      <c r="C78">
        <v>5</v>
      </c>
      <c r="D78" t="s">
        <v>202</v>
      </c>
      <c r="E78">
        <v>5034379</v>
      </c>
      <c r="F78" t="str">
        <f t="shared" ref="F78:F97" si="7">TRIM(MID(D78,3,50))</f>
        <v>Large C&amp;I</v>
      </c>
      <c r="G78">
        <f t="shared" ref="G78:G97" si="8">VALUE(TRIM(MID(A78,6,2)))</f>
        <v>7</v>
      </c>
      <c r="I78" s="144" t="s">
        <v>140</v>
      </c>
      <c r="J78" s="438">
        <v>10</v>
      </c>
      <c r="K78" s="438">
        <v>17252</v>
      </c>
    </row>
    <row r="79" spans="1:11" x14ac:dyDescent="0.35">
      <c r="A79" t="s">
        <v>209</v>
      </c>
      <c r="B79" s="142">
        <v>45255</v>
      </c>
      <c r="C79">
        <v>4</v>
      </c>
      <c r="D79" t="s">
        <v>195</v>
      </c>
      <c r="E79">
        <v>116457</v>
      </c>
      <c r="F79" t="str">
        <f t="shared" si="7"/>
        <v>Residential</v>
      </c>
      <c r="G79">
        <f t="shared" si="8"/>
        <v>7</v>
      </c>
      <c r="I79" s="144" t="s">
        <v>139</v>
      </c>
      <c r="J79" s="438">
        <v>3</v>
      </c>
      <c r="K79" s="438">
        <v>1619</v>
      </c>
    </row>
    <row r="80" spans="1:11" x14ac:dyDescent="0.35">
      <c r="A80" t="s">
        <v>209</v>
      </c>
      <c r="B80" s="142">
        <v>45255</v>
      </c>
      <c r="C80">
        <v>5</v>
      </c>
      <c r="D80" t="s">
        <v>201</v>
      </c>
      <c r="E80">
        <v>2786042</v>
      </c>
      <c r="F80" t="str">
        <f t="shared" si="7"/>
        <v>Medium C&amp;I</v>
      </c>
      <c r="G80">
        <f t="shared" si="8"/>
        <v>7</v>
      </c>
      <c r="I80" s="2">
        <v>19</v>
      </c>
      <c r="J80" s="438"/>
      <c r="K80" s="438"/>
    </row>
    <row r="81" spans="1:11" x14ac:dyDescent="0.35">
      <c r="A81" t="s">
        <v>209</v>
      </c>
      <c r="B81" s="142">
        <v>45255</v>
      </c>
      <c r="C81">
        <v>5</v>
      </c>
      <c r="D81" t="s">
        <v>203</v>
      </c>
      <c r="E81">
        <v>463668</v>
      </c>
      <c r="F81" t="str">
        <f t="shared" si="7"/>
        <v>OTHER</v>
      </c>
      <c r="G81">
        <f t="shared" si="8"/>
        <v>7</v>
      </c>
      <c r="I81" s="144" t="s">
        <v>143</v>
      </c>
      <c r="J81" s="438"/>
      <c r="K81" s="438">
        <v>19</v>
      </c>
    </row>
    <row r="82" spans="1:11" x14ac:dyDescent="0.35">
      <c r="A82" t="s">
        <v>209</v>
      </c>
      <c r="B82" s="142">
        <v>45255</v>
      </c>
      <c r="C82">
        <v>5</v>
      </c>
      <c r="D82" t="s">
        <v>200</v>
      </c>
      <c r="E82">
        <v>3180016</v>
      </c>
      <c r="F82" t="str">
        <f t="shared" si="7"/>
        <v>Small C&amp;I</v>
      </c>
      <c r="G82">
        <f t="shared" si="8"/>
        <v>7</v>
      </c>
      <c r="I82" s="144" t="s">
        <v>140</v>
      </c>
      <c r="J82" s="438">
        <v>8</v>
      </c>
      <c r="K82" s="438">
        <v>11724</v>
      </c>
    </row>
    <row r="83" spans="1:11" x14ac:dyDescent="0.35">
      <c r="A83" t="s">
        <v>209</v>
      </c>
      <c r="B83" s="142">
        <v>45255</v>
      </c>
      <c r="C83">
        <v>5</v>
      </c>
      <c r="D83" t="s">
        <v>198</v>
      </c>
      <c r="E83">
        <v>8207044</v>
      </c>
      <c r="F83" t="str">
        <f t="shared" si="7"/>
        <v>Low Income Residential</v>
      </c>
      <c r="G83">
        <f t="shared" si="8"/>
        <v>7</v>
      </c>
      <c r="I83" s="144" t="s">
        <v>142</v>
      </c>
      <c r="J83" s="438"/>
      <c r="K83" s="438">
        <v>104</v>
      </c>
    </row>
    <row r="84" spans="1:11" x14ac:dyDescent="0.35">
      <c r="A84" t="s">
        <v>209</v>
      </c>
      <c r="B84" s="142">
        <v>45255</v>
      </c>
      <c r="C84">
        <v>5</v>
      </c>
      <c r="D84" t="s">
        <v>195</v>
      </c>
      <c r="E84">
        <v>21648843</v>
      </c>
      <c r="F84" t="str">
        <f t="shared" si="7"/>
        <v>Residential</v>
      </c>
      <c r="G84">
        <f t="shared" si="8"/>
        <v>7</v>
      </c>
      <c r="I84" s="144" t="s">
        <v>139</v>
      </c>
      <c r="J84" s="438">
        <v>37</v>
      </c>
      <c r="K84" s="438">
        <v>29167</v>
      </c>
    </row>
    <row r="85" spans="1:11" x14ac:dyDescent="0.35">
      <c r="A85" t="s">
        <v>210</v>
      </c>
      <c r="B85" s="142">
        <v>45255</v>
      </c>
      <c r="C85">
        <v>4</v>
      </c>
      <c r="D85" t="s">
        <v>201</v>
      </c>
      <c r="E85">
        <v>5</v>
      </c>
      <c r="F85" t="str">
        <f t="shared" si="7"/>
        <v>Medium C&amp;I</v>
      </c>
      <c r="G85">
        <f t="shared" si="8"/>
        <v>8</v>
      </c>
      <c r="I85" s="144" t="s">
        <v>141</v>
      </c>
      <c r="J85" s="438"/>
      <c r="K85" s="438">
        <v>828</v>
      </c>
    </row>
    <row r="86" spans="1:11" x14ac:dyDescent="0.35">
      <c r="A86" t="s">
        <v>210</v>
      </c>
      <c r="B86" s="142">
        <v>45255</v>
      </c>
      <c r="C86">
        <v>4</v>
      </c>
      <c r="D86" t="s">
        <v>202</v>
      </c>
      <c r="E86">
        <v>24135</v>
      </c>
      <c r="F86" t="str">
        <f t="shared" si="7"/>
        <v>Large C&amp;I</v>
      </c>
      <c r="G86">
        <f t="shared" si="8"/>
        <v>8</v>
      </c>
      <c r="I86" s="2">
        <v>20</v>
      </c>
      <c r="J86" s="438"/>
      <c r="K86" s="438"/>
    </row>
    <row r="87" spans="1:11" x14ac:dyDescent="0.35">
      <c r="A87" t="s">
        <v>210</v>
      </c>
      <c r="B87" s="142">
        <v>45255</v>
      </c>
      <c r="C87">
        <v>4</v>
      </c>
      <c r="D87" t="s">
        <v>203</v>
      </c>
      <c r="E87">
        <v>58</v>
      </c>
      <c r="F87" t="str">
        <f t="shared" si="7"/>
        <v>OTHER</v>
      </c>
      <c r="G87">
        <f t="shared" si="8"/>
        <v>8</v>
      </c>
      <c r="I87" s="144" t="s">
        <v>143</v>
      </c>
      <c r="J87" s="438">
        <v>162728</v>
      </c>
      <c r="K87" s="438">
        <v>42389815</v>
      </c>
    </row>
    <row r="88" spans="1:11" x14ac:dyDescent="0.35">
      <c r="A88" t="s">
        <v>210</v>
      </c>
      <c r="B88" s="142">
        <v>45255</v>
      </c>
      <c r="C88">
        <v>4</v>
      </c>
      <c r="D88" t="s">
        <v>198</v>
      </c>
      <c r="E88">
        <v>41376</v>
      </c>
      <c r="F88" t="str">
        <f t="shared" si="7"/>
        <v>Low Income Residential</v>
      </c>
      <c r="G88">
        <f t="shared" si="8"/>
        <v>8</v>
      </c>
      <c r="I88" s="144" t="s">
        <v>140</v>
      </c>
      <c r="J88" s="438">
        <v>13463</v>
      </c>
      <c r="K88" s="438">
        <v>11385952</v>
      </c>
    </row>
    <row r="89" spans="1:11" x14ac:dyDescent="0.35">
      <c r="A89" t="s">
        <v>210</v>
      </c>
      <c r="B89" s="142">
        <v>45255</v>
      </c>
      <c r="C89">
        <v>4</v>
      </c>
      <c r="D89" t="s">
        <v>200</v>
      </c>
      <c r="E89">
        <v>12236</v>
      </c>
      <c r="F89" t="str">
        <f t="shared" si="7"/>
        <v>Small C&amp;I</v>
      </c>
      <c r="G89">
        <f t="shared" si="8"/>
        <v>8</v>
      </c>
      <c r="I89" s="144" t="s">
        <v>142</v>
      </c>
      <c r="J89" s="438">
        <v>242563</v>
      </c>
      <c r="K89" s="438">
        <v>26506375</v>
      </c>
    </row>
    <row r="90" spans="1:11" x14ac:dyDescent="0.35">
      <c r="A90" t="s">
        <v>210</v>
      </c>
      <c r="B90" s="142">
        <v>45255</v>
      </c>
      <c r="C90">
        <v>5</v>
      </c>
      <c r="D90" t="s">
        <v>202</v>
      </c>
      <c r="E90">
        <v>19062731</v>
      </c>
      <c r="F90" t="str">
        <f t="shared" si="7"/>
        <v>Large C&amp;I</v>
      </c>
      <c r="G90">
        <f t="shared" si="8"/>
        <v>8</v>
      </c>
      <c r="I90" s="144" t="s">
        <v>139</v>
      </c>
      <c r="J90" s="438">
        <v>1320054</v>
      </c>
      <c r="K90" s="438">
        <v>103226093</v>
      </c>
    </row>
    <row r="91" spans="1:11" x14ac:dyDescent="0.35">
      <c r="A91" t="s">
        <v>210</v>
      </c>
      <c r="B91" s="142">
        <v>45255</v>
      </c>
      <c r="C91">
        <v>4</v>
      </c>
      <c r="D91" t="s">
        <v>195</v>
      </c>
      <c r="E91">
        <v>470994</v>
      </c>
      <c r="F91" t="str">
        <f t="shared" si="7"/>
        <v>Residential</v>
      </c>
      <c r="G91">
        <f t="shared" si="8"/>
        <v>8</v>
      </c>
      <c r="I91" s="144" t="s">
        <v>141</v>
      </c>
      <c r="J91" s="438">
        <v>271391</v>
      </c>
      <c r="K91" s="438">
        <v>28047587</v>
      </c>
    </row>
    <row r="92" spans="1:11" x14ac:dyDescent="0.35">
      <c r="A92" t="s">
        <v>210</v>
      </c>
      <c r="B92" s="142">
        <v>45255</v>
      </c>
      <c r="C92">
        <v>5</v>
      </c>
      <c r="D92" t="s">
        <v>201</v>
      </c>
      <c r="E92">
        <v>10285501</v>
      </c>
      <c r="F92" t="str">
        <f t="shared" si="7"/>
        <v>Medium C&amp;I</v>
      </c>
      <c r="G92">
        <f t="shared" si="8"/>
        <v>8</v>
      </c>
      <c r="I92" s="2">
        <v>18</v>
      </c>
      <c r="J92" s="438"/>
      <c r="K92" s="438"/>
    </row>
    <row r="93" spans="1:11" x14ac:dyDescent="0.35">
      <c r="A93" t="s">
        <v>210</v>
      </c>
      <c r="B93" s="142">
        <v>45255</v>
      </c>
      <c r="C93">
        <v>5</v>
      </c>
      <c r="D93" t="s">
        <v>203</v>
      </c>
      <c r="E93">
        <v>2649438</v>
      </c>
      <c r="F93" t="str">
        <f t="shared" si="7"/>
        <v>OTHER</v>
      </c>
      <c r="G93">
        <f t="shared" si="8"/>
        <v>8</v>
      </c>
      <c r="I93" s="144" t="s">
        <v>143</v>
      </c>
      <c r="J93" s="438"/>
      <c r="K93" s="438">
        <v>1</v>
      </c>
    </row>
    <row r="94" spans="1:11" x14ac:dyDescent="0.35">
      <c r="A94" t="s">
        <v>210</v>
      </c>
      <c r="B94" s="142">
        <v>45255</v>
      </c>
      <c r="C94">
        <v>5</v>
      </c>
      <c r="D94" t="s">
        <v>200</v>
      </c>
      <c r="E94">
        <v>10975921</v>
      </c>
      <c r="F94" t="str">
        <f t="shared" si="7"/>
        <v>Small C&amp;I</v>
      </c>
      <c r="G94">
        <f t="shared" si="8"/>
        <v>8</v>
      </c>
      <c r="I94" s="144" t="s">
        <v>140</v>
      </c>
      <c r="J94" s="438"/>
      <c r="K94" s="438">
        <v>437</v>
      </c>
    </row>
    <row r="95" spans="1:11" x14ac:dyDescent="0.35">
      <c r="A95" t="s">
        <v>210</v>
      </c>
      <c r="B95" s="142">
        <v>45255</v>
      </c>
      <c r="C95">
        <v>5</v>
      </c>
      <c r="D95" t="s">
        <v>198</v>
      </c>
      <c r="E95">
        <v>95140302</v>
      </c>
      <c r="F95" t="str">
        <f t="shared" si="7"/>
        <v>Low Income Residential</v>
      </c>
      <c r="G95">
        <f t="shared" si="8"/>
        <v>8</v>
      </c>
      <c r="I95" s="144" t="s">
        <v>142</v>
      </c>
      <c r="J95" s="438"/>
      <c r="K95" s="438">
        <v>5</v>
      </c>
    </row>
    <row r="96" spans="1:11" x14ac:dyDescent="0.35">
      <c r="A96" t="s">
        <v>210</v>
      </c>
      <c r="B96" s="142">
        <v>45255</v>
      </c>
      <c r="C96">
        <v>5</v>
      </c>
      <c r="D96" t="s">
        <v>195</v>
      </c>
      <c r="E96">
        <v>151098481</v>
      </c>
      <c r="F96" t="str">
        <f t="shared" si="7"/>
        <v>Residential</v>
      </c>
      <c r="G96">
        <f t="shared" si="8"/>
        <v>8</v>
      </c>
      <c r="I96" s="144" t="s">
        <v>139</v>
      </c>
      <c r="J96" s="438"/>
      <c r="K96" s="438">
        <v>860</v>
      </c>
    </row>
    <row r="97" spans="1:11" x14ac:dyDescent="0.35">
      <c r="A97" t="s">
        <v>211</v>
      </c>
      <c r="B97" s="142">
        <v>45255</v>
      </c>
      <c r="C97">
        <v>4</v>
      </c>
      <c r="D97" t="s">
        <v>201</v>
      </c>
      <c r="E97">
        <v>42426</v>
      </c>
      <c r="F97" t="str">
        <f t="shared" si="7"/>
        <v>Medium C&amp;I</v>
      </c>
      <c r="G97">
        <f t="shared" si="8"/>
        <v>9</v>
      </c>
      <c r="I97" s="144" t="s">
        <v>141</v>
      </c>
      <c r="J97" s="438"/>
      <c r="K97" s="438">
        <v>69</v>
      </c>
    </row>
    <row r="98" spans="1:11" x14ac:dyDescent="0.35">
      <c r="A98" t="s">
        <v>211</v>
      </c>
      <c r="B98" s="142">
        <v>45255</v>
      </c>
      <c r="C98">
        <v>4</v>
      </c>
      <c r="D98" t="s">
        <v>202</v>
      </c>
      <c r="E98">
        <v>53054</v>
      </c>
      <c r="F98" t="str">
        <f t="shared" ref="F98:F129" si="9">TRIM(MID(D98,3,50))</f>
        <v>Large C&amp;I</v>
      </c>
      <c r="G98">
        <f t="shared" ref="G98:G123" si="10">VALUE(TRIM(MID(A98,6,2)))</f>
        <v>9</v>
      </c>
      <c r="I98" s="2">
        <v>99</v>
      </c>
      <c r="J98" s="438"/>
      <c r="K98" s="438"/>
    </row>
    <row r="99" spans="1:11" x14ac:dyDescent="0.35">
      <c r="A99" t="s">
        <v>211</v>
      </c>
      <c r="B99" s="142">
        <v>45255</v>
      </c>
      <c r="C99">
        <v>4</v>
      </c>
      <c r="D99" t="s">
        <v>203</v>
      </c>
      <c r="E99">
        <v>100774</v>
      </c>
      <c r="F99" t="str">
        <f t="shared" si="9"/>
        <v>OTHER</v>
      </c>
      <c r="G99">
        <f t="shared" si="10"/>
        <v>9</v>
      </c>
      <c r="I99" s="144" t="s">
        <v>140</v>
      </c>
      <c r="J99" s="438"/>
      <c r="K99" s="438">
        <v>489</v>
      </c>
    </row>
    <row r="100" spans="1:11" x14ac:dyDescent="0.35">
      <c r="A100" t="s">
        <v>211</v>
      </c>
      <c r="B100" s="142">
        <v>45255</v>
      </c>
      <c r="C100">
        <v>4</v>
      </c>
      <c r="D100" t="s">
        <v>198</v>
      </c>
      <c r="E100">
        <v>52545</v>
      </c>
      <c r="F100" t="str">
        <f t="shared" si="9"/>
        <v>Low Income Residential</v>
      </c>
      <c r="G100">
        <f t="shared" si="10"/>
        <v>9</v>
      </c>
      <c r="I100" s="144" t="s">
        <v>142</v>
      </c>
      <c r="J100" s="438"/>
      <c r="K100" s="438">
        <v>3</v>
      </c>
    </row>
    <row r="101" spans="1:11" x14ac:dyDescent="0.35">
      <c r="A101" t="s">
        <v>211</v>
      </c>
      <c r="B101" s="142">
        <v>45255</v>
      </c>
      <c r="C101">
        <v>4</v>
      </c>
      <c r="D101" t="s">
        <v>200</v>
      </c>
      <c r="E101">
        <v>70869</v>
      </c>
      <c r="F101" t="str">
        <f t="shared" si="9"/>
        <v>Small C&amp;I</v>
      </c>
      <c r="G101">
        <f t="shared" si="10"/>
        <v>9</v>
      </c>
      <c r="I101" s="144" t="s">
        <v>139</v>
      </c>
      <c r="J101" s="438">
        <v>1</v>
      </c>
      <c r="K101" s="438">
        <v>1033</v>
      </c>
    </row>
    <row r="102" spans="1:11" x14ac:dyDescent="0.35">
      <c r="A102" t="s">
        <v>211</v>
      </c>
      <c r="B102" s="142">
        <v>45255</v>
      </c>
      <c r="C102">
        <v>5</v>
      </c>
      <c r="D102" t="s">
        <v>202</v>
      </c>
      <c r="E102">
        <v>33640462</v>
      </c>
      <c r="F102" t="str">
        <f t="shared" si="9"/>
        <v>Large C&amp;I</v>
      </c>
      <c r="G102">
        <f t="shared" si="10"/>
        <v>9</v>
      </c>
      <c r="I102" s="144" t="s">
        <v>141</v>
      </c>
      <c r="J102" s="438"/>
      <c r="K102" s="438">
        <v>98</v>
      </c>
    </row>
    <row r="103" spans="1:11" x14ac:dyDescent="0.35">
      <c r="A103" t="s">
        <v>211</v>
      </c>
      <c r="B103" s="142">
        <v>45255</v>
      </c>
      <c r="C103">
        <v>4</v>
      </c>
      <c r="D103" t="s">
        <v>195</v>
      </c>
      <c r="E103">
        <v>818806</v>
      </c>
      <c r="F103" t="str">
        <f t="shared" si="9"/>
        <v>Residential</v>
      </c>
      <c r="G103">
        <f t="shared" si="10"/>
        <v>9</v>
      </c>
    </row>
    <row r="104" spans="1:11" x14ac:dyDescent="0.35">
      <c r="A104" t="s">
        <v>211</v>
      </c>
      <c r="B104" s="142">
        <v>45255</v>
      </c>
      <c r="C104">
        <v>5</v>
      </c>
      <c r="D104" t="s">
        <v>201</v>
      </c>
      <c r="E104">
        <v>19419773</v>
      </c>
      <c r="F104" t="str">
        <f t="shared" si="9"/>
        <v>Medium C&amp;I</v>
      </c>
      <c r="G104">
        <f t="shared" si="10"/>
        <v>9</v>
      </c>
    </row>
    <row r="105" spans="1:11" x14ac:dyDescent="0.35">
      <c r="A105" t="s">
        <v>211</v>
      </c>
      <c r="B105" s="142">
        <v>45255</v>
      </c>
      <c r="C105">
        <v>5</v>
      </c>
      <c r="D105" t="s">
        <v>203</v>
      </c>
      <c r="E105">
        <v>3809738</v>
      </c>
      <c r="F105" t="str">
        <f t="shared" si="9"/>
        <v>OTHER</v>
      </c>
      <c r="G105">
        <f t="shared" si="10"/>
        <v>9</v>
      </c>
    </row>
    <row r="106" spans="1:11" x14ac:dyDescent="0.35">
      <c r="A106" t="s">
        <v>211</v>
      </c>
      <c r="B106" s="142">
        <v>45255</v>
      </c>
      <c r="C106">
        <v>5</v>
      </c>
      <c r="D106" t="s">
        <v>200</v>
      </c>
      <c r="E106">
        <v>20539458</v>
      </c>
      <c r="F106" t="str">
        <f t="shared" si="9"/>
        <v>Small C&amp;I</v>
      </c>
      <c r="G106">
        <f t="shared" si="10"/>
        <v>9</v>
      </c>
    </row>
    <row r="107" spans="1:11" x14ac:dyDescent="0.35">
      <c r="A107" t="s">
        <v>211</v>
      </c>
      <c r="B107" s="142">
        <v>45255</v>
      </c>
      <c r="C107">
        <v>5</v>
      </c>
      <c r="D107" t="s">
        <v>198</v>
      </c>
      <c r="E107">
        <v>111065990</v>
      </c>
      <c r="F107" t="str">
        <f t="shared" si="9"/>
        <v>Low Income Residential</v>
      </c>
      <c r="G107">
        <f t="shared" si="10"/>
        <v>9</v>
      </c>
    </row>
    <row r="108" spans="1:11" x14ac:dyDescent="0.35">
      <c r="A108" t="s">
        <v>211</v>
      </c>
      <c r="B108" s="142">
        <v>45255</v>
      </c>
      <c r="C108">
        <v>5</v>
      </c>
      <c r="D108" t="s">
        <v>195</v>
      </c>
      <c r="E108">
        <v>201626321</v>
      </c>
      <c r="F108" t="str">
        <f t="shared" si="9"/>
        <v>Residential</v>
      </c>
      <c r="G108">
        <f t="shared" si="10"/>
        <v>9</v>
      </c>
    </row>
    <row r="109" spans="1:11" x14ac:dyDescent="0.35">
      <c r="A109" t="s">
        <v>212</v>
      </c>
      <c r="B109" s="142">
        <v>45255</v>
      </c>
      <c r="C109">
        <v>4</v>
      </c>
      <c r="D109" t="s">
        <v>195</v>
      </c>
      <c r="E109">
        <v>2196382</v>
      </c>
      <c r="F109" t="str">
        <f t="shared" si="9"/>
        <v>Residential</v>
      </c>
      <c r="G109">
        <f t="shared" si="10"/>
        <v>13</v>
      </c>
    </row>
    <row r="110" spans="1:11" x14ac:dyDescent="0.35">
      <c r="A110" t="s">
        <v>212</v>
      </c>
      <c r="B110" s="142">
        <v>45255</v>
      </c>
      <c r="C110">
        <v>5</v>
      </c>
      <c r="D110" t="s">
        <v>195</v>
      </c>
      <c r="E110">
        <v>150227194</v>
      </c>
      <c r="F110" t="str">
        <f t="shared" si="9"/>
        <v>Residential</v>
      </c>
      <c r="G110">
        <f t="shared" si="10"/>
        <v>13</v>
      </c>
    </row>
    <row r="111" spans="1:11" x14ac:dyDescent="0.35">
      <c r="A111" t="s">
        <v>212</v>
      </c>
      <c r="B111" s="142">
        <v>45255</v>
      </c>
      <c r="C111">
        <v>4</v>
      </c>
      <c r="D111" t="s">
        <v>198</v>
      </c>
      <c r="E111">
        <v>17328</v>
      </c>
      <c r="F111" t="str">
        <f t="shared" si="9"/>
        <v>Low Income Residential</v>
      </c>
      <c r="G111">
        <f t="shared" si="10"/>
        <v>13</v>
      </c>
    </row>
    <row r="112" spans="1:11" x14ac:dyDescent="0.35">
      <c r="A112" t="s">
        <v>212</v>
      </c>
      <c r="B112" s="142">
        <v>45255</v>
      </c>
      <c r="C112">
        <v>5</v>
      </c>
      <c r="D112" t="s">
        <v>198</v>
      </c>
      <c r="E112">
        <v>15287178</v>
      </c>
      <c r="F112" t="str">
        <f t="shared" si="9"/>
        <v>Low Income Residential</v>
      </c>
      <c r="G112">
        <f t="shared" si="10"/>
        <v>13</v>
      </c>
    </row>
    <row r="113" spans="1:7" x14ac:dyDescent="0.35">
      <c r="A113" t="s">
        <v>212</v>
      </c>
      <c r="B113" s="142">
        <v>45255</v>
      </c>
      <c r="C113">
        <v>4</v>
      </c>
      <c r="D113" t="s">
        <v>200</v>
      </c>
      <c r="E113">
        <v>463525</v>
      </c>
      <c r="F113" t="str">
        <f t="shared" si="9"/>
        <v>Small C&amp;I</v>
      </c>
      <c r="G113">
        <f t="shared" si="10"/>
        <v>13</v>
      </c>
    </row>
    <row r="114" spans="1:7" x14ac:dyDescent="0.35">
      <c r="A114" t="s">
        <v>212</v>
      </c>
      <c r="B114" s="142">
        <v>45255</v>
      </c>
      <c r="C114">
        <v>5</v>
      </c>
      <c r="D114" t="s">
        <v>200</v>
      </c>
      <c r="E114">
        <v>43621394</v>
      </c>
      <c r="F114" t="str">
        <f t="shared" si="9"/>
        <v>Small C&amp;I</v>
      </c>
      <c r="G114">
        <f t="shared" si="10"/>
        <v>13</v>
      </c>
    </row>
    <row r="115" spans="1:7" x14ac:dyDescent="0.35">
      <c r="A115" t="s">
        <v>212</v>
      </c>
      <c r="B115" s="142">
        <v>45255</v>
      </c>
      <c r="C115">
        <v>4</v>
      </c>
      <c r="D115" t="s">
        <v>201</v>
      </c>
      <c r="E115">
        <v>427034</v>
      </c>
      <c r="F115" t="str">
        <f t="shared" si="9"/>
        <v>Medium C&amp;I</v>
      </c>
      <c r="G115">
        <f t="shared" si="10"/>
        <v>13</v>
      </c>
    </row>
    <row r="116" spans="1:7" x14ac:dyDescent="0.35">
      <c r="A116" t="s">
        <v>212</v>
      </c>
      <c r="B116" s="142">
        <v>45255</v>
      </c>
      <c r="C116">
        <v>5</v>
      </c>
      <c r="D116" t="s">
        <v>201</v>
      </c>
      <c r="E116">
        <v>41064781</v>
      </c>
      <c r="F116" t="str">
        <f t="shared" si="9"/>
        <v>Medium C&amp;I</v>
      </c>
      <c r="G116">
        <f t="shared" si="10"/>
        <v>13</v>
      </c>
    </row>
    <row r="117" spans="1:7" x14ac:dyDescent="0.35">
      <c r="A117" t="s">
        <v>212</v>
      </c>
      <c r="B117" s="142">
        <v>45255</v>
      </c>
      <c r="C117">
        <v>4</v>
      </c>
      <c r="D117" t="s">
        <v>202</v>
      </c>
      <c r="E117">
        <v>210326</v>
      </c>
      <c r="F117" t="str">
        <f t="shared" si="9"/>
        <v>Large C&amp;I</v>
      </c>
      <c r="G117">
        <f t="shared" si="10"/>
        <v>13</v>
      </c>
    </row>
    <row r="118" spans="1:7" x14ac:dyDescent="0.35">
      <c r="A118" t="s">
        <v>212</v>
      </c>
      <c r="B118" s="142">
        <v>45255</v>
      </c>
      <c r="C118">
        <v>5</v>
      </c>
      <c r="D118" t="s">
        <v>202</v>
      </c>
      <c r="E118">
        <v>63540998</v>
      </c>
      <c r="F118" t="str">
        <f t="shared" si="9"/>
        <v>Large C&amp;I</v>
      </c>
      <c r="G118">
        <f t="shared" si="10"/>
        <v>13</v>
      </c>
    </row>
    <row r="119" spans="1:7" x14ac:dyDescent="0.35">
      <c r="A119" t="s">
        <v>212</v>
      </c>
      <c r="B119" s="142">
        <v>45255</v>
      </c>
      <c r="C119">
        <v>4</v>
      </c>
      <c r="D119" t="s">
        <v>203</v>
      </c>
      <c r="E119">
        <v>95101</v>
      </c>
      <c r="F119" t="str">
        <f t="shared" si="9"/>
        <v>OTHER</v>
      </c>
      <c r="G119">
        <f t="shared" si="10"/>
        <v>13</v>
      </c>
    </row>
    <row r="120" spans="1:7" x14ac:dyDescent="0.35">
      <c r="A120" t="s">
        <v>212</v>
      </c>
      <c r="B120" s="142">
        <v>45255</v>
      </c>
      <c r="C120">
        <v>5</v>
      </c>
      <c r="D120" t="s">
        <v>203</v>
      </c>
      <c r="E120">
        <v>3649233</v>
      </c>
      <c r="F120" t="str">
        <f t="shared" si="9"/>
        <v>OTHER</v>
      </c>
      <c r="G120">
        <f t="shared" si="10"/>
        <v>13</v>
      </c>
    </row>
    <row r="121" spans="1:7" x14ac:dyDescent="0.35">
      <c r="A121" t="s">
        <v>213</v>
      </c>
      <c r="B121" s="142">
        <v>45255</v>
      </c>
      <c r="C121">
        <v>4</v>
      </c>
      <c r="D121" t="s">
        <v>195</v>
      </c>
      <c r="E121">
        <v>2449272</v>
      </c>
      <c r="F121" t="str">
        <f t="shared" si="9"/>
        <v>Residential</v>
      </c>
      <c r="G121">
        <f t="shared" si="10"/>
        <v>14</v>
      </c>
    </row>
    <row r="122" spans="1:7" x14ac:dyDescent="0.35">
      <c r="A122" t="s">
        <v>213</v>
      </c>
      <c r="B122" s="142">
        <v>45255</v>
      </c>
      <c r="C122">
        <v>5</v>
      </c>
      <c r="D122" t="s">
        <v>195</v>
      </c>
      <c r="E122">
        <v>148748784</v>
      </c>
      <c r="F122" t="str">
        <f t="shared" si="9"/>
        <v>Residential</v>
      </c>
      <c r="G122">
        <f t="shared" si="10"/>
        <v>14</v>
      </c>
    </row>
    <row r="123" spans="1:7" x14ac:dyDescent="0.35">
      <c r="A123" t="s">
        <v>213</v>
      </c>
      <c r="B123" s="142">
        <v>45255</v>
      </c>
      <c r="C123">
        <v>4</v>
      </c>
      <c r="D123" t="s">
        <v>198</v>
      </c>
      <c r="E123">
        <v>15762</v>
      </c>
      <c r="F123" t="str">
        <f t="shared" si="9"/>
        <v>Low Income Residential</v>
      </c>
      <c r="G123">
        <f t="shared" si="10"/>
        <v>14</v>
      </c>
    </row>
    <row r="124" spans="1:7" x14ac:dyDescent="0.35">
      <c r="A124" t="s">
        <v>213</v>
      </c>
      <c r="B124" s="142">
        <v>45255</v>
      </c>
      <c r="C124">
        <v>5</v>
      </c>
      <c r="D124" t="s">
        <v>198</v>
      </c>
      <c r="E124">
        <v>13046607</v>
      </c>
      <c r="F124" t="str">
        <f t="shared" si="9"/>
        <v>Low Income Residential</v>
      </c>
      <c r="G124">
        <f t="shared" ref="G124:G155" si="11">VALUE(TRIM(MID(A124,6,2)))</f>
        <v>14</v>
      </c>
    </row>
    <row r="125" spans="1:7" x14ac:dyDescent="0.35">
      <c r="A125" t="s">
        <v>213</v>
      </c>
      <c r="B125" s="142">
        <v>45255</v>
      </c>
      <c r="C125">
        <v>4</v>
      </c>
      <c r="D125" t="s">
        <v>200</v>
      </c>
      <c r="E125">
        <v>528157</v>
      </c>
      <c r="F125" t="str">
        <f t="shared" si="9"/>
        <v>Small C&amp;I</v>
      </c>
      <c r="G125">
        <f t="shared" si="11"/>
        <v>14</v>
      </c>
    </row>
    <row r="126" spans="1:7" x14ac:dyDescent="0.35">
      <c r="A126" t="s">
        <v>213</v>
      </c>
      <c r="B126" s="142">
        <v>45255</v>
      </c>
      <c r="C126">
        <v>5</v>
      </c>
      <c r="D126" t="s">
        <v>200</v>
      </c>
      <c r="E126">
        <v>39818849</v>
      </c>
      <c r="F126" t="str">
        <f t="shared" si="9"/>
        <v>Small C&amp;I</v>
      </c>
      <c r="G126">
        <f t="shared" si="11"/>
        <v>14</v>
      </c>
    </row>
    <row r="127" spans="1:7" x14ac:dyDescent="0.35">
      <c r="A127" t="s">
        <v>213</v>
      </c>
      <c r="B127" s="142">
        <v>45255</v>
      </c>
      <c r="C127">
        <v>4</v>
      </c>
      <c r="D127" t="s">
        <v>201</v>
      </c>
      <c r="E127">
        <v>357850</v>
      </c>
      <c r="F127" t="str">
        <f t="shared" si="9"/>
        <v>Medium C&amp;I</v>
      </c>
      <c r="G127">
        <f t="shared" si="11"/>
        <v>14</v>
      </c>
    </row>
    <row r="128" spans="1:7" x14ac:dyDescent="0.35">
      <c r="A128" t="s">
        <v>213</v>
      </c>
      <c r="B128" s="142">
        <v>45255</v>
      </c>
      <c r="C128">
        <v>5</v>
      </c>
      <c r="D128" t="s">
        <v>201</v>
      </c>
      <c r="E128">
        <v>35542054</v>
      </c>
      <c r="F128" t="str">
        <f t="shared" si="9"/>
        <v>Medium C&amp;I</v>
      </c>
      <c r="G128">
        <f t="shared" si="11"/>
        <v>14</v>
      </c>
    </row>
    <row r="129" spans="1:7" x14ac:dyDescent="0.35">
      <c r="A129" t="s">
        <v>213</v>
      </c>
      <c r="B129" s="142">
        <v>45255</v>
      </c>
      <c r="C129">
        <v>4</v>
      </c>
      <c r="D129" t="s">
        <v>202</v>
      </c>
      <c r="E129">
        <v>153939</v>
      </c>
      <c r="F129" t="str">
        <f t="shared" si="9"/>
        <v>Large C&amp;I</v>
      </c>
      <c r="G129">
        <f t="shared" si="11"/>
        <v>14</v>
      </c>
    </row>
    <row r="130" spans="1:7" x14ac:dyDescent="0.35">
      <c r="A130" t="s">
        <v>213</v>
      </c>
      <c r="B130" s="142">
        <v>45255</v>
      </c>
      <c r="C130">
        <v>5</v>
      </c>
      <c r="D130" t="s">
        <v>202</v>
      </c>
      <c r="E130">
        <v>57090478</v>
      </c>
      <c r="F130" t="str">
        <f t="shared" ref="F130:F137" si="12">TRIM(MID(D130,3,50))</f>
        <v>Large C&amp;I</v>
      </c>
      <c r="G130">
        <f t="shared" si="11"/>
        <v>14</v>
      </c>
    </row>
    <row r="131" spans="1:7" x14ac:dyDescent="0.35">
      <c r="A131" t="s">
        <v>213</v>
      </c>
      <c r="B131" s="142">
        <v>45255</v>
      </c>
      <c r="C131">
        <v>4</v>
      </c>
      <c r="D131" t="s">
        <v>203</v>
      </c>
      <c r="E131">
        <v>56494</v>
      </c>
      <c r="F131" t="str">
        <f t="shared" si="12"/>
        <v>OTHER</v>
      </c>
      <c r="G131">
        <f t="shared" si="11"/>
        <v>14</v>
      </c>
    </row>
    <row r="132" spans="1:7" x14ac:dyDescent="0.35">
      <c r="A132" t="s">
        <v>213</v>
      </c>
      <c r="B132" s="142">
        <v>45255</v>
      </c>
      <c r="C132">
        <v>5</v>
      </c>
      <c r="D132" t="s">
        <v>203</v>
      </c>
      <c r="E132">
        <v>2592474</v>
      </c>
      <c r="F132" t="str">
        <f t="shared" si="12"/>
        <v>OTHER</v>
      </c>
      <c r="G132">
        <f t="shared" si="11"/>
        <v>14</v>
      </c>
    </row>
    <row r="133" spans="1:7" x14ac:dyDescent="0.35">
      <c r="A133" t="s">
        <v>214</v>
      </c>
      <c r="B133" s="142">
        <v>45255</v>
      </c>
      <c r="C133">
        <v>4</v>
      </c>
      <c r="D133" t="s">
        <v>195</v>
      </c>
      <c r="E133">
        <v>12387</v>
      </c>
      <c r="F133" t="str">
        <f t="shared" si="12"/>
        <v>Residential</v>
      </c>
      <c r="G133">
        <f t="shared" si="11"/>
        <v>15</v>
      </c>
    </row>
    <row r="134" spans="1:7" x14ac:dyDescent="0.35">
      <c r="A134" t="s">
        <v>214</v>
      </c>
      <c r="B134" s="142">
        <v>45255</v>
      </c>
      <c r="C134">
        <v>5</v>
      </c>
      <c r="D134" t="s">
        <v>195</v>
      </c>
      <c r="E134">
        <v>985234</v>
      </c>
      <c r="F134" t="str">
        <f t="shared" si="12"/>
        <v>Residential</v>
      </c>
      <c r="G134">
        <f t="shared" si="11"/>
        <v>15</v>
      </c>
    </row>
    <row r="135" spans="1:7" x14ac:dyDescent="0.35">
      <c r="A135" t="s">
        <v>214</v>
      </c>
      <c r="B135" s="142">
        <v>45255</v>
      </c>
      <c r="C135">
        <v>4</v>
      </c>
      <c r="D135" t="s">
        <v>198</v>
      </c>
      <c r="E135">
        <v>150</v>
      </c>
      <c r="F135" t="str">
        <f t="shared" si="12"/>
        <v>Low Income Residential</v>
      </c>
      <c r="G135">
        <f t="shared" si="11"/>
        <v>15</v>
      </c>
    </row>
    <row r="136" spans="1:7" x14ac:dyDescent="0.35">
      <c r="A136" t="s">
        <v>214</v>
      </c>
      <c r="B136" s="142">
        <v>45255</v>
      </c>
      <c r="C136">
        <v>5</v>
      </c>
      <c r="D136" t="s">
        <v>198</v>
      </c>
      <c r="E136">
        <v>146195</v>
      </c>
      <c r="F136" t="str">
        <f t="shared" si="12"/>
        <v>Low Income Residential</v>
      </c>
      <c r="G136">
        <f t="shared" si="11"/>
        <v>15</v>
      </c>
    </row>
    <row r="137" spans="1:7" x14ac:dyDescent="0.35">
      <c r="A137" t="s">
        <v>214</v>
      </c>
      <c r="B137" s="142">
        <v>45255</v>
      </c>
      <c r="C137">
        <v>4</v>
      </c>
      <c r="D137" t="s">
        <v>200</v>
      </c>
      <c r="E137">
        <v>2080</v>
      </c>
      <c r="F137" t="str">
        <f t="shared" si="12"/>
        <v>Small C&amp;I</v>
      </c>
      <c r="G137">
        <f t="shared" si="11"/>
        <v>15</v>
      </c>
    </row>
    <row r="138" spans="1:7" x14ac:dyDescent="0.35">
      <c r="A138" t="s">
        <v>214</v>
      </c>
      <c r="B138" s="142">
        <v>45255</v>
      </c>
      <c r="C138">
        <v>5</v>
      </c>
      <c r="D138" t="s">
        <v>200</v>
      </c>
      <c r="E138">
        <v>180015</v>
      </c>
      <c r="F138" t="str">
        <f t="shared" ref="F138:F148" si="13">TRIM(MID(D138,3,50))</f>
        <v>Small C&amp;I</v>
      </c>
      <c r="G138">
        <f t="shared" si="11"/>
        <v>15</v>
      </c>
    </row>
    <row r="139" spans="1:7" x14ac:dyDescent="0.35">
      <c r="A139" t="s">
        <v>214</v>
      </c>
      <c r="B139" s="142">
        <v>45255</v>
      </c>
      <c r="C139">
        <v>4</v>
      </c>
      <c r="D139" t="s">
        <v>201</v>
      </c>
      <c r="E139">
        <v>186</v>
      </c>
      <c r="F139" t="str">
        <f t="shared" si="13"/>
        <v>Medium C&amp;I</v>
      </c>
      <c r="G139">
        <f t="shared" si="11"/>
        <v>15</v>
      </c>
    </row>
    <row r="140" spans="1:7" x14ac:dyDescent="0.35">
      <c r="A140" t="s">
        <v>214</v>
      </c>
      <c r="B140" s="142">
        <v>45255</v>
      </c>
      <c r="C140">
        <v>5</v>
      </c>
      <c r="D140" t="s">
        <v>201</v>
      </c>
      <c r="E140">
        <v>20042</v>
      </c>
      <c r="F140" t="str">
        <f t="shared" si="13"/>
        <v>Medium C&amp;I</v>
      </c>
      <c r="G140">
        <f t="shared" si="11"/>
        <v>15</v>
      </c>
    </row>
    <row r="141" spans="1:7" x14ac:dyDescent="0.35">
      <c r="A141" t="s">
        <v>214</v>
      </c>
      <c r="B141" s="142">
        <v>45255</v>
      </c>
      <c r="C141">
        <v>4</v>
      </c>
      <c r="D141" t="s">
        <v>202</v>
      </c>
      <c r="E141">
        <v>8</v>
      </c>
      <c r="F141" t="str">
        <f t="shared" si="13"/>
        <v>Large C&amp;I</v>
      </c>
      <c r="G141">
        <f t="shared" si="11"/>
        <v>15</v>
      </c>
    </row>
    <row r="142" spans="1:7" x14ac:dyDescent="0.35">
      <c r="A142" t="s">
        <v>214</v>
      </c>
      <c r="B142" s="142">
        <v>45255</v>
      </c>
      <c r="C142">
        <v>5</v>
      </c>
      <c r="D142" t="s">
        <v>202</v>
      </c>
      <c r="E142">
        <v>7286</v>
      </c>
      <c r="F142" t="str">
        <f t="shared" si="13"/>
        <v>Large C&amp;I</v>
      </c>
      <c r="G142">
        <f t="shared" si="11"/>
        <v>15</v>
      </c>
    </row>
    <row r="143" spans="1:7" x14ac:dyDescent="0.35">
      <c r="A143" t="s">
        <v>214</v>
      </c>
      <c r="B143" s="142">
        <v>45255</v>
      </c>
      <c r="C143">
        <v>4</v>
      </c>
      <c r="D143" t="s">
        <v>203</v>
      </c>
      <c r="E143">
        <v>324</v>
      </c>
      <c r="F143" t="str">
        <f t="shared" si="13"/>
        <v>OTHER</v>
      </c>
      <c r="G143">
        <f t="shared" si="11"/>
        <v>15</v>
      </c>
    </row>
    <row r="144" spans="1:7" x14ac:dyDescent="0.35">
      <c r="A144" t="s">
        <v>214</v>
      </c>
      <c r="B144" s="142">
        <v>45255</v>
      </c>
      <c r="C144">
        <v>5</v>
      </c>
      <c r="D144" t="s">
        <v>203</v>
      </c>
      <c r="E144">
        <v>38899</v>
      </c>
      <c r="F144" t="str">
        <f t="shared" si="13"/>
        <v>OTHER</v>
      </c>
      <c r="G144">
        <f t="shared" si="11"/>
        <v>15</v>
      </c>
    </row>
    <row r="145" spans="1:7" x14ac:dyDescent="0.35">
      <c r="A145" t="s">
        <v>215</v>
      </c>
      <c r="B145" s="142">
        <v>45255</v>
      </c>
      <c r="C145">
        <v>4</v>
      </c>
      <c r="D145" t="s">
        <v>198</v>
      </c>
      <c r="E145">
        <v>10</v>
      </c>
      <c r="F145" t="str">
        <f t="shared" si="13"/>
        <v>Low Income Residential</v>
      </c>
      <c r="G145">
        <f t="shared" si="11"/>
        <v>17</v>
      </c>
    </row>
    <row r="146" spans="1:7" x14ac:dyDescent="0.35">
      <c r="A146" t="s">
        <v>215</v>
      </c>
      <c r="B146" s="142">
        <v>45255</v>
      </c>
      <c r="C146">
        <v>5</v>
      </c>
      <c r="D146" t="s">
        <v>195</v>
      </c>
      <c r="E146">
        <v>1619</v>
      </c>
      <c r="F146" t="str">
        <f t="shared" si="13"/>
        <v>Residential</v>
      </c>
      <c r="G146">
        <f t="shared" si="11"/>
        <v>17</v>
      </c>
    </row>
    <row r="147" spans="1:7" x14ac:dyDescent="0.35">
      <c r="A147" t="s">
        <v>215</v>
      </c>
      <c r="B147" s="142">
        <v>45255</v>
      </c>
      <c r="C147">
        <v>4</v>
      </c>
      <c r="D147" t="s">
        <v>195</v>
      </c>
      <c r="E147">
        <v>3</v>
      </c>
      <c r="F147" t="str">
        <f t="shared" si="13"/>
        <v>Residential</v>
      </c>
      <c r="G147">
        <f t="shared" si="11"/>
        <v>17</v>
      </c>
    </row>
    <row r="148" spans="1:7" x14ac:dyDescent="0.35">
      <c r="A148" t="s">
        <v>215</v>
      </c>
      <c r="B148" s="142">
        <v>45255</v>
      </c>
      <c r="C148">
        <v>5</v>
      </c>
      <c r="D148" t="s">
        <v>198</v>
      </c>
      <c r="E148">
        <v>17252</v>
      </c>
      <c r="F148" t="str">
        <f t="shared" si="13"/>
        <v>Low Income Residential</v>
      </c>
      <c r="G148">
        <f t="shared" si="11"/>
        <v>17</v>
      </c>
    </row>
    <row r="149" spans="1:7" x14ac:dyDescent="0.35">
      <c r="A149" t="s">
        <v>215</v>
      </c>
      <c r="B149" s="142">
        <v>45255</v>
      </c>
      <c r="C149">
        <v>5</v>
      </c>
      <c r="D149" t="s">
        <v>203</v>
      </c>
      <c r="E149">
        <v>116</v>
      </c>
      <c r="F149" t="str">
        <f t="shared" ref="F149:F171" si="14">TRIM(MID(D149,3,50))</f>
        <v>OTHER</v>
      </c>
      <c r="G149">
        <f t="shared" si="11"/>
        <v>17</v>
      </c>
    </row>
    <row r="150" spans="1:7" x14ac:dyDescent="0.35">
      <c r="A150" t="s">
        <v>216</v>
      </c>
      <c r="B150" s="142">
        <v>45255</v>
      </c>
      <c r="C150">
        <v>5</v>
      </c>
      <c r="D150" t="s">
        <v>195</v>
      </c>
      <c r="E150">
        <v>860</v>
      </c>
      <c r="F150" t="str">
        <f t="shared" si="14"/>
        <v>Residential</v>
      </c>
      <c r="G150">
        <f t="shared" si="11"/>
        <v>18</v>
      </c>
    </row>
    <row r="151" spans="1:7" x14ac:dyDescent="0.35">
      <c r="A151" t="s">
        <v>216</v>
      </c>
      <c r="B151" s="142">
        <v>45255</v>
      </c>
      <c r="C151">
        <v>5</v>
      </c>
      <c r="D151" t="s">
        <v>198</v>
      </c>
      <c r="E151">
        <v>437</v>
      </c>
      <c r="F151" t="str">
        <f t="shared" si="14"/>
        <v>Low Income Residential</v>
      </c>
      <c r="G151">
        <f t="shared" si="11"/>
        <v>18</v>
      </c>
    </row>
    <row r="152" spans="1:7" x14ac:dyDescent="0.35">
      <c r="A152" t="s">
        <v>216</v>
      </c>
      <c r="B152" s="142">
        <v>45255</v>
      </c>
      <c r="C152">
        <v>5</v>
      </c>
      <c r="D152" t="s">
        <v>200</v>
      </c>
      <c r="E152">
        <v>69</v>
      </c>
      <c r="F152" t="str">
        <f t="shared" si="14"/>
        <v>Small C&amp;I</v>
      </c>
      <c r="G152">
        <f t="shared" si="11"/>
        <v>18</v>
      </c>
    </row>
    <row r="153" spans="1:7" x14ac:dyDescent="0.35">
      <c r="A153" t="s">
        <v>216</v>
      </c>
      <c r="B153" s="142">
        <v>45255</v>
      </c>
      <c r="C153">
        <v>5</v>
      </c>
      <c r="D153" t="s">
        <v>201</v>
      </c>
      <c r="E153">
        <v>5</v>
      </c>
      <c r="F153" t="str">
        <f t="shared" si="14"/>
        <v>Medium C&amp;I</v>
      </c>
      <c r="G153">
        <f t="shared" si="11"/>
        <v>18</v>
      </c>
    </row>
    <row r="154" spans="1:7" x14ac:dyDescent="0.35">
      <c r="A154" t="s">
        <v>216</v>
      </c>
      <c r="B154" s="142">
        <v>45255</v>
      </c>
      <c r="C154">
        <v>5</v>
      </c>
      <c r="D154" t="s">
        <v>202</v>
      </c>
      <c r="E154">
        <v>1</v>
      </c>
      <c r="F154" t="str">
        <f t="shared" si="14"/>
        <v>Large C&amp;I</v>
      </c>
      <c r="G154">
        <f t="shared" si="11"/>
        <v>18</v>
      </c>
    </row>
    <row r="155" spans="1:7" x14ac:dyDescent="0.35">
      <c r="A155" t="s">
        <v>216</v>
      </c>
      <c r="B155" s="142">
        <v>45255</v>
      </c>
      <c r="C155">
        <v>5</v>
      </c>
      <c r="D155" t="s">
        <v>203</v>
      </c>
      <c r="E155">
        <v>7</v>
      </c>
      <c r="F155" t="str">
        <f t="shared" si="14"/>
        <v>OTHER</v>
      </c>
      <c r="G155">
        <f t="shared" si="11"/>
        <v>18</v>
      </c>
    </row>
    <row r="156" spans="1:7" x14ac:dyDescent="0.35">
      <c r="A156" t="s">
        <v>217</v>
      </c>
      <c r="B156" s="142">
        <v>45255</v>
      </c>
      <c r="C156">
        <v>4</v>
      </c>
      <c r="D156" t="s">
        <v>195</v>
      </c>
      <c r="E156">
        <v>1</v>
      </c>
      <c r="F156" t="str">
        <f t="shared" si="14"/>
        <v>Residential</v>
      </c>
      <c r="G156">
        <f t="shared" ref="G156:G180" si="15">VALUE(TRIM(MID(A156,6,2)))</f>
        <v>99</v>
      </c>
    </row>
    <row r="157" spans="1:7" x14ac:dyDescent="0.35">
      <c r="A157" t="s">
        <v>217</v>
      </c>
      <c r="B157" s="142">
        <v>45255</v>
      </c>
      <c r="C157">
        <v>5</v>
      </c>
      <c r="D157" t="s">
        <v>195</v>
      </c>
      <c r="E157">
        <v>1033</v>
      </c>
      <c r="F157" t="str">
        <f t="shared" si="14"/>
        <v>Residential</v>
      </c>
      <c r="G157">
        <f t="shared" si="15"/>
        <v>99</v>
      </c>
    </row>
    <row r="158" spans="1:7" x14ac:dyDescent="0.35">
      <c r="A158" t="s">
        <v>217</v>
      </c>
      <c r="B158" s="142">
        <v>45255</v>
      </c>
      <c r="C158">
        <v>5</v>
      </c>
      <c r="D158" t="s">
        <v>198</v>
      </c>
      <c r="E158">
        <v>489</v>
      </c>
      <c r="F158" t="str">
        <f t="shared" si="14"/>
        <v>Low Income Residential</v>
      </c>
      <c r="G158">
        <f t="shared" si="15"/>
        <v>99</v>
      </c>
    </row>
    <row r="159" spans="1:7" x14ac:dyDescent="0.35">
      <c r="A159" t="s">
        <v>217</v>
      </c>
      <c r="B159" s="142">
        <v>45255</v>
      </c>
      <c r="C159">
        <v>5</v>
      </c>
      <c r="D159" t="s">
        <v>200</v>
      </c>
      <c r="E159">
        <v>98</v>
      </c>
      <c r="F159" t="str">
        <f t="shared" si="14"/>
        <v>Small C&amp;I</v>
      </c>
      <c r="G159">
        <f t="shared" si="15"/>
        <v>99</v>
      </c>
    </row>
    <row r="160" spans="1:7" x14ac:dyDescent="0.35">
      <c r="A160" t="s">
        <v>217</v>
      </c>
      <c r="B160" s="142">
        <v>45255</v>
      </c>
      <c r="C160">
        <v>5</v>
      </c>
      <c r="D160" t="s">
        <v>201</v>
      </c>
      <c r="E160">
        <v>3</v>
      </c>
      <c r="F160" t="str">
        <f t="shared" si="14"/>
        <v>Medium C&amp;I</v>
      </c>
      <c r="G160">
        <f t="shared" si="15"/>
        <v>99</v>
      </c>
    </row>
    <row r="161" spans="1:7" x14ac:dyDescent="0.35">
      <c r="A161" t="s">
        <v>217</v>
      </c>
      <c r="B161" s="142">
        <v>45255</v>
      </c>
      <c r="C161">
        <v>5</v>
      </c>
      <c r="D161" t="s">
        <v>203</v>
      </c>
      <c r="E161">
        <v>11</v>
      </c>
      <c r="F161" t="str">
        <f t="shared" si="14"/>
        <v>OTHER</v>
      </c>
      <c r="G161">
        <f t="shared" si="15"/>
        <v>99</v>
      </c>
    </row>
    <row r="162" spans="1:7" x14ac:dyDescent="0.35">
      <c r="A162" t="s">
        <v>218</v>
      </c>
      <c r="B162" s="142">
        <v>45255</v>
      </c>
      <c r="C162">
        <v>5</v>
      </c>
      <c r="D162" t="s">
        <v>202</v>
      </c>
      <c r="E162">
        <v>19</v>
      </c>
      <c r="F162" t="str">
        <f t="shared" si="14"/>
        <v>Large C&amp;I</v>
      </c>
      <c r="G162">
        <f t="shared" si="15"/>
        <v>19</v>
      </c>
    </row>
    <row r="163" spans="1:7" x14ac:dyDescent="0.35">
      <c r="A163" t="s">
        <v>218</v>
      </c>
      <c r="B163" s="142">
        <v>45255</v>
      </c>
      <c r="C163">
        <v>4</v>
      </c>
      <c r="D163" t="s">
        <v>198</v>
      </c>
      <c r="E163">
        <v>8</v>
      </c>
      <c r="F163" t="str">
        <f t="shared" si="14"/>
        <v>Low Income Residential</v>
      </c>
      <c r="G163">
        <f t="shared" si="15"/>
        <v>19</v>
      </c>
    </row>
    <row r="164" spans="1:7" x14ac:dyDescent="0.35">
      <c r="A164" t="s">
        <v>218</v>
      </c>
      <c r="B164" s="142">
        <v>45255</v>
      </c>
      <c r="C164">
        <v>5</v>
      </c>
      <c r="D164" t="s">
        <v>201</v>
      </c>
      <c r="E164">
        <v>104</v>
      </c>
      <c r="F164" t="str">
        <f t="shared" si="14"/>
        <v>Medium C&amp;I</v>
      </c>
      <c r="G164">
        <f t="shared" si="15"/>
        <v>19</v>
      </c>
    </row>
    <row r="165" spans="1:7" x14ac:dyDescent="0.35">
      <c r="A165" t="s">
        <v>218</v>
      </c>
      <c r="B165" s="142">
        <v>45255</v>
      </c>
      <c r="C165">
        <v>4</v>
      </c>
      <c r="D165" t="s">
        <v>195</v>
      </c>
      <c r="E165">
        <v>37</v>
      </c>
      <c r="F165" t="str">
        <f t="shared" si="14"/>
        <v>Residential</v>
      </c>
      <c r="G165">
        <f t="shared" si="15"/>
        <v>19</v>
      </c>
    </row>
    <row r="166" spans="1:7" x14ac:dyDescent="0.35">
      <c r="A166" t="s">
        <v>218</v>
      </c>
      <c r="B166" s="142">
        <v>45255</v>
      </c>
      <c r="C166">
        <v>5</v>
      </c>
      <c r="D166" t="s">
        <v>198</v>
      </c>
      <c r="E166">
        <v>11724</v>
      </c>
      <c r="F166" t="str">
        <f t="shared" si="14"/>
        <v>Low Income Residential</v>
      </c>
      <c r="G166">
        <f t="shared" si="15"/>
        <v>19</v>
      </c>
    </row>
    <row r="167" spans="1:7" x14ac:dyDescent="0.35">
      <c r="A167" t="s">
        <v>218</v>
      </c>
      <c r="B167" s="142">
        <v>45255</v>
      </c>
      <c r="C167">
        <v>5</v>
      </c>
      <c r="D167" t="s">
        <v>200</v>
      </c>
      <c r="E167">
        <v>828</v>
      </c>
      <c r="F167" t="str">
        <f t="shared" si="14"/>
        <v>Small C&amp;I</v>
      </c>
      <c r="G167">
        <f t="shared" si="15"/>
        <v>19</v>
      </c>
    </row>
    <row r="168" spans="1:7" x14ac:dyDescent="0.35">
      <c r="A168" t="s">
        <v>218</v>
      </c>
      <c r="B168" s="142">
        <v>45255</v>
      </c>
      <c r="C168">
        <v>5</v>
      </c>
      <c r="D168" t="s">
        <v>203</v>
      </c>
      <c r="E168">
        <v>663</v>
      </c>
      <c r="F168" t="str">
        <f t="shared" si="14"/>
        <v>OTHER</v>
      </c>
      <c r="G168">
        <f t="shared" si="15"/>
        <v>19</v>
      </c>
    </row>
    <row r="169" spans="1:7" x14ac:dyDescent="0.35">
      <c r="A169" t="s">
        <v>218</v>
      </c>
      <c r="B169" s="142">
        <v>45255</v>
      </c>
      <c r="C169">
        <v>5</v>
      </c>
      <c r="D169" t="s">
        <v>195</v>
      </c>
      <c r="E169">
        <v>29167</v>
      </c>
      <c r="F169" t="str">
        <f t="shared" si="14"/>
        <v>Residential</v>
      </c>
      <c r="G169">
        <f t="shared" si="15"/>
        <v>19</v>
      </c>
    </row>
    <row r="170" spans="1:7" x14ac:dyDescent="0.35">
      <c r="A170" t="s">
        <v>219</v>
      </c>
      <c r="B170" s="142">
        <v>45255</v>
      </c>
      <c r="C170">
        <v>4</v>
      </c>
      <c r="D170" t="s">
        <v>198</v>
      </c>
      <c r="E170">
        <v>13463</v>
      </c>
      <c r="F170" t="str">
        <f t="shared" si="14"/>
        <v>Low Income Residential</v>
      </c>
      <c r="G170">
        <f t="shared" si="15"/>
        <v>20</v>
      </c>
    </row>
    <row r="171" spans="1:7" x14ac:dyDescent="0.35">
      <c r="A171" t="s">
        <v>219</v>
      </c>
      <c r="B171" s="142">
        <v>45255</v>
      </c>
      <c r="C171">
        <v>4</v>
      </c>
      <c r="D171" t="s">
        <v>201</v>
      </c>
      <c r="E171">
        <v>242563</v>
      </c>
      <c r="F171" t="str">
        <f t="shared" si="14"/>
        <v>Medium C&amp;I</v>
      </c>
      <c r="G171">
        <f t="shared" si="15"/>
        <v>20</v>
      </c>
    </row>
    <row r="172" spans="1:7" x14ac:dyDescent="0.35">
      <c r="A172" t="s">
        <v>219</v>
      </c>
      <c r="B172" s="142">
        <v>45255</v>
      </c>
      <c r="C172">
        <v>4</v>
      </c>
      <c r="D172" t="s">
        <v>202</v>
      </c>
      <c r="E172">
        <v>162728</v>
      </c>
      <c r="F172" t="str">
        <f t="shared" ref="F172:F173" si="16">TRIM(MID(D172,3,50))</f>
        <v>Large C&amp;I</v>
      </c>
      <c r="G172">
        <f t="shared" si="15"/>
        <v>20</v>
      </c>
    </row>
    <row r="173" spans="1:7" x14ac:dyDescent="0.35">
      <c r="A173" t="s">
        <v>219</v>
      </c>
      <c r="B173" s="142">
        <v>45255</v>
      </c>
      <c r="C173">
        <v>4</v>
      </c>
      <c r="D173" t="s">
        <v>203</v>
      </c>
      <c r="E173">
        <v>82891</v>
      </c>
      <c r="F173" t="str">
        <f t="shared" si="16"/>
        <v>OTHER</v>
      </c>
      <c r="G173">
        <f t="shared" si="15"/>
        <v>20</v>
      </c>
    </row>
    <row r="174" spans="1:7" x14ac:dyDescent="0.35">
      <c r="A174" t="s">
        <v>219</v>
      </c>
      <c r="B174" s="142">
        <v>45255</v>
      </c>
      <c r="C174">
        <v>4</v>
      </c>
      <c r="D174" t="s">
        <v>200</v>
      </c>
      <c r="E174">
        <v>271391</v>
      </c>
      <c r="F174" t="str">
        <f t="shared" ref="F174:F180" si="17">TRIM(MID(D174,3,50))</f>
        <v>Small C&amp;I</v>
      </c>
      <c r="G174">
        <f t="shared" si="15"/>
        <v>20</v>
      </c>
    </row>
    <row r="175" spans="1:7" x14ac:dyDescent="0.35">
      <c r="A175" t="s">
        <v>219</v>
      </c>
      <c r="B175" s="142">
        <v>45255</v>
      </c>
      <c r="C175">
        <v>5</v>
      </c>
      <c r="D175" t="s">
        <v>202</v>
      </c>
      <c r="E175">
        <v>42389815</v>
      </c>
      <c r="F175" t="str">
        <f t="shared" si="17"/>
        <v>Large C&amp;I</v>
      </c>
      <c r="G175">
        <f t="shared" si="15"/>
        <v>20</v>
      </c>
    </row>
    <row r="176" spans="1:7" x14ac:dyDescent="0.35">
      <c r="A176" t="s">
        <v>219</v>
      </c>
      <c r="B176" s="142">
        <v>45255</v>
      </c>
      <c r="C176">
        <v>4</v>
      </c>
      <c r="D176" t="s">
        <v>195</v>
      </c>
      <c r="E176">
        <v>1320054</v>
      </c>
      <c r="F176" t="str">
        <f t="shared" si="17"/>
        <v>Residential</v>
      </c>
      <c r="G176">
        <f t="shared" si="15"/>
        <v>20</v>
      </c>
    </row>
    <row r="177" spans="1:7" x14ac:dyDescent="0.35">
      <c r="A177" t="s">
        <v>219</v>
      </c>
      <c r="B177" s="142">
        <v>45255</v>
      </c>
      <c r="C177">
        <v>5</v>
      </c>
      <c r="D177" t="s">
        <v>201</v>
      </c>
      <c r="E177">
        <v>26506375</v>
      </c>
      <c r="F177" t="str">
        <f t="shared" si="17"/>
        <v>Medium C&amp;I</v>
      </c>
      <c r="G177">
        <f t="shared" si="15"/>
        <v>20</v>
      </c>
    </row>
    <row r="178" spans="1:7" x14ac:dyDescent="0.35">
      <c r="A178" t="s">
        <v>219</v>
      </c>
      <c r="B178" s="142">
        <v>45255</v>
      </c>
      <c r="C178">
        <v>5</v>
      </c>
      <c r="D178" t="s">
        <v>203</v>
      </c>
      <c r="E178">
        <v>2197394</v>
      </c>
      <c r="F178" t="str">
        <f t="shared" si="17"/>
        <v>OTHER</v>
      </c>
      <c r="G178">
        <f t="shared" si="15"/>
        <v>20</v>
      </c>
    </row>
    <row r="179" spans="1:7" x14ac:dyDescent="0.35">
      <c r="A179" t="s">
        <v>219</v>
      </c>
      <c r="B179" s="142">
        <v>45255</v>
      </c>
      <c r="C179">
        <v>5</v>
      </c>
      <c r="D179" t="s">
        <v>200</v>
      </c>
      <c r="E179">
        <v>28047587</v>
      </c>
      <c r="F179" t="str">
        <f t="shared" si="17"/>
        <v>Small C&amp;I</v>
      </c>
      <c r="G179">
        <f t="shared" si="15"/>
        <v>20</v>
      </c>
    </row>
    <row r="180" spans="1:7" x14ac:dyDescent="0.35">
      <c r="A180" t="s">
        <v>219</v>
      </c>
      <c r="B180" s="142">
        <v>45255</v>
      </c>
      <c r="C180">
        <v>5</v>
      </c>
      <c r="D180" t="s">
        <v>198</v>
      </c>
      <c r="E180">
        <v>11385952</v>
      </c>
      <c r="F180" t="str">
        <f t="shared" si="17"/>
        <v>Low Income Residential</v>
      </c>
      <c r="G180">
        <f t="shared" si="15"/>
        <v>20</v>
      </c>
    </row>
    <row r="181" spans="1:7" x14ac:dyDescent="0.35">
      <c r="A181" t="s">
        <v>219</v>
      </c>
      <c r="B181" s="142">
        <v>45255</v>
      </c>
      <c r="C181">
        <v>5</v>
      </c>
      <c r="D181" t="s">
        <v>195</v>
      </c>
      <c r="E181">
        <v>103226093</v>
      </c>
      <c r="F181" t="str">
        <f>TRIM(MID(D181,3,50))</f>
        <v>Residential</v>
      </c>
      <c r="G181">
        <f>VALUE(TRIM(MID(A181,6,2)))</f>
        <v>20</v>
      </c>
    </row>
  </sheetData>
  <pageMargins left="0.7" right="0.7" top="0.75" bottom="0.75" header="0.3" footer="0.3"/>
  <pageSetup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2"/>
  <sheetViews>
    <sheetView workbookViewId="0">
      <pane ySplit="1" topLeftCell="A2" activePane="bottomLeft" state="frozen"/>
      <selection activeCell="X7" sqref="X7:X11"/>
      <selection pane="bottomLeft" activeCell="X7" sqref="X7:X11"/>
    </sheetView>
  </sheetViews>
  <sheetFormatPr defaultRowHeight="14.5" x14ac:dyDescent="0.35"/>
  <cols>
    <col min="2" max="2" width="11.7265625" style="142" customWidth="1"/>
    <col min="5" max="5" width="14.7265625" customWidth="1"/>
    <col min="6" max="6" width="27.453125" customWidth="1"/>
    <col min="9" max="9" width="25.7265625" bestFit="1" customWidth="1"/>
    <col min="10" max="10" width="15.6328125" bestFit="1" customWidth="1"/>
    <col min="11" max="11" width="9.54296875" bestFit="1" customWidth="1"/>
    <col min="12" max="12" width="10.453125" bestFit="1" customWidth="1"/>
    <col min="13" max="13" width="9.453125" bestFit="1" customWidth="1"/>
    <col min="14" max="14" width="12.26953125" bestFit="1" customWidth="1"/>
    <col min="15" max="15" width="11.26953125" bestFit="1" customWidth="1"/>
  </cols>
  <sheetData>
    <row r="1" spans="1:11" s="1" customFormat="1" x14ac:dyDescent="0.3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1" x14ac:dyDescent="0.35">
      <c r="A2" t="s">
        <v>194</v>
      </c>
      <c r="B2" s="142">
        <v>45255</v>
      </c>
      <c r="C2" t="s">
        <v>186</v>
      </c>
      <c r="D2" t="s">
        <v>200</v>
      </c>
      <c r="E2">
        <v>18602</v>
      </c>
      <c r="F2" t="str">
        <f t="shared" ref="F2:F65" si="0">TRIM(MID(D2,3,50))</f>
        <v>Small C&amp;I</v>
      </c>
      <c r="G2">
        <f t="shared" ref="G2:G65" si="1">VALUE(TRIM(MID(A2,6,2)))</f>
        <v>1</v>
      </c>
      <c r="I2" s="143" t="s">
        <v>196</v>
      </c>
      <c r="J2" s="143" t="s">
        <v>197</v>
      </c>
    </row>
    <row r="3" spans="1:11" x14ac:dyDescent="0.35">
      <c r="A3" t="s">
        <v>194</v>
      </c>
      <c r="B3" s="142">
        <v>45255</v>
      </c>
      <c r="C3" t="s">
        <v>181</v>
      </c>
      <c r="D3" t="s">
        <v>220</v>
      </c>
      <c r="E3">
        <v>78</v>
      </c>
      <c r="F3" t="str">
        <f t="shared" si="0"/>
        <v>HER</v>
      </c>
      <c r="G3">
        <f t="shared" si="1"/>
        <v>1</v>
      </c>
      <c r="J3" s="142">
        <v>45255</v>
      </c>
    </row>
    <row r="4" spans="1:11" x14ac:dyDescent="0.35">
      <c r="A4" t="s">
        <v>194</v>
      </c>
      <c r="B4" s="142">
        <v>45255</v>
      </c>
      <c r="C4" t="s">
        <v>186</v>
      </c>
      <c r="D4" t="s">
        <v>202</v>
      </c>
      <c r="E4">
        <v>128</v>
      </c>
      <c r="F4" t="str">
        <f t="shared" si="0"/>
        <v>Large C&amp;I</v>
      </c>
      <c r="G4">
        <f t="shared" si="1"/>
        <v>1</v>
      </c>
      <c r="I4" s="143" t="s">
        <v>199</v>
      </c>
      <c r="J4" t="s">
        <v>181</v>
      </c>
      <c r="K4" t="s">
        <v>186</v>
      </c>
    </row>
    <row r="5" spans="1:11" x14ac:dyDescent="0.35">
      <c r="A5" t="s">
        <v>194</v>
      </c>
      <c r="B5" s="142">
        <v>45255</v>
      </c>
      <c r="C5" t="s">
        <v>181</v>
      </c>
      <c r="D5" t="s">
        <v>195</v>
      </c>
      <c r="E5">
        <v>612180</v>
      </c>
      <c r="F5" t="str">
        <f t="shared" si="0"/>
        <v>Residential</v>
      </c>
      <c r="G5">
        <f t="shared" si="1"/>
        <v>1</v>
      </c>
      <c r="I5" s="2">
        <v>1</v>
      </c>
      <c r="J5" s="438"/>
      <c r="K5" s="438"/>
    </row>
    <row r="6" spans="1:11" x14ac:dyDescent="0.35">
      <c r="A6" t="s">
        <v>194</v>
      </c>
      <c r="B6" s="142">
        <v>45255</v>
      </c>
      <c r="C6" t="s">
        <v>181</v>
      </c>
      <c r="D6" t="s">
        <v>198</v>
      </c>
      <c r="E6">
        <v>74133</v>
      </c>
      <c r="F6" t="str">
        <f t="shared" si="0"/>
        <v>Low Income Residential</v>
      </c>
      <c r="G6">
        <f t="shared" si="1"/>
        <v>1</v>
      </c>
      <c r="I6" s="144" t="s">
        <v>143</v>
      </c>
      <c r="J6" s="438">
        <v>9608</v>
      </c>
      <c r="K6" s="438">
        <v>128</v>
      </c>
    </row>
    <row r="7" spans="1:11" x14ac:dyDescent="0.35">
      <c r="A7" t="s">
        <v>194</v>
      </c>
      <c r="B7" s="142">
        <v>45255</v>
      </c>
      <c r="C7" t="s">
        <v>181</v>
      </c>
      <c r="D7" t="s">
        <v>202</v>
      </c>
      <c r="E7">
        <v>9608</v>
      </c>
      <c r="F7" t="str">
        <f t="shared" si="0"/>
        <v>Large C&amp;I</v>
      </c>
      <c r="G7">
        <f t="shared" si="1"/>
        <v>1</v>
      </c>
      <c r="I7" s="144" t="s">
        <v>140</v>
      </c>
      <c r="J7" s="438">
        <v>74133</v>
      </c>
      <c r="K7" s="438">
        <v>16543</v>
      </c>
    </row>
    <row r="8" spans="1:11" x14ac:dyDescent="0.35">
      <c r="A8" t="s">
        <v>194</v>
      </c>
      <c r="B8" s="142">
        <v>45255</v>
      </c>
      <c r="C8" t="s">
        <v>186</v>
      </c>
      <c r="D8" t="s">
        <v>195</v>
      </c>
      <c r="E8">
        <v>184869</v>
      </c>
      <c r="F8" t="str">
        <f t="shared" si="0"/>
        <v>Residential</v>
      </c>
      <c r="G8">
        <f t="shared" si="1"/>
        <v>1</v>
      </c>
      <c r="I8" s="144" t="s">
        <v>142</v>
      </c>
      <c r="J8" s="438">
        <v>12789</v>
      </c>
      <c r="K8" s="438">
        <v>576</v>
      </c>
    </row>
    <row r="9" spans="1:11" x14ac:dyDescent="0.35">
      <c r="A9" t="s">
        <v>194</v>
      </c>
      <c r="B9" s="142">
        <v>45255</v>
      </c>
      <c r="C9" t="s">
        <v>186</v>
      </c>
      <c r="D9" t="s">
        <v>198</v>
      </c>
      <c r="E9">
        <v>16543</v>
      </c>
      <c r="F9" t="str">
        <f t="shared" si="0"/>
        <v>Low Income Residential</v>
      </c>
      <c r="G9">
        <f t="shared" si="1"/>
        <v>1</v>
      </c>
      <c r="I9" s="144" t="s">
        <v>139</v>
      </c>
      <c r="J9" s="438">
        <v>612180</v>
      </c>
      <c r="K9" s="438">
        <v>184869</v>
      </c>
    </row>
    <row r="10" spans="1:11" x14ac:dyDescent="0.35">
      <c r="A10" t="s">
        <v>194</v>
      </c>
      <c r="B10" s="142">
        <v>45255</v>
      </c>
      <c r="C10" t="s">
        <v>181</v>
      </c>
      <c r="D10" t="s">
        <v>201</v>
      </c>
      <c r="E10">
        <v>12789</v>
      </c>
      <c r="F10" t="str">
        <f t="shared" si="0"/>
        <v>Medium C&amp;I</v>
      </c>
      <c r="G10">
        <f t="shared" si="1"/>
        <v>1</v>
      </c>
      <c r="I10" s="144" t="s">
        <v>141</v>
      </c>
      <c r="J10" s="438">
        <v>37122</v>
      </c>
      <c r="K10" s="438">
        <v>18602</v>
      </c>
    </row>
    <row r="11" spans="1:11" x14ac:dyDescent="0.35">
      <c r="A11" t="s">
        <v>194</v>
      </c>
      <c r="B11" s="142">
        <v>45255</v>
      </c>
      <c r="C11" t="s">
        <v>181</v>
      </c>
      <c r="D11" t="s">
        <v>200</v>
      </c>
      <c r="E11">
        <v>37122</v>
      </c>
      <c r="F11" t="str">
        <f t="shared" si="0"/>
        <v>Small C&amp;I</v>
      </c>
      <c r="G11">
        <f t="shared" si="1"/>
        <v>1</v>
      </c>
      <c r="I11" s="2">
        <v>2</v>
      </c>
      <c r="J11" s="438"/>
      <c r="K11" s="438"/>
    </row>
    <row r="12" spans="1:11" x14ac:dyDescent="0.35">
      <c r="A12" t="s">
        <v>194</v>
      </c>
      <c r="B12" s="142">
        <v>45255</v>
      </c>
      <c r="C12" t="s">
        <v>186</v>
      </c>
      <c r="D12" t="s">
        <v>201</v>
      </c>
      <c r="E12">
        <v>576</v>
      </c>
      <c r="F12" t="str">
        <f t="shared" si="0"/>
        <v>Medium C&amp;I</v>
      </c>
      <c r="G12">
        <f t="shared" si="1"/>
        <v>1</v>
      </c>
      <c r="I12" s="144" t="s">
        <v>143</v>
      </c>
      <c r="J12" s="438">
        <v>1632</v>
      </c>
      <c r="K12" s="438">
        <v>11</v>
      </c>
    </row>
    <row r="13" spans="1:11" x14ac:dyDescent="0.35">
      <c r="A13" t="s">
        <v>194</v>
      </c>
      <c r="B13" s="142">
        <v>45255</v>
      </c>
      <c r="C13" t="s">
        <v>186</v>
      </c>
      <c r="D13" t="s">
        <v>220</v>
      </c>
      <c r="E13">
        <v>39</v>
      </c>
      <c r="F13" t="str">
        <f t="shared" si="0"/>
        <v>HER</v>
      </c>
      <c r="G13">
        <f t="shared" si="1"/>
        <v>1</v>
      </c>
      <c r="I13" s="144" t="s">
        <v>140</v>
      </c>
      <c r="J13" s="438">
        <v>31596</v>
      </c>
      <c r="K13" s="438">
        <v>6175</v>
      </c>
    </row>
    <row r="14" spans="1:11" x14ac:dyDescent="0.35">
      <c r="A14" t="s">
        <v>204</v>
      </c>
      <c r="B14" s="142">
        <v>45255</v>
      </c>
      <c r="C14" t="s">
        <v>186</v>
      </c>
      <c r="D14" t="s">
        <v>200</v>
      </c>
      <c r="E14">
        <v>2777</v>
      </c>
      <c r="F14" t="str">
        <f t="shared" si="0"/>
        <v>Small C&amp;I</v>
      </c>
      <c r="G14">
        <f t="shared" si="1"/>
        <v>2</v>
      </c>
      <c r="I14" s="144" t="s">
        <v>142</v>
      </c>
      <c r="J14" s="438">
        <v>1951</v>
      </c>
      <c r="K14" s="438">
        <v>134</v>
      </c>
    </row>
    <row r="15" spans="1:11" x14ac:dyDescent="0.35">
      <c r="A15" t="s">
        <v>204</v>
      </c>
      <c r="B15" s="142">
        <v>45255</v>
      </c>
      <c r="C15" t="s">
        <v>181</v>
      </c>
      <c r="D15" t="s">
        <v>200</v>
      </c>
      <c r="E15">
        <v>5808</v>
      </c>
      <c r="F15" t="str">
        <f t="shared" si="0"/>
        <v>Small C&amp;I</v>
      </c>
      <c r="G15">
        <f t="shared" si="1"/>
        <v>2</v>
      </c>
      <c r="I15" s="144" t="s">
        <v>139</v>
      </c>
      <c r="J15" s="438">
        <v>97118</v>
      </c>
      <c r="K15" s="438">
        <v>22256</v>
      </c>
    </row>
    <row r="16" spans="1:11" x14ac:dyDescent="0.35">
      <c r="A16" t="s">
        <v>204</v>
      </c>
      <c r="B16" s="142">
        <v>45255</v>
      </c>
      <c r="C16" t="s">
        <v>186</v>
      </c>
      <c r="D16" t="s">
        <v>202</v>
      </c>
      <c r="E16">
        <v>11</v>
      </c>
      <c r="F16" t="str">
        <f t="shared" si="0"/>
        <v>Large C&amp;I</v>
      </c>
      <c r="G16">
        <f t="shared" si="1"/>
        <v>2</v>
      </c>
      <c r="I16" s="144" t="s">
        <v>141</v>
      </c>
      <c r="J16" s="438">
        <v>5808</v>
      </c>
      <c r="K16" s="438">
        <v>2777</v>
      </c>
    </row>
    <row r="17" spans="1:11" x14ac:dyDescent="0.35">
      <c r="A17" t="s">
        <v>204</v>
      </c>
      <c r="B17" s="142">
        <v>45255</v>
      </c>
      <c r="C17" t="s">
        <v>186</v>
      </c>
      <c r="D17" t="s">
        <v>195</v>
      </c>
      <c r="E17">
        <v>22256</v>
      </c>
      <c r="F17" t="str">
        <f t="shared" si="0"/>
        <v>Residential</v>
      </c>
      <c r="G17">
        <f t="shared" si="1"/>
        <v>2</v>
      </c>
      <c r="I17" s="2">
        <v>3</v>
      </c>
      <c r="J17" s="438"/>
      <c r="K17" s="438"/>
    </row>
    <row r="18" spans="1:11" x14ac:dyDescent="0.35">
      <c r="A18" t="s">
        <v>204</v>
      </c>
      <c r="B18" s="142">
        <v>45255</v>
      </c>
      <c r="C18" t="s">
        <v>186</v>
      </c>
      <c r="D18" t="s">
        <v>198</v>
      </c>
      <c r="E18">
        <v>6175</v>
      </c>
      <c r="F18" t="str">
        <f t="shared" si="0"/>
        <v>Low Income Residential</v>
      </c>
      <c r="G18">
        <f t="shared" si="1"/>
        <v>2</v>
      </c>
      <c r="I18" s="144" t="s">
        <v>143</v>
      </c>
      <c r="J18" s="438">
        <v>902</v>
      </c>
      <c r="K18" s="438">
        <v>5</v>
      </c>
    </row>
    <row r="19" spans="1:11" x14ac:dyDescent="0.35">
      <c r="A19" t="s">
        <v>204</v>
      </c>
      <c r="B19" s="142">
        <v>45255</v>
      </c>
      <c r="C19" t="s">
        <v>181</v>
      </c>
      <c r="D19" t="s">
        <v>201</v>
      </c>
      <c r="E19">
        <v>1951</v>
      </c>
      <c r="F19" t="str">
        <f t="shared" si="0"/>
        <v>Medium C&amp;I</v>
      </c>
      <c r="G19">
        <f t="shared" si="1"/>
        <v>2</v>
      </c>
      <c r="I19" s="144" t="s">
        <v>140</v>
      </c>
      <c r="J19" s="438">
        <v>5751</v>
      </c>
      <c r="K19" s="438">
        <v>1152</v>
      </c>
    </row>
    <row r="20" spans="1:11" x14ac:dyDescent="0.35">
      <c r="A20" t="s">
        <v>204</v>
      </c>
      <c r="B20" s="142">
        <v>45255</v>
      </c>
      <c r="C20" t="s">
        <v>181</v>
      </c>
      <c r="D20" t="s">
        <v>195</v>
      </c>
      <c r="E20">
        <v>97118</v>
      </c>
      <c r="F20" t="str">
        <f t="shared" si="0"/>
        <v>Residential</v>
      </c>
      <c r="G20">
        <f t="shared" si="1"/>
        <v>2</v>
      </c>
      <c r="I20" s="144" t="s">
        <v>142</v>
      </c>
      <c r="J20" s="438">
        <v>1028</v>
      </c>
      <c r="K20" s="438">
        <v>88</v>
      </c>
    </row>
    <row r="21" spans="1:11" x14ac:dyDescent="0.35">
      <c r="A21" t="s">
        <v>204</v>
      </c>
      <c r="B21" s="142">
        <v>45255</v>
      </c>
      <c r="C21" t="s">
        <v>181</v>
      </c>
      <c r="D21" t="s">
        <v>198</v>
      </c>
      <c r="E21">
        <v>31596</v>
      </c>
      <c r="F21" t="str">
        <f t="shared" si="0"/>
        <v>Low Income Residential</v>
      </c>
      <c r="G21">
        <f t="shared" si="1"/>
        <v>2</v>
      </c>
      <c r="I21" s="144" t="s">
        <v>139</v>
      </c>
      <c r="J21" s="438">
        <v>38360</v>
      </c>
      <c r="K21" s="438">
        <v>9337</v>
      </c>
    </row>
    <row r="22" spans="1:11" x14ac:dyDescent="0.35">
      <c r="A22" t="s">
        <v>204</v>
      </c>
      <c r="B22" s="142">
        <v>45255</v>
      </c>
      <c r="C22" t="s">
        <v>186</v>
      </c>
      <c r="D22" t="s">
        <v>201</v>
      </c>
      <c r="E22">
        <v>134</v>
      </c>
      <c r="F22" t="str">
        <f t="shared" si="0"/>
        <v>Medium C&amp;I</v>
      </c>
      <c r="G22">
        <f t="shared" si="1"/>
        <v>2</v>
      </c>
      <c r="I22" s="144" t="s">
        <v>141</v>
      </c>
      <c r="J22" s="438">
        <v>2608</v>
      </c>
      <c r="K22" s="438">
        <v>1429</v>
      </c>
    </row>
    <row r="23" spans="1:11" x14ac:dyDescent="0.35">
      <c r="A23" t="s">
        <v>204</v>
      </c>
      <c r="B23" s="142">
        <v>45255</v>
      </c>
      <c r="C23" t="s">
        <v>181</v>
      </c>
      <c r="D23" t="s">
        <v>202</v>
      </c>
      <c r="E23">
        <v>1632</v>
      </c>
      <c r="F23" t="str">
        <f t="shared" si="0"/>
        <v>Large C&amp;I</v>
      </c>
      <c r="G23">
        <f t="shared" si="1"/>
        <v>2</v>
      </c>
      <c r="I23" s="2">
        <v>4</v>
      </c>
      <c r="J23" s="438"/>
      <c r="K23" s="438"/>
    </row>
    <row r="24" spans="1:11" x14ac:dyDescent="0.35">
      <c r="A24" t="s">
        <v>205</v>
      </c>
      <c r="B24" s="142">
        <v>45255</v>
      </c>
      <c r="C24" t="s">
        <v>186</v>
      </c>
      <c r="D24" t="s">
        <v>202</v>
      </c>
      <c r="E24">
        <v>5</v>
      </c>
      <c r="F24" t="str">
        <f t="shared" si="0"/>
        <v>Large C&amp;I</v>
      </c>
      <c r="G24">
        <f t="shared" si="1"/>
        <v>3</v>
      </c>
      <c r="I24" s="144" t="s">
        <v>143</v>
      </c>
      <c r="J24" s="438">
        <v>265</v>
      </c>
      <c r="K24" s="438">
        <v>2</v>
      </c>
    </row>
    <row r="25" spans="1:11" x14ac:dyDescent="0.35">
      <c r="A25" t="s">
        <v>205</v>
      </c>
      <c r="B25" s="142">
        <v>45255</v>
      </c>
      <c r="C25" t="s">
        <v>181</v>
      </c>
      <c r="D25" t="s">
        <v>202</v>
      </c>
      <c r="E25">
        <v>902</v>
      </c>
      <c r="F25" t="str">
        <f t="shared" si="0"/>
        <v>Large C&amp;I</v>
      </c>
      <c r="G25">
        <f t="shared" si="1"/>
        <v>3</v>
      </c>
      <c r="I25" s="144" t="s">
        <v>140</v>
      </c>
      <c r="J25" s="438">
        <v>2830</v>
      </c>
      <c r="K25" s="438">
        <v>618</v>
      </c>
    </row>
    <row r="26" spans="1:11" x14ac:dyDescent="0.35">
      <c r="A26" t="s">
        <v>205</v>
      </c>
      <c r="B26" s="142">
        <v>45255</v>
      </c>
      <c r="C26" t="s">
        <v>186</v>
      </c>
      <c r="D26" t="s">
        <v>200</v>
      </c>
      <c r="E26">
        <v>1429</v>
      </c>
      <c r="F26" t="str">
        <f t="shared" si="0"/>
        <v>Small C&amp;I</v>
      </c>
      <c r="G26">
        <f t="shared" si="1"/>
        <v>3</v>
      </c>
      <c r="I26" s="144" t="s">
        <v>142</v>
      </c>
      <c r="J26" s="438">
        <v>317</v>
      </c>
      <c r="K26" s="438">
        <v>15</v>
      </c>
    </row>
    <row r="27" spans="1:11" x14ac:dyDescent="0.35">
      <c r="A27" t="s">
        <v>205</v>
      </c>
      <c r="B27" s="142">
        <v>45255</v>
      </c>
      <c r="C27" t="s">
        <v>186</v>
      </c>
      <c r="D27" t="s">
        <v>201</v>
      </c>
      <c r="E27">
        <v>88</v>
      </c>
      <c r="F27" t="str">
        <f t="shared" si="0"/>
        <v>Medium C&amp;I</v>
      </c>
      <c r="G27">
        <f t="shared" si="1"/>
        <v>3</v>
      </c>
      <c r="I27" s="144" t="s">
        <v>139</v>
      </c>
      <c r="J27" s="438">
        <v>14335</v>
      </c>
      <c r="K27" s="438">
        <v>3351</v>
      </c>
    </row>
    <row r="28" spans="1:11" x14ac:dyDescent="0.35">
      <c r="A28" t="s">
        <v>205</v>
      </c>
      <c r="B28" s="142">
        <v>45255</v>
      </c>
      <c r="C28" t="s">
        <v>186</v>
      </c>
      <c r="D28" t="s">
        <v>195</v>
      </c>
      <c r="E28">
        <v>9337</v>
      </c>
      <c r="F28" t="str">
        <f t="shared" si="0"/>
        <v>Residential</v>
      </c>
      <c r="G28">
        <f t="shared" si="1"/>
        <v>3</v>
      </c>
      <c r="I28" s="144" t="s">
        <v>141</v>
      </c>
      <c r="J28" s="438">
        <v>910</v>
      </c>
      <c r="K28" s="438">
        <v>433</v>
      </c>
    </row>
    <row r="29" spans="1:11" x14ac:dyDescent="0.35">
      <c r="A29" t="s">
        <v>205</v>
      </c>
      <c r="B29" s="142">
        <v>45255</v>
      </c>
      <c r="C29" t="s">
        <v>186</v>
      </c>
      <c r="D29" t="s">
        <v>198</v>
      </c>
      <c r="E29">
        <v>1152</v>
      </c>
      <c r="F29" t="str">
        <f t="shared" si="0"/>
        <v>Low Income Residential</v>
      </c>
      <c r="G29">
        <f t="shared" si="1"/>
        <v>3</v>
      </c>
      <c r="I29" s="2">
        <v>5</v>
      </c>
      <c r="J29" s="438"/>
      <c r="K29" s="438"/>
    </row>
    <row r="30" spans="1:11" x14ac:dyDescent="0.35">
      <c r="A30" t="s">
        <v>205</v>
      </c>
      <c r="B30" s="142">
        <v>45255</v>
      </c>
      <c r="C30" t="s">
        <v>181</v>
      </c>
      <c r="D30" t="s">
        <v>201</v>
      </c>
      <c r="E30">
        <v>1028</v>
      </c>
      <c r="F30" t="str">
        <f t="shared" si="0"/>
        <v>Medium C&amp;I</v>
      </c>
      <c r="G30">
        <f t="shared" si="1"/>
        <v>3</v>
      </c>
      <c r="I30" s="144" t="s">
        <v>143</v>
      </c>
      <c r="J30" s="438">
        <v>465</v>
      </c>
      <c r="K30" s="438">
        <v>4</v>
      </c>
    </row>
    <row r="31" spans="1:11" x14ac:dyDescent="0.35">
      <c r="A31" t="s">
        <v>205</v>
      </c>
      <c r="B31" s="142">
        <v>45255</v>
      </c>
      <c r="C31" t="s">
        <v>181</v>
      </c>
      <c r="D31" t="s">
        <v>195</v>
      </c>
      <c r="E31">
        <v>38360</v>
      </c>
      <c r="F31" t="str">
        <f t="shared" si="0"/>
        <v>Residential</v>
      </c>
      <c r="G31">
        <f t="shared" si="1"/>
        <v>3</v>
      </c>
      <c r="I31" s="144" t="s">
        <v>140</v>
      </c>
      <c r="J31" s="438">
        <v>23015</v>
      </c>
      <c r="K31" s="438">
        <v>4405</v>
      </c>
    </row>
    <row r="32" spans="1:11" x14ac:dyDescent="0.35">
      <c r="A32" t="s">
        <v>205</v>
      </c>
      <c r="B32" s="142">
        <v>45255</v>
      </c>
      <c r="C32" t="s">
        <v>181</v>
      </c>
      <c r="D32" t="s">
        <v>198</v>
      </c>
      <c r="E32">
        <v>5751</v>
      </c>
      <c r="F32" t="str">
        <f t="shared" si="0"/>
        <v>Low Income Residential</v>
      </c>
      <c r="G32">
        <f t="shared" si="1"/>
        <v>3</v>
      </c>
      <c r="I32" s="144" t="s">
        <v>142</v>
      </c>
      <c r="J32" s="438">
        <v>606</v>
      </c>
      <c r="K32" s="438">
        <v>31</v>
      </c>
    </row>
    <row r="33" spans="1:11" x14ac:dyDescent="0.35">
      <c r="A33" t="s">
        <v>205</v>
      </c>
      <c r="B33" s="142">
        <v>45255</v>
      </c>
      <c r="C33" t="s">
        <v>181</v>
      </c>
      <c r="D33" t="s">
        <v>200</v>
      </c>
      <c r="E33">
        <v>2608</v>
      </c>
      <c r="F33" t="str">
        <f t="shared" si="0"/>
        <v>Small C&amp;I</v>
      </c>
      <c r="G33">
        <f t="shared" si="1"/>
        <v>3</v>
      </c>
      <c r="I33" s="144" t="s">
        <v>139</v>
      </c>
      <c r="J33" s="438">
        <v>44423</v>
      </c>
      <c r="K33" s="438">
        <v>9568</v>
      </c>
    </row>
    <row r="34" spans="1:11" x14ac:dyDescent="0.35">
      <c r="A34" t="s">
        <v>206</v>
      </c>
      <c r="B34" s="142">
        <v>45255</v>
      </c>
      <c r="C34" t="s">
        <v>186</v>
      </c>
      <c r="D34" t="s">
        <v>202</v>
      </c>
      <c r="E34">
        <v>2</v>
      </c>
      <c r="F34" t="str">
        <f t="shared" si="0"/>
        <v>Large C&amp;I</v>
      </c>
      <c r="G34">
        <f t="shared" si="1"/>
        <v>4</v>
      </c>
      <c r="I34" s="144" t="s">
        <v>141</v>
      </c>
      <c r="J34" s="438">
        <v>2290</v>
      </c>
      <c r="K34" s="438">
        <v>915</v>
      </c>
    </row>
    <row r="35" spans="1:11" x14ac:dyDescent="0.35">
      <c r="A35" t="s">
        <v>206</v>
      </c>
      <c r="B35" s="142">
        <v>45255</v>
      </c>
      <c r="C35" t="s">
        <v>181</v>
      </c>
      <c r="D35" t="s">
        <v>195</v>
      </c>
      <c r="E35">
        <v>14335</v>
      </c>
      <c r="F35" t="str">
        <f t="shared" si="0"/>
        <v>Residential</v>
      </c>
      <c r="G35">
        <f t="shared" si="1"/>
        <v>4</v>
      </c>
      <c r="I35" s="2">
        <v>6</v>
      </c>
      <c r="J35" s="438"/>
      <c r="K35" s="438"/>
    </row>
    <row r="36" spans="1:11" x14ac:dyDescent="0.35">
      <c r="A36" t="s">
        <v>206</v>
      </c>
      <c r="B36" s="142">
        <v>45255</v>
      </c>
      <c r="C36" t="s">
        <v>181</v>
      </c>
      <c r="D36" t="s">
        <v>198</v>
      </c>
      <c r="E36">
        <v>2830</v>
      </c>
      <c r="F36" t="str">
        <f t="shared" si="0"/>
        <v>Low Income Residential</v>
      </c>
      <c r="G36">
        <f t="shared" si="1"/>
        <v>4</v>
      </c>
      <c r="I36" s="144" t="s">
        <v>143</v>
      </c>
      <c r="J36" s="438">
        <v>1642076</v>
      </c>
      <c r="K36" s="438">
        <v>11269</v>
      </c>
    </row>
    <row r="37" spans="1:11" x14ac:dyDescent="0.35">
      <c r="A37" t="s">
        <v>206</v>
      </c>
      <c r="B37" s="142">
        <v>45255</v>
      </c>
      <c r="C37" t="s">
        <v>186</v>
      </c>
      <c r="D37" t="s">
        <v>200</v>
      </c>
      <c r="E37">
        <v>433</v>
      </c>
      <c r="F37" t="str">
        <f t="shared" si="0"/>
        <v>Small C&amp;I</v>
      </c>
      <c r="G37">
        <f t="shared" si="1"/>
        <v>4</v>
      </c>
      <c r="I37" s="144" t="s">
        <v>140</v>
      </c>
      <c r="J37" s="438">
        <v>1413757</v>
      </c>
      <c r="K37" s="438">
        <v>267530</v>
      </c>
    </row>
    <row r="38" spans="1:11" x14ac:dyDescent="0.35">
      <c r="A38" t="s">
        <v>206</v>
      </c>
      <c r="B38" s="142">
        <v>45255</v>
      </c>
      <c r="C38" t="s">
        <v>186</v>
      </c>
      <c r="D38" t="s">
        <v>201</v>
      </c>
      <c r="E38">
        <v>15</v>
      </c>
      <c r="F38" t="str">
        <f t="shared" si="0"/>
        <v>Medium C&amp;I</v>
      </c>
      <c r="G38">
        <f t="shared" si="1"/>
        <v>4</v>
      </c>
      <c r="I38" s="144" t="s">
        <v>142</v>
      </c>
      <c r="J38" s="438">
        <v>529238</v>
      </c>
      <c r="K38" s="438">
        <v>151328</v>
      </c>
    </row>
    <row r="39" spans="1:11" x14ac:dyDescent="0.35">
      <c r="A39" t="s">
        <v>206</v>
      </c>
      <c r="B39" s="142">
        <v>45255</v>
      </c>
      <c r="C39" t="s">
        <v>181</v>
      </c>
      <c r="D39" t="s">
        <v>202</v>
      </c>
      <c r="E39">
        <v>265</v>
      </c>
      <c r="F39" t="str">
        <f t="shared" si="0"/>
        <v>Large C&amp;I</v>
      </c>
      <c r="G39">
        <f t="shared" si="1"/>
        <v>4</v>
      </c>
      <c r="I39" s="144" t="s">
        <v>139</v>
      </c>
      <c r="J39" s="438">
        <v>4137390</v>
      </c>
      <c r="K39" s="438">
        <v>892275</v>
      </c>
    </row>
    <row r="40" spans="1:11" x14ac:dyDescent="0.35">
      <c r="A40" t="s">
        <v>206</v>
      </c>
      <c r="B40" s="142">
        <v>45255</v>
      </c>
      <c r="C40" t="s">
        <v>181</v>
      </c>
      <c r="D40" t="s">
        <v>200</v>
      </c>
      <c r="E40">
        <v>910</v>
      </c>
      <c r="F40" t="str">
        <f t="shared" si="0"/>
        <v>Small C&amp;I</v>
      </c>
      <c r="G40">
        <f t="shared" si="1"/>
        <v>4</v>
      </c>
      <c r="I40" s="144" t="s">
        <v>141</v>
      </c>
      <c r="J40" s="438">
        <v>478444</v>
      </c>
      <c r="K40" s="438">
        <v>218295</v>
      </c>
    </row>
    <row r="41" spans="1:11" x14ac:dyDescent="0.35">
      <c r="A41" t="s">
        <v>206</v>
      </c>
      <c r="B41" s="142">
        <v>45255</v>
      </c>
      <c r="C41" t="s">
        <v>186</v>
      </c>
      <c r="D41" t="s">
        <v>195</v>
      </c>
      <c r="E41">
        <v>3351</v>
      </c>
      <c r="F41" t="str">
        <f t="shared" si="0"/>
        <v>Residential</v>
      </c>
      <c r="G41">
        <f t="shared" si="1"/>
        <v>4</v>
      </c>
      <c r="I41" s="2">
        <v>7</v>
      </c>
      <c r="J41" s="438"/>
      <c r="K41" s="438"/>
    </row>
    <row r="42" spans="1:11" x14ac:dyDescent="0.35">
      <c r="A42" t="s">
        <v>206</v>
      </c>
      <c r="B42" s="142">
        <v>45255</v>
      </c>
      <c r="C42" t="s">
        <v>186</v>
      </c>
      <c r="D42" t="s">
        <v>198</v>
      </c>
      <c r="E42">
        <v>618</v>
      </c>
      <c r="F42" t="str">
        <f t="shared" si="0"/>
        <v>Low Income Residential</v>
      </c>
      <c r="G42">
        <f t="shared" si="1"/>
        <v>4</v>
      </c>
      <c r="I42" s="144" t="s">
        <v>143</v>
      </c>
      <c r="J42" s="438">
        <v>655114</v>
      </c>
      <c r="K42" s="438">
        <v>9089</v>
      </c>
    </row>
    <row r="43" spans="1:11" x14ac:dyDescent="0.35">
      <c r="A43" t="s">
        <v>206</v>
      </c>
      <c r="B43" s="142">
        <v>45255</v>
      </c>
      <c r="C43" t="s">
        <v>181</v>
      </c>
      <c r="D43" t="s">
        <v>201</v>
      </c>
      <c r="E43">
        <v>317</v>
      </c>
      <c r="F43" t="str">
        <f t="shared" si="0"/>
        <v>Medium C&amp;I</v>
      </c>
      <c r="G43">
        <f t="shared" si="1"/>
        <v>4</v>
      </c>
      <c r="I43" s="144" t="s">
        <v>140</v>
      </c>
      <c r="J43" s="438">
        <v>1066439</v>
      </c>
      <c r="K43" s="438">
        <v>175151</v>
      </c>
    </row>
    <row r="44" spans="1:11" x14ac:dyDescent="0.35">
      <c r="A44" t="s">
        <v>207</v>
      </c>
      <c r="B44" s="142">
        <v>45255</v>
      </c>
      <c r="C44" t="s">
        <v>186</v>
      </c>
      <c r="D44" t="s">
        <v>200</v>
      </c>
      <c r="E44">
        <v>915</v>
      </c>
      <c r="F44" t="str">
        <f t="shared" si="0"/>
        <v>Small C&amp;I</v>
      </c>
      <c r="G44">
        <f t="shared" si="1"/>
        <v>5</v>
      </c>
      <c r="I44" s="144" t="s">
        <v>142</v>
      </c>
      <c r="J44" s="438">
        <v>189686</v>
      </c>
      <c r="K44" s="438">
        <v>42105</v>
      </c>
    </row>
    <row r="45" spans="1:11" x14ac:dyDescent="0.35">
      <c r="A45" t="s">
        <v>207</v>
      </c>
      <c r="B45" s="142">
        <v>45255</v>
      </c>
      <c r="C45" t="s">
        <v>186</v>
      </c>
      <c r="D45" t="s">
        <v>202</v>
      </c>
      <c r="E45">
        <v>4</v>
      </c>
      <c r="F45" t="str">
        <f t="shared" si="0"/>
        <v>Large C&amp;I</v>
      </c>
      <c r="G45">
        <f t="shared" si="1"/>
        <v>5</v>
      </c>
      <c r="I45" s="144" t="s">
        <v>139</v>
      </c>
      <c r="J45" s="438">
        <v>1984792</v>
      </c>
      <c r="K45" s="438">
        <v>412517</v>
      </c>
    </row>
    <row r="46" spans="1:11" x14ac:dyDescent="0.35">
      <c r="A46" t="s">
        <v>207</v>
      </c>
      <c r="B46" s="142">
        <v>45255</v>
      </c>
      <c r="C46" t="s">
        <v>181</v>
      </c>
      <c r="D46" t="s">
        <v>202</v>
      </c>
      <c r="E46">
        <v>465</v>
      </c>
      <c r="F46" t="str">
        <f t="shared" si="0"/>
        <v>Large C&amp;I</v>
      </c>
      <c r="G46">
        <f t="shared" si="1"/>
        <v>5</v>
      </c>
      <c r="I46" s="144" t="s">
        <v>141</v>
      </c>
      <c r="J46" s="438">
        <v>243026</v>
      </c>
      <c r="K46" s="438">
        <v>119385</v>
      </c>
    </row>
    <row r="47" spans="1:11" x14ac:dyDescent="0.35">
      <c r="A47" t="s">
        <v>207</v>
      </c>
      <c r="B47" s="142">
        <v>45255</v>
      </c>
      <c r="C47" t="s">
        <v>186</v>
      </c>
      <c r="D47" t="s">
        <v>201</v>
      </c>
      <c r="E47">
        <v>31</v>
      </c>
      <c r="F47" t="str">
        <f t="shared" si="0"/>
        <v>Medium C&amp;I</v>
      </c>
      <c r="G47">
        <f t="shared" si="1"/>
        <v>5</v>
      </c>
      <c r="I47" s="2">
        <v>8</v>
      </c>
      <c r="J47" s="438"/>
      <c r="K47" s="438"/>
    </row>
    <row r="48" spans="1:11" x14ac:dyDescent="0.35">
      <c r="A48" t="s">
        <v>207</v>
      </c>
      <c r="B48" s="142">
        <v>45255</v>
      </c>
      <c r="C48" t="s">
        <v>181</v>
      </c>
      <c r="D48" t="s">
        <v>195</v>
      </c>
      <c r="E48">
        <v>44423</v>
      </c>
      <c r="F48" t="str">
        <f t="shared" si="0"/>
        <v>Residential</v>
      </c>
      <c r="G48">
        <f t="shared" si="1"/>
        <v>5</v>
      </c>
      <c r="I48" s="144" t="s">
        <v>143</v>
      </c>
      <c r="J48" s="438">
        <v>5318174</v>
      </c>
      <c r="K48" s="438">
        <v>20396</v>
      </c>
    </row>
    <row r="49" spans="1:11" x14ac:dyDescent="0.35">
      <c r="A49" t="s">
        <v>207</v>
      </c>
      <c r="B49" s="142">
        <v>45255</v>
      </c>
      <c r="C49" t="s">
        <v>181</v>
      </c>
      <c r="D49" t="s">
        <v>198</v>
      </c>
      <c r="E49">
        <v>23015</v>
      </c>
      <c r="F49" t="str">
        <f t="shared" si="0"/>
        <v>Low Income Residential</v>
      </c>
      <c r="G49">
        <f t="shared" si="1"/>
        <v>5</v>
      </c>
      <c r="I49" s="144" t="s">
        <v>140</v>
      </c>
      <c r="J49" s="438">
        <v>42428566</v>
      </c>
      <c r="K49" s="438">
        <v>6785620</v>
      </c>
    </row>
    <row r="50" spans="1:11" x14ac:dyDescent="0.35">
      <c r="A50" t="s">
        <v>207</v>
      </c>
      <c r="B50" s="142">
        <v>45255</v>
      </c>
      <c r="C50" t="s">
        <v>186</v>
      </c>
      <c r="D50" t="s">
        <v>195</v>
      </c>
      <c r="E50">
        <v>9568</v>
      </c>
      <c r="F50" t="str">
        <f t="shared" si="0"/>
        <v>Residential</v>
      </c>
      <c r="G50">
        <f t="shared" si="1"/>
        <v>5</v>
      </c>
      <c r="I50" s="144" t="s">
        <v>142</v>
      </c>
      <c r="J50" s="438">
        <v>1958192</v>
      </c>
      <c r="K50" s="438">
        <v>442308</v>
      </c>
    </row>
    <row r="51" spans="1:11" x14ac:dyDescent="0.35">
      <c r="A51" t="s">
        <v>207</v>
      </c>
      <c r="B51" s="142">
        <v>45255</v>
      </c>
      <c r="C51" t="s">
        <v>186</v>
      </c>
      <c r="D51" t="s">
        <v>198</v>
      </c>
      <c r="E51">
        <v>4405</v>
      </c>
      <c r="F51" t="str">
        <f t="shared" si="0"/>
        <v>Low Income Residential</v>
      </c>
      <c r="G51">
        <f t="shared" si="1"/>
        <v>5</v>
      </c>
      <c r="I51" s="144" t="s">
        <v>139</v>
      </c>
      <c r="J51" s="438">
        <v>48424598</v>
      </c>
      <c r="K51" s="438">
        <v>10569624</v>
      </c>
    </row>
    <row r="52" spans="1:11" x14ac:dyDescent="0.35">
      <c r="A52" t="s">
        <v>207</v>
      </c>
      <c r="B52" s="142">
        <v>45255</v>
      </c>
      <c r="C52" t="s">
        <v>181</v>
      </c>
      <c r="D52" t="s">
        <v>201</v>
      </c>
      <c r="E52">
        <v>606</v>
      </c>
      <c r="F52" t="str">
        <f t="shared" si="0"/>
        <v>Medium C&amp;I</v>
      </c>
      <c r="G52">
        <f t="shared" si="1"/>
        <v>5</v>
      </c>
      <c r="I52" s="144" t="s">
        <v>141</v>
      </c>
      <c r="J52" s="438">
        <v>2427060</v>
      </c>
      <c r="K52" s="438">
        <v>839995</v>
      </c>
    </row>
    <row r="53" spans="1:11" x14ac:dyDescent="0.35">
      <c r="A53" t="s">
        <v>207</v>
      </c>
      <c r="B53" s="142">
        <v>45255</v>
      </c>
      <c r="C53" t="s">
        <v>181</v>
      </c>
      <c r="D53" t="s">
        <v>200</v>
      </c>
      <c r="E53">
        <v>2290</v>
      </c>
      <c r="F53" t="str">
        <f t="shared" si="0"/>
        <v>Small C&amp;I</v>
      </c>
      <c r="G53">
        <f t="shared" si="1"/>
        <v>5</v>
      </c>
      <c r="I53" s="2">
        <v>9</v>
      </c>
      <c r="J53" s="438"/>
      <c r="K53" s="438"/>
    </row>
    <row r="54" spans="1:11" x14ac:dyDescent="0.35">
      <c r="A54" t="s">
        <v>208</v>
      </c>
      <c r="B54" s="142">
        <v>45255</v>
      </c>
      <c r="C54" t="s">
        <v>186</v>
      </c>
      <c r="D54" t="s">
        <v>200</v>
      </c>
      <c r="E54">
        <v>218295</v>
      </c>
      <c r="F54" t="str">
        <f t="shared" si="0"/>
        <v>Small C&amp;I</v>
      </c>
      <c r="G54">
        <f t="shared" si="1"/>
        <v>6</v>
      </c>
      <c r="I54" s="144" t="s">
        <v>143</v>
      </c>
      <c r="J54" s="438">
        <v>7615365</v>
      </c>
      <c r="K54" s="438">
        <v>40755</v>
      </c>
    </row>
    <row r="55" spans="1:11" x14ac:dyDescent="0.35">
      <c r="A55" t="s">
        <v>208</v>
      </c>
      <c r="B55" s="142">
        <v>45255</v>
      </c>
      <c r="C55" t="s">
        <v>181</v>
      </c>
      <c r="D55" t="s">
        <v>220</v>
      </c>
      <c r="E55">
        <v>0</v>
      </c>
      <c r="F55" t="str">
        <f t="shared" si="0"/>
        <v>HER</v>
      </c>
      <c r="G55">
        <f t="shared" si="1"/>
        <v>6</v>
      </c>
      <c r="I55" s="144" t="s">
        <v>140</v>
      </c>
      <c r="J55" s="438">
        <v>44908763</v>
      </c>
      <c r="K55" s="438">
        <v>7228302</v>
      </c>
    </row>
    <row r="56" spans="1:11" x14ac:dyDescent="0.35">
      <c r="A56" t="s">
        <v>208</v>
      </c>
      <c r="B56" s="142">
        <v>45255</v>
      </c>
      <c r="C56" t="s">
        <v>186</v>
      </c>
      <c r="D56" t="s">
        <v>195</v>
      </c>
      <c r="E56">
        <v>892275</v>
      </c>
      <c r="F56" t="str">
        <f t="shared" si="0"/>
        <v>Residential</v>
      </c>
      <c r="G56">
        <f t="shared" si="1"/>
        <v>6</v>
      </c>
      <c r="I56" s="144" t="s">
        <v>142</v>
      </c>
      <c r="J56" s="438">
        <v>2677118</v>
      </c>
      <c r="K56" s="438">
        <v>635743</v>
      </c>
    </row>
    <row r="57" spans="1:11" x14ac:dyDescent="0.35">
      <c r="A57" t="s">
        <v>208</v>
      </c>
      <c r="B57" s="142">
        <v>45255</v>
      </c>
      <c r="C57" t="s">
        <v>186</v>
      </c>
      <c r="D57" t="s">
        <v>198</v>
      </c>
      <c r="E57">
        <v>267530</v>
      </c>
      <c r="F57" t="str">
        <f t="shared" si="0"/>
        <v>Low Income Residential</v>
      </c>
      <c r="G57">
        <f t="shared" si="1"/>
        <v>6</v>
      </c>
      <c r="I57" s="144" t="s">
        <v>139</v>
      </c>
      <c r="J57" s="438">
        <v>54546782</v>
      </c>
      <c r="K57" s="438">
        <v>11874416</v>
      </c>
    </row>
    <row r="58" spans="1:11" x14ac:dyDescent="0.35">
      <c r="A58" t="s">
        <v>208</v>
      </c>
      <c r="B58" s="142">
        <v>45255</v>
      </c>
      <c r="C58" t="s">
        <v>181</v>
      </c>
      <c r="D58" t="s">
        <v>201</v>
      </c>
      <c r="E58">
        <v>529238</v>
      </c>
      <c r="F58" t="str">
        <f t="shared" si="0"/>
        <v>Medium C&amp;I</v>
      </c>
      <c r="G58">
        <f t="shared" si="1"/>
        <v>6</v>
      </c>
      <c r="I58" s="144" t="s">
        <v>141</v>
      </c>
      <c r="J58" s="438">
        <v>3148530</v>
      </c>
      <c r="K58" s="438">
        <v>1177675</v>
      </c>
    </row>
    <row r="59" spans="1:11" x14ac:dyDescent="0.35">
      <c r="A59" t="s">
        <v>208</v>
      </c>
      <c r="B59" s="142">
        <v>45255</v>
      </c>
      <c r="C59" t="s">
        <v>186</v>
      </c>
      <c r="D59" t="s">
        <v>202</v>
      </c>
      <c r="E59">
        <v>11269</v>
      </c>
      <c r="F59" t="str">
        <f t="shared" si="0"/>
        <v>Large C&amp;I</v>
      </c>
      <c r="G59">
        <f t="shared" si="1"/>
        <v>6</v>
      </c>
      <c r="I59" s="2">
        <v>14</v>
      </c>
      <c r="J59" s="438"/>
      <c r="K59" s="438"/>
    </row>
    <row r="60" spans="1:11" x14ac:dyDescent="0.35">
      <c r="A60" t="s">
        <v>208</v>
      </c>
      <c r="B60" s="142">
        <v>45255</v>
      </c>
      <c r="C60" t="s">
        <v>181</v>
      </c>
      <c r="D60" t="s">
        <v>195</v>
      </c>
      <c r="E60">
        <v>4137390</v>
      </c>
      <c r="F60" t="str">
        <f t="shared" si="0"/>
        <v>Residential</v>
      </c>
      <c r="G60">
        <f t="shared" si="1"/>
        <v>6</v>
      </c>
      <c r="I60" s="144" t="s">
        <v>143</v>
      </c>
      <c r="J60" s="438">
        <v>15998964</v>
      </c>
      <c r="K60" s="438">
        <v>1068000</v>
      </c>
    </row>
    <row r="61" spans="1:11" x14ac:dyDescent="0.35">
      <c r="A61" t="s">
        <v>208</v>
      </c>
      <c r="B61" s="142">
        <v>45255</v>
      </c>
      <c r="C61" t="s">
        <v>181</v>
      </c>
      <c r="D61" t="s">
        <v>198</v>
      </c>
      <c r="E61">
        <v>1413757</v>
      </c>
      <c r="F61" t="str">
        <f t="shared" si="0"/>
        <v>Low Income Residential</v>
      </c>
      <c r="G61">
        <f t="shared" si="1"/>
        <v>6</v>
      </c>
      <c r="I61" s="144" t="s">
        <v>140</v>
      </c>
      <c r="J61" s="438">
        <v>3317489</v>
      </c>
      <c r="K61" s="438">
        <v>664204</v>
      </c>
    </row>
    <row r="62" spans="1:11" x14ac:dyDescent="0.35">
      <c r="A62" t="s">
        <v>208</v>
      </c>
      <c r="B62" s="142">
        <v>45255</v>
      </c>
      <c r="C62" t="s">
        <v>181</v>
      </c>
      <c r="D62" t="s">
        <v>200</v>
      </c>
      <c r="E62">
        <v>478444</v>
      </c>
      <c r="F62" t="str">
        <f t="shared" si="0"/>
        <v>Small C&amp;I</v>
      </c>
      <c r="G62">
        <f t="shared" si="1"/>
        <v>6</v>
      </c>
      <c r="I62" s="144" t="s">
        <v>142</v>
      </c>
      <c r="J62" s="438">
        <v>4441761</v>
      </c>
      <c r="K62" s="438">
        <v>760411</v>
      </c>
    </row>
    <row r="63" spans="1:11" x14ac:dyDescent="0.35">
      <c r="A63" t="s">
        <v>208</v>
      </c>
      <c r="B63" s="142">
        <v>45255</v>
      </c>
      <c r="C63" t="s">
        <v>186</v>
      </c>
      <c r="D63" t="s">
        <v>201</v>
      </c>
      <c r="E63">
        <v>151328</v>
      </c>
      <c r="F63" t="str">
        <f t="shared" si="0"/>
        <v>Medium C&amp;I</v>
      </c>
      <c r="G63">
        <f t="shared" si="1"/>
        <v>6</v>
      </c>
      <c r="I63" s="144" t="s">
        <v>139</v>
      </c>
      <c r="J63" s="438">
        <v>43425293</v>
      </c>
      <c r="K63" s="438">
        <v>12600359</v>
      </c>
    </row>
    <row r="64" spans="1:11" x14ac:dyDescent="0.35">
      <c r="A64" t="s">
        <v>208</v>
      </c>
      <c r="B64" s="142">
        <v>45255</v>
      </c>
      <c r="C64" t="s">
        <v>186</v>
      </c>
      <c r="D64" t="s">
        <v>220</v>
      </c>
      <c r="E64">
        <v>0</v>
      </c>
      <c r="F64" t="str">
        <f t="shared" si="0"/>
        <v>HER</v>
      </c>
      <c r="G64">
        <f t="shared" si="1"/>
        <v>6</v>
      </c>
      <c r="I64" s="144" t="s">
        <v>141</v>
      </c>
      <c r="J64" s="438">
        <v>4117893</v>
      </c>
      <c r="K64" s="438">
        <v>2093352</v>
      </c>
    </row>
    <row r="65" spans="1:11" x14ac:dyDescent="0.35">
      <c r="A65" t="s">
        <v>208</v>
      </c>
      <c r="B65" s="142">
        <v>45255</v>
      </c>
      <c r="C65" t="s">
        <v>181</v>
      </c>
      <c r="D65" t="s">
        <v>202</v>
      </c>
      <c r="E65">
        <v>1642076</v>
      </c>
      <c r="F65" t="str">
        <f t="shared" si="0"/>
        <v>Large C&amp;I</v>
      </c>
      <c r="G65">
        <f t="shared" si="1"/>
        <v>6</v>
      </c>
      <c r="I65" s="2">
        <v>15</v>
      </c>
      <c r="J65" s="438"/>
      <c r="K65" s="438"/>
    </row>
    <row r="66" spans="1:11" x14ac:dyDescent="0.35">
      <c r="A66" t="s">
        <v>209</v>
      </c>
      <c r="B66" s="142">
        <v>45255</v>
      </c>
      <c r="C66" t="s">
        <v>186</v>
      </c>
      <c r="D66" t="s">
        <v>200</v>
      </c>
      <c r="E66">
        <v>119385</v>
      </c>
      <c r="F66" t="str">
        <f t="shared" ref="F66:F126" si="2">TRIM(MID(D66,3,50))</f>
        <v>Small C&amp;I</v>
      </c>
      <c r="G66">
        <f t="shared" ref="G66:G126" si="3">VALUE(TRIM(MID(A66,6,2)))</f>
        <v>7</v>
      </c>
      <c r="I66" s="144" t="s">
        <v>143</v>
      </c>
      <c r="J66" s="438">
        <v>9265</v>
      </c>
      <c r="K66" s="438">
        <v>113</v>
      </c>
    </row>
    <row r="67" spans="1:11" x14ac:dyDescent="0.35">
      <c r="A67" t="s">
        <v>209</v>
      </c>
      <c r="B67" s="142">
        <v>45255</v>
      </c>
      <c r="C67" t="s">
        <v>181</v>
      </c>
      <c r="D67" t="s">
        <v>220</v>
      </c>
      <c r="E67">
        <v>0</v>
      </c>
      <c r="F67" t="str">
        <f t="shared" si="2"/>
        <v>HER</v>
      </c>
      <c r="G67">
        <f t="shared" si="3"/>
        <v>7</v>
      </c>
      <c r="I67" s="144" t="s">
        <v>140</v>
      </c>
      <c r="J67" s="438">
        <v>38296</v>
      </c>
      <c r="K67" s="438">
        <v>8606</v>
      </c>
    </row>
    <row r="68" spans="1:11" x14ac:dyDescent="0.35">
      <c r="A68" t="s">
        <v>209</v>
      </c>
      <c r="B68" s="142">
        <v>45255</v>
      </c>
      <c r="C68" t="s">
        <v>181</v>
      </c>
      <c r="D68" t="s">
        <v>195</v>
      </c>
      <c r="E68">
        <v>1984792</v>
      </c>
      <c r="F68" t="str">
        <f t="shared" si="2"/>
        <v>Residential</v>
      </c>
      <c r="G68">
        <f t="shared" si="3"/>
        <v>7</v>
      </c>
      <c r="I68" s="144" t="s">
        <v>142</v>
      </c>
      <c r="J68" s="438">
        <v>11627</v>
      </c>
      <c r="K68" s="438">
        <v>501</v>
      </c>
    </row>
    <row r="69" spans="1:11" x14ac:dyDescent="0.35">
      <c r="A69" t="s">
        <v>209</v>
      </c>
      <c r="B69" s="142">
        <v>45255</v>
      </c>
      <c r="C69" t="s">
        <v>181</v>
      </c>
      <c r="D69" t="s">
        <v>198</v>
      </c>
      <c r="E69">
        <v>1066439</v>
      </c>
      <c r="F69" t="str">
        <f t="shared" si="2"/>
        <v>Low Income Residential</v>
      </c>
      <c r="G69">
        <f t="shared" si="3"/>
        <v>7</v>
      </c>
      <c r="I69" s="144" t="s">
        <v>139</v>
      </c>
      <c r="J69" s="438">
        <v>502651</v>
      </c>
      <c r="K69" s="438">
        <v>159460</v>
      </c>
    </row>
    <row r="70" spans="1:11" x14ac:dyDescent="0.35">
      <c r="A70" t="s">
        <v>209</v>
      </c>
      <c r="B70" s="142">
        <v>45255</v>
      </c>
      <c r="C70" t="s">
        <v>186</v>
      </c>
      <c r="D70" t="s">
        <v>202</v>
      </c>
      <c r="E70">
        <v>9089</v>
      </c>
      <c r="F70" t="str">
        <f t="shared" si="2"/>
        <v>Large C&amp;I</v>
      </c>
      <c r="G70">
        <f t="shared" si="3"/>
        <v>7</v>
      </c>
      <c r="I70" s="144" t="s">
        <v>141</v>
      </c>
      <c r="J70" s="438">
        <v>31179</v>
      </c>
      <c r="K70" s="438">
        <v>15844</v>
      </c>
    </row>
    <row r="71" spans="1:11" x14ac:dyDescent="0.35">
      <c r="A71" t="s">
        <v>209</v>
      </c>
      <c r="B71" s="142">
        <v>45255</v>
      </c>
      <c r="C71" t="s">
        <v>181</v>
      </c>
      <c r="D71" t="s">
        <v>200</v>
      </c>
      <c r="E71">
        <v>243026</v>
      </c>
      <c r="F71" t="str">
        <f t="shared" si="2"/>
        <v>Small C&amp;I</v>
      </c>
      <c r="G71">
        <f t="shared" si="3"/>
        <v>7</v>
      </c>
      <c r="I71" s="2">
        <v>17</v>
      </c>
      <c r="J71" s="438"/>
      <c r="K71" s="438"/>
    </row>
    <row r="72" spans="1:11" x14ac:dyDescent="0.35">
      <c r="A72" t="s">
        <v>209</v>
      </c>
      <c r="B72" s="142">
        <v>45255</v>
      </c>
      <c r="C72" t="s">
        <v>181</v>
      </c>
      <c r="D72" t="s">
        <v>202</v>
      </c>
      <c r="E72">
        <v>655114</v>
      </c>
      <c r="F72" t="str">
        <f t="shared" si="2"/>
        <v>Large C&amp;I</v>
      </c>
      <c r="G72">
        <f t="shared" si="3"/>
        <v>7</v>
      </c>
      <c r="I72" s="144" t="s">
        <v>140</v>
      </c>
      <c r="J72" s="438">
        <v>1956</v>
      </c>
      <c r="K72" s="438">
        <v>383</v>
      </c>
    </row>
    <row r="73" spans="1:11" x14ac:dyDescent="0.35">
      <c r="A73" t="s">
        <v>209</v>
      </c>
      <c r="B73" s="142">
        <v>45255</v>
      </c>
      <c r="C73" t="s">
        <v>186</v>
      </c>
      <c r="D73" t="s">
        <v>195</v>
      </c>
      <c r="E73">
        <v>412517</v>
      </c>
      <c r="F73" t="str">
        <f t="shared" si="2"/>
        <v>Residential</v>
      </c>
      <c r="G73">
        <f t="shared" si="3"/>
        <v>7</v>
      </c>
      <c r="I73" s="144" t="s">
        <v>139</v>
      </c>
      <c r="J73" s="438">
        <v>9</v>
      </c>
      <c r="K73" s="438">
        <v>3</v>
      </c>
    </row>
    <row r="74" spans="1:11" x14ac:dyDescent="0.35">
      <c r="A74" t="s">
        <v>209</v>
      </c>
      <c r="B74" s="142">
        <v>45255</v>
      </c>
      <c r="C74" t="s">
        <v>186</v>
      </c>
      <c r="D74" t="s">
        <v>198</v>
      </c>
      <c r="E74">
        <v>175151</v>
      </c>
      <c r="F74" t="str">
        <f t="shared" si="2"/>
        <v>Low Income Residential</v>
      </c>
      <c r="G74">
        <f t="shared" si="3"/>
        <v>7</v>
      </c>
      <c r="I74" s="2">
        <v>19</v>
      </c>
      <c r="J74" s="438"/>
      <c r="K74" s="438"/>
    </row>
    <row r="75" spans="1:11" x14ac:dyDescent="0.35">
      <c r="A75" t="s">
        <v>209</v>
      </c>
      <c r="B75" s="142">
        <v>45255</v>
      </c>
      <c r="C75" t="s">
        <v>181</v>
      </c>
      <c r="D75" t="s">
        <v>201</v>
      </c>
      <c r="E75">
        <v>189686</v>
      </c>
      <c r="F75" t="str">
        <f t="shared" si="2"/>
        <v>Medium C&amp;I</v>
      </c>
      <c r="G75">
        <f t="shared" si="3"/>
        <v>7</v>
      </c>
      <c r="I75" s="144" t="s">
        <v>143</v>
      </c>
      <c r="J75" s="438">
        <v>16</v>
      </c>
      <c r="K75" s="438"/>
    </row>
    <row r="76" spans="1:11" x14ac:dyDescent="0.35">
      <c r="A76" t="s">
        <v>209</v>
      </c>
      <c r="B76" s="142">
        <v>45255</v>
      </c>
      <c r="C76" t="s">
        <v>186</v>
      </c>
      <c r="D76" t="s">
        <v>201</v>
      </c>
      <c r="E76">
        <v>42105</v>
      </c>
      <c r="F76" t="str">
        <f t="shared" si="2"/>
        <v>Medium C&amp;I</v>
      </c>
      <c r="G76">
        <f t="shared" si="3"/>
        <v>7</v>
      </c>
      <c r="I76" s="144" t="s">
        <v>140</v>
      </c>
      <c r="J76" s="438">
        <v>3937</v>
      </c>
      <c r="K76" s="438">
        <v>812</v>
      </c>
    </row>
    <row r="77" spans="1:11" x14ac:dyDescent="0.35">
      <c r="A77" t="s">
        <v>209</v>
      </c>
      <c r="B77" s="142">
        <v>45255</v>
      </c>
      <c r="C77" t="s">
        <v>186</v>
      </c>
      <c r="D77" t="s">
        <v>220</v>
      </c>
      <c r="E77">
        <v>0</v>
      </c>
      <c r="F77" t="str">
        <f t="shared" si="2"/>
        <v>HER</v>
      </c>
      <c r="G77">
        <f t="shared" si="3"/>
        <v>7</v>
      </c>
      <c r="I77" s="144" t="s">
        <v>142</v>
      </c>
      <c r="J77" s="438">
        <v>29</v>
      </c>
      <c r="K77" s="438">
        <v>1</v>
      </c>
    </row>
    <row r="78" spans="1:11" x14ac:dyDescent="0.35">
      <c r="A78" t="s">
        <v>210</v>
      </c>
      <c r="B78" s="142">
        <v>45255</v>
      </c>
      <c r="C78" t="s">
        <v>186</v>
      </c>
      <c r="D78" t="s">
        <v>200</v>
      </c>
      <c r="E78">
        <v>839995</v>
      </c>
      <c r="F78" t="str">
        <f t="shared" si="2"/>
        <v>Small C&amp;I</v>
      </c>
      <c r="G78">
        <f t="shared" si="3"/>
        <v>8</v>
      </c>
      <c r="I78" s="144" t="s">
        <v>139</v>
      </c>
      <c r="J78" s="438">
        <v>6885</v>
      </c>
      <c r="K78" s="438">
        <v>1839</v>
      </c>
    </row>
    <row r="79" spans="1:11" x14ac:dyDescent="0.35">
      <c r="A79" t="s">
        <v>210</v>
      </c>
      <c r="B79" s="142">
        <v>45255</v>
      </c>
      <c r="C79" t="s">
        <v>181</v>
      </c>
      <c r="D79" t="s">
        <v>220</v>
      </c>
      <c r="E79">
        <v>0</v>
      </c>
      <c r="F79" t="str">
        <f t="shared" si="2"/>
        <v>HER</v>
      </c>
      <c r="G79">
        <f t="shared" si="3"/>
        <v>8</v>
      </c>
      <c r="I79" s="144" t="s">
        <v>141</v>
      </c>
      <c r="J79" s="438">
        <v>123</v>
      </c>
      <c r="K79" s="438">
        <v>46</v>
      </c>
    </row>
    <row r="80" spans="1:11" x14ac:dyDescent="0.35">
      <c r="A80" t="s">
        <v>210</v>
      </c>
      <c r="B80" s="142">
        <v>45255</v>
      </c>
      <c r="C80" t="s">
        <v>181</v>
      </c>
      <c r="D80" t="s">
        <v>195</v>
      </c>
      <c r="E80">
        <v>48424598</v>
      </c>
      <c r="F80" t="str">
        <f t="shared" si="2"/>
        <v>Residential</v>
      </c>
      <c r="G80">
        <f t="shared" si="3"/>
        <v>8</v>
      </c>
      <c r="I80" s="2">
        <v>10</v>
      </c>
      <c r="J80" s="438"/>
      <c r="K80" s="438"/>
    </row>
    <row r="81" spans="1:11" x14ac:dyDescent="0.35">
      <c r="A81" t="s">
        <v>210</v>
      </c>
      <c r="B81" s="142">
        <v>45255</v>
      </c>
      <c r="C81" t="s">
        <v>181</v>
      </c>
      <c r="D81" t="s">
        <v>198</v>
      </c>
      <c r="E81">
        <v>42428566</v>
      </c>
      <c r="F81" t="str">
        <f t="shared" si="2"/>
        <v>Low Income Residential</v>
      </c>
      <c r="G81">
        <f t="shared" si="3"/>
        <v>8</v>
      </c>
      <c r="I81" s="144" t="s">
        <v>143</v>
      </c>
      <c r="J81" s="438">
        <v>26347901</v>
      </c>
      <c r="K81" s="438">
        <v>3035261</v>
      </c>
    </row>
    <row r="82" spans="1:11" x14ac:dyDescent="0.35">
      <c r="A82" t="s">
        <v>210</v>
      </c>
      <c r="B82" s="142">
        <v>45255</v>
      </c>
      <c r="C82" t="s">
        <v>186</v>
      </c>
      <c r="D82" t="s">
        <v>201</v>
      </c>
      <c r="E82">
        <v>442308</v>
      </c>
      <c r="F82" t="str">
        <f t="shared" si="2"/>
        <v>Medium C&amp;I</v>
      </c>
      <c r="G82">
        <f t="shared" si="3"/>
        <v>8</v>
      </c>
      <c r="I82" s="144" t="s">
        <v>140</v>
      </c>
      <c r="J82" s="438">
        <v>3702791</v>
      </c>
      <c r="K82" s="438">
        <v>874066</v>
      </c>
    </row>
    <row r="83" spans="1:11" x14ac:dyDescent="0.35">
      <c r="A83" t="s">
        <v>210</v>
      </c>
      <c r="B83" s="142">
        <v>45255</v>
      </c>
      <c r="C83" t="s">
        <v>186</v>
      </c>
      <c r="D83" t="s">
        <v>220</v>
      </c>
      <c r="E83">
        <v>0</v>
      </c>
      <c r="F83" t="str">
        <f t="shared" si="2"/>
        <v>HER</v>
      </c>
      <c r="G83">
        <f t="shared" si="3"/>
        <v>8</v>
      </c>
      <c r="I83" s="144" t="s">
        <v>142</v>
      </c>
      <c r="J83" s="438">
        <v>5505595</v>
      </c>
      <c r="K83" s="438">
        <v>1695328</v>
      </c>
    </row>
    <row r="84" spans="1:11" x14ac:dyDescent="0.35">
      <c r="A84" t="s">
        <v>210</v>
      </c>
      <c r="B84" s="142">
        <v>45255</v>
      </c>
      <c r="C84" t="s">
        <v>181</v>
      </c>
      <c r="D84" t="s">
        <v>202</v>
      </c>
      <c r="E84">
        <v>5318174</v>
      </c>
      <c r="F84" t="str">
        <f t="shared" si="2"/>
        <v>Large C&amp;I</v>
      </c>
      <c r="G84">
        <f t="shared" si="3"/>
        <v>8</v>
      </c>
      <c r="I84" s="144" t="s">
        <v>139</v>
      </c>
      <c r="J84" s="438">
        <v>30615362</v>
      </c>
      <c r="K84" s="438">
        <v>8395596</v>
      </c>
    </row>
    <row r="85" spans="1:11" x14ac:dyDescent="0.35">
      <c r="A85" t="s">
        <v>210</v>
      </c>
      <c r="B85" s="142">
        <v>45255</v>
      </c>
      <c r="C85" t="s">
        <v>186</v>
      </c>
      <c r="D85" t="s">
        <v>195</v>
      </c>
      <c r="E85">
        <v>10569624</v>
      </c>
      <c r="F85" t="str">
        <f t="shared" si="2"/>
        <v>Residential</v>
      </c>
      <c r="G85">
        <f t="shared" si="3"/>
        <v>8</v>
      </c>
      <c r="I85" s="144" t="s">
        <v>141</v>
      </c>
      <c r="J85" s="438">
        <v>4388576</v>
      </c>
      <c r="K85" s="438">
        <v>2689463</v>
      </c>
    </row>
    <row r="86" spans="1:11" x14ac:dyDescent="0.35">
      <c r="A86" t="s">
        <v>210</v>
      </c>
      <c r="B86" s="142">
        <v>45255</v>
      </c>
      <c r="C86" t="s">
        <v>186</v>
      </c>
      <c r="D86" t="s">
        <v>198</v>
      </c>
      <c r="E86">
        <v>6785620</v>
      </c>
      <c r="F86" t="str">
        <f t="shared" si="2"/>
        <v>Low Income Residential</v>
      </c>
      <c r="G86">
        <f t="shared" si="3"/>
        <v>8</v>
      </c>
      <c r="I86" s="2">
        <v>11</v>
      </c>
      <c r="J86" s="438"/>
      <c r="K86" s="438"/>
    </row>
    <row r="87" spans="1:11" x14ac:dyDescent="0.35">
      <c r="A87" t="s">
        <v>210</v>
      </c>
      <c r="B87" s="142">
        <v>45255</v>
      </c>
      <c r="C87" t="s">
        <v>181</v>
      </c>
      <c r="D87" t="s">
        <v>201</v>
      </c>
      <c r="E87">
        <v>1958192</v>
      </c>
      <c r="F87" t="str">
        <f t="shared" si="2"/>
        <v>Medium C&amp;I</v>
      </c>
      <c r="G87">
        <f t="shared" si="3"/>
        <v>8</v>
      </c>
      <c r="I87" s="144" t="s">
        <v>143</v>
      </c>
      <c r="J87" s="438">
        <v>22381139</v>
      </c>
      <c r="K87" s="438">
        <v>1387368</v>
      </c>
    </row>
    <row r="88" spans="1:11" x14ac:dyDescent="0.35">
      <c r="A88" t="s">
        <v>210</v>
      </c>
      <c r="B88" s="142">
        <v>45255</v>
      </c>
      <c r="C88" t="s">
        <v>186</v>
      </c>
      <c r="D88" t="s">
        <v>202</v>
      </c>
      <c r="E88">
        <v>20396</v>
      </c>
      <c r="F88" t="str">
        <f t="shared" si="2"/>
        <v>Large C&amp;I</v>
      </c>
      <c r="G88">
        <f t="shared" si="3"/>
        <v>8</v>
      </c>
      <c r="I88" s="144" t="s">
        <v>140</v>
      </c>
      <c r="J88" s="438">
        <v>7773065</v>
      </c>
      <c r="K88" s="438">
        <v>1603761</v>
      </c>
    </row>
    <row r="89" spans="1:11" x14ac:dyDescent="0.35">
      <c r="A89" t="s">
        <v>210</v>
      </c>
      <c r="B89" s="142">
        <v>45255</v>
      </c>
      <c r="C89" t="s">
        <v>181</v>
      </c>
      <c r="D89" t="s">
        <v>200</v>
      </c>
      <c r="E89">
        <v>2427060</v>
      </c>
      <c r="F89" t="str">
        <f t="shared" si="2"/>
        <v>Small C&amp;I</v>
      </c>
      <c r="G89">
        <f t="shared" si="3"/>
        <v>8</v>
      </c>
      <c r="I89" s="144" t="s">
        <v>142</v>
      </c>
      <c r="J89" s="438">
        <v>7156062</v>
      </c>
      <c r="K89" s="438">
        <v>1546308</v>
      </c>
    </row>
    <row r="90" spans="1:11" x14ac:dyDescent="0.35">
      <c r="A90" t="s">
        <v>211</v>
      </c>
      <c r="B90" s="142">
        <v>45255</v>
      </c>
      <c r="C90" t="s">
        <v>186</v>
      </c>
      <c r="D90" t="s">
        <v>202</v>
      </c>
      <c r="E90">
        <v>40755</v>
      </c>
      <c r="F90" t="str">
        <f t="shared" si="2"/>
        <v>Large C&amp;I</v>
      </c>
      <c r="G90">
        <f t="shared" si="3"/>
        <v>9</v>
      </c>
      <c r="I90" s="144" t="s">
        <v>139</v>
      </c>
      <c r="J90" s="438">
        <v>64996873</v>
      </c>
      <c r="K90" s="438">
        <v>15805592</v>
      </c>
    </row>
    <row r="91" spans="1:11" x14ac:dyDescent="0.35">
      <c r="A91" t="s">
        <v>211</v>
      </c>
      <c r="B91" s="142">
        <v>45255</v>
      </c>
      <c r="C91" t="s">
        <v>186</v>
      </c>
      <c r="D91" t="s">
        <v>200</v>
      </c>
      <c r="E91">
        <v>1177675</v>
      </c>
      <c r="F91" t="str">
        <f t="shared" si="2"/>
        <v>Small C&amp;I</v>
      </c>
      <c r="G91">
        <f t="shared" si="3"/>
        <v>9</v>
      </c>
      <c r="I91" s="144" t="s">
        <v>141</v>
      </c>
      <c r="J91" s="438">
        <v>6997675</v>
      </c>
      <c r="K91" s="438">
        <v>3586915</v>
      </c>
    </row>
    <row r="92" spans="1:11" x14ac:dyDescent="0.35">
      <c r="A92" t="s">
        <v>211</v>
      </c>
      <c r="B92" s="142">
        <v>45255</v>
      </c>
      <c r="C92" t="s">
        <v>181</v>
      </c>
      <c r="D92" t="s">
        <v>220</v>
      </c>
      <c r="E92">
        <v>0</v>
      </c>
      <c r="F92" t="str">
        <f t="shared" si="2"/>
        <v>HER</v>
      </c>
      <c r="G92">
        <f t="shared" si="3"/>
        <v>9</v>
      </c>
      <c r="I92" s="2">
        <v>12</v>
      </c>
      <c r="J92" s="438"/>
      <c r="K92" s="438"/>
    </row>
    <row r="93" spans="1:11" x14ac:dyDescent="0.35">
      <c r="A93" t="s">
        <v>211</v>
      </c>
      <c r="B93" s="142">
        <v>45255</v>
      </c>
      <c r="C93" t="s">
        <v>181</v>
      </c>
      <c r="D93" t="s">
        <v>202</v>
      </c>
      <c r="E93">
        <v>7615365</v>
      </c>
      <c r="F93" t="str">
        <f t="shared" si="2"/>
        <v>Large C&amp;I</v>
      </c>
      <c r="G93">
        <f t="shared" si="3"/>
        <v>9</v>
      </c>
      <c r="I93" s="144" t="s">
        <v>143</v>
      </c>
      <c r="J93" s="438">
        <v>424205</v>
      </c>
      <c r="K93" s="438">
        <v>44764</v>
      </c>
    </row>
    <row r="94" spans="1:11" x14ac:dyDescent="0.35">
      <c r="A94" t="s">
        <v>211</v>
      </c>
      <c r="B94" s="142">
        <v>45255</v>
      </c>
      <c r="C94" t="s">
        <v>181</v>
      </c>
      <c r="D94" t="s">
        <v>200</v>
      </c>
      <c r="E94">
        <v>3148530</v>
      </c>
      <c r="F94" t="str">
        <f t="shared" si="2"/>
        <v>Small C&amp;I</v>
      </c>
      <c r="G94">
        <f t="shared" si="3"/>
        <v>9</v>
      </c>
      <c r="I94" s="144" t="s">
        <v>140</v>
      </c>
      <c r="J94" s="438">
        <v>80847</v>
      </c>
      <c r="K94" s="438">
        <v>13901</v>
      </c>
    </row>
    <row r="95" spans="1:11" x14ac:dyDescent="0.35">
      <c r="A95" t="s">
        <v>211</v>
      </c>
      <c r="B95" s="142">
        <v>45255</v>
      </c>
      <c r="C95" t="s">
        <v>186</v>
      </c>
      <c r="D95" t="s">
        <v>201</v>
      </c>
      <c r="E95">
        <v>635743</v>
      </c>
      <c r="F95" t="str">
        <f t="shared" si="2"/>
        <v>Medium C&amp;I</v>
      </c>
      <c r="G95">
        <f t="shared" si="3"/>
        <v>9</v>
      </c>
      <c r="I95" s="144" t="s">
        <v>142</v>
      </c>
      <c r="J95" s="438">
        <v>333093</v>
      </c>
      <c r="K95" s="438">
        <v>62504</v>
      </c>
    </row>
    <row r="96" spans="1:11" x14ac:dyDescent="0.35">
      <c r="A96" t="s">
        <v>211</v>
      </c>
      <c r="B96" s="142">
        <v>45255</v>
      </c>
      <c r="C96" t="s">
        <v>186</v>
      </c>
      <c r="D96" t="s">
        <v>220</v>
      </c>
      <c r="E96">
        <v>0</v>
      </c>
      <c r="F96" t="str">
        <f t="shared" si="2"/>
        <v>HER</v>
      </c>
      <c r="G96">
        <f t="shared" si="3"/>
        <v>9</v>
      </c>
      <c r="I96" s="144" t="s">
        <v>139</v>
      </c>
      <c r="J96" s="438">
        <v>480210</v>
      </c>
      <c r="K96" s="438">
        <v>109973</v>
      </c>
    </row>
    <row r="97" spans="1:11" x14ac:dyDescent="0.35">
      <c r="A97" t="s">
        <v>211</v>
      </c>
      <c r="B97" s="142">
        <v>45255</v>
      </c>
      <c r="C97" t="s">
        <v>186</v>
      </c>
      <c r="D97" t="s">
        <v>195</v>
      </c>
      <c r="E97">
        <v>11874416</v>
      </c>
      <c r="F97" t="str">
        <f t="shared" si="2"/>
        <v>Residential</v>
      </c>
      <c r="G97">
        <f t="shared" si="3"/>
        <v>9</v>
      </c>
      <c r="I97" s="144" t="s">
        <v>141</v>
      </c>
      <c r="J97" s="438">
        <v>212909</v>
      </c>
      <c r="K97" s="438">
        <v>107730</v>
      </c>
    </row>
    <row r="98" spans="1:11" x14ac:dyDescent="0.35">
      <c r="A98" t="s">
        <v>211</v>
      </c>
      <c r="B98" s="142">
        <v>45255</v>
      </c>
      <c r="C98" t="s">
        <v>186</v>
      </c>
      <c r="D98" t="s">
        <v>198</v>
      </c>
      <c r="E98">
        <v>7228302</v>
      </c>
      <c r="F98" t="str">
        <f t="shared" si="2"/>
        <v>Low Income Residential</v>
      </c>
      <c r="G98">
        <f t="shared" si="3"/>
        <v>9</v>
      </c>
      <c r="I98" s="2">
        <v>20</v>
      </c>
      <c r="J98" s="438"/>
      <c r="K98" s="438"/>
    </row>
    <row r="99" spans="1:11" x14ac:dyDescent="0.35">
      <c r="A99" t="s">
        <v>211</v>
      </c>
      <c r="B99" s="142">
        <v>45255</v>
      </c>
      <c r="C99" t="s">
        <v>181</v>
      </c>
      <c r="D99" t="s">
        <v>201</v>
      </c>
      <c r="E99">
        <v>2677118</v>
      </c>
      <c r="F99" t="str">
        <f t="shared" si="2"/>
        <v>Medium C&amp;I</v>
      </c>
      <c r="G99">
        <f t="shared" si="3"/>
        <v>9</v>
      </c>
      <c r="I99" s="144" t="s">
        <v>143</v>
      </c>
      <c r="J99" s="438">
        <v>13791516</v>
      </c>
      <c r="K99" s="438">
        <v>698219</v>
      </c>
    </row>
    <row r="100" spans="1:11" x14ac:dyDescent="0.35">
      <c r="A100" t="s">
        <v>211</v>
      </c>
      <c r="B100" s="142">
        <v>45255</v>
      </c>
      <c r="C100" t="s">
        <v>181</v>
      </c>
      <c r="D100" t="s">
        <v>195</v>
      </c>
      <c r="E100">
        <v>54546782</v>
      </c>
      <c r="F100" t="str">
        <f t="shared" si="2"/>
        <v>Residential</v>
      </c>
      <c r="G100">
        <f t="shared" si="3"/>
        <v>9</v>
      </c>
      <c r="I100" s="144" t="s">
        <v>140</v>
      </c>
      <c r="J100" s="438">
        <v>3605612</v>
      </c>
      <c r="K100" s="438">
        <v>732305</v>
      </c>
    </row>
    <row r="101" spans="1:11" x14ac:dyDescent="0.35">
      <c r="A101" t="s">
        <v>211</v>
      </c>
      <c r="B101" s="142">
        <v>45255</v>
      </c>
      <c r="C101" t="s">
        <v>181</v>
      </c>
      <c r="D101" t="s">
        <v>198</v>
      </c>
      <c r="E101">
        <v>44908763</v>
      </c>
      <c r="F101" t="str">
        <f t="shared" si="2"/>
        <v>Low Income Residential</v>
      </c>
      <c r="G101">
        <f t="shared" si="3"/>
        <v>9</v>
      </c>
      <c r="I101" s="144" t="s">
        <v>142</v>
      </c>
      <c r="J101" s="438">
        <v>3800559</v>
      </c>
      <c r="K101" s="438">
        <v>1195611</v>
      </c>
    </row>
    <row r="102" spans="1:11" x14ac:dyDescent="0.35">
      <c r="A102" t="s">
        <v>221</v>
      </c>
      <c r="B102" s="142">
        <v>45255</v>
      </c>
      <c r="C102" t="s">
        <v>186</v>
      </c>
      <c r="D102" t="s">
        <v>201</v>
      </c>
      <c r="E102">
        <v>1695328</v>
      </c>
      <c r="F102" t="str">
        <f t="shared" si="2"/>
        <v>Medium C&amp;I</v>
      </c>
      <c r="G102">
        <f t="shared" si="3"/>
        <v>10</v>
      </c>
      <c r="I102" s="144" t="s">
        <v>139</v>
      </c>
      <c r="J102" s="438">
        <v>26907409</v>
      </c>
      <c r="K102" s="438">
        <v>8859414</v>
      </c>
    </row>
    <row r="103" spans="1:11" x14ac:dyDescent="0.35">
      <c r="A103" t="s">
        <v>221</v>
      </c>
      <c r="B103" s="142">
        <v>45255</v>
      </c>
      <c r="C103" t="s">
        <v>186</v>
      </c>
      <c r="D103" t="s">
        <v>202</v>
      </c>
      <c r="E103">
        <v>3035261</v>
      </c>
      <c r="F103" t="str">
        <f t="shared" si="2"/>
        <v>Large C&amp;I</v>
      </c>
      <c r="G103">
        <f t="shared" si="3"/>
        <v>10</v>
      </c>
      <c r="I103" s="144" t="s">
        <v>141</v>
      </c>
      <c r="J103" s="438">
        <v>3271093</v>
      </c>
      <c r="K103" s="438">
        <v>2050298</v>
      </c>
    </row>
    <row r="104" spans="1:11" x14ac:dyDescent="0.35">
      <c r="A104" t="s">
        <v>221</v>
      </c>
      <c r="B104" s="142">
        <v>45255</v>
      </c>
      <c r="C104" t="s">
        <v>181</v>
      </c>
      <c r="D104" t="s">
        <v>202</v>
      </c>
      <c r="E104">
        <v>26347901</v>
      </c>
      <c r="F104" t="str">
        <f t="shared" si="2"/>
        <v>Large C&amp;I</v>
      </c>
      <c r="G104">
        <f t="shared" si="3"/>
        <v>10</v>
      </c>
      <c r="I104" s="2">
        <v>18</v>
      </c>
      <c r="J104" s="438"/>
      <c r="K104" s="438"/>
    </row>
    <row r="105" spans="1:11" x14ac:dyDescent="0.35">
      <c r="A105" t="s">
        <v>221</v>
      </c>
      <c r="B105" s="142">
        <v>45255</v>
      </c>
      <c r="C105" t="s">
        <v>186</v>
      </c>
      <c r="D105" t="s">
        <v>200</v>
      </c>
      <c r="E105">
        <v>2689463</v>
      </c>
      <c r="F105" t="str">
        <f t="shared" si="2"/>
        <v>Small C&amp;I</v>
      </c>
      <c r="G105">
        <f t="shared" si="3"/>
        <v>10</v>
      </c>
      <c r="I105" s="144" t="s">
        <v>143</v>
      </c>
      <c r="J105" s="438">
        <v>3</v>
      </c>
      <c r="K105" s="438"/>
    </row>
    <row r="106" spans="1:11" x14ac:dyDescent="0.35">
      <c r="A106" t="s">
        <v>221</v>
      </c>
      <c r="B106" s="142">
        <v>45255</v>
      </c>
      <c r="C106" t="s">
        <v>181</v>
      </c>
      <c r="D106" t="s">
        <v>200</v>
      </c>
      <c r="E106">
        <v>4388576</v>
      </c>
      <c r="F106" t="str">
        <f t="shared" si="2"/>
        <v>Small C&amp;I</v>
      </c>
      <c r="G106">
        <f t="shared" si="3"/>
        <v>10</v>
      </c>
      <c r="I106" s="144" t="s">
        <v>140</v>
      </c>
      <c r="J106" s="438">
        <v>137</v>
      </c>
      <c r="K106" s="438">
        <v>10</v>
      </c>
    </row>
    <row r="107" spans="1:11" x14ac:dyDescent="0.35">
      <c r="A107" t="s">
        <v>221</v>
      </c>
      <c r="B107" s="142">
        <v>45255</v>
      </c>
      <c r="C107" t="s">
        <v>186</v>
      </c>
      <c r="D107" t="s">
        <v>195</v>
      </c>
      <c r="E107">
        <v>8395596</v>
      </c>
      <c r="F107" t="str">
        <f t="shared" si="2"/>
        <v>Residential</v>
      </c>
      <c r="G107">
        <f t="shared" si="3"/>
        <v>10</v>
      </c>
      <c r="I107" s="144" t="s">
        <v>142</v>
      </c>
      <c r="J107" s="438">
        <v>6</v>
      </c>
      <c r="K107" s="438"/>
    </row>
    <row r="108" spans="1:11" x14ac:dyDescent="0.35">
      <c r="A108" t="s">
        <v>221</v>
      </c>
      <c r="B108" s="142">
        <v>45255</v>
      </c>
      <c r="C108" t="s">
        <v>186</v>
      </c>
      <c r="D108" t="s">
        <v>198</v>
      </c>
      <c r="E108">
        <v>874066</v>
      </c>
      <c r="F108" t="str">
        <f t="shared" si="2"/>
        <v>Low Income Residential</v>
      </c>
      <c r="G108">
        <f t="shared" si="3"/>
        <v>10</v>
      </c>
      <c r="I108" s="144" t="s">
        <v>139</v>
      </c>
      <c r="J108" s="438">
        <v>242</v>
      </c>
      <c r="K108" s="438">
        <v>27</v>
      </c>
    </row>
    <row r="109" spans="1:11" x14ac:dyDescent="0.35">
      <c r="A109" t="s">
        <v>221</v>
      </c>
      <c r="B109" s="142">
        <v>45255</v>
      </c>
      <c r="C109" t="s">
        <v>181</v>
      </c>
      <c r="D109" t="s">
        <v>201</v>
      </c>
      <c r="E109">
        <v>5505595</v>
      </c>
      <c r="F109" t="str">
        <f t="shared" si="2"/>
        <v>Medium C&amp;I</v>
      </c>
      <c r="G109">
        <f t="shared" si="3"/>
        <v>10</v>
      </c>
      <c r="I109" s="144" t="s">
        <v>141</v>
      </c>
      <c r="J109" s="438">
        <v>38</v>
      </c>
      <c r="K109" s="438">
        <v>17</v>
      </c>
    </row>
    <row r="110" spans="1:11" x14ac:dyDescent="0.35">
      <c r="A110" t="s">
        <v>221</v>
      </c>
      <c r="B110" s="142">
        <v>45255</v>
      </c>
      <c r="C110" t="s">
        <v>181</v>
      </c>
      <c r="D110" t="s">
        <v>195</v>
      </c>
      <c r="E110">
        <v>30615362</v>
      </c>
      <c r="F110" t="str">
        <f t="shared" si="2"/>
        <v>Residential</v>
      </c>
      <c r="G110">
        <f t="shared" si="3"/>
        <v>10</v>
      </c>
      <c r="I110" s="2">
        <v>99</v>
      </c>
      <c r="J110" s="438"/>
      <c r="K110" s="438"/>
    </row>
    <row r="111" spans="1:11" x14ac:dyDescent="0.35">
      <c r="A111" t="s">
        <v>221</v>
      </c>
      <c r="B111" s="142">
        <v>45255</v>
      </c>
      <c r="C111" t="s">
        <v>181</v>
      </c>
      <c r="D111" t="s">
        <v>198</v>
      </c>
      <c r="E111">
        <v>3702791</v>
      </c>
      <c r="F111" t="str">
        <f t="shared" si="2"/>
        <v>Low Income Residential</v>
      </c>
      <c r="G111">
        <f t="shared" si="3"/>
        <v>10</v>
      </c>
      <c r="I111" s="144" t="s">
        <v>143</v>
      </c>
      <c r="J111" s="438">
        <v>4</v>
      </c>
      <c r="K111" s="438"/>
    </row>
    <row r="112" spans="1:11" x14ac:dyDescent="0.35">
      <c r="A112" t="s">
        <v>222</v>
      </c>
      <c r="B112" s="142">
        <v>45255</v>
      </c>
      <c r="C112" t="s">
        <v>186</v>
      </c>
      <c r="D112" t="s">
        <v>202</v>
      </c>
      <c r="E112">
        <v>1387368</v>
      </c>
      <c r="F112" t="str">
        <f t="shared" si="2"/>
        <v>Large C&amp;I</v>
      </c>
      <c r="G112">
        <f t="shared" si="3"/>
        <v>11</v>
      </c>
      <c r="I112" s="144" t="s">
        <v>140</v>
      </c>
      <c r="J112" s="438">
        <v>229</v>
      </c>
      <c r="K112" s="438">
        <v>17</v>
      </c>
    </row>
    <row r="113" spans="1:11" x14ac:dyDescent="0.35">
      <c r="A113" t="s">
        <v>222</v>
      </c>
      <c r="B113" s="142">
        <v>45255</v>
      </c>
      <c r="C113" t="s">
        <v>186</v>
      </c>
      <c r="D113" t="s">
        <v>201</v>
      </c>
      <c r="E113">
        <v>1546308</v>
      </c>
      <c r="F113" t="str">
        <f t="shared" si="2"/>
        <v>Medium C&amp;I</v>
      </c>
      <c r="G113">
        <f t="shared" si="3"/>
        <v>11</v>
      </c>
      <c r="I113" s="144" t="s">
        <v>142</v>
      </c>
      <c r="J113" s="438">
        <v>13</v>
      </c>
      <c r="K113" s="438"/>
    </row>
    <row r="114" spans="1:11" x14ac:dyDescent="0.35">
      <c r="A114" t="s">
        <v>222</v>
      </c>
      <c r="B114" s="142">
        <v>45255</v>
      </c>
      <c r="C114" t="s">
        <v>181</v>
      </c>
      <c r="D114" t="s">
        <v>202</v>
      </c>
      <c r="E114">
        <v>22381139</v>
      </c>
      <c r="F114" t="str">
        <f t="shared" si="2"/>
        <v>Large C&amp;I</v>
      </c>
      <c r="G114">
        <f t="shared" si="3"/>
        <v>11</v>
      </c>
      <c r="I114" s="144" t="s">
        <v>139</v>
      </c>
      <c r="J114" s="438">
        <v>318</v>
      </c>
      <c r="K114" s="438">
        <v>37</v>
      </c>
    </row>
    <row r="115" spans="1:11" x14ac:dyDescent="0.35">
      <c r="A115" t="s">
        <v>222</v>
      </c>
      <c r="B115" s="142">
        <v>45255</v>
      </c>
      <c r="C115" t="s">
        <v>186</v>
      </c>
      <c r="D115" t="s">
        <v>200</v>
      </c>
      <c r="E115">
        <v>3586915</v>
      </c>
      <c r="F115" t="str">
        <f t="shared" si="2"/>
        <v>Small C&amp;I</v>
      </c>
      <c r="G115">
        <f t="shared" si="3"/>
        <v>11</v>
      </c>
      <c r="I115" s="144" t="s">
        <v>141</v>
      </c>
      <c r="J115" s="438">
        <v>70</v>
      </c>
      <c r="K115" s="438">
        <v>22</v>
      </c>
    </row>
    <row r="116" spans="1:11" x14ac:dyDescent="0.35">
      <c r="A116" t="s">
        <v>222</v>
      </c>
      <c r="B116" s="142">
        <v>45255</v>
      </c>
      <c r="C116" t="s">
        <v>181</v>
      </c>
      <c r="D116" t="s">
        <v>200</v>
      </c>
      <c r="E116">
        <v>6997675</v>
      </c>
      <c r="F116" t="str">
        <f t="shared" si="2"/>
        <v>Small C&amp;I</v>
      </c>
      <c r="G116">
        <f t="shared" si="3"/>
        <v>11</v>
      </c>
    </row>
    <row r="117" spans="1:11" x14ac:dyDescent="0.35">
      <c r="A117" t="s">
        <v>222</v>
      </c>
      <c r="B117" s="142">
        <v>45255</v>
      </c>
      <c r="C117" t="s">
        <v>186</v>
      </c>
      <c r="D117" t="s">
        <v>195</v>
      </c>
      <c r="E117">
        <v>15805592</v>
      </c>
      <c r="F117" t="str">
        <f t="shared" si="2"/>
        <v>Residential</v>
      </c>
      <c r="G117">
        <f t="shared" si="3"/>
        <v>11</v>
      </c>
    </row>
    <row r="118" spans="1:11" x14ac:dyDescent="0.35">
      <c r="A118" t="s">
        <v>222</v>
      </c>
      <c r="B118" s="142">
        <v>45255</v>
      </c>
      <c r="C118" t="s">
        <v>186</v>
      </c>
      <c r="D118" t="s">
        <v>198</v>
      </c>
      <c r="E118">
        <v>1603761</v>
      </c>
      <c r="F118" t="str">
        <f t="shared" si="2"/>
        <v>Low Income Residential</v>
      </c>
      <c r="G118">
        <f t="shared" si="3"/>
        <v>11</v>
      </c>
    </row>
    <row r="119" spans="1:11" x14ac:dyDescent="0.35">
      <c r="A119" t="s">
        <v>222</v>
      </c>
      <c r="B119" s="142">
        <v>45255</v>
      </c>
      <c r="C119" t="s">
        <v>181</v>
      </c>
      <c r="D119" t="s">
        <v>201</v>
      </c>
      <c r="E119">
        <v>7156062</v>
      </c>
      <c r="F119" t="str">
        <f t="shared" si="2"/>
        <v>Medium C&amp;I</v>
      </c>
      <c r="G119">
        <f t="shared" si="3"/>
        <v>11</v>
      </c>
    </row>
    <row r="120" spans="1:11" x14ac:dyDescent="0.35">
      <c r="A120" t="s">
        <v>222</v>
      </c>
      <c r="B120" s="142">
        <v>45255</v>
      </c>
      <c r="C120" t="s">
        <v>181</v>
      </c>
      <c r="D120" t="s">
        <v>195</v>
      </c>
      <c r="E120">
        <v>64996873</v>
      </c>
      <c r="F120" t="str">
        <f t="shared" si="2"/>
        <v>Residential</v>
      </c>
      <c r="G120">
        <f t="shared" si="3"/>
        <v>11</v>
      </c>
    </row>
    <row r="121" spans="1:11" x14ac:dyDescent="0.35">
      <c r="A121" t="s">
        <v>222</v>
      </c>
      <c r="B121" s="142">
        <v>45255</v>
      </c>
      <c r="C121" t="s">
        <v>181</v>
      </c>
      <c r="D121" t="s">
        <v>198</v>
      </c>
      <c r="E121">
        <v>7773065</v>
      </c>
      <c r="F121" t="str">
        <f t="shared" si="2"/>
        <v>Low Income Residential</v>
      </c>
      <c r="G121">
        <f t="shared" si="3"/>
        <v>11</v>
      </c>
    </row>
    <row r="122" spans="1:11" x14ac:dyDescent="0.35">
      <c r="A122" t="s">
        <v>223</v>
      </c>
      <c r="B122" s="142">
        <v>45255</v>
      </c>
      <c r="C122" t="s">
        <v>186</v>
      </c>
      <c r="D122" t="s">
        <v>202</v>
      </c>
      <c r="E122">
        <v>44764</v>
      </c>
      <c r="F122" t="str">
        <f t="shared" si="2"/>
        <v>Large C&amp;I</v>
      </c>
      <c r="G122">
        <f t="shared" si="3"/>
        <v>12</v>
      </c>
    </row>
    <row r="123" spans="1:11" x14ac:dyDescent="0.35">
      <c r="A123" t="s">
        <v>223</v>
      </c>
      <c r="B123" s="142">
        <v>45255</v>
      </c>
      <c r="C123" t="s">
        <v>186</v>
      </c>
      <c r="D123" t="s">
        <v>201</v>
      </c>
      <c r="E123">
        <v>62504</v>
      </c>
      <c r="F123" t="str">
        <f t="shared" si="2"/>
        <v>Medium C&amp;I</v>
      </c>
      <c r="G123">
        <f t="shared" si="3"/>
        <v>12</v>
      </c>
    </row>
    <row r="124" spans="1:11" x14ac:dyDescent="0.35">
      <c r="A124" t="s">
        <v>223</v>
      </c>
      <c r="B124" s="142">
        <v>45255</v>
      </c>
      <c r="C124" t="s">
        <v>181</v>
      </c>
      <c r="D124" t="s">
        <v>202</v>
      </c>
      <c r="E124">
        <v>424205</v>
      </c>
      <c r="F124" t="str">
        <f t="shared" si="2"/>
        <v>Large C&amp;I</v>
      </c>
      <c r="G124">
        <f t="shared" si="3"/>
        <v>12</v>
      </c>
    </row>
    <row r="125" spans="1:11" x14ac:dyDescent="0.35">
      <c r="A125" t="s">
        <v>223</v>
      </c>
      <c r="B125" s="142">
        <v>45255</v>
      </c>
      <c r="C125" t="s">
        <v>186</v>
      </c>
      <c r="D125" t="s">
        <v>200</v>
      </c>
      <c r="E125">
        <v>107730</v>
      </c>
      <c r="F125" t="str">
        <f t="shared" si="2"/>
        <v>Small C&amp;I</v>
      </c>
      <c r="G125">
        <f t="shared" si="3"/>
        <v>12</v>
      </c>
    </row>
    <row r="126" spans="1:11" x14ac:dyDescent="0.35">
      <c r="A126" t="s">
        <v>223</v>
      </c>
      <c r="B126" s="142">
        <v>45255</v>
      </c>
      <c r="C126" t="s">
        <v>181</v>
      </c>
      <c r="D126" t="s">
        <v>200</v>
      </c>
      <c r="E126">
        <v>212909</v>
      </c>
      <c r="F126" t="str">
        <f t="shared" si="2"/>
        <v>Small C&amp;I</v>
      </c>
      <c r="G126">
        <f t="shared" si="3"/>
        <v>12</v>
      </c>
    </row>
    <row r="127" spans="1:11" x14ac:dyDescent="0.35">
      <c r="A127" t="s">
        <v>223</v>
      </c>
      <c r="B127" s="142">
        <v>45255</v>
      </c>
      <c r="C127" t="s">
        <v>186</v>
      </c>
      <c r="D127" t="s">
        <v>195</v>
      </c>
      <c r="E127">
        <v>109973</v>
      </c>
      <c r="F127" t="str">
        <f t="shared" ref="F127:F145" si="4">TRIM(MID(D127,3,50))</f>
        <v>Residential</v>
      </c>
      <c r="G127">
        <f t="shared" ref="G127:G145" si="5">VALUE(TRIM(MID(A127,6,2)))</f>
        <v>12</v>
      </c>
    </row>
    <row r="128" spans="1:11" x14ac:dyDescent="0.35">
      <c r="A128" t="s">
        <v>223</v>
      </c>
      <c r="B128" s="142">
        <v>45255</v>
      </c>
      <c r="C128" t="s">
        <v>186</v>
      </c>
      <c r="D128" t="s">
        <v>198</v>
      </c>
      <c r="E128">
        <v>13901</v>
      </c>
      <c r="F128" t="str">
        <f t="shared" si="4"/>
        <v>Low Income Residential</v>
      </c>
      <c r="G128">
        <f t="shared" si="5"/>
        <v>12</v>
      </c>
    </row>
    <row r="129" spans="1:7" x14ac:dyDescent="0.35">
      <c r="A129" t="s">
        <v>223</v>
      </c>
      <c r="B129" s="142">
        <v>45255</v>
      </c>
      <c r="C129" t="s">
        <v>181</v>
      </c>
      <c r="D129" t="s">
        <v>201</v>
      </c>
      <c r="E129">
        <v>333093</v>
      </c>
      <c r="F129" t="str">
        <f t="shared" si="4"/>
        <v>Medium C&amp;I</v>
      </c>
      <c r="G129">
        <f t="shared" si="5"/>
        <v>12</v>
      </c>
    </row>
    <row r="130" spans="1:7" x14ac:dyDescent="0.35">
      <c r="A130" t="s">
        <v>223</v>
      </c>
      <c r="B130" s="142">
        <v>45255</v>
      </c>
      <c r="C130" t="s">
        <v>181</v>
      </c>
      <c r="D130" t="s">
        <v>195</v>
      </c>
      <c r="E130">
        <v>480210</v>
      </c>
      <c r="F130" t="str">
        <f t="shared" si="4"/>
        <v>Residential</v>
      </c>
      <c r="G130">
        <f t="shared" si="5"/>
        <v>12</v>
      </c>
    </row>
    <row r="131" spans="1:7" x14ac:dyDescent="0.35">
      <c r="A131" t="s">
        <v>223</v>
      </c>
      <c r="B131" s="142">
        <v>45255</v>
      </c>
      <c r="C131" t="s">
        <v>181</v>
      </c>
      <c r="D131" t="s">
        <v>198</v>
      </c>
      <c r="E131">
        <v>80847</v>
      </c>
      <c r="F131" t="str">
        <f t="shared" si="4"/>
        <v>Low Income Residential</v>
      </c>
      <c r="G131">
        <f t="shared" si="5"/>
        <v>12</v>
      </c>
    </row>
    <row r="132" spans="1:7" x14ac:dyDescent="0.35">
      <c r="A132" t="s">
        <v>213</v>
      </c>
      <c r="B132" s="142">
        <v>45255</v>
      </c>
      <c r="C132" t="s">
        <v>186</v>
      </c>
      <c r="D132" t="s">
        <v>202</v>
      </c>
      <c r="E132">
        <v>1068000</v>
      </c>
      <c r="F132" t="str">
        <f t="shared" si="4"/>
        <v>Large C&amp;I</v>
      </c>
      <c r="G132">
        <f t="shared" si="5"/>
        <v>14</v>
      </c>
    </row>
    <row r="133" spans="1:7" x14ac:dyDescent="0.35">
      <c r="A133" t="s">
        <v>213</v>
      </c>
      <c r="B133" s="142">
        <v>45255</v>
      </c>
      <c r="C133" t="s">
        <v>186</v>
      </c>
      <c r="D133" t="s">
        <v>201</v>
      </c>
      <c r="E133">
        <v>760411</v>
      </c>
      <c r="F133" t="str">
        <f t="shared" si="4"/>
        <v>Medium C&amp;I</v>
      </c>
      <c r="G133">
        <f t="shared" si="5"/>
        <v>14</v>
      </c>
    </row>
    <row r="134" spans="1:7" x14ac:dyDescent="0.35">
      <c r="A134" t="s">
        <v>213</v>
      </c>
      <c r="B134" s="142">
        <v>45255</v>
      </c>
      <c r="C134" t="s">
        <v>181</v>
      </c>
      <c r="D134" t="s">
        <v>202</v>
      </c>
      <c r="E134">
        <v>15998964</v>
      </c>
      <c r="F134" t="str">
        <f t="shared" si="4"/>
        <v>Large C&amp;I</v>
      </c>
      <c r="G134">
        <f t="shared" si="5"/>
        <v>14</v>
      </c>
    </row>
    <row r="135" spans="1:7" x14ac:dyDescent="0.35">
      <c r="A135" t="s">
        <v>213</v>
      </c>
      <c r="B135" s="142">
        <v>45255</v>
      </c>
      <c r="C135" t="s">
        <v>186</v>
      </c>
      <c r="D135" t="s">
        <v>200</v>
      </c>
      <c r="E135">
        <v>2093352</v>
      </c>
      <c r="F135" t="str">
        <f t="shared" si="4"/>
        <v>Small C&amp;I</v>
      </c>
      <c r="G135">
        <f t="shared" si="5"/>
        <v>14</v>
      </c>
    </row>
    <row r="136" spans="1:7" x14ac:dyDescent="0.35">
      <c r="A136" t="s">
        <v>213</v>
      </c>
      <c r="B136" s="142">
        <v>45255</v>
      </c>
      <c r="C136" t="s">
        <v>181</v>
      </c>
      <c r="D136" t="s">
        <v>200</v>
      </c>
      <c r="E136">
        <v>4117893</v>
      </c>
      <c r="F136" t="str">
        <f t="shared" si="4"/>
        <v>Small C&amp;I</v>
      </c>
      <c r="G136">
        <f t="shared" si="5"/>
        <v>14</v>
      </c>
    </row>
    <row r="137" spans="1:7" x14ac:dyDescent="0.35">
      <c r="A137" t="s">
        <v>213</v>
      </c>
      <c r="B137" s="142">
        <v>45255</v>
      </c>
      <c r="C137" t="s">
        <v>186</v>
      </c>
      <c r="D137" t="s">
        <v>195</v>
      </c>
      <c r="E137">
        <v>12600359</v>
      </c>
      <c r="F137" t="str">
        <f t="shared" si="4"/>
        <v>Residential</v>
      </c>
      <c r="G137">
        <f t="shared" si="5"/>
        <v>14</v>
      </c>
    </row>
    <row r="138" spans="1:7" x14ac:dyDescent="0.35">
      <c r="A138" t="s">
        <v>213</v>
      </c>
      <c r="B138" s="142">
        <v>45255</v>
      </c>
      <c r="C138" t="s">
        <v>186</v>
      </c>
      <c r="D138" t="s">
        <v>198</v>
      </c>
      <c r="E138">
        <v>664204</v>
      </c>
      <c r="F138" t="str">
        <f t="shared" si="4"/>
        <v>Low Income Residential</v>
      </c>
      <c r="G138">
        <f t="shared" si="5"/>
        <v>14</v>
      </c>
    </row>
    <row r="139" spans="1:7" x14ac:dyDescent="0.35">
      <c r="A139" t="s">
        <v>213</v>
      </c>
      <c r="B139" s="142">
        <v>45255</v>
      </c>
      <c r="C139" t="s">
        <v>181</v>
      </c>
      <c r="D139" t="s">
        <v>201</v>
      </c>
      <c r="E139">
        <v>4441761</v>
      </c>
      <c r="F139" t="str">
        <f t="shared" si="4"/>
        <v>Medium C&amp;I</v>
      </c>
      <c r="G139">
        <f t="shared" si="5"/>
        <v>14</v>
      </c>
    </row>
    <row r="140" spans="1:7" x14ac:dyDescent="0.35">
      <c r="A140" t="s">
        <v>213</v>
      </c>
      <c r="B140" s="142">
        <v>45255</v>
      </c>
      <c r="C140" t="s">
        <v>181</v>
      </c>
      <c r="D140" t="s">
        <v>195</v>
      </c>
      <c r="E140">
        <v>43425293</v>
      </c>
      <c r="F140" t="str">
        <f t="shared" si="4"/>
        <v>Residential</v>
      </c>
      <c r="G140">
        <f t="shared" si="5"/>
        <v>14</v>
      </c>
    </row>
    <row r="141" spans="1:7" x14ac:dyDescent="0.35">
      <c r="A141" t="s">
        <v>213</v>
      </c>
      <c r="B141" s="142">
        <v>45255</v>
      </c>
      <c r="C141" t="s">
        <v>181</v>
      </c>
      <c r="D141" t="s">
        <v>198</v>
      </c>
      <c r="E141">
        <v>3317489</v>
      </c>
      <c r="F141" t="str">
        <f t="shared" si="4"/>
        <v>Low Income Residential</v>
      </c>
      <c r="G141">
        <f t="shared" si="5"/>
        <v>14</v>
      </c>
    </row>
    <row r="142" spans="1:7" x14ac:dyDescent="0.35">
      <c r="A142" t="s">
        <v>214</v>
      </c>
      <c r="B142" s="142">
        <v>45255</v>
      </c>
      <c r="C142" t="s">
        <v>186</v>
      </c>
      <c r="D142" t="s">
        <v>202</v>
      </c>
      <c r="E142">
        <v>113</v>
      </c>
      <c r="F142" t="str">
        <f t="shared" si="4"/>
        <v>Large C&amp;I</v>
      </c>
      <c r="G142">
        <f t="shared" si="5"/>
        <v>15</v>
      </c>
    </row>
    <row r="143" spans="1:7" x14ac:dyDescent="0.35">
      <c r="A143" t="s">
        <v>214</v>
      </c>
      <c r="B143" s="142">
        <v>45255</v>
      </c>
      <c r="C143" t="s">
        <v>186</v>
      </c>
      <c r="D143" t="s">
        <v>201</v>
      </c>
      <c r="E143">
        <v>501</v>
      </c>
      <c r="F143" t="str">
        <f t="shared" si="4"/>
        <v>Medium C&amp;I</v>
      </c>
      <c r="G143">
        <f t="shared" si="5"/>
        <v>15</v>
      </c>
    </row>
    <row r="144" spans="1:7" x14ac:dyDescent="0.35">
      <c r="A144" t="s">
        <v>214</v>
      </c>
      <c r="B144" s="142">
        <v>45255</v>
      </c>
      <c r="C144" t="s">
        <v>181</v>
      </c>
      <c r="D144" t="s">
        <v>202</v>
      </c>
      <c r="E144">
        <v>9265</v>
      </c>
      <c r="F144" t="str">
        <f t="shared" si="4"/>
        <v>Large C&amp;I</v>
      </c>
      <c r="G144">
        <f t="shared" si="5"/>
        <v>15</v>
      </c>
    </row>
    <row r="145" spans="1:7" x14ac:dyDescent="0.35">
      <c r="A145" t="s">
        <v>214</v>
      </c>
      <c r="B145" s="142">
        <v>45255</v>
      </c>
      <c r="C145" t="s">
        <v>186</v>
      </c>
      <c r="D145" t="s">
        <v>200</v>
      </c>
      <c r="E145">
        <v>15844</v>
      </c>
      <c r="F145" t="str">
        <f t="shared" si="4"/>
        <v>Small C&amp;I</v>
      </c>
      <c r="G145">
        <f t="shared" si="5"/>
        <v>15</v>
      </c>
    </row>
    <row r="146" spans="1:7" x14ac:dyDescent="0.35">
      <c r="A146" t="s">
        <v>214</v>
      </c>
      <c r="B146" s="142">
        <v>45255</v>
      </c>
      <c r="C146" t="s">
        <v>181</v>
      </c>
      <c r="D146" t="s">
        <v>200</v>
      </c>
      <c r="E146">
        <v>31179</v>
      </c>
      <c r="F146" t="str">
        <f t="shared" ref="F146:F182" si="6">TRIM(MID(D146,3,50))</f>
        <v>Small C&amp;I</v>
      </c>
      <c r="G146">
        <f t="shared" ref="G146:G182" si="7">VALUE(TRIM(MID(A146,6,2)))</f>
        <v>15</v>
      </c>
    </row>
    <row r="147" spans="1:7" x14ac:dyDescent="0.35">
      <c r="A147" t="s">
        <v>214</v>
      </c>
      <c r="B147" s="142">
        <v>45255</v>
      </c>
      <c r="C147" t="s">
        <v>186</v>
      </c>
      <c r="D147" t="s">
        <v>195</v>
      </c>
      <c r="E147">
        <v>159460</v>
      </c>
      <c r="F147" t="str">
        <f t="shared" si="6"/>
        <v>Residential</v>
      </c>
      <c r="G147">
        <f t="shared" si="7"/>
        <v>15</v>
      </c>
    </row>
    <row r="148" spans="1:7" x14ac:dyDescent="0.35">
      <c r="A148" t="s">
        <v>214</v>
      </c>
      <c r="B148" s="142">
        <v>45255</v>
      </c>
      <c r="C148" t="s">
        <v>186</v>
      </c>
      <c r="D148" t="s">
        <v>198</v>
      </c>
      <c r="E148">
        <v>8606</v>
      </c>
      <c r="F148" t="str">
        <f t="shared" si="6"/>
        <v>Low Income Residential</v>
      </c>
      <c r="G148">
        <f t="shared" si="7"/>
        <v>15</v>
      </c>
    </row>
    <row r="149" spans="1:7" x14ac:dyDescent="0.35">
      <c r="A149" t="s">
        <v>214</v>
      </c>
      <c r="B149" s="142">
        <v>45255</v>
      </c>
      <c r="C149" t="s">
        <v>181</v>
      </c>
      <c r="D149" t="s">
        <v>201</v>
      </c>
      <c r="E149">
        <v>11627</v>
      </c>
      <c r="F149" t="str">
        <f t="shared" si="6"/>
        <v>Medium C&amp;I</v>
      </c>
      <c r="G149">
        <f t="shared" si="7"/>
        <v>15</v>
      </c>
    </row>
    <row r="150" spans="1:7" x14ac:dyDescent="0.35">
      <c r="A150" t="s">
        <v>214</v>
      </c>
      <c r="B150" s="142">
        <v>45255</v>
      </c>
      <c r="C150" t="s">
        <v>181</v>
      </c>
      <c r="D150" t="s">
        <v>195</v>
      </c>
      <c r="E150">
        <v>502651</v>
      </c>
      <c r="F150" t="str">
        <f t="shared" si="6"/>
        <v>Residential</v>
      </c>
      <c r="G150">
        <f t="shared" si="7"/>
        <v>15</v>
      </c>
    </row>
    <row r="151" spans="1:7" x14ac:dyDescent="0.35">
      <c r="A151" t="s">
        <v>214</v>
      </c>
      <c r="B151" s="142">
        <v>45255</v>
      </c>
      <c r="C151" t="s">
        <v>181</v>
      </c>
      <c r="D151" t="s">
        <v>198</v>
      </c>
      <c r="E151">
        <v>38296</v>
      </c>
      <c r="F151" t="str">
        <f t="shared" si="6"/>
        <v>Low Income Residential</v>
      </c>
      <c r="G151">
        <f t="shared" si="7"/>
        <v>15</v>
      </c>
    </row>
    <row r="152" spans="1:7" x14ac:dyDescent="0.35">
      <c r="A152" t="s">
        <v>215</v>
      </c>
      <c r="B152" s="142">
        <v>45255</v>
      </c>
      <c r="C152" t="s">
        <v>186</v>
      </c>
      <c r="D152" t="s">
        <v>195</v>
      </c>
      <c r="E152">
        <v>3</v>
      </c>
      <c r="F152" t="str">
        <f t="shared" si="6"/>
        <v>Residential</v>
      </c>
      <c r="G152">
        <f t="shared" si="7"/>
        <v>17</v>
      </c>
    </row>
    <row r="153" spans="1:7" x14ac:dyDescent="0.35">
      <c r="A153" t="s">
        <v>215</v>
      </c>
      <c r="B153" s="142">
        <v>45255</v>
      </c>
      <c r="C153" t="s">
        <v>186</v>
      </c>
      <c r="D153" t="s">
        <v>198</v>
      </c>
      <c r="E153">
        <v>383</v>
      </c>
      <c r="F153" t="str">
        <f t="shared" si="6"/>
        <v>Low Income Residential</v>
      </c>
      <c r="G153">
        <f t="shared" si="7"/>
        <v>17</v>
      </c>
    </row>
    <row r="154" spans="1:7" x14ac:dyDescent="0.35">
      <c r="A154" t="s">
        <v>215</v>
      </c>
      <c r="B154" s="142">
        <v>45255</v>
      </c>
      <c r="C154" t="s">
        <v>181</v>
      </c>
      <c r="D154" t="s">
        <v>195</v>
      </c>
      <c r="E154">
        <v>9</v>
      </c>
      <c r="F154" t="str">
        <f t="shared" si="6"/>
        <v>Residential</v>
      </c>
      <c r="G154">
        <f t="shared" si="7"/>
        <v>17</v>
      </c>
    </row>
    <row r="155" spans="1:7" x14ac:dyDescent="0.35">
      <c r="A155" t="s">
        <v>215</v>
      </c>
      <c r="B155" s="142">
        <v>45255</v>
      </c>
      <c r="C155" t="s">
        <v>181</v>
      </c>
      <c r="D155" t="s">
        <v>198</v>
      </c>
      <c r="E155">
        <v>1956</v>
      </c>
      <c r="F155" t="str">
        <f t="shared" si="6"/>
        <v>Low Income Residential</v>
      </c>
      <c r="G155">
        <f t="shared" si="7"/>
        <v>17</v>
      </c>
    </row>
    <row r="156" spans="1:7" x14ac:dyDescent="0.35">
      <c r="A156" t="s">
        <v>216</v>
      </c>
      <c r="B156" s="142">
        <v>45255</v>
      </c>
      <c r="C156" t="s">
        <v>181</v>
      </c>
      <c r="D156" t="s">
        <v>195</v>
      </c>
      <c r="E156">
        <v>242</v>
      </c>
      <c r="F156" t="str">
        <f t="shared" si="6"/>
        <v>Residential</v>
      </c>
      <c r="G156">
        <f t="shared" si="7"/>
        <v>18</v>
      </c>
    </row>
    <row r="157" spans="1:7" x14ac:dyDescent="0.35">
      <c r="A157" t="s">
        <v>216</v>
      </c>
      <c r="B157" s="142">
        <v>45255</v>
      </c>
      <c r="C157" t="s">
        <v>186</v>
      </c>
      <c r="D157" t="s">
        <v>195</v>
      </c>
      <c r="E157">
        <v>27</v>
      </c>
      <c r="F157" t="str">
        <f t="shared" si="6"/>
        <v>Residential</v>
      </c>
      <c r="G157">
        <f t="shared" si="7"/>
        <v>18</v>
      </c>
    </row>
    <row r="158" spans="1:7" x14ac:dyDescent="0.35">
      <c r="A158" t="s">
        <v>216</v>
      </c>
      <c r="B158" s="142">
        <v>45255</v>
      </c>
      <c r="C158" t="s">
        <v>181</v>
      </c>
      <c r="D158" t="s">
        <v>198</v>
      </c>
      <c r="E158">
        <v>137</v>
      </c>
      <c r="F158" t="str">
        <f t="shared" si="6"/>
        <v>Low Income Residential</v>
      </c>
      <c r="G158">
        <f t="shared" si="7"/>
        <v>18</v>
      </c>
    </row>
    <row r="159" spans="1:7" x14ac:dyDescent="0.35">
      <c r="A159" t="s">
        <v>216</v>
      </c>
      <c r="B159" s="142">
        <v>45255</v>
      </c>
      <c r="C159" t="s">
        <v>186</v>
      </c>
      <c r="D159" t="s">
        <v>198</v>
      </c>
      <c r="E159">
        <v>10</v>
      </c>
      <c r="F159" t="str">
        <f t="shared" si="6"/>
        <v>Low Income Residential</v>
      </c>
      <c r="G159">
        <f t="shared" si="7"/>
        <v>18</v>
      </c>
    </row>
    <row r="160" spans="1:7" x14ac:dyDescent="0.35">
      <c r="A160" t="s">
        <v>216</v>
      </c>
      <c r="B160" s="142">
        <v>45255</v>
      </c>
      <c r="C160" t="s">
        <v>181</v>
      </c>
      <c r="D160" t="s">
        <v>200</v>
      </c>
      <c r="E160">
        <v>38</v>
      </c>
      <c r="F160" t="str">
        <f t="shared" si="6"/>
        <v>Small C&amp;I</v>
      </c>
      <c r="G160">
        <f t="shared" si="7"/>
        <v>18</v>
      </c>
    </row>
    <row r="161" spans="1:7" x14ac:dyDescent="0.35">
      <c r="A161" t="s">
        <v>216</v>
      </c>
      <c r="B161" s="142">
        <v>45255</v>
      </c>
      <c r="C161" t="s">
        <v>186</v>
      </c>
      <c r="D161" t="s">
        <v>200</v>
      </c>
      <c r="E161">
        <v>17</v>
      </c>
      <c r="F161" t="str">
        <f t="shared" si="6"/>
        <v>Small C&amp;I</v>
      </c>
      <c r="G161">
        <f t="shared" si="7"/>
        <v>18</v>
      </c>
    </row>
    <row r="162" spans="1:7" x14ac:dyDescent="0.35">
      <c r="A162" t="s">
        <v>216</v>
      </c>
      <c r="B162" s="142">
        <v>45255</v>
      </c>
      <c r="C162" t="s">
        <v>181</v>
      </c>
      <c r="D162" t="s">
        <v>201</v>
      </c>
      <c r="E162">
        <v>6</v>
      </c>
      <c r="F162" t="str">
        <f t="shared" si="6"/>
        <v>Medium C&amp;I</v>
      </c>
      <c r="G162">
        <f t="shared" si="7"/>
        <v>18</v>
      </c>
    </row>
    <row r="163" spans="1:7" x14ac:dyDescent="0.35">
      <c r="A163" t="s">
        <v>216</v>
      </c>
      <c r="B163" s="142">
        <v>45255</v>
      </c>
      <c r="C163" t="s">
        <v>181</v>
      </c>
      <c r="D163" t="s">
        <v>202</v>
      </c>
      <c r="E163">
        <v>3</v>
      </c>
      <c r="F163" t="str">
        <f t="shared" si="6"/>
        <v>Large C&amp;I</v>
      </c>
      <c r="G163">
        <f t="shared" si="7"/>
        <v>18</v>
      </c>
    </row>
    <row r="164" spans="1:7" x14ac:dyDescent="0.35">
      <c r="A164" t="s">
        <v>217</v>
      </c>
      <c r="B164" s="142">
        <v>45255</v>
      </c>
      <c r="C164" t="s">
        <v>181</v>
      </c>
      <c r="D164" t="s">
        <v>195</v>
      </c>
      <c r="E164">
        <v>318</v>
      </c>
      <c r="F164" t="str">
        <f t="shared" si="6"/>
        <v>Residential</v>
      </c>
      <c r="G164">
        <f t="shared" si="7"/>
        <v>99</v>
      </c>
    </row>
    <row r="165" spans="1:7" x14ac:dyDescent="0.35">
      <c r="A165" t="s">
        <v>217</v>
      </c>
      <c r="B165" s="142">
        <v>45255</v>
      </c>
      <c r="C165" t="s">
        <v>186</v>
      </c>
      <c r="D165" t="s">
        <v>195</v>
      </c>
      <c r="E165">
        <v>37</v>
      </c>
      <c r="F165" t="str">
        <f t="shared" si="6"/>
        <v>Residential</v>
      </c>
      <c r="G165">
        <f t="shared" si="7"/>
        <v>99</v>
      </c>
    </row>
    <row r="166" spans="1:7" x14ac:dyDescent="0.35">
      <c r="A166" t="s">
        <v>217</v>
      </c>
      <c r="B166" s="142">
        <v>45255</v>
      </c>
      <c r="C166" t="s">
        <v>181</v>
      </c>
      <c r="D166" t="s">
        <v>198</v>
      </c>
      <c r="E166">
        <v>229</v>
      </c>
      <c r="F166" t="str">
        <f t="shared" si="6"/>
        <v>Low Income Residential</v>
      </c>
      <c r="G166">
        <f t="shared" si="7"/>
        <v>99</v>
      </c>
    </row>
    <row r="167" spans="1:7" x14ac:dyDescent="0.35">
      <c r="A167" t="s">
        <v>217</v>
      </c>
      <c r="B167" s="142">
        <v>45255</v>
      </c>
      <c r="C167" t="s">
        <v>186</v>
      </c>
      <c r="D167" t="s">
        <v>198</v>
      </c>
      <c r="E167">
        <v>17</v>
      </c>
      <c r="F167" t="str">
        <f t="shared" si="6"/>
        <v>Low Income Residential</v>
      </c>
      <c r="G167">
        <f t="shared" si="7"/>
        <v>99</v>
      </c>
    </row>
    <row r="168" spans="1:7" x14ac:dyDescent="0.35">
      <c r="A168" t="s">
        <v>217</v>
      </c>
      <c r="B168" s="142">
        <v>45255</v>
      </c>
      <c r="C168" t="s">
        <v>181</v>
      </c>
      <c r="D168" t="s">
        <v>200</v>
      </c>
      <c r="E168">
        <v>70</v>
      </c>
      <c r="F168" t="str">
        <f t="shared" si="6"/>
        <v>Small C&amp;I</v>
      </c>
      <c r="G168">
        <f t="shared" si="7"/>
        <v>99</v>
      </c>
    </row>
    <row r="169" spans="1:7" x14ac:dyDescent="0.35">
      <c r="A169" t="s">
        <v>217</v>
      </c>
      <c r="B169" s="142">
        <v>45255</v>
      </c>
      <c r="C169" t="s">
        <v>186</v>
      </c>
      <c r="D169" t="s">
        <v>200</v>
      </c>
      <c r="E169">
        <v>22</v>
      </c>
      <c r="F169" t="str">
        <f t="shared" si="6"/>
        <v>Small C&amp;I</v>
      </c>
      <c r="G169">
        <f t="shared" si="7"/>
        <v>99</v>
      </c>
    </row>
    <row r="170" spans="1:7" x14ac:dyDescent="0.35">
      <c r="A170" t="s">
        <v>217</v>
      </c>
      <c r="B170" s="142">
        <v>45255</v>
      </c>
      <c r="C170" t="s">
        <v>181</v>
      </c>
      <c r="D170" t="s">
        <v>201</v>
      </c>
      <c r="E170">
        <v>13</v>
      </c>
      <c r="F170" t="str">
        <f t="shared" si="6"/>
        <v>Medium C&amp;I</v>
      </c>
      <c r="G170">
        <f t="shared" si="7"/>
        <v>99</v>
      </c>
    </row>
    <row r="171" spans="1:7" x14ac:dyDescent="0.35">
      <c r="A171" t="s">
        <v>217</v>
      </c>
      <c r="B171" s="142">
        <v>45255</v>
      </c>
      <c r="C171" t="s">
        <v>181</v>
      </c>
      <c r="D171" t="s">
        <v>202</v>
      </c>
      <c r="E171">
        <v>4</v>
      </c>
      <c r="F171" t="str">
        <f t="shared" si="6"/>
        <v>Large C&amp;I</v>
      </c>
      <c r="G171">
        <f t="shared" si="7"/>
        <v>99</v>
      </c>
    </row>
    <row r="172" spans="1:7" x14ac:dyDescent="0.35">
      <c r="A172" t="s">
        <v>218</v>
      </c>
      <c r="B172" s="142">
        <v>45255</v>
      </c>
      <c r="C172" t="s">
        <v>186</v>
      </c>
      <c r="D172" t="s">
        <v>195</v>
      </c>
      <c r="E172">
        <v>1839</v>
      </c>
      <c r="F172" t="str">
        <f t="shared" si="6"/>
        <v>Residential</v>
      </c>
      <c r="G172">
        <f t="shared" si="7"/>
        <v>19</v>
      </c>
    </row>
    <row r="173" spans="1:7" x14ac:dyDescent="0.35">
      <c r="A173" t="s">
        <v>218</v>
      </c>
      <c r="B173" s="142">
        <v>45255</v>
      </c>
      <c r="C173" t="s">
        <v>186</v>
      </c>
      <c r="D173" t="s">
        <v>198</v>
      </c>
      <c r="E173">
        <v>812</v>
      </c>
      <c r="F173" t="str">
        <f t="shared" si="6"/>
        <v>Low Income Residential</v>
      </c>
      <c r="G173">
        <f t="shared" si="7"/>
        <v>19</v>
      </c>
    </row>
    <row r="174" spans="1:7" x14ac:dyDescent="0.35">
      <c r="A174" t="s">
        <v>218</v>
      </c>
      <c r="B174" s="142">
        <v>45255</v>
      </c>
      <c r="C174" t="s">
        <v>181</v>
      </c>
      <c r="D174" t="s">
        <v>201</v>
      </c>
      <c r="E174">
        <v>29</v>
      </c>
      <c r="F174" t="str">
        <f t="shared" si="6"/>
        <v>Medium C&amp;I</v>
      </c>
      <c r="G174">
        <f t="shared" si="7"/>
        <v>19</v>
      </c>
    </row>
    <row r="175" spans="1:7" x14ac:dyDescent="0.35">
      <c r="A175" t="s">
        <v>218</v>
      </c>
      <c r="B175" s="142">
        <v>45255</v>
      </c>
      <c r="C175" t="s">
        <v>186</v>
      </c>
      <c r="D175" t="s">
        <v>200</v>
      </c>
      <c r="E175">
        <v>46</v>
      </c>
      <c r="F175" t="str">
        <f t="shared" si="6"/>
        <v>Small C&amp;I</v>
      </c>
      <c r="G175">
        <f t="shared" si="7"/>
        <v>19</v>
      </c>
    </row>
    <row r="176" spans="1:7" x14ac:dyDescent="0.35">
      <c r="A176" t="s">
        <v>218</v>
      </c>
      <c r="B176" s="142">
        <v>45255</v>
      </c>
      <c r="C176" t="s">
        <v>186</v>
      </c>
      <c r="D176" t="s">
        <v>201</v>
      </c>
      <c r="E176">
        <v>1</v>
      </c>
      <c r="F176" t="str">
        <f t="shared" si="6"/>
        <v>Medium C&amp;I</v>
      </c>
      <c r="G176">
        <f t="shared" si="7"/>
        <v>19</v>
      </c>
    </row>
    <row r="177" spans="1:7" x14ac:dyDescent="0.35">
      <c r="A177" t="s">
        <v>218</v>
      </c>
      <c r="B177" s="142">
        <v>45255</v>
      </c>
      <c r="C177" t="s">
        <v>181</v>
      </c>
      <c r="D177" t="s">
        <v>200</v>
      </c>
      <c r="E177">
        <v>123</v>
      </c>
      <c r="F177" t="str">
        <f t="shared" si="6"/>
        <v>Small C&amp;I</v>
      </c>
      <c r="G177">
        <f t="shared" si="7"/>
        <v>19</v>
      </c>
    </row>
    <row r="178" spans="1:7" x14ac:dyDescent="0.35">
      <c r="A178" t="s">
        <v>218</v>
      </c>
      <c r="B178" s="142">
        <v>45255</v>
      </c>
      <c r="C178" t="s">
        <v>181</v>
      </c>
      <c r="D178" t="s">
        <v>202</v>
      </c>
      <c r="E178">
        <v>16</v>
      </c>
      <c r="F178" t="str">
        <f t="shared" si="6"/>
        <v>Large C&amp;I</v>
      </c>
      <c r="G178">
        <f t="shared" si="7"/>
        <v>19</v>
      </c>
    </row>
    <row r="179" spans="1:7" x14ac:dyDescent="0.35">
      <c r="A179" t="s">
        <v>218</v>
      </c>
      <c r="B179" s="142">
        <v>45255</v>
      </c>
      <c r="C179" t="s">
        <v>181</v>
      </c>
      <c r="D179" t="s">
        <v>195</v>
      </c>
      <c r="E179">
        <v>6885</v>
      </c>
      <c r="F179" t="str">
        <f t="shared" si="6"/>
        <v>Residential</v>
      </c>
      <c r="G179">
        <f t="shared" si="7"/>
        <v>19</v>
      </c>
    </row>
    <row r="180" spans="1:7" x14ac:dyDescent="0.35">
      <c r="A180" t="s">
        <v>218</v>
      </c>
      <c r="B180" s="142">
        <v>45255</v>
      </c>
      <c r="C180" t="s">
        <v>181</v>
      </c>
      <c r="D180" t="s">
        <v>198</v>
      </c>
      <c r="E180">
        <v>3937</v>
      </c>
      <c r="F180" t="str">
        <f t="shared" si="6"/>
        <v>Low Income Residential</v>
      </c>
      <c r="G180">
        <f t="shared" si="7"/>
        <v>19</v>
      </c>
    </row>
    <row r="181" spans="1:7" x14ac:dyDescent="0.35">
      <c r="A181" t="s">
        <v>219</v>
      </c>
      <c r="B181" s="142">
        <v>45255</v>
      </c>
      <c r="C181" t="s">
        <v>186</v>
      </c>
      <c r="D181" t="s">
        <v>202</v>
      </c>
      <c r="E181">
        <v>698219</v>
      </c>
      <c r="F181" t="str">
        <f t="shared" si="6"/>
        <v>Large C&amp;I</v>
      </c>
      <c r="G181">
        <f t="shared" si="7"/>
        <v>20</v>
      </c>
    </row>
    <row r="182" spans="1:7" x14ac:dyDescent="0.35">
      <c r="A182" t="s">
        <v>219</v>
      </c>
      <c r="B182" s="142">
        <v>45255</v>
      </c>
      <c r="C182" t="s">
        <v>186</v>
      </c>
      <c r="D182" t="s">
        <v>200</v>
      </c>
      <c r="E182">
        <v>2050298</v>
      </c>
      <c r="F182" t="str">
        <f t="shared" si="6"/>
        <v>Small C&amp;I</v>
      </c>
      <c r="G182">
        <f t="shared" si="7"/>
        <v>20</v>
      </c>
    </row>
    <row r="183" spans="1:7" x14ac:dyDescent="0.35">
      <c r="A183" t="s">
        <v>219</v>
      </c>
      <c r="B183" s="142">
        <v>45255</v>
      </c>
      <c r="C183" t="s">
        <v>181</v>
      </c>
      <c r="D183" t="s">
        <v>220</v>
      </c>
      <c r="E183">
        <v>0</v>
      </c>
      <c r="F183" t="str">
        <f t="shared" ref="F183" si="8">TRIM(MID(D183,3,50))</f>
        <v>HER</v>
      </c>
      <c r="G183">
        <f t="shared" ref="G183" si="9">VALUE(TRIM(MID(A183,6,2)))</f>
        <v>20</v>
      </c>
    </row>
    <row r="184" spans="1:7" x14ac:dyDescent="0.35">
      <c r="A184" t="s">
        <v>219</v>
      </c>
      <c r="B184" s="142">
        <v>45255</v>
      </c>
      <c r="C184" t="s">
        <v>181</v>
      </c>
      <c r="D184" t="s">
        <v>195</v>
      </c>
      <c r="E184">
        <v>26907409</v>
      </c>
      <c r="F184" t="str">
        <f t="shared" ref="F184:F190" si="10">TRIM(MID(D184,3,50))</f>
        <v>Residential</v>
      </c>
      <c r="G184">
        <f t="shared" ref="G184:G190" si="11">VALUE(TRIM(MID(A184,6,2)))</f>
        <v>20</v>
      </c>
    </row>
    <row r="185" spans="1:7" x14ac:dyDescent="0.35">
      <c r="A185" t="s">
        <v>219</v>
      </c>
      <c r="B185" s="142">
        <v>45255</v>
      </c>
      <c r="C185" t="s">
        <v>181</v>
      </c>
      <c r="D185" t="s">
        <v>198</v>
      </c>
      <c r="E185">
        <v>3605612</v>
      </c>
      <c r="F185" t="str">
        <f t="shared" si="10"/>
        <v>Low Income Residential</v>
      </c>
      <c r="G185">
        <f t="shared" si="11"/>
        <v>20</v>
      </c>
    </row>
    <row r="186" spans="1:7" x14ac:dyDescent="0.35">
      <c r="A186" t="s">
        <v>219</v>
      </c>
      <c r="B186" s="142">
        <v>45255</v>
      </c>
      <c r="C186" t="s">
        <v>181</v>
      </c>
      <c r="D186" t="s">
        <v>200</v>
      </c>
      <c r="E186">
        <v>3271093</v>
      </c>
      <c r="F186" t="str">
        <f t="shared" si="10"/>
        <v>Small C&amp;I</v>
      </c>
      <c r="G186">
        <f t="shared" si="11"/>
        <v>20</v>
      </c>
    </row>
    <row r="187" spans="1:7" x14ac:dyDescent="0.35">
      <c r="A187" t="s">
        <v>219</v>
      </c>
      <c r="B187" s="142">
        <v>45255</v>
      </c>
      <c r="C187" t="s">
        <v>181</v>
      </c>
      <c r="D187" t="s">
        <v>202</v>
      </c>
      <c r="E187">
        <v>13791516</v>
      </c>
      <c r="F187" t="str">
        <f t="shared" si="10"/>
        <v>Large C&amp;I</v>
      </c>
      <c r="G187">
        <f t="shared" si="11"/>
        <v>20</v>
      </c>
    </row>
    <row r="188" spans="1:7" x14ac:dyDescent="0.35">
      <c r="A188" t="s">
        <v>219</v>
      </c>
      <c r="B188" s="142">
        <v>45255</v>
      </c>
      <c r="C188" t="s">
        <v>186</v>
      </c>
      <c r="D188" t="s">
        <v>195</v>
      </c>
      <c r="E188">
        <v>8859414</v>
      </c>
      <c r="F188" t="str">
        <f t="shared" si="10"/>
        <v>Residential</v>
      </c>
      <c r="G188">
        <f t="shared" si="11"/>
        <v>20</v>
      </c>
    </row>
    <row r="189" spans="1:7" x14ac:dyDescent="0.35">
      <c r="A189" t="s">
        <v>219</v>
      </c>
      <c r="B189" s="142">
        <v>45255</v>
      </c>
      <c r="C189" t="s">
        <v>186</v>
      </c>
      <c r="D189" t="s">
        <v>198</v>
      </c>
      <c r="E189">
        <v>732305</v>
      </c>
      <c r="F189" t="str">
        <f t="shared" si="10"/>
        <v>Low Income Residential</v>
      </c>
      <c r="G189">
        <f t="shared" si="11"/>
        <v>20</v>
      </c>
    </row>
    <row r="190" spans="1:7" x14ac:dyDescent="0.35">
      <c r="A190" t="s">
        <v>219</v>
      </c>
      <c r="B190" s="142">
        <v>45255</v>
      </c>
      <c r="C190" t="s">
        <v>181</v>
      </c>
      <c r="D190" t="s">
        <v>201</v>
      </c>
      <c r="E190">
        <v>3800559</v>
      </c>
      <c r="F190" t="str">
        <f t="shared" si="10"/>
        <v>Medium C&amp;I</v>
      </c>
      <c r="G190">
        <f t="shared" si="11"/>
        <v>20</v>
      </c>
    </row>
    <row r="191" spans="1:7" x14ac:dyDescent="0.35">
      <c r="A191" t="s">
        <v>219</v>
      </c>
      <c r="B191" s="142">
        <v>45255</v>
      </c>
      <c r="C191" t="s">
        <v>186</v>
      </c>
      <c r="D191" t="s">
        <v>201</v>
      </c>
      <c r="E191">
        <v>1195611</v>
      </c>
      <c r="F191" t="str">
        <f t="shared" ref="F191" si="12">TRIM(MID(D191,3,50))</f>
        <v>Medium C&amp;I</v>
      </c>
      <c r="G191">
        <f t="shared" ref="G191" si="13">VALUE(TRIM(MID(A191,6,2)))</f>
        <v>20</v>
      </c>
    </row>
    <row r="192" spans="1:7" x14ac:dyDescent="0.35">
      <c r="A192" t="s">
        <v>219</v>
      </c>
      <c r="B192" s="142">
        <v>45255</v>
      </c>
      <c r="C192" t="s">
        <v>186</v>
      </c>
      <c r="D192" t="s">
        <v>220</v>
      </c>
      <c r="E192">
        <v>0</v>
      </c>
      <c r="F192" t="str">
        <f t="shared" ref="F192" si="14">TRIM(MID(D192,3,50))</f>
        <v>HER</v>
      </c>
      <c r="G192">
        <f t="shared" ref="G192" si="15">VALUE(TRIM(MID(A192,6,2)))</f>
        <v>20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516"/>
  <sheetViews>
    <sheetView topLeftCell="B1" zoomScale="70" zoomScaleNormal="70" workbookViewId="0">
      <selection activeCell="S7" sqref="S7:S11"/>
    </sheetView>
  </sheetViews>
  <sheetFormatPr defaultRowHeight="14.5" x14ac:dyDescent="0.35"/>
  <cols>
    <col min="1" max="1" width="8.26953125" customWidth="1"/>
    <col min="2" max="2" width="7.7265625" bestFit="1" customWidth="1"/>
    <col min="3" max="3" width="7" bestFit="1" customWidth="1"/>
    <col min="4" max="4" width="7.7265625" bestFit="1" customWidth="1"/>
    <col min="5" max="5" width="14.26953125" bestFit="1" customWidth="1"/>
    <col min="6" max="6" width="18.7265625" bestFit="1" customWidth="1"/>
    <col min="7" max="7" width="22.26953125" bestFit="1" customWidth="1"/>
    <col min="8" max="8" width="12.7265625" bestFit="1" customWidth="1"/>
    <col min="9" max="9" width="11.7265625" bestFit="1" customWidth="1"/>
    <col min="10" max="10" width="14.54296875" bestFit="1" customWidth="1"/>
    <col min="11" max="11" width="13.7265625" customWidth="1"/>
    <col min="12" max="12" width="25.7265625" customWidth="1"/>
    <col min="13" max="13" width="2.7265625" style="145" customWidth="1"/>
    <col min="15" max="15" width="25.54296875" customWidth="1"/>
    <col min="16" max="16" width="2.7265625" style="145" customWidth="1"/>
    <col min="17" max="17" width="33.36328125" bestFit="1" customWidth="1"/>
    <col min="18" max="18" width="21" bestFit="1" customWidth="1"/>
    <col min="19" max="19" width="11.81640625" bestFit="1" customWidth="1"/>
    <col min="20" max="20" width="14.453125" bestFit="1" customWidth="1"/>
    <col min="21" max="23" width="9.7265625" bestFit="1" customWidth="1"/>
    <col min="24" max="26" width="10.7265625" bestFit="1" customWidth="1"/>
    <col min="27" max="29" width="9.7265625" bestFit="1" customWidth="1"/>
    <col min="30" max="30" width="10.7265625" bestFit="1" customWidth="1"/>
    <col min="31" max="32" width="10" bestFit="1" customWidth="1"/>
    <col min="33" max="33" width="9.26953125" bestFit="1" customWidth="1"/>
    <col min="34" max="34" width="12.26953125" bestFit="1" customWidth="1"/>
    <col min="35" max="35" width="12" bestFit="1" customWidth="1"/>
  </cols>
  <sheetData>
    <row r="1" spans="1:21" x14ac:dyDescent="0.3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6" t="s">
        <v>591</v>
      </c>
      <c r="U1" s="200"/>
    </row>
    <row r="2" spans="1:21" x14ac:dyDescent="0.3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</v>
      </c>
      <c r="L2" t="str">
        <f t="shared" ref="L2:L65" si="0">VLOOKUP(E2,N:O,2,FALSE)</f>
        <v>3-Small C&amp;I</v>
      </c>
      <c r="N2" t="s">
        <v>253</v>
      </c>
      <c r="O2" t="s">
        <v>200</v>
      </c>
      <c r="Q2" s="143" t="s">
        <v>582</v>
      </c>
      <c r="R2" s="2">
        <v>2023</v>
      </c>
    </row>
    <row r="3" spans="1:21" x14ac:dyDescent="0.3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3" t="s">
        <v>15</v>
      </c>
      <c r="R3" s="2">
        <v>11</v>
      </c>
    </row>
    <row r="4" spans="1:21" x14ac:dyDescent="0.35">
      <c r="A4">
        <v>2019</v>
      </c>
      <c r="B4">
        <v>3</v>
      </c>
      <c r="C4">
        <v>4</v>
      </c>
      <c r="D4">
        <v>201</v>
      </c>
      <c r="E4" t="s">
        <v>260</v>
      </c>
      <c r="F4">
        <v>485.36</v>
      </c>
      <c r="G4">
        <v>-4.03</v>
      </c>
      <c r="H4">
        <v>0</v>
      </c>
      <c r="I4">
        <v>0</v>
      </c>
      <c r="J4">
        <v>0</v>
      </c>
      <c r="K4">
        <v>481.33</v>
      </c>
      <c r="L4" t="str">
        <f t="shared" si="0"/>
        <v>3-Small C&amp;I</v>
      </c>
      <c r="N4" t="s">
        <v>260</v>
      </c>
      <c r="O4" t="s">
        <v>200</v>
      </c>
    </row>
    <row r="5" spans="1:21" x14ac:dyDescent="0.35">
      <c r="A5">
        <v>2019</v>
      </c>
      <c r="B5">
        <v>3</v>
      </c>
      <c r="C5">
        <v>4</v>
      </c>
      <c r="D5">
        <v>201</v>
      </c>
      <c r="E5" t="s">
        <v>266</v>
      </c>
      <c r="F5">
        <v>2352.12</v>
      </c>
      <c r="G5">
        <v>-19.54</v>
      </c>
      <c r="H5">
        <v>0</v>
      </c>
      <c r="I5">
        <v>0</v>
      </c>
      <c r="J5">
        <v>0</v>
      </c>
      <c r="K5">
        <v>2332.58</v>
      </c>
      <c r="L5" t="str">
        <f t="shared" si="0"/>
        <v>3-Small C&amp;I</v>
      </c>
      <c r="N5" t="s">
        <v>266</v>
      </c>
      <c r="O5" t="s">
        <v>200</v>
      </c>
      <c r="Q5" s="143" t="s">
        <v>592</v>
      </c>
      <c r="R5" s="143" t="s">
        <v>197</v>
      </c>
    </row>
    <row r="6" spans="1:21" x14ac:dyDescent="0.3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3" t="s">
        <v>199</v>
      </c>
      <c r="R6">
        <v>5</v>
      </c>
      <c r="S6">
        <v>4</v>
      </c>
    </row>
    <row r="7" spans="1:21" x14ac:dyDescent="0.3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 s="438">
        <v>39803595.490000002</v>
      </c>
      <c r="S7" s="438">
        <v>747918.48</v>
      </c>
    </row>
    <row r="8" spans="1:21" x14ac:dyDescent="0.35">
      <c r="A8">
        <v>2019</v>
      </c>
      <c r="B8">
        <v>3</v>
      </c>
      <c r="C8">
        <v>4</v>
      </c>
      <c r="D8">
        <v>201</v>
      </c>
      <c r="E8" t="s">
        <v>593</v>
      </c>
      <c r="F8">
        <v>92121.17</v>
      </c>
      <c r="G8">
        <v>-36.85</v>
      </c>
      <c r="H8">
        <v>0</v>
      </c>
      <c r="I8">
        <v>0</v>
      </c>
      <c r="J8">
        <v>0</v>
      </c>
      <c r="K8">
        <v>92084.32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 s="438">
        <v>6648568.04</v>
      </c>
      <c r="S8" s="438">
        <v>8524.89</v>
      </c>
    </row>
    <row r="9" spans="1:21" x14ac:dyDescent="0.3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702762.1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 s="438">
        <v>11684310.210000001</v>
      </c>
      <c r="S9" s="438">
        <v>158539.59</v>
      </c>
    </row>
    <row r="10" spans="1:21" x14ac:dyDescent="0.3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-184.26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 s="438">
        <v>15045322.76</v>
      </c>
      <c r="S10" s="438">
        <v>131160.79</v>
      </c>
    </row>
    <row r="11" spans="1:21" x14ac:dyDescent="0.3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 s="438">
        <v>26831624.52</v>
      </c>
      <c r="S11" s="438">
        <v>108253.08</v>
      </c>
    </row>
    <row r="12" spans="1:21" x14ac:dyDescent="0.3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</v>
      </c>
      <c r="H12">
        <v>0</v>
      </c>
      <c r="I12">
        <v>0</v>
      </c>
      <c r="J12">
        <v>0</v>
      </c>
      <c r="K12">
        <v>654.15</v>
      </c>
      <c r="L12" t="str">
        <f t="shared" si="0"/>
        <v>Street</v>
      </c>
      <c r="N12" t="s">
        <v>594</v>
      </c>
      <c r="O12" t="s">
        <v>195</v>
      </c>
    </row>
    <row r="13" spans="1:21" x14ac:dyDescent="0.3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21" x14ac:dyDescent="0.3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21" x14ac:dyDescent="0.3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-7.0000000000000007E-2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21" x14ac:dyDescent="0.3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435.02</v>
      </c>
      <c r="G16">
        <v>-7.48</v>
      </c>
      <c r="H16">
        <v>0</v>
      </c>
      <c r="I16">
        <v>0</v>
      </c>
      <c r="J16">
        <v>0</v>
      </c>
      <c r="K16">
        <v>427.54</v>
      </c>
      <c r="L16" t="str">
        <f t="shared" si="0"/>
        <v>1-Residential</v>
      </c>
      <c r="N16" t="s">
        <v>301</v>
      </c>
      <c r="O16" t="s">
        <v>291</v>
      </c>
    </row>
    <row r="17" spans="1:15" x14ac:dyDescent="0.3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x14ac:dyDescent="0.3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x14ac:dyDescent="0.3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17790.03</v>
      </c>
      <c r="L19" t="str">
        <f t="shared" si="0"/>
        <v>3-Small C&amp;I</v>
      </c>
      <c r="N19" t="s">
        <v>310</v>
      </c>
      <c r="O19" t="s">
        <v>291</v>
      </c>
    </row>
    <row r="20" spans="1:15" x14ac:dyDescent="0.3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191427.02</v>
      </c>
      <c r="G20">
        <v>-1588.83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5" x14ac:dyDescent="0.3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</v>
      </c>
      <c r="G21">
        <v>-8127.54</v>
      </c>
      <c r="H21">
        <v>0</v>
      </c>
      <c r="I21">
        <v>0</v>
      </c>
      <c r="J21">
        <v>0</v>
      </c>
      <c r="K21">
        <v>971200.74</v>
      </c>
      <c r="L21" t="str">
        <f t="shared" si="0"/>
        <v>3-Small C&amp;I</v>
      </c>
    </row>
    <row r="22" spans="1:15" x14ac:dyDescent="0.3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5" x14ac:dyDescent="0.3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</v>
      </c>
      <c r="G23">
        <v>-338.63</v>
      </c>
      <c r="H23">
        <v>0</v>
      </c>
      <c r="I23">
        <v>0</v>
      </c>
      <c r="J23">
        <v>0</v>
      </c>
      <c r="K23">
        <v>846369.29</v>
      </c>
      <c r="L23" t="str">
        <f t="shared" si="0"/>
        <v>4-Medium C&amp;I</v>
      </c>
    </row>
    <row r="24" spans="1:15" x14ac:dyDescent="0.3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</v>
      </c>
      <c r="G24">
        <v>-166.09</v>
      </c>
      <c r="H24">
        <v>0</v>
      </c>
      <c r="I24">
        <v>0</v>
      </c>
      <c r="J24">
        <v>0</v>
      </c>
      <c r="K24">
        <v>415141.42</v>
      </c>
      <c r="L24" t="str">
        <f t="shared" si="0"/>
        <v>4-Medium C&amp;I</v>
      </c>
    </row>
    <row r="25" spans="1:15" x14ac:dyDescent="0.3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</v>
      </c>
      <c r="H25">
        <v>0</v>
      </c>
      <c r="I25">
        <v>-0.04</v>
      </c>
      <c r="J25">
        <v>0</v>
      </c>
      <c r="K25">
        <v>19850353.489999998</v>
      </c>
      <c r="L25" t="str">
        <f t="shared" si="0"/>
        <v>5-Large C&amp;I</v>
      </c>
    </row>
    <row r="26" spans="1:15" x14ac:dyDescent="0.3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-576999.21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5" x14ac:dyDescent="0.3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5" x14ac:dyDescent="0.3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</v>
      </c>
      <c r="G28">
        <v>-1674.63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5" x14ac:dyDescent="0.3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5" x14ac:dyDescent="0.3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</v>
      </c>
      <c r="G30">
        <v>-169.73</v>
      </c>
      <c r="H30">
        <v>0</v>
      </c>
      <c r="I30">
        <v>0</v>
      </c>
      <c r="J30">
        <v>0</v>
      </c>
      <c r="K30">
        <v>20280.47</v>
      </c>
      <c r="L30" t="str">
        <f t="shared" si="0"/>
        <v>Street</v>
      </c>
    </row>
    <row r="31" spans="1:15" x14ac:dyDescent="0.3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508.09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5" x14ac:dyDescent="0.3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</v>
      </c>
      <c r="H32">
        <v>0</v>
      </c>
      <c r="I32">
        <v>0</v>
      </c>
      <c r="J32">
        <v>0</v>
      </c>
      <c r="K32">
        <v>1958.12</v>
      </c>
      <c r="L32" t="str">
        <f t="shared" si="0"/>
        <v>Street</v>
      </c>
    </row>
    <row r="33" spans="1:12" x14ac:dyDescent="0.3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-1271.83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x14ac:dyDescent="0.3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x14ac:dyDescent="0.3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x14ac:dyDescent="0.3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</v>
      </c>
      <c r="L36" t="str">
        <f t="shared" si="0"/>
        <v>3-Small C&amp;I</v>
      </c>
    </row>
    <row r="37" spans="1:12" x14ac:dyDescent="0.3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5136.57</v>
      </c>
      <c r="G37">
        <v>-42.75</v>
      </c>
      <c r="H37">
        <v>0</v>
      </c>
      <c r="I37">
        <v>0</v>
      </c>
      <c r="J37">
        <v>0</v>
      </c>
      <c r="K37">
        <v>5093.82</v>
      </c>
      <c r="L37" t="str">
        <f t="shared" si="0"/>
        <v>3-Small C&amp;I</v>
      </c>
    </row>
    <row r="38" spans="1:12" x14ac:dyDescent="0.3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2817.43</v>
      </c>
      <c r="G38">
        <v>-23.39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x14ac:dyDescent="0.3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</v>
      </c>
      <c r="G39">
        <v>-265.87</v>
      </c>
      <c r="H39">
        <v>0</v>
      </c>
      <c r="I39">
        <v>0</v>
      </c>
      <c r="J39">
        <v>0</v>
      </c>
      <c r="K39">
        <v>31768.71</v>
      </c>
      <c r="L39" t="str">
        <f t="shared" si="0"/>
        <v>3-Small C&amp;I</v>
      </c>
    </row>
    <row r="40" spans="1:12" x14ac:dyDescent="0.3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</v>
      </c>
      <c r="G40">
        <v>-178.9</v>
      </c>
      <c r="H40">
        <v>0</v>
      </c>
      <c r="I40">
        <v>0</v>
      </c>
      <c r="J40">
        <v>0</v>
      </c>
      <c r="K40">
        <v>447141.55</v>
      </c>
      <c r="L40" t="str">
        <f t="shared" si="0"/>
        <v>4-Medium C&amp;I</v>
      </c>
    </row>
    <row r="41" spans="1:12" x14ac:dyDescent="0.3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-7.26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x14ac:dyDescent="0.3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5885.49</v>
      </c>
      <c r="G42">
        <v>-2.35</v>
      </c>
      <c r="H42">
        <v>0</v>
      </c>
      <c r="I42">
        <v>0</v>
      </c>
      <c r="J42">
        <v>0</v>
      </c>
      <c r="K42">
        <v>5883.14</v>
      </c>
      <c r="L42" t="str">
        <f t="shared" si="0"/>
        <v>4-Medium C&amp;I</v>
      </c>
    </row>
    <row r="43" spans="1:12" x14ac:dyDescent="0.3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999000.46</v>
      </c>
      <c r="G43">
        <v>-399.61</v>
      </c>
      <c r="H43">
        <v>0</v>
      </c>
      <c r="I43">
        <v>0</v>
      </c>
      <c r="J43">
        <v>0</v>
      </c>
      <c r="K43">
        <v>998600.85</v>
      </c>
      <c r="L43" t="str">
        <f t="shared" si="0"/>
        <v>5-Large C&amp;I</v>
      </c>
    </row>
    <row r="44" spans="1:12" x14ac:dyDescent="0.3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</v>
      </c>
      <c r="H44">
        <v>0</v>
      </c>
      <c r="I44">
        <v>0</v>
      </c>
      <c r="J44">
        <v>0</v>
      </c>
      <c r="K44">
        <v>1295758.06</v>
      </c>
      <c r="L44" t="str">
        <f t="shared" si="0"/>
        <v>1-Residential</v>
      </c>
    </row>
    <row r="45" spans="1:12" x14ac:dyDescent="0.3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x14ac:dyDescent="0.3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753.91</v>
      </c>
      <c r="G46">
        <v>-12.96</v>
      </c>
      <c r="H46">
        <v>0</v>
      </c>
      <c r="I46">
        <v>0</v>
      </c>
      <c r="J46">
        <v>0</v>
      </c>
      <c r="K46">
        <v>740.95</v>
      </c>
      <c r="L46" t="str">
        <f t="shared" si="0"/>
        <v>1-Residential</v>
      </c>
    </row>
    <row r="47" spans="1:12" x14ac:dyDescent="0.3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x14ac:dyDescent="0.3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x14ac:dyDescent="0.3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</v>
      </c>
      <c r="G49">
        <v>-3.94</v>
      </c>
      <c r="H49">
        <v>0</v>
      </c>
      <c r="I49">
        <v>0</v>
      </c>
      <c r="J49">
        <v>0</v>
      </c>
      <c r="K49">
        <v>471.04</v>
      </c>
      <c r="L49" t="str">
        <f t="shared" si="0"/>
        <v>3-Small C&amp;I</v>
      </c>
    </row>
    <row r="50" spans="1:12" x14ac:dyDescent="0.3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2642.14</v>
      </c>
      <c r="G50">
        <v>-21.92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x14ac:dyDescent="0.3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x14ac:dyDescent="0.3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x14ac:dyDescent="0.3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86111.12</v>
      </c>
      <c r="G53">
        <v>-34.450000000000003</v>
      </c>
      <c r="H53">
        <v>0</v>
      </c>
      <c r="I53">
        <v>0</v>
      </c>
      <c r="J53">
        <v>0</v>
      </c>
      <c r="K53">
        <v>86076.67</v>
      </c>
      <c r="L53" t="str">
        <f t="shared" si="0"/>
        <v>5-Large C&amp;I</v>
      </c>
    </row>
    <row r="54" spans="1:12" x14ac:dyDescent="0.3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x14ac:dyDescent="0.3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9581.81</v>
      </c>
      <c r="G55">
        <v>-164.76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x14ac:dyDescent="0.3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</v>
      </c>
      <c r="L56" t="str">
        <f t="shared" si="0"/>
        <v>Street</v>
      </c>
    </row>
    <row r="57" spans="1:12" x14ac:dyDescent="0.3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-4.67</v>
      </c>
      <c r="H57">
        <v>0</v>
      </c>
      <c r="I57">
        <v>0</v>
      </c>
      <c r="J57">
        <v>0</v>
      </c>
      <c r="K57">
        <v>559.28</v>
      </c>
      <c r="L57" t="str">
        <f t="shared" si="0"/>
        <v>Street</v>
      </c>
    </row>
    <row r="58" spans="1:12" x14ac:dyDescent="0.3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x14ac:dyDescent="0.3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x14ac:dyDescent="0.3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x14ac:dyDescent="0.3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511.21</v>
      </c>
      <c r="G61">
        <v>-4.24</v>
      </c>
      <c r="H61">
        <v>0</v>
      </c>
      <c r="I61">
        <v>0</v>
      </c>
      <c r="J61">
        <v>0</v>
      </c>
      <c r="K61">
        <v>506.97</v>
      </c>
      <c r="L61" t="str">
        <f t="shared" si="0"/>
        <v>3-Small C&amp;I</v>
      </c>
    </row>
    <row r="62" spans="1:12" x14ac:dyDescent="0.3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x14ac:dyDescent="0.3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-1127.06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x14ac:dyDescent="0.3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</v>
      </c>
      <c r="G64">
        <v>-6335.93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x14ac:dyDescent="0.3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-4002.49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x14ac:dyDescent="0.3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692520.72</v>
      </c>
      <c r="G66">
        <v>-277.02</v>
      </c>
      <c r="H66">
        <v>0</v>
      </c>
      <c r="I66">
        <v>0</v>
      </c>
      <c r="J66">
        <v>0</v>
      </c>
      <c r="K66">
        <v>692243.7</v>
      </c>
      <c r="L66" t="str">
        <f t="shared" ref="L66:L129" si="1">VLOOKUP(E66,N:O,2,FALSE)</f>
        <v>4-Medium C&amp;I</v>
      </c>
    </row>
    <row r="67" spans="1:12" x14ac:dyDescent="0.3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347614.8</v>
      </c>
      <c r="G67">
        <v>-138.97</v>
      </c>
      <c r="H67">
        <v>0</v>
      </c>
      <c r="I67">
        <v>0</v>
      </c>
      <c r="J67">
        <v>0</v>
      </c>
      <c r="K67">
        <v>347475.83</v>
      </c>
      <c r="L67" t="str">
        <f t="shared" si="1"/>
        <v>4-Medium C&amp;I</v>
      </c>
    </row>
    <row r="68" spans="1:12" x14ac:dyDescent="0.3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-7608.03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x14ac:dyDescent="0.3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x14ac:dyDescent="0.3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x14ac:dyDescent="0.3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63145.24</v>
      </c>
      <c r="G71">
        <v>-1086.1600000000001</v>
      </c>
      <c r="H71">
        <v>0</v>
      </c>
      <c r="I71">
        <v>0</v>
      </c>
      <c r="J71">
        <v>0</v>
      </c>
      <c r="K71">
        <v>62059.08</v>
      </c>
      <c r="L71" t="str">
        <f t="shared" si="1"/>
        <v>1-Residential</v>
      </c>
    </row>
    <row r="72" spans="1:12" x14ac:dyDescent="0.3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-1610.6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x14ac:dyDescent="0.3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x14ac:dyDescent="0.3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</v>
      </c>
      <c r="H74">
        <v>0</v>
      </c>
      <c r="I74">
        <v>0</v>
      </c>
      <c r="J74">
        <v>0</v>
      </c>
      <c r="K74">
        <v>427.3</v>
      </c>
      <c r="L74" t="str">
        <f t="shared" si="1"/>
        <v>Street</v>
      </c>
    </row>
    <row r="75" spans="1:12" x14ac:dyDescent="0.3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</v>
      </c>
      <c r="G75">
        <v>-14.01</v>
      </c>
      <c r="H75">
        <v>0</v>
      </c>
      <c r="I75">
        <v>0</v>
      </c>
      <c r="J75">
        <v>0</v>
      </c>
      <c r="K75">
        <v>1673.65</v>
      </c>
      <c r="L75" t="str">
        <f t="shared" si="1"/>
        <v>Street</v>
      </c>
    </row>
    <row r="76" spans="1:12" x14ac:dyDescent="0.3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x14ac:dyDescent="0.3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</v>
      </c>
      <c r="G77">
        <v>-1620.56</v>
      </c>
      <c r="H77">
        <v>0</v>
      </c>
      <c r="I77">
        <v>0</v>
      </c>
      <c r="J77">
        <v>0</v>
      </c>
      <c r="K77">
        <v>193630.23</v>
      </c>
      <c r="L77" t="str">
        <f t="shared" si="1"/>
        <v>Street</v>
      </c>
    </row>
    <row r="78" spans="1:12" x14ac:dyDescent="0.3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</v>
      </c>
      <c r="H78">
        <v>0</v>
      </c>
      <c r="I78">
        <v>0</v>
      </c>
      <c r="J78">
        <v>0</v>
      </c>
      <c r="K78">
        <v>32.78</v>
      </c>
      <c r="L78" t="str">
        <f t="shared" si="1"/>
        <v>Street</v>
      </c>
    </row>
    <row r="79" spans="1:12" x14ac:dyDescent="0.3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x14ac:dyDescent="0.3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x14ac:dyDescent="0.3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1417.59</v>
      </c>
      <c r="G81">
        <v>-11.77</v>
      </c>
      <c r="H81">
        <v>0</v>
      </c>
      <c r="I81">
        <v>0</v>
      </c>
      <c r="J81">
        <v>0</v>
      </c>
      <c r="K81">
        <v>1405.82</v>
      </c>
      <c r="L81" t="str">
        <f t="shared" si="1"/>
        <v>3-Small C&amp;I</v>
      </c>
    </row>
    <row r="82" spans="1:12" x14ac:dyDescent="0.3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25715.01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x14ac:dyDescent="0.3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</v>
      </c>
      <c r="G83">
        <v>-217.89</v>
      </c>
      <c r="H83">
        <v>0</v>
      </c>
      <c r="I83">
        <v>0</v>
      </c>
      <c r="J83">
        <v>0</v>
      </c>
      <c r="K83">
        <v>544484.01</v>
      </c>
      <c r="L83" t="str">
        <f t="shared" si="1"/>
        <v>4-Medium C&amp;I</v>
      </c>
    </row>
    <row r="84" spans="1:12" x14ac:dyDescent="0.3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x14ac:dyDescent="0.3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</v>
      </c>
      <c r="L85" t="str">
        <f t="shared" si="1"/>
        <v>4-Medium C&amp;I</v>
      </c>
    </row>
    <row r="86" spans="1:12" x14ac:dyDescent="0.3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</v>
      </c>
      <c r="G86">
        <v>-436.11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x14ac:dyDescent="0.3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</v>
      </c>
      <c r="G87">
        <v>-16592.86</v>
      </c>
      <c r="H87">
        <v>0</v>
      </c>
      <c r="I87">
        <v>0</v>
      </c>
      <c r="J87">
        <v>0</v>
      </c>
      <c r="K87">
        <v>948118.66</v>
      </c>
      <c r="L87" t="str">
        <f t="shared" si="1"/>
        <v>1-Residential</v>
      </c>
    </row>
    <row r="88" spans="1:12" x14ac:dyDescent="0.3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184983.43</v>
      </c>
      <c r="G88">
        <v>-3181.81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x14ac:dyDescent="0.3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-18.13</v>
      </c>
      <c r="H89">
        <v>0</v>
      </c>
      <c r="I89">
        <v>0</v>
      </c>
      <c r="J89">
        <v>0</v>
      </c>
      <c r="K89">
        <v>1036.32</v>
      </c>
      <c r="L89" t="str">
        <f t="shared" si="1"/>
        <v>1-Residential</v>
      </c>
    </row>
    <row r="90" spans="1:12" x14ac:dyDescent="0.3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</v>
      </c>
      <c r="G90">
        <v>-853.2</v>
      </c>
      <c r="H90">
        <v>0</v>
      </c>
      <c r="I90">
        <v>0</v>
      </c>
      <c r="J90">
        <v>0</v>
      </c>
      <c r="K90">
        <v>124837.54</v>
      </c>
      <c r="L90" t="str">
        <f t="shared" si="1"/>
        <v>3-Small C&amp;I</v>
      </c>
    </row>
    <row r="91" spans="1:12" x14ac:dyDescent="0.3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98.74</v>
      </c>
      <c r="G91">
        <v>-0.66</v>
      </c>
      <c r="H91">
        <v>0</v>
      </c>
      <c r="I91">
        <v>0</v>
      </c>
      <c r="J91">
        <v>0</v>
      </c>
      <c r="K91">
        <v>98.08</v>
      </c>
      <c r="L91" t="str">
        <f t="shared" si="1"/>
        <v>3-Small C&amp;I</v>
      </c>
    </row>
    <row r="92" spans="1:12" x14ac:dyDescent="0.3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400.02</v>
      </c>
      <c r="G92">
        <v>-2.73</v>
      </c>
      <c r="H92">
        <v>0</v>
      </c>
      <c r="I92">
        <v>0</v>
      </c>
      <c r="J92">
        <v>0</v>
      </c>
      <c r="K92">
        <v>397.29</v>
      </c>
      <c r="L92" t="str">
        <f t="shared" si="1"/>
        <v>3-Small C&amp;I</v>
      </c>
    </row>
    <row r="93" spans="1:12" x14ac:dyDescent="0.3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-14.87</v>
      </c>
      <c r="H93">
        <v>0</v>
      </c>
      <c r="I93">
        <v>0</v>
      </c>
      <c r="J93">
        <v>0</v>
      </c>
      <c r="K93">
        <v>2173.64</v>
      </c>
      <c r="L93" t="str">
        <f t="shared" si="1"/>
        <v>3-Small C&amp;I</v>
      </c>
    </row>
    <row r="94" spans="1:12" x14ac:dyDescent="0.3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104743.76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x14ac:dyDescent="0.3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x14ac:dyDescent="0.3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-53.01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x14ac:dyDescent="0.3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x14ac:dyDescent="0.3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7429.57</v>
      </c>
      <c r="G98">
        <v>-191.73</v>
      </c>
      <c r="H98">
        <v>0</v>
      </c>
      <c r="I98">
        <v>0</v>
      </c>
      <c r="J98">
        <v>0</v>
      </c>
      <c r="K98">
        <v>7237.84</v>
      </c>
      <c r="L98" t="str">
        <f t="shared" si="1"/>
        <v>2-Low Income Residential</v>
      </c>
    </row>
    <row r="99" spans="1:12" x14ac:dyDescent="0.3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</v>
      </c>
      <c r="G99">
        <v>-7.97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x14ac:dyDescent="0.3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-3.36</v>
      </c>
      <c r="H100">
        <v>0</v>
      </c>
      <c r="I100">
        <v>0</v>
      </c>
      <c r="J100">
        <v>0</v>
      </c>
      <c r="K100">
        <v>491.45</v>
      </c>
      <c r="L100" t="str">
        <f t="shared" si="1"/>
        <v>Street</v>
      </c>
    </row>
    <row r="101" spans="1:12" x14ac:dyDescent="0.3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x14ac:dyDescent="0.3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</v>
      </c>
      <c r="G102">
        <v>-288.33999999999997</v>
      </c>
      <c r="H102">
        <v>0</v>
      </c>
      <c r="I102">
        <v>0</v>
      </c>
      <c r="J102">
        <v>0</v>
      </c>
      <c r="K102">
        <v>42109.21</v>
      </c>
      <c r="L102" t="str">
        <f t="shared" si="1"/>
        <v>3-Small C&amp;I</v>
      </c>
    </row>
    <row r="103" spans="1:12" x14ac:dyDescent="0.3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72.94</v>
      </c>
      <c r="G103">
        <v>-0.5</v>
      </c>
      <c r="H103">
        <v>0</v>
      </c>
      <c r="I103">
        <v>0</v>
      </c>
      <c r="J103">
        <v>0</v>
      </c>
      <c r="K103">
        <v>72.44</v>
      </c>
      <c r="L103" t="str">
        <f t="shared" si="1"/>
        <v>3-Small C&amp;I</v>
      </c>
    </row>
    <row r="104" spans="1:12" x14ac:dyDescent="0.3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428.52</v>
      </c>
      <c r="G104">
        <v>-2.92</v>
      </c>
      <c r="H104">
        <v>0</v>
      </c>
      <c r="I104">
        <v>0</v>
      </c>
      <c r="J104">
        <v>0</v>
      </c>
      <c r="K104">
        <v>425.6</v>
      </c>
      <c r="L104" t="str">
        <f t="shared" si="1"/>
        <v>3-Small C&amp;I</v>
      </c>
    </row>
    <row r="105" spans="1:12" x14ac:dyDescent="0.3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</v>
      </c>
      <c r="G105">
        <v>-22.1</v>
      </c>
      <c r="H105">
        <v>0</v>
      </c>
      <c r="I105">
        <v>0</v>
      </c>
      <c r="J105">
        <v>0</v>
      </c>
      <c r="K105">
        <v>44194.59</v>
      </c>
      <c r="L105" t="str">
        <f t="shared" si="1"/>
        <v>4-Medium C&amp;I</v>
      </c>
    </row>
    <row r="106" spans="1:12" x14ac:dyDescent="0.3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86456.37</v>
      </c>
      <c r="G106">
        <v>-2229.7199999999998</v>
      </c>
      <c r="H106">
        <v>0</v>
      </c>
      <c r="I106">
        <v>0</v>
      </c>
      <c r="J106">
        <v>0</v>
      </c>
      <c r="K106">
        <v>84226.65</v>
      </c>
      <c r="L106" t="str">
        <f t="shared" si="1"/>
        <v>1-Residential</v>
      </c>
    </row>
    <row r="107" spans="1:12" x14ac:dyDescent="0.3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</v>
      </c>
      <c r="G107">
        <v>-6.1</v>
      </c>
      <c r="H107">
        <v>0</v>
      </c>
      <c r="I107">
        <v>0</v>
      </c>
      <c r="J107">
        <v>0</v>
      </c>
      <c r="K107">
        <v>230.11</v>
      </c>
      <c r="L107" t="str">
        <f t="shared" si="1"/>
        <v>2-Low Income Residential</v>
      </c>
    </row>
    <row r="108" spans="1:12" x14ac:dyDescent="0.3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-50498.34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x14ac:dyDescent="0.3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</v>
      </c>
      <c r="H109">
        <v>0</v>
      </c>
      <c r="I109">
        <v>0</v>
      </c>
      <c r="J109">
        <v>0</v>
      </c>
      <c r="K109">
        <v>461.11</v>
      </c>
      <c r="L109" t="str">
        <f t="shared" si="1"/>
        <v>3-Small C&amp;I</v>
      </c>
    </row>
    <row r="110" spans="1:12" x14ac:dyDescent="0.3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x14ac:dyDescent="0.3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-723.3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x14ac:dyDescent="0.3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</v>
      </c>
      <c r="G112">
        <v>-4729.59</v>
      </c>
      <c r="H112">
        <v>0</v>
      </c>
      <c r="I112">
        <v>0</v>
      </c>
      <c r="J112">
        <v>0</v>
      </c>
      <c r="K112">
        <v>687563.93</v>
      </c>
      <c r="L112" t="str">
        <f t="shared" si="1"/>
        <v>3-Small C&amp;I</v>
      </c>
    </row>
    <row r="113" spans="1:12" x14ac:dyDescent="0.3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-0.41</v>
      </c>
      <c r="J113">
        <v>0</v>
      </c>
      <c r="K113">
        <v>10413988</v>
      </c>
      <c r="L113" t="str">
        <f t="shared" si="1"/>
        <v>4-Medium C&amp;I</v>
      </c>
    </row>
    <row r="114" spans="1:12" x14ac:dyDescent="0.3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589773.21</v>
      </c>
      <c r="L114" t="str">
        <f t="shared" si="1"/>
        <v>4-Medium C&amp;I</v>
      </c>
    </row>
    <row r="115" spans="1:12" x14ac:dyDescent="0.3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</v>
      </c>
      <c r="G115">
        <v>-176.4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x14ac:dyDescent="0.3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x14ac:dyDescent="0.3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-0.06</v>
      </c>
      <c r="J117">
        <v>0</v>
      </c>
      <c r="K117">
        <v>24296627.620000001</v>
      </c>
      <c r="L117" t="str">
        <f t="shared" si="1"/>
        <v>1-Residential</v>
      </c>
    </row>
    <row r="118" spans="1:12" x14ac:dyDescent="0.3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</v>
      </c>
      <c r="G118">
        <v>-101279.46</v>
      </c>
      <c r="H118">
        <v>0</v>
      </c>
      <c r="I118">
        <v>0</v>
      </c>
      <c r="J118">
        <v>0</v>
      </c>
      <c r="K118">
        <v>3842362.26</v>
      </c>
      <c r="L118" t="str">
        <f t="shared" si="1"/>
        <v>2-Low Income Residential</v>
      </c>
    </row>
    <row r="119" spans="1:12" x14ac:dyDescent="0.3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</v>
      </c>
      <c r="G119">
        <v>-1295.3499999999999</v>
      </c>
      <c r="H119">
        <v>0</v>
      </c>
      <c r="I119">
        <v>0</v>
      </c>
      <c r="J119">
        <v>0</v>
      </c>
      <c r="K119">
        <v>50631.8</v>
      </c>
      <c r="L119" t="str">
        <f t="shared" si="1"/>
        <v>1-Residential</v>
      </c>
    </row>
    <row r="120" spans="1:12" x14ac:dyDescent="0.3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170237.36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x14ac:dyDescent="0.3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x14ac:dyDescent="0.3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-2.76</v>
      </c>
      <c r="H122">
        <v>0</v>
      </c>
      <c r="I122">
        <v>0</v>
      </c>
      <c r="J122">
        <v>0</v>
      </c>
      <c r="K122">
        <v>403.55</v>
      </c>
      <c r="L122" t="str">
        <f t="shared" si="1"/>
        <v>Street</v>
      </c>
    </row>
    <row r="123" spans="1:12" x14ac:dyDescent="0.3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1491.81</v>
      </c>
      <c r="G123">
        <v>-10.14</v>
      </c>
      <c r="H123">
        <v>0</v>
      </c>
      <c r="I123">
        <v>0</v>
      </c>
      <c r="J123">
        <v>0</v>
      </c>
      <c r="K123">
        <v>1481.67</v>
      </c>
      <c r="L123" t="str">
        <f t="shared" si="1"/>
        <v>Street</v>
      </c>
    </row>
    <row r="124" spans="1:12" x14ac:dyDescent="0.3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</v>
      </c>
      <c r="L124" t="str">
        <f t="shared" si="1"/>
        <v>Street</v>
      </c>
    </row>
    <row r="125" spans="1:12" x14ac:dyDescent="0.3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-972.42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x14ac:dyDescent="0.3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</v>
      </c>
      <c r="G126">
        <v>-0.19</v>
      </c>
      <c r="H126">
        <v>0</v>
      </c>
      <c r="I126">
        <v>0</v>
      </c>
      <c r="J126">
        <v>0</v>
      </c>
      <c r="K126">
        <v>28.7</v>
      </c>
      <c r="L126" t="str">
        <f t="shared" si="1"/>
        <v>Street</v>
      </c>
    </row>
    <row r="127" spans="1:12" x14ac:dyDescent="0.3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415546.04</v>
      </c>
      <c r="G127">
        <v>-2800.45</v>
      </c>
      <c r="H127">
        <v>0</v>
      </c>
      <c r="I127">
        <v>0</v>
      </c>
      <c r="J127">
        <v>0</v>
      </c>
      <c r="K127">
        <v>412745.59</v>
      </c>
      <c r="L127" t="str">
        <f t="shared" si="1"/>
        <v>3-Small C&amp;I</v>
      </c>
    </row>
    <row r="128" spans="1:12" x14ac:dyDescent="0.3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5098.08</v>
      </c>
      <c r="G128">
        <v>-34.590000000000003</v>
      </c>
      <c r="H128">
        <v>0</v>
      </c>
      <c r="I128">
        <v>0</v>
      </c>
      <c r="J128">
        <v>0</v>
      </c>
      <c r="K128">
        <v>5063.49</v>
      </c>
      <c r="L128" t="str">
        <f t="shared" si="1"/>
        <v>3-Small C&amp;I</v>
      </c>
    </row>
    <row r="129" spans="1:12" x14ac:dyDescent="0.3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x14ac:dyDescent="0.3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ref="L130:L193" si="2">VLOOKUP(E130,N:O,2,FALSE)</f>
        <v>3-Small C&amp;I</v>
      </c>
    </row>
    <row r="131" spans="1:12" x14ac:dyDescent="0.3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</v>
      </c>
      <c r="G131">
        <v>-311.04000000000002</v>
      </c>
      <c r="H131">
        <v>0</v>
      </c>
      <c r="I131">
        <v>0</v>
      </c>
      <c r="J131">
        <v>0</v>
      </c>
      <c r="K131">
        <v>622332.99</v>
      </c>
      <c r="L131" t="str">
        <f t="shared" si="2"/>
        <v>4-Medium C&amp;I</v>
      </c>
    </row>
    <row r="132" spans="1:12" x14ac:dyDescent="0.3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34394.14</v>
      </c>
      <c r="G132">
        <v>-17.2</v>
      </c>
      <c r="H132">
        <v>0</v>
      </c>
      <c r="I132">
        <v>0</v>
      </c>
      <c r="J132">
        <v>0</v>
      </c>
      <c r="K132">
        <v>34376.94</v>
      </c>
      <c r="L132" t="str">
        <f t="shared" si="2"/>
        <v>4-Medium C&amp;I</v>
      </c>
    </row>
    <row r="133" spans="1:12" x14ac:dyDescent="0.3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-4.92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x14ac:dyDescent="0.3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</v>
      </c>
      <c r="G134">
        <v>-449.26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x14ac:dyDescent="0.3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1390662.64</v>
      </c>
      <c r="G135">
        <v>-35882.99</v>
      </c>
      <c r="H135">
        <v>0</v>
      </c>
      <c r="I135">
        <v>0</v>
      </c>
      <c r="J135">
        <v>0</v>
      </c>
      <c r="K135">
        <v>1354779.65</v>
      </c>
      <c r="L135" t="str">
        <f t="shared" si="2"/>
        <v>1-Residential</v>
      </c>
    </row>
    <row r="136" spans="1:12" x14ac:dyDescent="0.3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-5729.23</v>
      </c>
      <c r="H136">
        <v>0</v>
      </c>
      <c r="I136">
        <v>0</v>
      </c>
      <c r="J136">
        <v>0</v>
      </c>
      <c r="K136">
        <v>216252.71</v>
      </c>
      <c r="L136" t="str">
        <f t="shared" si="2"/>
        <v>2-Low Income Residential</v>
      </c>
    </row>
    <row r="137" spans="1:12" x14ac:dyDescent="0.3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</v>
      </c>
      <c r="G137">
        <v>-52.51</v>
      </c>
      <c r="H137">
        <v>0</v>
      </c>
      <c r="I137">
        <v>0</v>
      </c>
      <c r="J137">
        <v>0</v>
      </c>
      <c r="K137">
        <v>1982.65</v>
      </c>
      <c r="L137" t="str">
        <f t="shared" si="2"/>
        <v>1-Residential</v>
      </c>
    </row>
    <row r="138" spans="1:12" x14ac:dyDescent="0.3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55266.21</v>
      </c>
      <c r="G138">
        <v>-458.71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x14ac:dyDescent="0.3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109800.15</v>
      </c>
      <c r="G139">
        <v>-746.53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x14ac:dyDescent="0.3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95.21</v>
      </c>
      <c r="G140">
        <v>-0.65</v>
      </c>
      <c r="H140">
        <v>0</v>
      </c>
      <c r="I140">
        <v>0</v>
      </c>
      <c r="J140">
        <v>0</v>
      </c>
      <c r="K140">
        <v>94.56</v>
      </c>
      <c r="L140" t="str">
        <f t="shared" si="2"/>
        <v>3-Small C&amp;I</v>
      </c>
    </row>
    <row r="141" spans="1:12" x14ac:dyDescent="0.3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-2.59</v>
      </c>
      <c r="H141">
        <v>0</v>
      </c>
      <c r="I141">
        <v>0</v>
      </c>
      <c r="J141">
        <v>0</v>
      </c>
      <c r="K141">
        <v>379.6</v>
      </c>
      <c r="L141" t="str">
        <f t="shared" si="2"/>
        <v>3-Small C&amp;I</v>
      </c>
    </row>
    <row r="142" spans="1:12" x14ac:dyDescent="0.3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1523.84</v>
      </c>
      <c r="G142">
        <v>-10.37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x14ac:dyDescent="0.3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</v>
      </c>
      <c r="G143">
        <v>-35.69</v>
      </c>
      <c r="H143">
        <v>0</v>
      </c>
      <c r="I143">
        <v>0</v>
      </c>
      <c r="J143">
        <v>0</v>
      </c>
      <c r="K143">
        <v>71330.69</v>
      </c>
      <c r="L143" t="str">
        <f t="shared" si="2"/>
        <v>4-Medium C&amp;I</v>
      </c>
    </row>
    <row r="144" spans="1:12" x14ac:dyDescent="0.3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1.63</v>
      </c>
      <c r="G144">
        <v>0</v>
      </c>
      <c r="H144">
        <v>0</v>
      </c>
      <c r="I144">
        <v>0</v>
      </c>
      <c r="J144">
        <v>0</v>
      </c>
      <c r="K144">
        <v>1.63</v>
      </c>
      <c r="L144" t="str">
        <f t="shared" si="2"/>
        <v>4-Medium C&amp;I</v>
      </c>
    </row>
    <row r="145" spans="1:12" x14ac:dyDescent="0.3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x14ac:dyDescent="0.3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564403.49</v>
      </c>
      <c r="G146">
        <v>-14560.58</v>
      </c>
      <c r="H146">
        <v>0</v>
      </c>
      <c r="I146">
        <v>0</v>
      </c>
      <c r="J146">
        <v>0</v>
      </c>
      <c r="K146">
        <v>549842.91</v>
      </c>
      <c r="L146" t="str">
        <f t="shared" si="2"/>
        <v>1-Residential</v>
      </c>
    </row>
    <row r="147" spans="1:12" x14ac:dyDescent="0.3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6023.33</v>
      </c>
      <c r="G147">
        <v>-155.41999999999999</v>
      </c>
      <c r="H147">
        <v>0</v>
      </c>
      <c r="I147">
        <v>0</v>
      </c>
      <c r="J147">
        <v>0</v>
      </c>
      <c r="K147">
        <v>5867.91</v>
      </c>
      <c r="L147" t="str">
        <f t="shared" si="2"/>
        <v>2-Low Income Residential</v>
      </c>
    </row>
    <row r="148" spans="1:12" x14ac:dyDescent="0.3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</v>
      </c>
      <c r="G148">
        <v>-7.55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x14ac:dyDescent="0.3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468.83</v>
      </c>
      <c r="G149">
        <v>-3.19</v>
      </c>
      <c r="H149">
        <v>0</v>
      </c>
      <c r="I149">
        <v>0</v>
      </c>
      <c r="J149">
        <v>0</v>
      </c>
      <c r="K149">
        <v>465.64</v>
      </c>
      <c r="L149" t="str">
        <f t="shared" si="2"/>
        <v>Street</v>
      </c>
    </row>
    <row r="150" spans="1:12" x14ac:dyDescent="0.3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1.44</v>
      </c>
      <c r="L150" t="str">
        <f t="shared" si="2"/>
        <v>Street</v>
      </c>
    </row>
    <row r="151" spans="1:12" x14ac:dyDescent="0.3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104.35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x14ac:dyDescent="0.3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x14ac:dyDescent="0.3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-51748.34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x14ac:dyDescent="0.3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</v>
      </c>
      <c r="G154">
        <v>-2.82</v>
      </c>
      <c r="H154">
        <v>0</v>
      </c>
      <c r="I154">
        <v>0</v>
      </c>
      <c r="J154">
        <v>0</v>
      </c>
      <c r="K154">
        <v>412.59</v>
      </c>
      <c r="L154" t="str">
        <f t="shared" si="2"/>
        <v>3-Small C&amp;I</v>
      </c>
    </row>
    <row r="155" spans="1:12" x14ac:dyDescent="0.3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x14ac:dyDescent="0.3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</v>
      </c>
      <c r="G156">
        <v>-593.29999999999995</v>
      </c>
      <c r="H156">
        <v>0</v>
      </c>
      <c r="I156">
        <v>0</v>
      </c>
      <c r="J156">
        <v>0</v>
      </c>
      <c r="K156">
        <v>86868.64</v>
      </c>
      <c r="L156" t="str">
        <f t="shared" si="2"/>
        <v>3-Small C&amp;I</v>
      </c>
    </row>
    <row r="157" spans="1:12" x14ac:dyDescent="0.3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</v>
      </c>
      <c r="L157" t="str">
        <f t="shared" si="2"/>
        <v>3-Small C&amp;I</v>
      </c>
    </row>
    <row r="158" spans="1:12" x14ac:dyDescent="0.3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x14ac:dyDescent="0.3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</v>
      </c>
      <c r="G159">
        <v>-258.32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x14ac:dyDescent="0.3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313443.86</v>
      </c>
      <c r="L160" t="str">
        <f t="shared" si="2"/>
        <v>4-Medium C&amp;I</v>
      </c>
    </row>
    <row r="161" spans="1:12" x14ac:dyDescent="0.3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x14ac:dyDescent="0.3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x14ac:dyDescent="0.3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</v>
      </c>
      <c r="G163">
        <v>-93136.95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x14ac:dyDescent="0.3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</v>
      </c>
      <c r="L164" t="str">
        <f t="shared" si="2"/>
        <v>1-Residential</v>
      </c>
    </row>
    <row r="165" spans="1:12" x14ac:dyDescent="0.3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-914.06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x14ac:dyDescent="0.3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</v>
      </c>
      <c r="G166">
        <v>-94.47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x14ac:dyDescent="0.3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</v>
      </c>
      <c r="G167">
        <v>5.93</v>
      </c>
      <c r="H167">
        <v>0</v>
      </c>
      <c r="I167">
        <v>0</v>
      </c>
      <c r="J167">
        <v>0</v>
      </c>
      <c r="K167">
        <v>-662.39</v>
      </c>
      <c r="L167" t="str">
        <f t="shared" si="2"/>
        <v>Street</v>
      </c>
    </row>
    <row r="168" spans="1:12" x14ac:dyDescent="0.3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</v>
      </c>
      <c r="G168">
        <v>-10.31</v>
      </c>
      <c r="H168">
        <v>0</v>
      </c>
      <c r="I168">
        <v>0</v>
      </c>
      <c r="J168">
        <v>0</v>
      </c>
      <c r="K168">
        <v>1506.13</v>
      </c>
      <c r="L168" t="str">
        <f t="shared" si="2"/>
        <v>Street</v>
      </c>
    </row>
    <row r="169" spans="1:12" x14ac:dyDescent="0.3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</v>
      </c>
      <c r="G169">
        <v>-681.7</v>
      </c>
      <c r="H169">
        <v>0</v>
      </c>
      <c r="I169">
        <v>0</v>
      </c>
      <c r="J169">
        <v>0</v>
      </c>
      <c r="K169">
        <v>99845.87</v>
      </c>
      <c r="L169" t="str">
        <f t="shared" si="2"/>
        <v>Street</v>
      </c>
    </row>
    <row r="170" spans="1:12" x14ac:dyDescent="0.3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</v>
      </c>
      <c r="G170">
        <v>-1888.35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x14ac:dyDescent="0.3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27.38</v>
      </c>
      <c r="G171">
        <v>-0.19</v>
      </c>
      <c r="H171">
        <v>0</v>
      </c>
      <c r="I171">
        <v>0</v>
      </c>
      <c r="J171">
        <v>0</v>
      </c>
      <c r="K171">
        <v>27.19</v>
      </c>
      <c r="L171" t="str">
        <f t="shared" si="2"/>
        <v>Street</v>
      </c>
    </row>
    <row r="172" spans="1:12" x14ac:dyDescent="0.3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342425.29</v>
      </c>
      <c r="G172">
        <v>-2318.2800000000002</v>
      </c>
      <c r="H172">
        <v>0</v>
      </c>
      <c r="I172">
        <v>0</v>
      </c>
      <c r="J172">
        <v>0</v>
      </c>
      <c r="K172">
        <v>340107.01</v>
      </c>
      <c r="L172" t="str">
        <f t="shared" si="2"/>
        <v>3-Small C&amp;I</v>
      </c>
    </row>
    <row r="173" spans="1:12" x14ac:dyDescent="0.3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x14ac:dyDescent="0.3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</v>
      </c>
      <c r="L174" t="str">
        <f t="shared" si="2"/>
        <v>3-Small C&amp;I</v>
      </c>
    </row>
    <row r="175" spans="1:12" x14ac:dyDescent="0.3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</v>
      </c>
      <c r="L175" t="str">
        <f t="shared" si="2"/>
        <v>3-Small C&amp;I</v>
      </c>
    </row>
    <row r="176" spans="1:12" x14ac:dyDescent="0.3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</v>
      </c>
      <c r="G176">
        <v>-214.28</v>
      </c>
      <c r="H176">
        <v>0</v>
      </c>
      <c r="I176">
        <v>0</v>
      </c>
      <c r="J176">
        <v>0</v>
      </c>
      <c r="K176">
        <v>429047.17</v>
      </c>
      <c r="L176" t="str">
        <f t="shared" si="2"/>
        <v>4-Medium C&amp;I</v>
      </c>
    </row>
    <row r="177" spans="1:12" x14ac:dyDescent="0.3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</v>
      </c>
      <c r="G177">
        <v>-16.39</v>
      </c>
      <c r="H177">
        <v>0</v>
      </c>
      <c r="I177">
        <v>0</v>
      </c>
      <c r="J177">
        <v>0</v>
      </c>
      <c r="K177">
        <v>32737.15</v>
      </c>
      <c r="L177" t="str">
        <f t="shared" si="2"/>
        <v>4-Medium C&amp;I</v>
      </c>
    </row>
    <row r="178" spans="1:12" x14ac:dyDescent="0.3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7684.48</v>
      </c>
      <c r="G178">
        <v>-3.85</v>
      </c>
      <c r="H178">
        <v>0</v>
      </c>
      <c r="I178">
        <v>0</v>
      </c>
      <c r="J178">
        <v>0</v>
      </c>
      <c r="K178">
        <v>7680.63</v>
      </c>
      <c r="L178" t="str">
        <f t="shared" si="2"/>
        <v>4-Medium C&amp;I</v>
      </c>
    </row>
    <row r="179" spans="1:12" x14ac:dyDescent="0.3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1547294.93</v>
      </c>
      <c r="G179">
        <v>-773.64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x14ac:dyDescent="0.3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</v>
      </c>
      <c r="G180">
        <v>-21060.34</v>
      </c>
      <c r="H180">
        <v>0</v>
      </c>
      <c r="I180">
        <v>0</v>
      </c>
      <c r="J180">
        <v>0</v>
      </c>
      <c r="K180">
        <v>795006.45</v>
      </c>
      <c r="L180" t="str">
        <f t="shared" si="2"/>
        <v>1-Residential</v>
      </c>
    </row>
    <row r="181" spans="1:12" x14ac:dyDescent="0.3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179473.46</v>
      </c>
      <c r="G181">
        <v>-4629.95</v>
      </c>
      <c r="H181">
        <v>0</v>
      </c>
      <c r="I181">
        <v>0</v>
      </c>
      <c r="J181">
        <v>0</v>
      </c>
      <c r="K181">
        <v>174843.51</v>
      </c>
      <c r="L181" t="str">
        <f t="shared" si="2"/>
        <v>2-Low Income Residential</v>
      </c>
    </row>
    <row r="182" spans="1:12" x14ac:dyDescent="0.3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</v>
      </c>
      <c r="G182">
        <v>-5.82</v>
      </c>
      <c r="H182">
        <v>0</v>
      </c>
      <c r="I182">
        <v>0</v>
      </c>
      <c r="J182">
        <v>0</v>
      </c>
      <c r="K182">
        <v>219.98</v>
      </c>
      <c r="L182" t="str">
        <f t="shared" si="2"/>
        <v>1-Residential</v>
      </c>
    </row>
    <row r="183" spans="1:12" x14ac:dyDescent="0.3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x14ac:dyDescent="0.3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193074.49</v>
      </c>
      <c r="G184">
        <v>-1312.78</v>
      </c>
      <c r="H184">
        <v>0</v>
      </c>
      <c r="I184">
        <v>0</v>
      </c>
      <c r="J184">
        <v>0</v>
      </c>
      <c r="K184">
        <v>191761.71</v>
      </c>
      <c r="L184" t="str">
        <f t="shared" si="2"/>
        <v>3-Small C&amp;I</v>
      </c>
    </row>
    <row r="185" spans="1:12" x14ac:dyDescent="0.3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75.58</v>
      </c>
      <c r="G185">
        <v>-0.52</v>
      </c>
      <c r="H185">
        <v>0</v>
      </c>
      <c r="I185">
        <v>0</v>
      </c>
      <c r="J185">
        <v>0</v>
      </c>
      <c r="K185">
        <v>75.06</v>
      </c>
      <c r="L185" t="str">
        <f t="shared" si="2"/>
        <v>3-Small C&amp;I</v>
      </c>
    </row>
    <row r="186" spans="1:12" x14ac:dyDescent="0.3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580.41</v>
      </c>
      <c r="G186">
        <v>-3.95</v>
      </c>
      <c r="H186">
        <v>0</v>
      </c>
      <c r="I186">
        <v>0</v>
      </c>
      <c r="J186">
        <v>0</v>
      </c>
      <c r="K186">
        <v>576.46</v>
      </c>
      <c r="L186" t="str">
        <f t="shared" si="2"/>
        <v>3-Small C&amp;I</v>
      </c>
    </row>
    <row r="187" spans="1:12" x14ac:dyDescent="0.3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</v>
      </c>
      <c r="G187">
        <v>-11.99</v>
      </c>
      <c r="H187">
        <v>0</v>
      </c>
      <c r="I187">
        <v>0</v>
      </c>
      <c r="J187">
        <v>0</v>
      </c>
      <c r="K187">
        <v>1752.42</v>
      </c>
      <c r="L187" t="str">
        <f t="shared" si="2"/>
        <v>3-Small C&amp;I</v>
      </c>
    </row>
    <row r="188" spans="1:12" x14ac:dyDescent="0.3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-65.83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x14ac:dyDescent="0.3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x14ac:dyDescent="0.3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x14ac:dyDescent="0.3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981822.71</v>
      </c>
      <c r="L191" t="str">
        <f t="shared" si="2"/>
        <v>1-Residential</v>
      </c>
    </row>
    <row r="192" spans="1:12" x14ac:dyDescent="0.3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7181.53</v>
      </c>
      <c r="G192">
        <v>-185.33</v>
      </c>
      <c r="H192">
        <v>0</v>
      </c>
      <c r="I192">
        <v>0</v>
      </c>
      <c r="J192">
        <v>0</v>
      </c>
      <c r="K192">
        <v>6996.2</v>
      </c>
      <c r="L192" t="str">
        <f t="shared" si="2"/>
        <v>2-Low Income Residential</v>
      </c>
    </row>
    <row r="193" spans="1:12" x14ac:dyDescent="0.3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-7.6</v>
      </c>
      <c r="H193">
        <v>0</v>
      </c>
      <c r="I193">
        <v>0</v>
      </c>
      <c r="J193">
        <v>0</v>
      </c>
      <c r="K193">
        <v>1109.94</v>
      </c>
      <c r="L193" t="str">
        <f t="shared" si="2"/>
        <v>Street</v>
      </c>
    </row>
    <row r="194" spans="1:12" x14ac:dyDescent="0.3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</v>
      </c>
      <c r="G194">
        <v>-3.21</v>
      </c>
      <c r="H194">
        <v>0</v>
      </c>
      <c r="I194">
        <v>0</v>
      </c>
      <c r="J194">
        <v>0</v>
      </c>
      <c r="K194">
        <v>468.53</v>
      </c>
      <c r="L194" t="str">
        <f t="shared" ref="L194:L257" si="3">VLOOKUP(E194,N:O,2,FALSE)</f>
        <v>Street</v>
      </c>
    </row>
    <row r="195" spans="1:12" x14ac:dyDescent="0.3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1.44</v>
      </c>
      <c r="L195" t="str">
        <f t="shared" si="3"/>
        <v>Street</v>
      </c>
    </row>
    <row r="196" spans="1:12" x14ac:dyDescent="0.3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-3.84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x14ac:dyDescent="0.3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x14ac:dyDescent="0.3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</v>
      </c>
      <c r="G198">
        <v>-3.12</v>
      </c>
      <c r="H198">
        <v>0</v>
      </c>
      <c r="I198">
        <v>0</v>
      </c>
      <c r="J198">
        <v>0</v>
      </c>
      <c r="K198">
        <v>456.92</v>
      </c>
      <c r="L198" t="str">
        <f t="shared" si="3"/>
        <v>3-Small C&amp;I</v>
      </c>
    </row>
    <row r="199" spans="1:12" x14ac:dyDescent="0.3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</v>
      </c>
      <c r="L199" t="str">
        <f t="shared" si="3"/>
        <v>3-Small C&amp;I</v>
      </c>
    </row>
    <row r="200" spans="1:12" x14ac:dyDescent="0.3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93231.73</v>
      </c>
      <c r="G200">
        <v>-633.92999999999995</v>
      </c>
      <c r="H200">
        <v>0</v>
      </c>
      <c r="I200">
        <v>0</v>
      </c>
      <c r="J200">
        <v>0</v>
      </c>
      <c r="K200">
        <v>92597.8</v>
      </c>
      <c r="L200" t="str">
        <f t="shared" si="3"/>
        <v>3-Small C&amp;I</v>
      </c>
    </row>
    <row r="201" spans="1:12" x14ac:dyDescent="0.3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684469.24</v>
      </c>
      <c r="G201">
        <v>-4649.63</v>
      </c>
      <c r="H201">
        <v>0</v>
      </c>
      <c r="I201">
        <v>0</v>
      </c>
      <c r="J201">
        <v>0</v>
      </c>
      <c r="K201">
        <v>679819.61</v>
      </c>
      <c r="L201" t="str">
        <f t="shared" si="3"/>
        <v>3-Small C&amp;I</v>
      </c>
    </row>
    <row r="202" spans="1:12" x14ac:dyDescent="0.3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x14ac:dyDescent="0.3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</v>
      </c>
      <c r="L203" t="str">
        <f t="shared" si="3"/>
        <v>4-Medium C&amp;I</v>
      </c>
    </row>
    <row r="204" spans="1:12" x14ac:dyDescent="0.3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</v>
      </c>
      <c r="H204">
        <v>0</v>
      </c>
      <c r="I204">
        <v>0</v>
      </c>
      <c r="J204">
        <v>0</v>
      </c>
      <c r="K204">
        <v>433414.51</v>
      </c>
      <c r="L204" t="str">
        <f t="shared" si="3"/>
        <v>4-Medium C&amp;I</v>
      </c>
    </row>
    <row r="205" spans="1:12" x14ac:dyDescent="0.3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x14ac:dyDescent="0.3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</v>
      </c>
      <c r="H206">
        <v>0</v>
      </c>
      <c r="I206">
        <v>-0.03</v>
      </c>
      <c r="J206">
        <v>0</v>
      </c>
      <c r="K206">
        <v>36477506.960000001</v>
      </c>
      <c r="L206" t="str">
        <f t="shared" si="3"/>
        <v>1-Residential</v>
      </c>
    </row>
    <row r="207" spans="1:12" x14ac:dyDescent="0.3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x14ac:dyDescent="0.3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37906.14</v>
      </c>
      <c r="G208">
        <v>-977.94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x14ac:dyDescent="0.3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x14ac:dyDescent="0.3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</v>
      </c>
      <c r="L210" t="str">
        <f t="shared" si="3"/>
        <v>Street</v>
      </c>
    </row>
    <row r="211" spans="1:12" x14ac:dyDescent="0.3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x14ac:dyDescent="0.3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-9.92</v>
      </c>
      <c r="H212">
        <v>0</v>
      </c>
      <c r="I212">
        <v>0</v>
      </c>
      <c r="J212">
        <v>0</v>
      </c>
      <c r="K212">
        <v>1448.83</v>
      </c>
      <c r="L212" t="str">
        <f t="shared" si="3"/>
        <v>Street</v>
      </c>
    </row>
    <row r="213" spans="1:12" x14ac:dyDescent="0.3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x14ac:dyDescent="0.3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230876.77</v>
      </c>
      <c r="G214">
        <v>-1661.57</v>
      </c>
      <c r="H214">
        <v>0</v>
      </c>
      <c r="I214">
        <v>0</v>
      </c>
      <c r="J214">
        <v>0</v>
      </c>
      <c r="K214">
        <v>229215.2</v>
      </c>
      <c r="L214" t="str">
        <f t="shared" si="3"/>
        <v>Street</v>
      </c>
    </row>
    <row r="215" spans="1:12" x14ac:dyDescent="0.3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27.47</v>
      </c>
      <c r="G215">
        <v>-0.19</v>
      </c>
      <c r="H215">
        <v>0</v>
      </c>
      <c r="I215">
        <v>0</v>
      </c>
      <c r="J215">
        <v>0</v>
      </c>
      <c r="K215">
        <v>27.28</v>
      </c>
      <c r="L215" t="str">
        <f t="shared" si="3"/>
        <v>Street</v>
      </c>
    </row>
    <row r="216" spans="1:12" x14ac:dyDescent="0.3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-4311.58</v>
      </c>
      <c r="H216">
        <v>0</v>
      </c>
      <c r="I216">
        <v>0</v>
      </c>
      <c r="J216">
        <v>0</v>
      </c>
      <c r="K216">
        <v>629857.6</v>
      </c>
      <c r="L216" t="str">
        <f t="shared" si="3"/>
        <v>3-Small C&amp;I</v>
      </c>
    </row>
    <row r="217" spans="1:12" x14ac:dyDescent="0.3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5148.45</v>
      </c>
      <c r="G217">
        <v>-34.9</v>
      </c>
      <c r="H217">
        <v>0</v>
      </c>
      <c r="I217">
        <v>0</v>
      </c>
      <c r="J217">
        <v>0</v>
      </c>
      <c r="K217">
        <v>5113.55</v>
      </c>
      <c r="L217" t="str">
        <f t="shared" si="3"/>
        <v>3-Small C&amp;I</v>
      </c>
    </row>
    <row r="218" spans="1:12" x14ac:dyDescent="0.3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-8.01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x14ac:dyDescent="0.3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x14ac:dyDescent="0.3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941941.11</v>
      </c>
      <c r="G220">
        <v>-470.7</v>
      </c>
      <c r="H220">
        <v>0</v>
      </c>
      <c r="I220">
        <v>0</v>
      </c>
      <c r="J220">
        <v>0</v>
      </c>
      <c r="K220">
        <v>941470.41</v>
      </c>
      <c r="L220" t="str">
        <f t="shared" si="3"/>
        <v>4-Medium C&amp;I</v>
      </c>
    </row>
    <row r="221" spans="1:12" x14ac:dyDescent="0.3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-17.36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x14ac:dyDescent="0.3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-5.97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x14ac:dyDescent="0.3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2167331.61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x14ac:dyDescent="0.3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-61682.46</v>
      </c>
      <c r="H224">
        <v>0</v>
      </c>
      <c r="I224">
        <v>0</v>
      </c>
      <c r="J224">
        <v>0</v>
      </c>
      <c r="K224">
        <v>2328330.59</v>
      </c>
      <c r="L224" t="str">
        <f t="shared" si="3"/>
        <v>1-Residential</v>
      </c>
    </row>
    <row r="225" spans="1:12" x14ac:dyDescent="0.3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</v>
      </c>
      <c r="H225">
        <v>0</v>
      </c>
      <c r="I225">
        <v>0</v>
      </c>
      <c r="J225">
        <v>0</v>
      </c>
      <c r="K225">
        <v>307462.48</v>
      </c>
      <c r="L225" t="str">
        <f t="shared" si="3"/>
        <v>2-Low Income Residential</v>
      </c>
    </row>
    <row r="226" spans="1:12" x14ac:dyDescent="0.3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-44.05</v>
      </c>
      <c r="H226">
        <v>0</v>
      </c>
      <c r="I226">
        <v>0</v>
      </c>
      <c r="J226">
        <v>0</v>
      </c>
      <c r="K226">
        <v>1664.17</v>
      </c>
      <c r="L226" t="str">
        <f t="shared" si="3"/>
        <v>1-Residential</v>
      </c>
    </row>
    <row r="227" spans="1:12" x14ac:dyDescent="0.3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x14ac:dyDescent="0.3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x14ac:dyDescent="0.3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85.72</v>
      </c>
      <c r="G229">
        <v>-0.6</v>
      </c>
      <c r="H229">
        <v>0</v>
      </c>
      <c r="I229">
        <v>0</v>
      </c>
      <c r="J229">
        <v>0</v>
      </c>
      <c r="K229">
        <v>85.12</v>
      </c>
      <c r="L229" t="str">
        <f t="shared" si="3"/>
        <v>3-Small C&amp;I</v>
      </c>
    </row>
    <row r="230" spans="1:12" x14ac:dyDescent="0.3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</v>
      </c>
      <c r="G230">
        <v>-4.93</v>
      </c>
      <c r="H230">
        <v>0</v>
      </c>
      <c r="I230">
        <v>0</v>
      </c>
      <c r="J230">
        <v>0</v>
      </c>
      <c r="K230">
        <v>721.27</v>
      </c>
      <c r="L230" t="str">
        <f t="shared" si="3"/>
        <v>3-Small C&amp;I</v>
      </c>
    </row>
    <row r="231" spans="1:12" x14ac:dyDescent="0.3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</v>
      </c>
      <c r="L231" t="str">
        <f t="shared" si="3"/>
        <v>3-Small C&amp;I</v>
      </c>
    </row>
    <row r="232" spans="1:12" x14ac:dyDescent="0.3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</v>
      </c>
      <c r="G232">
        <v>-89.43</v>
      </c>
      <c r="H232">
        <v>0</v>
      </c>
      <c r="I232">
        <v>0</v>
      </c>
      <c r="J232">
        <v>0</v>
      </c>
      <c r="K232">
        <v>178762.8</v>
      </c>
      <c r="L232" t="str">
        <f t="shared" si="3"/>
        <v>4-Medium C&amp;I</v>
      </c>
    </row>
    <row r="233" spans="1:12" x14ac:dyDescent="0.3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x14ac:dyDescent="0.3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</v>
      </c>
      <c r="G234">
        <v>-63.1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x14ac:dyDescent="0.3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x14ac:dyDescent="0.3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8067.49</v>
      </c>
      <c r="G236">
        <v>-208.12</v>
      </c>
      <c r="H236">
        <v>0</v>
      </c>
      <c r="I236">
        <v>0</v>
      </c>
      <c r="J236">
        <v>0</v>
      </c>
      <c r="K236">
        <v>7859.37</v>
      </c>
      <c r="L236" t="str">
        <f t="shared" si="3"/>
        <v>2-Low Income Residential</v>
      </c>
    </row>
    <row r="237" spans="1:12" x14ac:dyDescent="0.3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1271.06</v>
      </c>
      <c r="G237">
        <v>-8.65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x14ac:dyDescent="0.3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x14ac:dyDescent="0.3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1.63</v>
      </c>
      <c r="G239">
        <v>-0.01</v>
      </c>
      <c r="H239">
        <v>0</v>
      </c>
      <c r="I239">
        <v>0</v>
      </c>
      <c r="J239">
        <v>0</v>
      </c>
      <c r="K239">
        <v>1.62</v>
      </c>
      <c r="L239" t="str">
        <f t="shared" si="3"/>
        <v>Street</v>
      </c>
    </row>
    <row r="240" spans="1:12" x14ac:dyDescent="0.3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-4.22</v>
      </c>
      <c r="H240">
        <v>0</v>
      </c>
      <c r="I240">
        <v>0</v>
      </c>
      <c r="J240">
        <v>0</v>
      </c>
      <c r="K240">
        <v>158.76</v>
      </c>
      <c r="L240" t="str">
        <f t="shared" si="3"/>
        <v>1-Residential</v>
      </c>
    </row>
    <row r="241" spans="1:12" x14ac:dyDescent="0.3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x14ac:dyDescent="0.3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</v>
      </c>
      <c r="G242">
        <v>-3.67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x14ac:dyDescent="0.3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-117.74</v>
      </c>
      <c r="H243">
        <v>0</v>
      </c>
      <c r="I243">
        <v>0</v>
      </c>
      <c r="J243">
        <v>0</v>
      </c>
      <c r="K243">
        <v>17175.7</v>
      </c>
      <c r="L243" t="str">
        <f t="shared" si="3"/>
        <v>3-Small C&amp;I</v>
      </c>
    </row>
    <row r="244" spans="1:12" x14ac:dyDescent="0.3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</v>
      </c>
      <c r="G244">
        <v>-714.36</v>
      </c>
      <c r="H244">
        <v>0</v>
      </c>
      <c r="I244">
        <v>0</v>
      </c>
      <c r="J244">
        <v>0</v>
      </c>
      <c r="K244">
        <v>104344.85</v>
      </c>
      <c r="L244" t="str">
        <f t="shared" si="3"/>
        <v>3-Small C&amp;I</v>
      </c>
    </row>
    <row r="245" spans="1:12" x14ac:dyDescent="0.3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713480.46</v>
      </c>
      <c r="G245">
        <v>-4850.8900000000003</v>
      </c>
      <c r="H245">
        <v>0</v>
      </c>
      <c r="I245">
        <v>0</v>
      </c>
      <c r="J245">
        <v>0</v>
      </c>
      <c r="K245">
        <v>708629.57</v>
      </c>
      <c r="L245" t="str">
        <f t="shared" si="3"/>
        <v>3-Small C&amp;I</v>
      </c>
    </row>
    <row r="246" spans="1:12" x14ac:dyDescent="0.3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-6991.91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x14ac:dyDescent="0.3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678835.61</v>
      </c>
      <c r="G247">
        <v>-339.38</v>
      </c>
      <c r="H247">
        <v>0</v>
      </c>
      <c r="I247">
        <v>0</v>
      </c>
      <c r="J247">
        <v>0</v>
      </c>
      <c r="K247">
        <v>678496.23</v>
      </c>
      <c r="L247" t="str">
        <f t="shared" si="3"/>
        <v>4-Medium C&amp;I</v>
      </c>
    </row>
    <row r="248" spans="1:12" x14ac:dyDescent="0.3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</v>
      </c>
      <c r="G248">
        <v>-223.9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x14ac:dyDescent="0.3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x14ac:dyDescent="0.3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x14ac:dyDescent="0.3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-148396.4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x14ac:dyDescent="0.3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</v>
      </c>
      <c r="G252">
        <v>-1041.0899999999999</v>
      </c>
      <c r="H252">
        <v>0</v>
      </c>
      <c r="I252">
        <v>0</v>
      </c>
      <c r="J252">
        <v>0</v>
      </c>
      <c r="K252">
        <v>39312.31</v>
      </c>
      <c r="L252" t="str">
        <f t="shared" si="3"/>
        <v>1-Residential</v>
      </c>
    </row>
    <row r="253" spans="1:12" x14ac:dyDescent="0.3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178847.96</v>
      </c>
      <c r="L253" t="str">
        <f t="shared" si="3"/>
        <v>Street</v>
      </c>
    </row>
    <row r="254" spans="1:12" x14ac:dyDescent="0.3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13381.39</v>
      </c>
      <c r="G254">
        <v>-90.98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x14ac:dyDescent="0.3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361.96</v>
      </c>
      <c r="L255" t="str">
        <f t="shared" si="3"/>
        <v>Street</v>
      </c>
    </row>
    <row r="256" spans="1:12" x14ac:dyDescent="0.3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-11.37</v>
      </c>
      <c r="H256">
        <v>0</v>
      </c>
      <c r="I256">
        <v>0</v>
      </c>
      <c r="J256">
        <v>0</v>
      </c>
      <c r="K256">
        <v>1661.37</v>
      </c>
      <c r="L256" t="str">
        <f t="shared" si="3"/>
        <v>Street</v>
      </c>
    </row>
    <row r="257" spans="1:12" x14ac:dyDescent="0.3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-806.54</v>
      </c>
      <c r="H257">
        <v>0</v>
      </c>
      <c r="I257">
        <v>0</v>
      </c>
      <c r="J257">
        <v>0</v>
      </c>
      <c r="K257">
        <v>118203.99</v>
      </c>
      <c r="L257" t="str">
        <f t="shared" si="3"/>
        <v>Street</v>
      </c>
    </row>
    <row r="258" spans="1:12" x14ac:dyDescent="0.3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</v>
      </c>
      <c r="G258">
        <v>-210.1</v>
      </c>
      <c r="H258">
        <v>0</v>
      </c>
      <c r="I258">
        <v>0</v>
      </c>
      <c r="J258">
        <v>0</v>
      </c>
      <c r="K258">
        <v>47026.31</v>
      </c>
      <c r="L258" t="str">
        <f t="shared" ref="L258:L321" si="4">VLOOKUP(E258,N:O,2,FALSE)</f>
        <v>Street</v>
      </c>
    </row>
    <row r="259" spans="1:12" x14ac:dyDescent="0.3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31.54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x14ac:dyDescent="0.3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</v>
      </c>
      <c r="L260" t="str">
        <f t="shared" si="4"/>
        <v>3-Small C&amp;I</v>
      </c>
    </row>
    <row r="261" spans="1:12" x14ac:dyDescent="0.3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</v>
      </c>
      <c r="G261">
        <v>-34.909999999999997</v>
      </c>
      <c r="H261">
        <v>0</v>
      </c>
      <c r="I261">
        <v>0</v>
      </c>
      <c r="J261">
        <v>0</v>
      </c>
      <c r="K261">
        <v>5114.47</v>
      </c>
      <c r="L261" t="str">
        <f t="shared" si="4"/>
        <v>3-Small C&amp;I</v>
      </c>
    </row>
    <row r="262" spans="1:12" x14ac:dyDescent="0.3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</v>
      </c>
      <c r="G262">
        <v>-6.56</v>
      </c>
      <c r="H262">
        <v>0</v>
      </c>
      <c r="I262">
        <v>0</v>
      </c>
      <c r="J262">
        <v>0</v>
      </c>
      <c r="K262">
        <v>957.68</v>
      </c>
      <c r="L262" t="str">
        <f t="shared" si="4"/>
        <v>3-Small C&amp;I</v>
      </c>
    </row>
    <row r="263" spans="1:12" x14ac:dyDescent="0.3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</v>
      </c>
      <c r="G263">
        <v>-129.09</v>
      </c>
      <c r="H263">
        <v>0</v>
      </c>
      <c r="I263">
        <v>0</v>
      </c>
      <c r="J263">
        <v>0</v>
      </c>
      <c r="K263">
        <v>18872.7</v>
      </c>
      <c r="L263" t="str">
        <f t="shared" si="4"/>
        <v>3-Small C&amp;I</v>
      </c>
    </row>
    <row r="264" spans="1:12" x14ac:dyDescent="0.3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537206.24</v>
      </c>
      <c r="G264">
        <v>-268.5</v>
      </c>
      <c r="H264">
        <v>0</v>
      </c>
      <c r="I264">
        <v>0</v>
      </c>
      <c r="J264">
        <v>0</v>
      </c>
      <c r="K264">
        <v>536937.74</v>
      </c>
      <c r="L264" t="str">
        <f t="shared" si="4"/>
        <v>4-Medium C&amp;I</v>
      </c>
    </row>
    <row r="265" spans="1:12" x14ac:dyDescent="0.3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x14ac:dyDescent="0.3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</v>
      </c>
      <c r="H266">
        <v>0</v>
      </c>
      <c r="I266">
        <v>0</v>
      </c>
      <c r="J266">
        <v>0</v>
      </c>
      <c r="K266">
        <v>5712.15</v>
      </c>
      <c r="L266" t="str">
        <f t="shared" si="4"/>
        <v>4-Medium C&amp;I</v>
      </c>
    </row>
    <row r="267" spans="1:12" x14ac:dyDescent="0.3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</v>
      </c>
      <c r="G267">
        <v>-722.55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x14ac:dyDescent="0.3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</v>
      </c>
      <c r="L268" t="str">
        <f t="shared" si="4"/>
        <v>1-Residential</v>
      </c>
    </row>
    <row r="269" spans="1:12" x14ac:dyDescent="0.3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152407.43</v>
      </c>
      <c r="G269">
        <v>-3931.32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x14ac:dyDescent="0.3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210.89</v>
      </c>
      <c r="G270">
        <v>-5.44</v>
      </c>
      <c r="H270">
        <v>0</v>
      </c>
      <c r="I270">
        <v>0</v>
      </c>
      <c r="J270">
        <v>0</v>
      </c>
      <c r="K270">
        <v>205.45</v>
      </c>
      <c r="L270" t="str">
        <f t="shared" si="4"/>
        <v>1-Residential</v>
      </c>
    </row>
    <row r="271" spans="1:12" x14ac:dyDescent="0.3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3172.31</v>
      </c>
      <c r="G271">
        <v>-26.33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x14ac:dyDescent="0.3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</v>
      </c>
      <c r="G272">
        <v>-1713.61</v>
      </c>
      <c r="H272">
        <v>0</v>
      </c>
      <c r="I272">
        <v>0</v>
      </c>
      <c r="J272">
        <v>0</v>
      </c>
      <c r="K272">
        <v>250303.99</v>
      </c>
      <c r="L272" t="str">
        <f t="shared" si="4"/>
        <v>3-Small C&amp;I</v>
      </c>
    </row>
    <row r="273" spans="1:12" x14ac:dyDescent="0.3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-0.7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x14ac:dyDescent="0.3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689.68</v>
      </c>
      <c r="G274">
        <v>-4.7</v>
      </c>
      <c r="H274">
        <v>0</v>
      </c>
      <c r="I274">
        <v>0</v>
      </c>
      <c r="J274">
        <v>0</v>
      </c>
      <c r="K274">
        <v>684.98</v>
      </c>
      <c r="L274" t="str">
        <f t="shared" si="4"/>
        <v>3-Small C&amp;I</v>
      </c>
    </row>
    <row r="275" spans="1:12" x14ac:dyDescent="0.3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</v>
      </c>
      <c r="H275">
        <v>0</v>
      </c>
      <c r="I275">
        <v>0</v>
      </c>
      <c r="J275">
        <v>0</v>
      </c>
      <c r="K275">
        <v>2059.83</v>
      </c>
      <c r="L275" t="str">
        <f t="shared" si="4"/>
        <v>3-Small C&amp;I</v>
      </c>
    </row>
    <row r="276" spans="1:12" x14ac:dyDescent="0.3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-83.74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x14ac:dyDescent="0.3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1.63</v>
      </c>
      <c r="G277">
        <v>0</v>
      </c>
      <c r="H277">
        <v>0</v>
      </c>
      <c r="I277">
        <v>0</v>
      </c>
      <c r="J277">
        <v>0</v>
      </c>
      <c r="K277">
        <v>1.63</v>
      </c>
      <c r="L277" t="str">
        <f t="shared" si="4"/>
        <v>4-Medium C&amp;I</v>
      </c>
    </row>
    <row r="278" spans="1:12" x14ac:dyDescent="0.3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130466.93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x14ac:dyDescent="0.3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-28147.3</v>
      </c>
      <c r="H279">
        <v>0</v>
      </c>
      <c r="I279">
        <v>0</v>
      </c>
      <c r="J279">
        <v>0</v>
      </c>
      <c r="K279">
        <v>1062818.81</v>
      </c>
      <c r="L279" t="str">
        <f t="shared" si="4"/>
        <v>1-Residential</v>
      </c>
    </row>
    <row r="280" spans="1:12" x14ac:dyDescent="0.3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</v>
      </c>
      <c r="G280">
        <v>-158.26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x14ac:dyDescent="0.3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1327.34</v>
      </c>
      <c r="G281">
        <v>-9.0299999999999994</v>
      </c>
      <c r="H281">
        <v>0</v>
      </c>
      <c r="I281">
        <v>0</v>
      </c>
      <c r="J281">
        <v>0</v>
      </c>
      <c r="K281">
        <v>1318.31</v>
      </c>
      <c r="L281" t="str">
        <f t="shared" si="4"/>
        <v>Street</v>
      </c>
    </row>
    <row r="282" spans="1:12" x14ac:dyDescent="0.3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566.65</v>
      </c>
      <c r="G282">
        <v>-3.86</v>
      </c>
      <c r="H282">
        <v>0</v>
      </c>
      <c r="I282">
        <v>0</v>
      </c>
      <c r="J282">
        <v>0</v>
      </c>
      <c r="K282">
        <v>562.79</v>
      </c>
      <c r="L282" t="str">
        <f t="shared" si="4"/>
        <v>Street</v>
      </c>
    </row>
    <row r="283" spans="1:12" x14ac:dyDescent="0.3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x14ac:dyDescent="0.3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</v>
      </c>
      <c r="G284">
        <v>0</v>
      </c>
      <c r="H284">
        <v>0</v>
      </c>
      <c r="I284">
        <v>0</v>
      </c>
      <c r="J284">
        <v>0</v>
      </c>
      <c r="K284">
        <v>0.54</v>
      </c>
      <c r="L284" t="str">
        <f t="shared" si="4"/>
        <v>3-Small C&amp;I</v>
      </c>
    </row>
    <row r="285" spans="1:12" x14ac:dyDescent="0.3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</v>
      </c>
      <c r="G285">
        <v>-22.21</v>
      </c>
      <c r="H285">
        <v>0</v>
      </c>
      <c r="I285">
        <v>0</v>
      </c>
      <c r="J285">
        <v>0</v>
      </c>
      <c r="K285">
        <v>838.27</v>
      </c>
      <c r="L285" t="str">
        <f t="shared" si="4"/>
        <v>1-Residential</v>
      </c>
    </row>
    <row r="286" spans="1:12" x14ac:dyDescent="0.3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x14ac:dyDescent="0.3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608.39</v>
      </c>
      <c r="G287">
        <v>-4.1500000000000004</v>
      </c>
      <c r="H287">
        <v>0</v>
      </c>
      <c r="I287">
        <v>0</v>
      </c>
      <c r="J287">
        <v>0</v>
      </c>
      <c r="K287">
        <v>604.24</v>
      </c>
      <c r="L287" t="str">
        <f t="shared" si="4"/>
        <v>3-Small C&amp;I</v>
      </c>
    </row>
    <row r="288" spans="1:12" x14ac:dyDescent="0.3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x14ac:dyDescent="0.3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89338.95</v>
      </c>
      <c r="G289">
        <v>-607.54</v>
      </c>
      <c r="H289">
        <v>0</v>
      </c>
      <c r="I289">
        <v>0</v>
      </c>
      <c r="J289">
        <v>0</v>
      </c>
      <c r="K289">
        <v>88731.41</v>
      </c>
      <c r="L289" t="str">
        <f t="shared" si="4"/>
        <v>3-Small C&amp;I</v>
      </c>
    </row>
    <row r="290" spans="1:12" x14ac:dyDescent="0.3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663974.73</v>
      </c>
      <c r="G290">
        <v>-4513.66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x14ac:dyDescent="0.3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-6066.12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x14ac:dyDescent="0.3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x14ac:dyDescent="0.3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</v>
      </c>
      <c r="G293">
        <v>-185.12</v>
      </c>
      <c r="H293">
        <v>0</v>
      </c>
      <c r="I293">
        <v>0</v>
      </c>
      <c r="J293">
        <v>0</v>
      </c>
      <c r="K293">
        <v>369992.7</v>
      </c>
      <c r="L293" t="str">
        <f t="shared" si="4"/>
        <v>4-Medium C&amp;I</v>
      </c>
    </row>
    <row r="294" spans="1:12" x14ac:dyDescent="0.3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x14ac:dyDescent="0.3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x14ac:dyDescent="0.3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-111948.43</v>
      </c>
      <c r="H296">
        <v>0</v>
      </c>
      <c r="I296">
        <v>0</v>
      </c>
      <c r="J296">
        <v>0</v>
      </c>
      <c r="K296">
        <v>4226944.72</v>
      </c>
      <c r="L296" t="str">
        <f t="shared" si="4"/>
        <v>2-Low Income Residential</v>
      </c>
    </row>
    <row r="297" spans="1:12" x14ac:dyDescent="0.3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</v>
      </c>
      <c r="G297">
        <v>-907.85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x14ac:dyDescent="0.3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-649.78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x14ac:dyDescent="0.3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-4607.66</v>
      </c>
      <c r="G299">
        <v>47.29</v>
      </c>
      <c r="H299">
        <v>0</v>
      </c>
      <c r="I299">
        <v>0</v>
      </c>
      <c r="J299">
        <v>0</v>
      </c>
      <c r="K299">
        <v>-4560.37</v>
      </c>
      <c r="L299" t="str">
        <f t="shared" si="4"/>
        <v>Street</v>
      </c>
    </row>
    <row r="300" spans="1:12" x14ac:dyDescent="0.3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382.01</v>
      </c>
      <c r="G300">
        <v>-2.61</v>
      </c>
      <c r="H300">
        <v>0</v>
      </c>
      <c r="I300">
        <v>0</v>
      </c>
      <c r="J300">
        <v>0</v>
      </c>
      <c r="K300">
        <v>379.4</v>
      </c>
      <c r="L300" t="str">
        <f t="shared" si="4"/>
        <v>Street</v>
      </c>
    </row>
    <row r="301" spans="1:12" x14ac:dyDescent="0.3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-542.4</v>
      </c>
      <c r="G301">
        <v>5.74</v>
      </c>
      <c r="H301">
        <v>0</v>
      </c>
      <c r="I301">
        <v>0</v>
      </c>
      <c r="J301">
        <v>0</v>
      </c>
      <c r="K301">
        <v>-536.66</v>
      </c>
      <c r="L301" t="str">
        <f t="shared" si="4"/>
        <v>Street</v>
      </c>
    </row>
    <row r="302" spans="1:12" x14ac:dyDescent="0.3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-833.31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x14ac:dyDescent="0.3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x14ac:dyDescent="0.3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x14ac:dyDescent="0.3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471966.48</v>
      </c>
      <c r="G305">
        <v>-3210.35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x14ac:dyDescent="0.3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</v>
      </c>
      <c r="G306">
        <v>-34.909999999999997</v>
      </c>
      <c r="H306">
        <v>0</v>
      </c>
      <c r="I306">
        <v>0</v>
      </c>
      <c r="J306">
        <v>0</v>
      </c>
      <c r="K306">
        <v>5114.47</v>
      </c>
      <c r="L306" t="str">
        <f t="shared" si="4"/>
        <v>3-Small C&amp;I</v>
      </c>
    </row>
    <row r="307" spans="1:12" x14ac:dyDescent="0.3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2266.06</v>
      </c>
      <c r="G307">
        <v>-15.4</v>
      </c>
      <c r="H307">
        <v>0</v>
      </c>
      <c r="I307">
        <v>0</v>
      </c>
      <c r="J307">
        <v>0</v>
      </c>
      <c r="K307">
        <v>2250.66</v>
      </c>
      <c r="L307" t="str">
        <f t="shared" si="4"/>
        <v>3-Small C&amp;I</v>
      </c>
    </row>
    <row r="308" spans="1:12" x14ac:dyDescent="0.3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26202.92</v>
      </c>
      <c r="G308">
        <v>-178.05</v>
      </c>
      <c r="H308">
        <v>0</v>
      </c>
      <c r="I308">
        <v>0</v>
      </c>
      <c r="J308">
        <v>0</v>
      </c>
      <c r="K308">
        <v>26024.87</v>
      </c>
      <c r="L308" t="str">
        <f t="shared" si="4"/>
        <v>3-Small C&amp;I</v>
      </c>
    </row>
    <row r="309" spans="1:12" x14ac:dyDescent="0.3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696306.24</v>
      </c>
      <c r="G309">
        <v>-348.2</v>
      </c>
      <c r="H309">
        <v>0</v>
      </c>
      <c r="I309">
        <v>0</v>
      </c>
      <c r="J309">
        <v>0</v>
      </c>
      <c r="K309">
        <v>695958.04</v>
      </c>
      <c r="L309" t="str">
        <f t="shared" si="4"/>
        <v>4-Medium C&amp;I</v>
      </c>
    </row>
    <row r="310" spans="1:12" x14ac:dyDescent="0.3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47488.52</v>
      </c>
      <c r="G310">
        <v>-23.75</v>
      </c>
      <c r="H310">
        <v>0</v>
      </c>
      <c r="I310">
        <v>0</v>
      </c>
      <c r="J310">
        <v>0</v>
      </c>
      <c r="K310">
        <v>47464.77</v>
      </c>
      <c r="L310" t="str">
        <f t="shared" si="4"/>
        <v>4-Medium C&amp;I</v>
      </c>
    </row>
    <row r="311" spans="1:12" x14ac:dyDescent="0.3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x14ac:dyDescent="0.3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x14ac:dyDescent="0.3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x14ac:dyDescent="0.3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</v>
      </c>
      <c r="G314">
        <v>-5168.84</v>
      </c>
      <c r="H314">
        <v>0</v>
      </c>
      <c r="I314">
        <v>0</v>
      </c>
      <c r="J314">
        <v>0</v>
      </c>
      <c r="K314">
        <v>195159.33</v>
      </c>
      <c r="L314" t="str">
        <f t="shared" si="4"/>
        <v>2-Low Income Residential</v>
      </c>
    </row>
    <row r="315" spans="1:12" x14ac:dyDescent="0.3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217.67</v>
      </c>
      <c r="G315">
        <v>-5.62</v>
      </c>
      <c r="H315">
        <v>0</v>
      </c>
      <c r="I315">
        <v>0</v>
      </c>
      <c r="J315">
        <v>0</v>
      </c>
      <c r="K315">
        <v>212.05</v>
      </c>
      <c r="L315" t="str">
        <f t="shared" si="4"/>
        <v>1-Residential</v>
      </c>
    </row>
    <row r="316" spans="1:12" x14ac:dyDescent="0.3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</v>
      </c>
      <c r="G316">
        <v>6.35</v>
      </c>
      <c r="H316">
        <v>0</v>
      </c>
      <c r="I316">
        <v>0</v>
      </c>
      <c r="J316">
        <v>0</v>
      </c>
      <c r="K316">
        <v>-893.6</v>
      </c>
      <c r="L316" t="str">
        <f t="shared" si="4"/>
        <v>Street</v>
      </c>
    </row>
    <row r="317" spans="1:12" x14ac:dyDescent="0.3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x14ac:dyDescent="0.3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100.82</v>
      </c>
      <c r="G318">
        <v>-0.69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x14ac:dyDescent="0.3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421.45</v>
      </c>
      <c r="G319">
        <v>-2.87</v>
      </c>
      <c r="H319">
        <v>0</v>
      </c>
      <c r="I319">
        <v>0</v>
      </c>
      <c r="J319">
        <v>0</v>
      </c>
      <c r="K319">
        <v>418.58</v>
      </c>
      <c r="L319" t="str">
        <f t="shared" si="4"/>
        <v>3-Small C&amp;I</v>
      </c>
    </row>
    <row r="320" spans="1:12" x14ac:dyDescent="0.3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1607.85</v>
      </c>
      <c r="G320">
        <v>-10.91</v>
      </c>
      <c r="H320">
        <v>0</v>
      </c>
      <c r="I320">
        <v>0</v>
      </c>
      <c r="J320">
        <v>0</v>
      </c>
      <c r="K320">
        <v>1596.94</v>
      </c>
      <c r="L320" t="str">
        <f t="shared" si="4"/>
        <v>3-Small C&amp;I</v>
      </c>
    </row>
    <row r="321" spans="1:12" x14ac:dyDescent="0.3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</v>
      </c>
      <c r="H321">
        <v>0</v>
      </c>
      <c r="I321">
        <v>0</v>
      </c>
      <c r="J321">
        <v>0</v>
      </c>
      <c r="K321">
        <v>126387.82</v>
      </c>
      <c r="L321" t="str">
        <f t="shared" si="4"/>
        <v>4-Medium C&amp;I</v>
      </c>
    </row>
    <row r="322" spans="1:12" x14ac:dyDescent="0.3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-52.33</v>
      </c>
      <c r="H322">
        <v>0</v>
      </c>
      <c r="I322">
        <v>0</v>
      </c>
      <c r="J322">
        <v>0</v>
      </c>
      <c r="K322">
        <v>104583.73</v>
      </c>
      <c r="L322" t="str">
        <f t="shared" ref="L322:L385" si="5">VLOOKUP(E322,N:O,2,FALSE)</f>
        <v>5-Large C&amp;I</v>
      </c>
    </row>
    <row r="323" spans="1:12" x14ac:dyDescent="0.3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633360.46</v>
      </c>
      <c r="L323" t="str">
        <f t="shared" si="5"/>
        <v>1-Residential</v>
      </c>
    </row>
    <row r="324" spans="1:12" x14ac:dyDescent="0.3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5726.15</v>
      </c>
      <c r="L324" t="str">
        <f t="shared" si="5"/>
        <v>2-Low Income Residential</v>
      </c>
    </row>
    <row r="325" spans="1:12" x14ac:dyDescent="0.3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x14ac:dyDescent="0.3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</v>
      </c>
      <c r="G326">
        <v>-4.34</v>
      </c>
      <c r="H326">
        <v>0</v>
      </c>
      <c r="I326">
        <v>0</v>
      </c>
      <c r="J326">
        <v>0</v>
      </c>
      <c r="K326">
        <v>632.39</v>
      </c>
      <c r="L326" t="str">
        <f t="shared" si="5"/>
        <v>Street</v>
      </c>
    </row>
    <row r="327" spans="1:12" x14ac:dyDescent="0.3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1.9</v>
      </c>
      <c r="G327">
        <v>-0.01</v>
      </c>
      <c r="H327">
        <v>0</v>
      </c>
      <c r="I327">
        <v>0</v>
      </c>
      <c r="J327">
        <v>0</v>
      </c>
      <c r="K327">
        <v>1.89</v>
      </c>
      <c r="L327" t="str">
        <f t="shared" si="5"/>
        <v>Street</v>
      </c>
    </row>
    <row r="328" spans="1:12" x14ac:dyDescent="0.3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x14ac:dyDescent="0.3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x14ac:dyDescent="0.3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120.82</v>
      </c>
      <c r="G330">
        <v>-0.81</v>
      </c>
      <c r="H330">
        <v>0</v>
      </c>
      <c r="I330">
        <v>0</v>
      </c>
      <c r="J330">
        <v>0</v>
      </c>
      <c r="K330">
        <v>120.01</v>
      </c>
      <c r="L330" t="str">
        <f t="shared" si="5"/>
        <v>3-Small C&amp;I</v>
      </c>
    </row>
    <row r="331" spans="1:12" x14ac:dyDescent="0.3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</v>
      </c>
      <c r="G331">
        <v>-5.39</v>
      </c>
      <c r="H331">
        <v>0</v>
      </c>
      <c r="I331">
        <v>0</v>
      </c>
      <c r="J331">
        <v>0</v>
      </c>
      <c r="K331">
        <v>790.3</v>
      </c>
      <c r="L331" t="str">
        <f t="shared" si="5"/>
        <v>3-Small C&amp;I</v>
      </c>
    </row>
    <row r="332" spans="1:12" x14ac:dyDescent="0.3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</v>
      </c>
      <c r="G332">
        <v>-29.43</v>
      </c>
      <c r="H332">
        <v>0</v>
      </c>
      <c r="I332">
        <v>0</v>
      </c>
      <c r="J332">
        <v>0</v>
      </c>
      <c r="K332">
        <v>58822.69</v>
      </c>
      <c r="L332" t="str">
        <f t="shared" si="5"/>
        <v>4-Medium C&amp;I</v>
      </c>
    </row>
    <row r="333" spans="1:12" x14ac:dyDescent="0.3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143403.96</v>
      </c>
      <c r="G333">
        <v>-3699.67</v>
      </c>
      <c r="H333">
        <v>0</v>
      </c>
      <c r="I333">
        <v>0</v>
      </c>
      <c r="J333">
        <v>0</v>
      </c>
      <c r="K333">
        <v>139704.29</v>
      </c>
      <c r="L333" t="str">
        <f t="shared" si="5"/>
        <v>1-Residential</v>
      </c>
    </row>
    <row r="334" spans="1:12" x14ac:dyDescent="0.3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543.41</v>
      </c>
      <c r="G334">
        <v>-14.02</v>
      </c>
      <c r="H334">
        <v>0</v>
      </c>
      <c r="I334">
        <v>0</v>
      </c>
      <c r="J334">
        <v>0</v>
      </c>
      <c r="K334">
        <v>529.39</v>
      </c>
      <c r="L334" t="str">
        <f t="shared" si="5"/>
        <v>2-Low Income Residential</v>
      </c>
    </row>
    <row r="335" spans="1:12" x14ac:dyDescent="0.3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x14ac:dyDescent="0.3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</v>
      </c>
      <c r="G336">
        <v>-4.72</v>
      </c>
      <c r="H336">
        <v>0</v>
      </c>
      <c r="I336">
        <v>0</v>
      </c>
      <c r="J336">
        <v>0</v>
      </c>
      <c r="K336">
        <v>686.86</v>
      </c>
      <c r="L336" t="str">
        <f t="shared" si="5"/>
        <v>3-Small C&amp;I</v>
      </c>
    </row>
    <row r="337" spans="1:12" x14ac:dyDescent="0.3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x14ac:dyDescent="0.3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84064.45</v>
      </c>
      <c r="G338">
        <v>-566.53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x14ac:dyDescent="0.3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-3702.7</v>
      </c>
      <c r="H339">
        <v>0</v>
      </c>
      <c r="I339">
        <v>0</v>
      </c>
      <c r="J339">
        <v>0</v>
      </c>
      <c r="K339">
        <v>540932.73</v>
      </c>
      <c r="L339" t="str">
        <f t="shared" si="5"/>
        <v>3-Small C&amp;I</v>
      </c>
    </row>
    <row r="340" spans="1:12" x14ac:dyDescent="0.3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x14ac:dyDescent="0.3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476270.55</v>
      </c>
      <c r="G341">
        <v>-239.54</v>
      </c>
      <c r="H341">
        <v>0</v>
      </c>
      <c r="I341">
        <v>0</v>
      </c>
      <c r="J341">
        <v>0</v>
      </c>
      <c r="K341">
        <v>476031.01</v>
      </c>
      <c r="L341" t="str">
        <f t="shared" si="5"/>
        <v>4-Medium C&amp;I</v>
      </c>
    </row>
    <row r="342" spans="1:12" x14ac:dyDescent="0.3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</v>
      </c>
      <c r="L342" t="str">
        <f t="shared" si="5"/>
        <v>4-Medium C&amp;I</v>
      </c>
    </row>
    <row r="343" spans="1:12" x14ac:dyDescent="0.3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-10338.14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x14ac:dyDescent="0.3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x14ac:dyDescent="0.3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</v>
      </c>
      <c r="G345">
        <v>-87645.72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x14ac:dyDescent="0.3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35800.28</v>
      </c>
      <c r="L346" t="str">
        <f t="shared" si="5"/>
        <v>1-Residential</v>
      </c>
    </row>
    <row r="347" spans="1:12" x14ac:dyDescent="0.3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430.03</v>
      </c>
      <c r="H347">
        <v>0</v>
      </c>
      <c r="I347">
        <v>0</v>
      </c>
      <c r="J347">
        <v>0</v>
      </c>
      <c r="K347">
        <v>-39478.6</v>
      </c>
      <c r="L347" t="str">
        <f t="shared" si="5"/>
        <v>Street</v>
      </c>
    </row>
    <row r="348" spans="1:12" x14ac:dyDescent="0.3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x14ac:dyDescent="0.3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429.51</v>
      </c>
      <c r="G349">
        <v>-2.92</v>
      </c>
      <c r="H349">
        <v>0</v>
      </c>
      <c r="I349">
        <v>0</v>
      </c>
      <c r="J349">
        <v>0</v>
      </c>
      <c r="K349">
        <v>426.59</v>
      </c>
      <c r="L349" t="str">
        <f t="shared" si="5"/>
        <v>Street</v>
      </c>
    </row>
    <row r="350" spans="1:12" x14ac:dyDescent="0.3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</v>
      </c>
      <c r="G350">
        <v>-6.27</v>
      </c>
      <c r="H350">
        <v>0</v>
      </c>
      <c r="I350">
        <v>0</v>
      </c>
      <c r="J350">
        <v>0</v>
      </c>
      <c r="K350">
        <v>991.46</v>
      </c>
      <c r="L350" t="str">
        <f t="shared" si="5"/>
        <v>Street</v>
      </c>
    </row>
    <row r="351" spans="1:12" x14ac:dyDescent="0.3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137538.68</v>
      </c>
      <c r="G351">
        <v>-934.29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x14ac:dyDescent="0.3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x14ac:dyDescent="0.3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26.22</v>
      </c>
      <c r="G353">
        <v>-0.18</v>
      </c>
      <c r="H353">
        <v>0</v>
      </c>
      <c r="I353">
        <v>0</v>
      </c>
      <c r="J353">
        <v>0</v>
      </c>
      <c r="K353">
        <v>26.04</v>
      </c>
      <c r="L353" t="str">
        <f t="shared" si="5"/>
        <v>Street</v>
      </c>
    </row>
    <row r="354" spans="1:12" x14ac:dyDescent="0.3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915973.57</v>
      </c>
      <c r="G354">
        <v>-6232.15</v>
      </c>
      <c r="H354">
        <v>0</v>
      </c>
      <c r="I354">
        <v>0</v>
      </c>
      <c r="J354">
        <v>0</v>
      </c>
      <c r="K354">
        <v>909741.42</v>
      </c>
      <c r="L354" t="str">
        <f t="shared" si="5"/>
        <v>3-Small C&amp;I</v>
      </c>
    </row>
    <row r="355" spans="1:12" x14ac:dyDescent="0.3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488.14</v>
      </c>
      <c r="G355">
        <v>-3.32</v>
      </c>
      <c r="H355">
        <v>0</v>
      </c>
      <c r="I355">
        <v>0</v>
      </c>
      <c r="J355">
        <v>0</v>
      </c>
      <c r="K355">
        <v>484.82</v>
      </c>
      <c r="L355" t="str">
        <f t="shared" si="5"/>
        <v>3-Small C&amp;I</v>
      </c>
    </row>
    <row r="356" spans="1:12" x14ac:dyDescent="0.3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5758.78</v>
      </c>
      <c r="G356">
        <v>-39.04</v>
      </c>
      <c r="H356">
        <v>0</v>
      </c>
      <c r="I356">
        <v>0</v>
      </c>
      <c r="J356">
        <v>0</v>
      </c>
      <c r="K356">
        <v>5719.74</v>
      </c>
      <c r="L356" t="str">
        <f t="shared" si="5"/>
        <v>3-Small C&amp;I</v>
      </c>
    </row>
    <row r="357" spans="1:12" x14ac:dyDescent="0.3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8383.81</v>
      </c>
      <c r="G357">
        <v>-56.97</v>
      </c>
      <c r="H357">
        <v>0</v>
      </c>
      <c r="I357">
        <v>0</v>
      </c>
      <c r="J357">
        <v>0</v>
      </c>
      <c r="K357">
        <v>8326.84</v>
      </c>
      <c r="L357" t="str">
        <f t="shared" si="5"/>
        <v>3-Small C&amp;I</v>
      </c>
    </row>
    <row r="358" spans="1:12" x14ac:dyDescent="0.3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</v>
      </c>
      <c r="G358">
        <v>-637.77</v>
      </c>
      <c r="H358">
        <v>0</v>
      </c>
      <c r="I358">
        <v>0</v>
      </c>
      <c r="J358">
        <v>0</v>
      </c>
      <c r="K358">
        <v>93189.97</v>
      </c>
      <c r="L358" t="str">
        <f t="shared" si="5"/>
        <v>3-Small C&amp;I</v>
      </c>
    </row>
    <row r="359" spans="1:12" x14ac:dyDescent="0.3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</v>
      </c>
      <c r="J359">
        <v>0</v>
      </c>
      <c r="K359">
        <v>1267866.22</v>
      </c>
      <c r="L359" t="str">
        <f t="shared" si="5"/>
        <v>4-Medium C&amp;I</v>
      </c>
    </row>
    <row r="360" spans="1:12" x14ac:dyDescent="0.3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64918.14</v>
      </c>
      <c r="G360">
        <v>-30.99</v>
      </c>
      <c r="H360">
        <v>0</v>
      </c>
      <c r="I360">
        <v>0</v>
      </c>
      <c r="J360">
        <v>0</v>
      </c>
      <c r="K360">
        <v>64887.15</v>
      </c>
      <c r="L360" t="str">
        <f t="shared" si="5"/>
        <v>4-Medium C&amp;I</v>
      </c>
    </row>
    <row r="361" spans="1:12" x14ac:dyDescent="0.3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</v>
      </c>
      <c r="H361">
        <v>0</v>
      </c>
      <c r="I361">
        <v>0</v>
      </c>
      <c r="J361">
        <v>0</v>
      </c>
      <c r="K361">
        <v>30621.7</v>
      </c>
      <c r="L361" t="str">
        <f t="shared" si="5"/>
        <v>4-Medium C&amp;I</v>
      </c>
    </row>
    <row r="362" spans="1:12" x14ac:dyDescent="0.3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</v>
      </c>
      <c r="G362">
        <v>-1681.92</v>
      </c>
      <c r="H362">
        <v>0</v>
      </c>
      <c r="I362">
        <v>0</v>
      </c>
      <c r="J362">
        <v>0</v>
      </c>
      <c r="K362">
        <v>3360221.28</v>
      </c>
      <c r="L362" t="str">
        <f t="shared" si="5"/>
        <v>5-Large C&amp;I</v>
      </c>
    </row>
    <row r="363" spans="1:12" x14ac:dyDescent="0.3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</v>
      </c>
      <c r="G363">
        <v>-85655.21</v>
      </c>
      <c r="H363">
        <v>0</v>
      </c>
      <c r="I363">
        <v>0</v>
      </c>
      <c r="J363">
        <v>0</v>
      </c>
      <c r="K363">
        <v>3234294.76</v>
      </c>
      <c r="L363" t="str">
        <f t="shared" si="5"/>
        <v>1-Residential</v>
      </c>
    </row>
    <row r="364" spans="1:12" x14ac:dyDescent="0.3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x14ac:dyDescent="0.3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</v>
      </c>
      <c r="G365">
        <v>-60.89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x14ac:dyDescent="0.3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26.54</v>
      </c>
      <c r="L366" t="str">
        <f t="shared" si="5"/>
        <v>Street</v>
      </c>
    </row>
    <row r="367" spans="1:12" x14ac:dyDescent="0.3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66252.56</v>
      </c>
      <c r="G367">
        <v>-543.52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x14ac:dyDescent="0.3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-431.39</v>
      </c>
      <c r="H368">
        <v>0</v>
      </c>
      <c r="I368">
        <v>0</v>
      </c>
      <c r="J368">
        <v>0</v>
      </c>
      <c r="K368">
        <v>63001.36</v>
      </c>
      <c r="L368" t="str">
        <f t="shared" si="5"/>
        <v>3-Small C&amp;I</v>
      </c>
    </row>
    <row r="369" spans="1:12" x14ac:dyDescent="0.3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202.73</v>
      </c>
      <c r="G369">
        <v>-1.37</v>
      </c>
      <c r="H369">
        <v>0</v>
      </c>
      <c r="I369">
        <v>0</v>
      </c>
      <c r="J369">
        <v>0</v>
      </c>
      <c r="K369">
        <v>201.36</v>
      </c>
      <c r="L369" t="str">
        <f t="shared" si="5"/>
        <v>3-Small C&amp;I</v>
      </c>
    </row>
    <row r="370" spans="1:12" x14ac:dyDescent="0.3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995.18</v>
      </c>
      <c r="G370">
        <v>-6.76</v>
      </c>
      <c r="H370">
        <v>0</v>
      </c>
      <c r="I370">
        <v>0</v>
      </c>
      <c r="J370">
        <v>0</v>
      </c>
      <c r="K370">
        <v>988.42</v>
      </c>
      <c r="L370" t="str">
        <f t="shared" si="5"/>
        <v>3-Small C&amp;I</v>
      </c>
    </row>
    <row r="371" spans="1:12" x14ac:dyDescent="0.3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</v>
      </c>
      <c r="H371">
        <v>0</v>
      </c>
      <c r="I371">
        <v>0</v>
      </c>
      <c r="J371">
        <v>0</v>
      </c>
      <c r="K371">
        <v>43951.98</v>
      </c>
      <c r="L371" t="str">
        <f t="shared" si="5"/>
        <v>4-Medium C&amp;I</v>
      </c>
    </row>
    <row r="372" spans="1:12" x14ac:dyDescent="0.3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86698.73</v>
      </c>
      <c r="G372">
        <v>-43.35</v>
      </c>
      <c r="H372">
        <v>0</v>
      </c>
      <c r="I372">
        <v>0</v>
      </c>
      <c r="J372">
        <v>0</v>
      </c>
      <c r="K372">
        <v>86655.38</v>
      </c>
      <c r="L372" t="str">
        <f t="shared" si="5"/>
        <v>5-Large C&amp;I</v>
      </c>
    </row>
    <row r="373" spans="1:12" x14ac:dyDescent="0.3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432509.61</v>
      </c>
      <c r="G373">
        <v>-11158.31</v>
      </c>
      <c r="H373">
        <v>0</v>
      </c>
      <c r="I373">
        <v>0</v>
      </c>
      <c r="J373">
        <v>0</v>
      </c>
      <c r="K373">
        <v>421351.3</v>
      </c>
      <c r="L373" t="str">
        <f t="shared" si="5"/>
        <v>1-Residential</v>
      </c>
    </row>
    <row r="374" spans="1:12" x14ac:dyDescent="0.3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</v>
      </c>
      <c r="G374">
        <v>-168.72</v>
      </c>
      <c r="H374">
        <v>0</v>
      </c>
      <c r="I374">
        <v>0</v>
      </c>
      <c r="J374">
        <v>0</v>
      </c>
      <c r="K374">
        <v>6369.7</v>
      </c>
      <c r="L374" t="str">
        <f t="shared" si="5"/>
        <v>2-Low Income Residential</v>
      </c>
    </row>
    <row r="375" spans="1:12" x14ac:dyDescent="0.3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-11.12</v>
      </c>
      <c r="H375">
        <v>0</v>
      </c>
      <c r="I375">
        <v>0</v>
      </c>
      <c r="J375">
        <v>0</v>
      </c>
      <c r="K375">
        <v>1623.64</v>
      </c>
      <c r="L375" t="str">
        <f t="shared" si="5"/>
        <v>Street</v>
      </c>
    </row>
    <row r="376" spans="1:12" x14ac:dyDescent="0.3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699.43</v>
      </c>
      <c r="G376">
        <v>-4.76</v>
      </c>
      <c r="H376">
        <v>0</v>
      </c>
      <c r="I376">
        <v>0</v>
      </c>
      <c r="J376">
        <v>0</v>
      </c>
      <c r="K376">
        <v>694.67</v>
      </c>
      <c r="L376" t="str">
        <f t="shared" si="5"/>
        <v>Street</v>
      </c>
    </row>
    <row r="377" spans="1:12" x14ac:dyDescent="0.3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x14ac:dyDescent="0.3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</v>
      </c>
      <c r="G378">
        <v>1.0900000000000001</v>
      </c>
      <c r="H378">
        <v>0</v>
      </c>
      <c r="I378">
        <v>0</v>
      </c>
      <c r="J378">
        <v>0</v>
      </c>
      <c r="K378">
        <v>-41.62</v>
      </c>
      <c r="L378" t="str">
        <f t="shared" si="5"/>
        <v>1-Residential</v>
      </c>
    </row>
    <row r="379" spans="1:12" x14ac:dyDescent="0.3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x14ac:dyDescent="0.3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227.48</v>
      </c>
      <c r="L380" t="str">
        <f t="shared" si="5"/>
        <v>3-Small C&amp;I</v>
      </c>
    </row>
    <row r="381" spans="1:12" x14ac:dyDescent="0.3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x14ac:dyDescent="0.3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-720.04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x14ac:dyDescent="0.3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</v>
      </c>
      <c r="G383">
        <v>-4094.43</v>
      </c>
      <c r="H383">
        <v>0</v>
      </c>
      <c r="I383">
        <v>0</v>
      </c>
      <c r="J383">
        <v>0</v>
      </c>
      <c r="K383">
        <v>598221.36</v>
      </c>
      <c r="L383" t="str">
        <f t="shared" si="5"/>
        <v>3-Small C&amp;I</v>
      </c>
    </row>
    <row r="384" spans="1:12" x14ac:dyDescent="0.3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x14ac:dyDescent="0.3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556799.84</v>
      </c>
      <c r="L385" t="str">
        <f t="shared" si="5"/>
        <v>4-Medium C&amp;I</v>
      </c>
    </row>
    <row r="386" spans="1:12" x14ac:dyDescent="0.3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283266.67</v>
      </c>
      <c r="G386">
        <v>-141.6</v>
      </c>
      <c r="H386">
        <v>0</v>
      </c>
      <c r="I386">
        <v>0</v>
      </c>
      <c r="J386">
        <v>0</v>
      </c>
      <c r="K386">
        <v>283125.07</v>
      </c>
      <c r="L386" t="str">
        <f t="shared" ref="L386:L449" si="6">VLOOKUP(E386,N:O,2,FALSE)</f>
        <v>4-Medium C&amp;I</v>
      </c>
    </row>
    <row r="387" spans="1:12" x14ac:dyDescent="0.3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x14ac:dyDescent="0.3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-584193.72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x14ac:dyDescent="0.3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</v>
      </c>
      <c r="G389">
        <v>-88756.38</v>
      </c>
      <c r="H389">
        <v>0</v>
      </c>
      <c r="I389">
        <v>0</v>
      </c>
      <c r="J389">
        <v>0</v>
      </c>
      <c r="K389">
        <v>3351670.93</v>
      </c>
      <c r="L389" t="str">
        <f t="shared" si="6"/>
        <v>2-Low Income Residential</v>
      </c>
    </row>
    <row r="390" spans="1:12" x14ac:dyDescent="0.3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51643.77</v>
      </c>
      <c r="G390">
        <v>-1332.43</v>
      </c>
      <c r="H390">
        <v>0</v>
      </c>
      <c r="I390">
        <v>0</v>
      </c>
      <c r="J390">
        <v>0</v>
      </c>
      <c r="K390">
        <v>50311.34</v>
      </c>
      <c r="L390" t="str">
        <f t="shared" si="6"/>
        <v>1-Residential</v>
      </c>
    </row>
    <row r="391" spans="1:12" x14ac:dyDescent="0.3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187327.27</v>
      </c>
      <c r="G391">
        <v>-1282</v>
      </c>
      <c r="H391">
        <v>0</v>
      </c>
      <c r="I391">
        <v>0</v>
      </c>
      <c r="J391">
        <v>0</v>
      </c>
      <c r="K391">
        <v>186045.27</v>
      </c>
      <c r="L391" t="str">
        <f t="shared" si="6"/>
        <v>Street</v>
      </c>
    </row>
    <row r="392" spans="1:12" x14ac:dyDescent="0.3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</v>
      </c>
      <c r="G392">
        <v>-53.12</v>
      </c>
      <c r="H392">
        <v>0</v>
      </c>
      <c r="I392">
        <v>0</v>
      </c>
      <c r="J392">
        <v>0</v>
      </c>
      <c r="K392">
        <v>7324.73</v>
      </c>
      <c r="L392" t="str">
        <f t="shared" si="6"/>
        <v>Street</v>
      </c>
    </row>
    <row r="393" spans="1:12" x14ac:dyDescent="0.3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</v>
      </c>
      <c r="G393">
        <v>-3.23</v>
      </c>
      <c r="H393">
        <v>0</v>
      </c>
      <c r="I393">
        <v>0</v>
      </c>
      <c r="J393">
        <v>0</v>
      </c>
      <c r="K393">
        <v>471.2</v>
      </c>
      <c r="L393" t="str">
        <f t="shared" si="6"/>
        <v>Street</v>
      </c>
    </row>
    <row r="394" spans="1:12" x14ac:dyDescent="0.3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-13.03</v>
      </c>
      <c r="H394">
        <v>0</v>
      </c>
      <c r="I394">
        <v>0</v>
      </c>
      <c r="J394">
        <v>0</v>
      </c>
      <c r="K394">
        <v>1886.68</v>
      </c>
      <c r="L394" t="str">
        <f t="shared" si="6"/>
        <v>Street</v>
      </c>
    </row>
    <row r="395" spans="1:12" x14ac:dyDescent="0.3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x14ac:dyDescent="0.3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</v>
      </c>
      <c r="G396">
        <v>-2544.89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x14ac:dyDescent="0.3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28.79</v>
      </c>
      <c r="G397">
        <v>-0.19</v>
      </c>
      <c r="H397">
        <v>0</v>
      </c>
      <c r="I397">
        <v>0</v>
      </c>
      <c r="J397">
        <v>0</v>
      </c>
      <c r="K397">
        <v>28.6</v>
      </c>
      <c r="L397" t="str">
        <f t="shared" si="6"/>
        <v>Street</v>
      </c>
    </row>
    <row r="398" spans="1:12" x14ac:dyDescent="0.3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</v>
      </c>
      <c r="L398" t="str">
        <f t="shared" si="6"/>
        <v>3-Small C&amp;I</v>
      </c>
    </row>
    <row r="399" spans="1:12" x14ac:dyDescent="0.3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</v>
      </c>
      <c r="G399">
        <v>-34.67</v>
      </c>
      <c r="H399">
        <v>0</v>
      </c>
      <c r="I399">
        <v>0</v>
      </c>
      <c r="J399">
        <v>0</v>
      </c>
      <c r="K399">
        <v>5078.67</v>
      </c>
      <c r="L399" t="str">
        <f t="shared" si="6"/>
        <v>3-Small C&amp;I</v>
      </c>
    </row>
    <row r="400" spans="1:12" x14ac:dyDescent="0.3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x14ac:dyDescent="0.3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</v>
      </c>
      <c r="H401">
        <v>0</v>
      </c>
      <c r="I401">
        <v>0</v>
      </c>
      <c r="J401">
        <v>0</v>
      </c>
      <c r="K401">
        <v>36563.33</v>
      </c>
      <c r="L401" t="str">
        <f t="shared" si="6"/>
        <v>3-Small C&amp;I</v>
      </c>
    </row>
    <row r="402" spans="1:12" x14ac:dyDescent="0.3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</v>
      </c>
      <c r="H402">
        <v>0</v>
      </c>
      <c r="I402">
        <v>0</v>
      </c>
      <c r="J402">
        <v>0</v>
      </c>
      <c r="K402">
        <v>494940.04</v>
      </c>
      <c r="L402" t="str">
        <f t="shared" si="6"/>
        <v>4-Medium C&amp;I</v>
      </c>
    </row>
    <row r="403" spans="1:12" x14ac:dyDescent="0.3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</v>
      </c>
      <c r="L403" t="str">
        <f t="shared" si="6"/>
        <v>4-Medium C&amp;I</v>
      </c>
    </row>
    <row r="404" spans="1:12" x14ac:dyDescent="0.3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15430.56</v>
      </c>
      <c r="G404">
        <v>-7.72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x14ac:dyDescent="0.3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x14ac:dyDescent="0.3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1351454.64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x14ac:dyDescent="0.3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</v>
      </c>
      <c r="G407">
        <v>-6880.21</v>
      </c>
      <c r="H407">
        <v>0</v>
      </c>
      <c r="I407">
        <v>0</v>
      </c>
      <c r="J407">
        <v>0</v>
      </c>
      <c r="K407">
        <v>259796.18</v>
      </c>
      <c r="L407" t="str">
        <f t="shared" si="6"/>
        <v>2-Low Income Residential</v>
      </c>
    </row>
    <row r="408" spans="1:12" x14ac:dyDescent="0.3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2719.6</v>
      </c>
      <c r="G408">
        <v>-70.17</v>
      </c>
      <c r="H408">
        <v>0</v>
      </c>
      <c r="I408">
        <v>0</v>
      </c>
      <c r="J408">
        <v>0</v>
      </c>
      <c r="K408">
        <v>2649.43</v>
      </c>
      <c r="L408" t="str">
        <f t="shared" si="6"/>
        <v>1-Residential</v>
      </c>
    </row>
    <row r="409" spans="1:12" x14ac:dyDescent="0.3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</v>
      </c>
      <c r="G409">
        <v>-3.59</v>
      </c>
      <c r="H409">
        <v>0</v>
      </c>
      <c r="I409">
        <v>0</v>
      </c>
      <c r="J409">
        <v>0</v>
      </c>
      <c r="K409">
        <v>428.77</v>
      </c>
      <c r="L409" t="str">
        <f t="shared" si="6"/>
        <v>Street</v>
      </c>
    </row>
    <row r="410" spans="1:12" x14ac:dyDescent="0.3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-24156.1</v>
      </c>
      <c r="G410">
        <v>182.25</v>
      </c>
      <c r="H410">
        <v>0</v>
      </c>
      <c r="I410">
        <v>0</v>
      </c>
      <c r="J410">
        <v>0</v>
      </c>
      <c r="K410">
        <v>-23973.85</v>
      </c>
      <c r="L410" t="str">
        <f t="shared" si="6"/>
        <v>Street</v>
      </c>
    </row>
    <row r="411" spans="1:12" x14ac:dyDescent="0.3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x14ac:dyDescent="0.3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146.26</v>
      </c>
      <c r="G412">
        <v>-0.99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x14ac:dyDescent="0.3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</v>
      </c>
      <c r="G413">
        <v>-2.2999999999999998</v>
      </c>
      <c r="H413">
        <v>0</v>
      </c>
      <c r="I413">
        <v>0</v>
      </c>
      <c r="J413">
        <v>0</v>
      </c>
      <c r="K413">
        <v>335.49</v>
      </c>
      <c r="L413" t="str">
        <f t="shared" si="6"/>
        <v>3-Small C&amp;I</v>
      </c>
    </row>
    <row r="414" spans="1:12" x14ac:dyDescent="0.3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2957.66</v>
      </c>
      <c r="G414">
        <v>-20.12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x14ac:dyDescent="0.3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</v>
      </c>
      <c r="G415">
        <v>-49.02</v>
      </c>
      <c r="H415">
        <v>0</v>
      </c>
      <c r="I415">
        <v>0</v>
      </c>
      <c r="J415">
        <v>0</v>
      </c>
      <c r="K415">
        <v>97899.7</v>
      </c>
      <c r="L415" t="str">
        <f t="shared" si="6"/>
        <v>4-Medium C&amp;I</v>
      </c>
    </row>
    <row r="416" spans="1:12" x14ac:dyDescent="0.3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96949.31</v>
      </c>
      <c r="G416">
        <v>-48.47</v>
      </c>
      <c r="H416">
        <v>0</v>
      </c>
      <c r="I416">
        <v>0</v>
      </c>
      <c r="J416">
        <v>0</v>
      </c>
      <c r="K416">
        <v>96900.84</v>
      </c>
      <c r="L416" t="str">
        <f t="shared" si="6"/>
        <v>5-Large C&amp;I</v>
      </c>
    </row>
    <row r="417" spans="1:12" x14ac:dyDescent="0.3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</v>
      </c>
      <c r="G417">
        <v>-19146.63</v>
      </c>
      <c r="H417">
        <v>0</v>
      </c>
      <c r="I417">
        <v>0</v>
      </c>
      <c r="J417">
        <v>0</v>
      </c>
      <c r="K417">
        <v>722609.54</v>
      </c>
      <c r="L417" t="str">
        <f t="shared" si="6"/>
        <v>1-Residential</v>
      </c>
    </row>
    <row r="418" spans="1:12" x14ac:dyDescent="0.3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</v>
      </c>
      <c r="H418">
        <v>0</v>
      </c>
      <c r="I418">
        <v>0</v>
      </c>
      <c r="J418">
        <v>0</v>
      </c>
      <c r="K418">
        <v>9161.65</v>
      </c>
      <c r="L418" t="str">
        <f t="shared" si="6"/>
        <v>2-Low Income Residential</v>
      </c>
    </row>
    <row r="419" spans="1:12" x14ac:dyDescent="0.3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1884.57</v>
      </c>
      <c r="L419" t="str">
        <f t="shared" si="6"/>
        <v>Street</v>
      </c>
    </row>
    <row r="420" spans="1:12" x14ac:dyDescent="0.3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</v>
      </c>
      <c r="G420">
        <v>-5.52</v>
      </c>
      <c r="H420">
        <v>0</v>
      </c>
      <c r="I420">
        <v>0</v>
      </c>
      <c r="J420">
        <v>0</v>
      </c>
      <c r="K420">
        <v>806.3</v>
      </c>
      <c r="L420" t="str">
        <f t="shared" si="6"/>
        <v>Street</v>
      </c>
    </row>
    <row r="421" spans="1:12" x14ac:dyDescent="0.3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2.44</v>
      </c>
      <c r="G421">
        <v>-0.02</v>
      </c>
      <c r="H421">
        <v>0</v>
      </c>
      <c r="I421">
        <v>0</v>
      </c>
      <c r="J421">
        <v>0</v>
      </c>
      <c r="K421">
        <v>2.42</v>
      </c>
      <c r="L421" t="str">
        <f t="shared" si="6"/>
        <v>Street</v>
      </c>
    </row>
    <row r="422" spans="1:12" x14ac:dyDescent="0.3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182.92</v>
      </c>
      <c r="L422" t="str">
        <f t="shared" si="6"/>
        <v>1-Residential</v>
      </c>
    </row>
    <row r="423" spans="1:12" x14ac:dyDescent="0.3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x14ac:dyDescent="0.3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-5.51</v>
      </c>
      <c r="H424">
        <v>0</v>
      </c>
      <c r="I424">
        <v>0</v>
      </c>
      <c r="J424">
        <v>0</v>
      </c>
      <c r="K424">
        <v>802.36</v>
      </c>
      <c r="L424" t="str">
        <f t="shared" si="6"/>
        <v>3-Small C&amp;I</v>
      </c>
    </row>
    <row r="425" spans="1:12" x14ac:dyDescent="0.3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x14ac:dyDescent="0.3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x14ac:dyDescent="0.3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</v>
      </c>
      <c r="H427">
        <v>0</v>
      </c>
      <c r="I427">
        <v>0</v>
      </c>
      <c r="J427">
        <v>0</v>
      </c>
      <c r="K427">
        <v>906487.19</v>
      </c>
      <c r="L427" t="str">
        <f t="shared" si="6"/>
        <v>3-Small C&amp;I</v>
      </c>
    </row>
    <row r="428" spans="1:12" x14ac:dyDescent="0.3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-5799.98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x14ac:dyDescent="0.3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761277.99</v>
      </c>
      <c r="G429">
        <v>-381.28</v>
      </c>
      <c r="H429">
        <v>0</v>
      </c>
      <c r="I429">
        <v>0</v>
      </c>
      <c r="J429">
        <v>0</v>
      </c>
      <c r="K429">
        <v>760896.71</v>
      </c>
      <c r="L429" t="str">
        <f t="shared" si="6"/>
        <v>4-Medium C&amp;I</v>
      </c>
    </row>
    <row r="430" spans="1:12" x14ac:dyDescent="0.3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</v>
      </c>
      <c r="G430">
        <v>-209.98</v>
      </c>
      <c r="H430">
        <v>0</v>
      </c>
      <c r="I430">
        <v>0</v>
      </c>
      <c r="J430">
        <v>0</v>
      </c>
      <c r="K430">
        <v>419683.86</v>
      </c>
      <c r="L430" t="str">
        <f t="shared" si="6"/>
        <v>4-Medium C&amp;I</v>
      </c>
    </row>
    <row r="431" spans="1:12" x14ac:dyDescent="0.3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x14ac:dyDescent="0.3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-841165.08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x14ac:dyDescent="0.3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</v>
      </c>
      <c r="L433" t="str">
        <f t="shared" si="6"/>
        <v>2-Low Income Residential</v>
      </c>
    </row>
    <row r="434" spans="1:12" x14ac:dyDescent="0.3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</v>
      </c>
      <c r="G434">
        <v>-163.66</v>
      </c>
      <c r="H434">
        <v>0</v>
      </c>
      <c r="I434">
        <v>0</v>
      </c>
      <c r="J434">
        <v>0</v>
      </c>
      <c r="K434">
        <v>6179.6</v>
      </c>
      <c r="L434" t="str">
        <f t="shared" si="6"/>
        <v>1-Residential</v>
      </c>
    </row>
    <row r="435" spans="1:12" x14ac:dyDescent="0.3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</v>
      </c>
      <c r="G435">
        <v>-1563.02</v>
      </c>
      <c r="H435">
        <v>0</v>
      </c>
      <c r="I435">
        <v>0</v>
      </c>
      <c r="J435">
        <v>0</v>
      </c>
      <c r="K435">
        <v>226208.49</v>
      </c>
      <c r="L435" t="str">
        <f t="shared" si="6"/>
        <v>Street</v>
      </c>
    </row>
    <row r="436" spans="1:12" x14ac:dyDescent="0.3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</v>
      </c>
      <c r="G436">
        <v>-42.65</v>
      </c>
      <c r="H436">
        <v>0</v>
      </c>
      <c r="I436">
        <v>0</v>
      </c>
      <c r="J436">
        <v>0</v>
      </c>
      <c r="K436">
        <v>6230.28</v>
      </c>
      <c r="L436" t="str">
        <f t="shared" si="6"/>
        <v>Street</v>
      </c>
    </row>
    <row r="437" spans="1:12" x14ac:dyDescent="0.3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x14ac:dyDescent="0.3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x14ac:dyDescent="0.3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x14ac:dyDescent="0.3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</v>
      </c>
      <c r="G440">
        <v>-2979.52</v>
      </c>
      <c r="H440">
        <v>0</v>
      </c>
      <c r="I440">
        <v>0</v>
      </c>
      <c r="J440">
        <v>0</v>
      </c>
      <c r="K440">
        <v>425064.51</v>
      </c>
      <c r="L440" t="str">
        <f t="shared" si="6"/>
        <v>Street</v>
      </c>
    </row>
    <row r="441" spans="1:12" x14ac:dyDescent="0.3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</v>
      </c>
      <c r="H441">
        <v>0</v>
      </c>
      <c r="I441">
        <v>0</v>
      </c>
      <c r="J441">
        <v>0</v>
      </c>
      <c r="K441">
        <v>38.36</v>
      </c>
      <c r="L441" t="str">
        <f t="shared" si="6"/>
        <v>Street</v>
      </c>
    </row>
    <row r="442" spans="1:12" x14ac:dyDescent="0.3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</v>
      </c>
      <c r="G442">
        <v>-2470.15</v>
      </c>
      <c r="H442">
        <v>0</v>
      </c>
      <c r="I442">
        <v>0</v>
      </c>
      <c r="J442">
        <v>0</v>
      </c>
      <c r="K442">
        <v>360797.43</v>
      </c>
      <c r="L442" t="str">
        <f t="shared" si="6"/>
        <v>3-Small C&amp;I</v>
      </c>
    </row>
    <row r="443" spans="1:12" x14ac:dyDescent="0.3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x14ac:dyDescent="0.3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</v>
      </c>
      <c r="G444">
        <v>-53.69</v>
      </c>
      <c r="H444">
        <v>0</v>
      </c>
      <c r="I444">
        <v>0</v>
      </c>
      <c r="J444">
        <v>0</v>
      </c>
      <c r="K444">
        <v>7841.11</v>
      </c>
      <c r="L444" t="str">
        <f t="shared" si="6"/>
        <v>3-Small C&amp;I</v>
      </c>
    </row>
    <row r="445" spans="1:12" x14ac:dyDescent="0.3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17728.37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x14ac:dyDescent="0.3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433464.93</v>
      </c>
      <c r="G446">
        <v>-216.58</v>
      </c>
      <c r="H446">
        <v>0</v>
      </c>
      <c r="I446">
        <v>0</v>
      </c>
      <c r="J446">
        <v>0</v>
      </c>
      <c r="K446">
        <v>433248.35</v>
      </c>
      <c r="L446" t="str">
        <f t="shared" si="6"/>
        <v>4-Medium C&amp;I</v>
      </c>
    </row>
    <row r="447" spans="1:12" x14ac:dyDescent="0.3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</v>
      </c>
      <c r="G447">
        <v>-6.95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x14ac:dyDescent="0.3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14933.55</v>
      </c>
      <c r="G448">
        <v>-7.47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x14ac:dyDescent="0.3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x14ac:dyDescent="0.3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-30863.89</v>
      </c>
      <c r="H450">
        <v>0</v>
      </c>
      <c r="I450">
        <v>0</v>
      </c>
      <c r="J450">
        <v>0</v>
      </c>
      <c r="K450">
        <v>1165403.4099999999</v>
      </c>
      <c r="L450" t="str">
        <f t="shared" ref="L450:L513" si="7">VLOOKUP(E450,N:O,2,FALSE)</f>
        <v>1-Residential</v>
      </c>
    </row>
    <row r="451" spans="1:12" x14ac:dyDescent="0.3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x14ac:dyDescent="0.3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x14ac:dyDescent="0.3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141.54</v>
      </c>
      <c r="G453">
        <v>-0.97</v>
      </c>
      <c r="H453">
        <v>0</v>
      </c>
      <c r="I453">
        <v>0</v>
      </c>
      <c r="J453">
        <v>0</v>
      </c>
      <c r="K453">
        <v>140.57</v>
      </c>
      <c r="L453" t="str">
        <f t="shared" si="7"/>
        <v>3-Small C&amp;I</v>
      </c>
    </row>
    <row r="454" spans="1:12" x14ac:dyDescent="0.3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441.2</v>
      </c>
      <c r="G454">
        <v>-2.99</v>
      </c>
      <c r="H454">
        <v>0</v>
      </c>
      <c r="I454">
        <v>0</v>
      </c>
      <c r="J454">
        <v>0</v>
      </c>
      <c r="K454">
        <v>438.21</v>
      </c>
      <c r="L454" t="str">
        <f t="shared" si="7"/>
        <v>3-Small C&amp;I</v>
      </c>
    </row>
    <row r="455" spans="1:12" x14ac:dyDescent="0.3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</v>
      </c>
      <c r="G455">
        <v>-24.73</v>
      </c>
      <c r="H455">
        <v>0</v>
      </c>
      <c r="I455">
        <v>0</v>
      </c>
      <c r="J455">
        <v>0</v>
      </c>
      <c r="K455">
        <v>3609.78</v>
      </c>
      <c r="L455" t="str">
        <f t="shared" si="7"/>
        <v>3-Small C&amp;I</v>
      </c>
    </row>
    <row r="456" spans="1:12" x14ac:dyDescent="0.3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146064.43</v>
      </c>
      <c r="G456">
        <v>-73.05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x14ac:dyDescent="0.3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x14ac:dyDescent="0.3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</v>
      </c>
      <c r="L458" t="str">
        <f t="shared" si="7"/>
        <v>5-Large C&amp;I</v>
      </c>
    </row>
    <row r="459" spans="1:12" x14ac:dyDescent="0.3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848514.11</v>
      </c>
      <c r="G459">
        <v>-21891.65</v>
      </c>
      <c r="H459">
        <v>0</v>
      </c>
      <c r="I459">
        <v>0</v>
      </c>
      <c r="J459">
        <v>0</v>
      </c>
      <c r="K459">
        <v>826622.46</v>
      </c>
      <c r="L459" t="str">
        <f t="shared" si="7"/>
        <v>1-Residential</v>
      </c>
    </row>
    <row r="460" spans="1:12" x14ac:dyDescent="0.3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11152.31</v>
      </c>
      <c r="G460">
        <v>-287.74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x14ac:dyDescent="0.3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1886.62</v>
      </c>
      <c r="L461" t="str">
        <f t="shared" si="7"/>
        <v>Street</v>
      </c>
    </row>
    <row r="462" spans="1:12" x14ac:dyDescent="0.3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812.66</v>
      </c>
      <c r="G462">
        <v>-5.53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x14ac:dyDescent="0.3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2.44</v>
      </c>
      <c r="G463">
        <v>-0.02</v>
      </c>
      <c r="H463">
        <v>0</v>
      </c>
      <c r="I463">
        <v>0</v>
      </c>
      <c r="J463">
        <v>0</v>
      </c>
      <c r="K463">
        <v>2.42</v>
      </c>
      <c r="L463" t="str">
        <f t="shared" si="7"/>
        <v>Street</v>
      </c>
    </row>
    <row r="464" spans="1:12" x14ac:dyDescent="0.3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69.05</v>
      </c>
      <c r="G464">
        <v>-0.47</v>
      </c>
      <c r="H464">
        <v>0</v>
      </c>
      <c r="I464">
        <v>0</v>
      </c>
      <c r="J464">
        <v>0</v>
      </c>
      <c r="K464">
        <v>68.58</v>
      </c>
      <c r="L464" t="str">
        <f t="shared" si="7"/>
        <v>3-Small C&amp;I</v>
      </c>
    </row>
    <row r="465" spans="1:12" x14ac:dyDescent="0.3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</v>
      </c>
      <c r="G465">
        <v>-49.8</v>
      </c>
      <c r="H465">
        <v>0</v>
      </c>
      <c r="I465">
        <v>0</v>
      </c>
      <c r="J465">
        <v>0</v>
      </c>
      <c r="K465">
        <v>1880.39</v>
      </c>
      <c r="L465" t="str">
        <f t="shared" si="7"/>
        <v>1-Residential</v>
      </c>
    </row>
    <row r="466" spans="1:12" x14ac:dyDescent="0.3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x14ac:dyDescent="0.3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x14ac:dyDescent="0.3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-120.24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x14ac:dyDescent="0.3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x14ac:dyDescent="0.3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x14ac:dyDescent="0.3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-6395.98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x14ac:dyDescent="0.3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936912.33</v>
      </c>
      <c r="G472">
        <v>-468.51</v>
      </c>
      <c r="H472">
        <v>0</v>
      </c>
      <c r="I472">
        <v>0</v>
      </c>
      <c r="J472">
        <v>0</v>
      </c>
      <c r="K472">
        <v>936443.82</v>
      </c>
      <c r="L472" t="str">
        <f t="shared" si="7"/>
        <v>4-Medium C&amp;I</v>
      </c>
    </row>
    <row r="473" spans="1:12" x14ac:dyDescent="0.3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</v>
      </c>
      <c r="G473">
        <v>-236.88</v>
      </c>
      <c r="H473">
        <v>0</v>
      </c>
      <c r="I473">
        <v>0</v>
      </c>
      <c r="J473">
        <v>0</v>
      </c>
      <c r="K473">
        <v>473519.7</v>
      </c>
      <c r="L473" t="str">
        <f t="shared" si="7"/>
        <v>4-Medium C&amp;I</v>
      </c>
    </row>
    <row r="474" spans="1:12" x14ac:dyDescent="0.3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x14ac:dyDescent="0.3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x14ac:dyDescent="0.3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5358717.84</v>
      </c>
      <c r="L476" t="str">
        <f t="shared" si="7"/>
        <v>2-Low Income Residential</v>
      </c>
    </row>
    <row r="477" spans="1:12" x14ac:dyDescent="0.3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x14ac:dyDescent="0.3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8850.49</v>
      </c>
      <c r="G478">
        <v>-67.069999999999993</v>
      </c>
      <c r="H478">
        <v>0</v>
      </c>
      <c r="I478">
        <v>0</v>
      </c>
      <c r="J478">
        <v>0</v>
      </c>
      <c r="K478">
        <v>8783.42</v>
      </c>
      <c r="L478" t="str">
        <f t="shared" si="7"/>
        <v>Street</v>
      </c>
    </row>
    <row r="479" spans="1:12" x14ac:dyDescent="0.3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504.14</v>
      </c>
      <c r="G479">
        <v>-3.41</v>
      </c>
      <c r="H479">
        <v>0</v>
      </c>
      <c r="I479">
        <v>0</v>
      </c>
      <c r="J479">
        <v>0</v>
      </c>
      <c r="K479">
        <v>500.73</v>
      </c>
      <c r="L479" t="str">
        <f t="shared" si="7"/>
        <v>Street</v>
      </c>
    </row>
    <row r="480" spans="1:12" x14ac:dyDescent="0.3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516.64</v>
      </c>
      <c r="G480">
        <v>-3.31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x14ac:dyDescent="0.3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178116.65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x14ac:dyDescent="0.3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</v>
      </c>
      <c r="G482">
        <v>-2490.79</v>
      </c>
      <c r="H482">
        <v>0</v>
      </c>
      <c r="I482">
        <v>0</v>
      </c>
      <c r="J482">
        <v>0</v>
      </c>
      <c r="K482">
        <v>365720.3</v>
      </c>
      <c r="L482" t="str">
        <f t="shared" si="7"/>
        <v>Street</v>
      </c>
    </row>
    <row r="483" spans="1:12" x14ac:dyDescent="0.3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x14ac:dyDescent="0.3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</v>
      </c>
      <c r="G484">
        <v>-5589.77</v>
      </c>
      <c r="H484">
        <v>0</v>
      </c>
      <c r="I484">
        <v>0</v>
      </c>
      <c r="J484">
        <v>0</v>
      </c>
      <c r="K484">
        <v>816463.14</v>
      </c>
      <c r="L484" t="str">
        <f t="shared" si="7"/>
        <v>3-Small C&amp;I</v>
      </c>
    </row>
    <row r="485" spans="1:12" x14ac:dyDescent="0.3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</v>
      </c>
      <c r="H485">
        <v>0</v>
      </c>
      <c r="I485">
        <v>0</v>
      </c>
      <c r="J485">
        <v>0</v>
      </c>
      <c r="K485">
        <v>2756.45</v>
      </c>
      <c r="L485" t="str">
        <f t="shared" si="7"/>
        <v>3-Small C&amp;I</v>
      </c>
    </row>
    <row r="486" spans="1:12" x14ac:dyDescent="0.3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x14ac:dyDescent="0.3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</v>
      </c>
      <c r="G487">
        <v>-575.15</v>
      </c>
      <c r="H487">
        <v>0</v>
      </c>
      <c r="I487">
        <v>0</v>
      </c>
      <c r="J487">
        <v>0</v>
      </c>
      <c r="K487">
        <v>84030.45</v>
      </c>
      <c r="L487" t="str">
        <f t="shared" si="7"/>
        <v>3-Small C&amp;I</v>
      </c>
    </row>
    <row r="488" spans="1:12" x14ac:dyDescent="0.3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</v>
      </c>
      <c r="G488">
        <v>-528.78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x14ac:dyDescent="0.3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</v>
      </c>
      <c r="G489">
        <v>-24.88</v>
      </c>
      <c r="H489">
        <v>0</v>
      </c>
      <c r="I489">
        <v>0</v>
      </c>
      <c r="J489">
        <v>0</v>
      </c>
      <c r="K489">
        <v>49708.28</v>
      </c>
      <c r="L489" t="str">
        <f t="shared" si="7"/>
        <v>4-Medium C&amp;I</v>
      </c>
    </row>
    <row r="490" spans="1:12" x14ac:dyDescent="0.3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x14ac:dyDescent="0.3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2480656.92</v>
      </c>
      <c r="L491" t="str">
        <f t="shared" si="7"/>
        <v>5-Large C&amp;I</v>
      </c>
    </row>
    <row r="492" spans="1:12" x14ac:dyDescent="0.3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-66318.09</v>
      </c>
      <c r="H492">
        <v>0</v>
      </c>
      <c r="I492">
        <v>0</v>
      </c>
      <c r="J492">
        <v>0</v>
      </c>
      <c r="K492">
        <v>2504166.64</v>
      </c>
      <c r="L492" t="str">
        <f t="shared" si="7"/>
        <v>1-Residential</v>
      </c>
    </row>
    <row r="493" spans="1:12" x14ac:dyDescent="0.3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450033.41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x14ac:dyDescent="0.3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x14ac:dyDescent="0.3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</v>
      </c>
      <c r="G495">
        <v>-734.17</v>
      </c>
      <c r="H495">
        <v>0</v>
      </c>
      <c r="I495">
        <v>0</v>
      </c>
      <c r="J495">
        <v>0</v>
      </c>
      <c r="K495">
        <v>107239.79</v>
      </c>
      <c r="L495" t="str">
        <f t="shared" si="7"/>
        <v>3-Small C&amp;I</v>
      </c>
    </row>
    <row r="496" spans="1:12" x14ac:dyDescent="0.3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-0.94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x14ac:dyDescent="0.3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-0.84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x14ac:dyDescent="0.3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1887.07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x14ac:dyDescent="0.3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67430.42</v>
      </c>
      <c r="G499">
        <v>-33.729999999999997</v>
      </c>
      <c r="H499">
        <v>0</v>
      </c>
      <c r="I499">
        <v>0</v>
      </c>
      <c r="J499">
        <v>0</v>
      </c>
      <c r="K499">
        <v>67396.69</v>
      </c>
      <c r="L499" t="str">
        <f t="shared" si="7"/>
        <v>4-Medium C&amp;I</v>
      </c>
    </row>
    <row r="500" spans="1:12" x14ac:dyDescent="0.3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0.09</v>
      </c>
      <c r="G500">
        <v>0</v>
      </c>
      <c r="H500">
        <v>0</v>
      </c>
      <c r="I500">
        <v>0</v>
      </c>
      <c r="J500">
        <v>0</v>
      </c>
      <c r="K500">
        <v>0.09</v>
      </c>
      <c r="L500" t="str">
        <f t="shared" si="7"/>
        <v>4-Medium C&amp;I</v>
      </c>
    </row>
    <row r="501" spans="1:12" x14ac:dyDescent="0.3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187687.9</v>
      </c>
      <c r="G501">
        <v>-93.82</v>
      </c>
      <c r="H501">
        <v>0</v>
      </c>
      <c r="I501">
        <v>0</v>
      </c>
      <c r="J501">
        <v>0</v>
      </c>
      <c r="K501">
        <v>187594.08</v>
      </c>
      <c r="L501" t="str">
        <f t="shared" si="7"/>
        <v>5-Large C&amp;I</v>
      </c>
    </row>
    <row r="502" spans="1:12" x14ac:dyDescent="0.3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610711.74</v>
      </c>
      <c r="G502">
        <v>-15756.05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x14ac:dyDescent="0.3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9802.31</v>
      </c>
      <c r="G503">
        <v>-252.87</v>
      </c>
      <c r="H503">
        <v>0</v>
      </c>
      <c r="I503">
        <v>0</v>
      </c>
      <c r="J503">
        <v>0</v>
      </c>
      <c r="K503">
        <v>9549.44</v>
      </c>
      <c r="L503" t="str">
        <f t="shared" si="7"/>
        <v>2-Low Income Residential</v>
      </c>
    </row>
    <row r="504" spans="1:12" x14ac:dyDescent="0.3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1675.33</v>
      </c>
      <c r="G504">
        <v>-11.39</v>
      </c>
      <c r="H504">
        <v>0</v>
      </c>
      <c r="I504">
        <v>0</v>
      </c>
      <c r="J504">
        <v>0</v>
      </c>
      <c r="K504">
        <v>1663.94</v>
      </c>
      <c r="L504" t="str">
        <f t="shared" si="7"/>
        <v>Street</v>
      </c>
    </row>
    <row r="505" spans="1:12" x14ac:dyDescent="0.3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716.89</v>
      </c>
      <c r="G505">
        <v>-4.88</v>
      </c>
      <c r="H505">
        <v>0</v>
      </c>
      <c r="I505">
        <v>0</v>
      </c>
      <c r="J505">
        <v>0</v>
      </c>
      <c r="K505">
        <v>712.01</v>
      </c>
      <c r="L505" t="str">
        <f t="shared" si="7"/>
        <v>Street</v>
      </c>
    </row>
    <row r="506" spans="1:12" x14ac:dyDescent="0.3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2.17</v>
      </c>
      <c r="G506">
        <v>-0.01</v>
      </c>
      <c r="H506">
        <v>0</v>
      </c>
      <c r="I506">
        <v>0</v>
      </c>
      <c r="J506">
        <v>0</v>
      </c>
      <c r="K506">
        <v>2.16</v>
      </c>
      <c r="L506" t="str">
        <f t="shared" si="7"/>
        <v>Street</v>
      </c>
    </row>
    <row r="507" spans="1:12" x14ac:dyDescent="0.3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</v>
      </c>
      <c r="H507">
        <v>0</v>
      </c>
      <c r="I507">
        <v>0</v>
      </c>
      <c r="J507">
        <v>0</v>
      </c>
      <c r="K507">
        <v>-7.45</v>
      </c>
      <c r="L507" t="str">
        <f t="shared" si="7"/>
        <v>3-Small C&amp;I</v>
      </c>
    </row>
    <row r="508" spans="1:12" x14ac:dyDescent="0.3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</v>
      </c>
      <c r="G508">
        <v>-6.9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x14ac:dyDescent="0.3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x14ac:dyDescent="0.3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</v>
      </c>
      <c r="G510">
        <v>-6.2</v>
      </c>
      <c r="H510">
        <v>0</v>
      </c>
      <c r="I510">
        <v>0</v>
      </c>
      <c r="J510">
        <v>0</v>
      </c>
      <c r="K510">
        <v>908.04</v>
      </c>
      <c r="L510" t="str">
        <f t="shared" si="7"/>
        <v>3-Small C&amp;I</v>
      </c>
    </row>
    <row r="511" spans="1:12" x14ac:dyDescent="0.3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x14ac:dyDescent="0.3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</v>
      </c>
      <c r="L512" t="str">
        <f t="shared" si="7"/>
        <v>3-Small C&amp;I</v>
      </c>
    </row>
    <row r="513" spans="1:12" x14ac:dyDescent="0.3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</v>
      </c>
      <c r="G513">
        <v>-6358.3</v>
      </c>
      <c r="H513">
        <v>0</v>
      </c>
      <c r="I513">
        <v>0</v>
      </c>
      <c r="J513">
        <v>0</v>
      </c>
      <c r="K513">
        <v>928738.85</v>
      </c>
      <c r="L513" t="str">
        <f t="shared" si="7"/>
        <v>3-Small C&amp;I</v>
      </c>
    </row>
    <row r="514" spans="1:12" x14ac:dyDescent="0.3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-5467.07</v>
      </c>
      <c r="H514">
        <v>0</v>
      </c>
      <c r="I514">
        <v>0</v>
      </c>
      <c r="J514">
        <v>0</v>
      </c>
      <c r="K514">
        <v>10930301.300000001</v>
      </c>
      <c r="L514" t="str">
        <f t="shared" ref="L514:L577" si="8">VLOOKUP(E514,N:O,2,FALSE)</f>
        <v>4-Medium C&amp;I</v>
      </c>
    </row>
    <row r="515" spans="1:12" x14ac:dyDescent="0.3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</v>
      </c>
      <c r="G515">
        <v>-394.06</v>
      </c>
      <c r="H515">
        <v>0</v>
      </c>
      <c r="I515">
        <v>0</v>
      </c>
      <c r="J515">
        <v>0</v>
      </c>
      <c r="K515">
        <v>787765.86</v>
      </c>
      <c r="L515" t="str">
        <f t="shared" si="8"/>
        <v>4-Medium C&amp;I</v>
      </c>
    </row>
    <row r="516" spans="1:12" x14ac:dyDescent="0.3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434842.74</v>
      </c>
      <c r="G516">
        <v>-217.42</v>
      </c>
      <c r="H516">
        <v>0</v>
      </c>
      <c r="I516">
        <v>0</v>
      </c>
      <c r="J516">
        <v>0</v>
      </c>
      <c r="K516">
        <v>434625.32</v>
      </c>
      <c r="L516" t="str">
        <f t="shared" si="8"/>
        <v>4-Medium C&amp;I</v>
      </c>
    </row>
    <row r="517" spans="1:12" x14ac:dyDescent="0.3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x14ac:dyDescent="0.3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x14ac:dyDescent="0.3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x14ac:dyDescent="0.3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</v>
      </c>
      <c r="G520">
        <v>-1177.28</v>
      </c>
      <c r="H520">
        <v>0</v>
      </c>
      <c r="I520">
        <v>0</v>
      </c>
      <c r="J520">
        <v>0</v>
      </c>
      <c r="K520">
        <v>171636.79</v>
      </c>
      <c r="L520" t="str">
        <f t="shared" si="8"/>
        <v>Street</v>
      </c>
    </row>
    <row r="521" spans="1:12" x14ac:dyDescent="0.3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5347.07</v>
      </c>
      <c r="G521">
        <v>-36.6</v>
      </c>
      <c r="H521">
        <v>0</v>
      </c>
      <c r="I521">
        <v>0</v>
      </c>
      <c r="J521">
        <v>0</v>
      </c>
      <c r="K521">
        <v>5310.47</v>
      </c>
      <c r="L521" t="str">
        <f t="shared" si="8"/>
        <v>Street</v>
      </c>
    </row>
    <row r="522" spans="1:12" x14ac:dyDescent="0.3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456.14</v>
      </c>
      <c r="G522">
        <v>-3.1</v>
      </c>
      <c r="H522">
        <v>0</v>
      </c>
      <c r="I522">
        <v>0</v>
      </c>
      <c r="J522">
        <v>0</v>
      </c>
      <c r="K522">
        <v>453.04</v>
      </c>
      <c r="L522" t="str">
        <f t="shared" si="8"/>
        <v>Street</v>
      </c>
    </row>
    <row r="523" spans="1:12" x14ac:dyDescent="0.3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-12.28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x14ac:dyDescent="0.3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</v>
      </c>
      <c r="L524" t="str">
        <f t="shared" si="8"/>
        <v>Street</v>
      </c>
    </row>
    <row r="525" spans="1:12" x14ac:dyDescent="0.3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</v>
      </c>
      <c r="L525" t="str">
        <f t="shared" si="8"/>
        <v>Street</v>
      </c>
    </row>
    <row r="526" spans="1:12" x14ac:dyDescent="0.3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x14ac:dyDescent="0.3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419929.3</v>
      </c>
      <c r="G527">
        <v>-2856.2</v>
      </c>
      <c r="H527">
        <v>0</v>
      </c>
      <c r="I527">
        <v>0</v>
      </c>
      <c r="J527">
        <v>0</v>
      </c>
      <c r="K527">
        <v>417073.1</v>
      </c>
      <c r="L527" t="str">
        <f t="shared" si="8"/>
        <v>3-Small C&amp;I</v>
      </c>
    </row>
    <row r="528" spans="1:12" x14ac:dyDescent="0.3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</v>
      </c>
      <c r="G528">
        <v>-16.920000000000002</v>
      </c>
      <c r="H528">
        <v>0</v>
      </c>
      <c r="I528">
        <v>0</v>
      </c>
      <c r="J528">
        <v>0</v>
      </c>
      <c r="K528">
        <v>2482.92</v>
      </c>
      <c r="L528" t="str">
        <f t="shared" si="8"/>
        <v>3-Small C&amp;I</v>
      </c>
    </row>
    <row r="529" spans="1:12" x14ac:dyDescent="0.3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</v>
      </c>
      <c r="G529">
        <v>-22.47</v>
      </c>
      <c r="H529">
        <v>0</v>
      </c>
      <c r="I529">
        <v>0</v>
      </c>
      <c r="J529">
        <v>0</v>
      </c>
      <c r="K529">
        <v>3281.62</v>
      </c>
      <c r="L529" t="str">
        <f t="shared" si="8"/>
        <v>3-Small C&amp;I</v>
      </c>
    </row>
    <row r="530" spans="1:12" x14ac:dyDescent="0.3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</v>
      </c>
      <c r="G530">
        <v>-300.88</v>
      </c>
      <c r="H530">
        <v>0</v>
      </c>
      <c r="I530">
        <v>0</v>
      </c>
      <c r="J530">
        <v>0</v>
      </c>
      <c r="K530">
        <v>44026.23</v>
      </c>
      <c r="L530" t="str">
        <f t="shared" si="8"/>
        <v>3-Small C&amp;I</v>
      </c>
    </row>
    <row r="531" spans="1:12" x14ac:dyDescent="0.3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-220.73</v>
      </c>
      <c r="H531">
        <v>0</v>
      </c>
      <c r="I531">
        <v>0</v>
      </c>
      <c r="J531">
        <v>0</v>
      </c>
      <c r="K531">
        <v>441325.46</v>
      </c>
      <c r="L531" t="str">
        <f t="shared" si="8"/>
        <v>4-Medium C&amp;I</v>
      </c>
    </row>
    <row r="532" spans="1:12" x14ac:dyDescent="0.3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</v>
      </c>
      <c r="G532">
        <v>-10.43</v>
      </c>
      <c r="H532">
        <v>0</v>
      </c>
      <c r="I532">
        <v>0</v>
      </c>
      <c r="J532">
        <v>0</v>
      </c>
      <c r="K532">
        <v>20838.2</v>
      </c>
      <c r="L532" t="str">
        <f t="shared" si="8"/>
        <v>4-Medium C&amp;I</v>
      </c>
    </row>
    <row r="533" spans="1:12" x14ac:dyDescent="0.3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-4.84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x14ac:dyDescent="0.3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1371680.88</v>
      </c>
      <c r="G534">
        <v>-685.89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x14ac:dyDescent="0.3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1272482.19</v>
      </c>
      <c r="G535">
        <v>-32830.03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x14ac:dyDescent="0.3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</v>
      </c>
      <c r="G536">
        <v>-6189.87</v>
      </c>
      <c r="H536">
        <v>0</v>
      </c>
      <c r="I536">
        <v>0</v>
      </c>
      <c r="J536">
        <v>0</v>
      </c>
      <c r="K536">
        <v>233783.05</v>
      </c>
      <c r="L536" t="str">
        <f t="shared" si="8"/>
        <v>2-Low Income Residential</v>
      </c>
    </row>
    <row r="537" spans="1:12" x14ac:dyDescent="0.3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</v>
      </c>
      <c r="G537">
        <v>179.23</v>
      </c>
      <c r="H537">
        <v>0</v>
      </c>
      <c r="I537">
        <v>0</v>
      </c>
      <c r="J537">
        <v>0</v>
      </c>
      <c r="K537">
        <v>-26176.97</v>
      </c>
      <c r="L537" t="str">
        <f t="shared" si="8"/>
        <v>Street</v>
      </c>
    </row>
    <row r="538" spans="1:12" x14ac:dyDescent="0.3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140755.4</v>
      </c>
      <c r="G538">
        <v>-956.96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x14ac:dyDescent="0.3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</v>
      </c>
      <c r="H539">
        <v>0</v>
      </c>
      <c r="I539">
        <v>0</v>
      </c>
      <c r="J539">
        <v>0</v>
      </c>
      <c r="K539">
        <v>114.68</v>
      </c>
      <c r="L539" t="str">
        <f t="shared" si="8"/>
        <v>3-Small C&amp;I</v>
      </c>
    </row>
    <row r="540" spans="1:12" x14ac:dyDescent="0.3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</v>
      </c>
      <c r="L540" t="str">
        <f t="shared" si="8"/>
        <v>3-Small C&amp;I</v>
      </c>
    </row>
    <row r="541" spans="1:12" x14ac:dyDescent="0.3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-16.95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x14ac:dyDescent="0.3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93507.01</v>
      </c>
      <c r="G542">
        <v>-46.76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x14ac:dyDescent="0.3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-168641.96</v>
      </c>
      <c r="G543">
        <v>80.44</v>
      </c>
      <c r="H543">
        <v>0</v>
      </c>
      <c r="I543">
        <v>0</v>
      </c>
      <c r="J543">
        <v>0</v>
      </c>
      <c r="K543">
        <v>-168561.52</v>
      </c>
      <c r="L543" t="str">
        <f t="shared" si="8"/>
        <v>5-Large C&amp;I</v>
      </c>
    </row>
    <row r="544" spans="1:12" x14ac:dyDescent="0.3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654546.24</v>
      </c>
      <c r="G544">
        <v>-16887.52</v>
      </c>
      <c r="H544">
        <v>0</v>
      </c>
      <c r="I544">
        <v>0</v>
      </c>
      <c r="J544">
        <v>0</v>
      </c>
      <c r="K544">
        <v>637658.72</v>
      </c>
      <c r="L544" t="str">
        <f t="shared" si="8"/>
        <v>1-Residential</v>
      </c>
    </row>
    <row r="545" spans="1:12" x14ac:dyDescent="0.3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</v>
      </c>
      <c r="G545">
        <v>-239.96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x14ac:dyDescent="0.3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1478.06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x14ac:dyDescent="0.3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x14ac:dyDescent="0.3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1.9</v>
      </c>
      <c r="G548">
        <v>-0.01</v>
      </c>
      <c r="H548">
        <v>0</v>
      </c>
      <c r="I548">
        <v>0</v>
      </c>
      <c r="J548">
        <v>0</v>
      </c>
      <c r="K548">
        <v>1.89</v>
      </c>
      <c r="L548" t="str">
        <f t="shared" si="8"/>
        <v>Street</v>
      </c>
    </row>
    <row r="549" spans="1:12" x14ac:dyDescent="0.3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</v>
      </c>
      <c r="G549">
        <v>-10.27</v>
      </c>
      <c r="H549">
        <v>0</v>
      </c>
      <c r="I549">
        <v>0</v>
      </c>
      <c r="J549">
        <v>0</v>
      </c>
      <c r="K549">
        <v>387.58</v>
      </c>
      <c r="L549" t="str">
        <f t="shared" si="8"/>
        <v>1-Residential</v>
      </c>
    </row>
    <row r="550" spans="1:12" x14ac:dyDescent="0.3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x14ac:dyDescent="0.3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x14ac:dyDescent="0.3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12673.3</v>
      </c>
      <c r="G552">
        <v>-86.18</v>
      </c>
      <c r="H552">
        <v>0</v>
      </c>
      <c r="I552">
        <v>0</v>
      </c>
      <c r="J552">
        <v>0</v>
      </c>
      <c r="K552">
        <v>12587.12</v>
      </c>
      <c r="L552" t="str">
        <f t="shared" si="8"/>
        <v>3-Small C&amp;I</v>
      </c>
    </row>
    <row r="553" spans="1:12" x14ac:dyDescent="0.3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164212.21</v>
      </c>
      <c r="G553">
        <v>-1116.67</v>
      </c>
      <c r="H553">
        <v>0</v>
      </c>
      <c r="I553">
        <v>0</v>
      </c>
      <c r="J553">
        <v>0</v>
      </c>
      <c r="K553">
        <v>163095.54</v>
      </c>
      <c r="L553" t="str">
        <f t="shared" si="8"/>
        <v>3-Small C&amp;I</v>
      </c>
    </row>
    <row r="554" spans="1:12" x14ac:dyDescent="0.3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</v>
      </c>
      <c r="H554">
        <v>0</v>
      </c>
      <c r="I554">
        <v>0</v>
      </c>
      <c r="J554">
        <v>0</v>
      </c>
      <c r="K554">
        <v>1048568.19</v>
      </c>
      <c r="L554" t="str">
        <f t="shared" si="8"/>
        <v>3-Small C&amp;I</v>
      </c>
    </row>
    <row r="555" spans="1:12" x14ac:dyDescent="0.3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-5726.45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x14ac:dyDescent="0.3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</v>
      </c>
      <c r="G556">
        <v>-376.43</v>
      </c>
      <c r="H556">
        <v>0</v>
      </c>
      <c r="I556">
        <v>0</v>
      </c>
      <c r="J556">
        <v>0</v>
      </c>
      <c r="K556">
        <v>752477.23</v>
      </c>
      <c r="L556" t="str">
        <f t="shared" si="8"/>
        <v>4-Medium C&amp;I</v>
      </c>
    </row>
    <row r="557" spans="1:12" x14ac:dyDescent="0.3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420757.35</v>
      </c>
      <c r="G557">
        <v>-210.34</v>
      </c>
      <c r="H557">
        <v>0</v>
      </c>
      <c r="I557">
        <v>0</v>
      </c>
      <c r="J557">
        <v>0</v>
      </c>
      <c r="K557">
        <v>420547.01</v>
      </c>
      <c r="L557" t="str">
        <f t="shared" si="8"/>
        <v>4-Medium C&amp;I</v>
      </c>
    </row>
    <row r="558" spans="1:12" x14ac:dyDescent="0.3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</v>
      </c>
      <c r="J558">
        <v>0</v>
      </c>
      <c r="K558">
        <v>20305052.219999999</v>
      </c>
      <c r="L558" t="str">
        <f t="shared" si="8"/>
        <v>5-Large C&amp;I</v>
      </c>
    </row>
    <row r="559" spans="1:12" x14ac:dyDescent="0.3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-845182.22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x14ac:dyDescent="0.3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-122801.51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x14ac:dyDescent="0.3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91256.78</v>
      </c>
      <c r="G561">
        <v>-620.52</v>
      </c>
      <c r="H561">
        <v>0</v>
      </c>
      <c r="I561">
        <v>0</v>
      </c>
      <c r="J561">
        <v>0</v>
      </c>
      <c r="K561">
        <v>90636.26</v>
      </c>
      <c r="L561" t="str">
        <f t="shared" si="8"/>
        <v>Street</v>
      </c>
    </row>
    <row r="562" spans="1:12" x14ac:dyDescent="0.3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x14ac:dyDescent="0.3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112.21</v>
      </c>
      <c r="G563">
        <v>-0.77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x14ac:dyDescent="0.3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</v>
      </c>
      <c r="G564">
        <v>-10</v>
      </c>
      <c r="H564">
        <v>0</v>
      </c>
      <c r="I564">
        <v>0</v>
      </c>
      <c r="J564">
        <v>0</v>
      </c>
      <c r="K564">
        <v>1458.15</v>
      </c>
      <c r="L564" t="str">
        <f t="shared" si="8"/>
        <v>Street</v>
      </c>
    </row>
    <row r="565" spans="1:12" x14ac:dyDescent="0.3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146379.46</v>
      </c>
      <c r="G565">
        <v>-995.54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x14ac:dyDescent="0.3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-2252.14</v>
      </c>
      <c r="H566">
        <v>0</v>
      </c>
      <c r="I566">
        <v>0</v>
      </c>
      <c r="J566">
        <v>0</v>
      </c>
      <c r="K566">
        <v>328940.83</v>
      </c>
      <c r="L566" t="str">
        <f t="shared" si="8"/>
        <v>Street</v>
      </c>
    </row>
    <row r="567" spans="1:12" x14ac:dyDescent="0.3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-0.18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x14ac:dyDescent="0.3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</v>
      </c>
      <c r="G568">
        <v>-3557.19</v>
      </c>
      <c r="H568">
        <v>0</v>
      </c>
      <c r="I568">
        <v>0</v>
      </c>
      <c r="J568">
        <v>0</v>
      </c>
      <c r="K568">
        <v>519564.09</v>
      </c>
      <c r="L568" t="str">
        <f t="shared" si="8"/>
        <v>3-Small C&amp;I</v>
      </c>
    </row>
    <row r="569" spans="1:12" x14ac:dyDescent="0.3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</v>
      </c>
      <c r="G569">
        <v>-17.2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x14ac:dyDescent="0.3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-58.69</v>
      </c>
      <c r="H570">
        <v>0</v>
      </c>
      <c r="I570">
        <v>0</v>
      </c>
      <c r="J570">
        <v>0</v>
      </c>
      <c r="K570">
        <v>8572.09</v>
      </c>
      <c r="L570" t="str">
        <f t="shared" si="8"/>
        <v>3-Small C&amp;I</v>
      </c>
    </row>
    <row r="571" spans="1:12" x14ac:dyDescent="0.3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-481.09</v>
      </c>
      <c r="H571">
        <v>0</v>
      </c>
      <c r="I571">
        <v>0</v>
      </c>
      <c r="J571">
        <v>0</v>
      </c>
      <c r="K571">
        <v>70327.37</v>
      </c>
      <c r="L571" t="str">
        <f t="shared" si="8"/>
        <v>3-Small C&amp;I</v>
      </c>
    </row>
    <row r="572" spans="1:12" x14ac:dyDescent="0.3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</v>
      </c>
      <c r="G572">
        <v>-294.27</v>
      </c>
      <c r="H572">
        <v>0</v>
      </c>
      <c r="I572">
        <v>0</v>
      </c>
      <c r="J572">
        <v>0</v>
      </c>
      <c r="K572">
        <v>588278.77</v>
      </c>
      <c r="L572" t="str">
        <f t="shared" si="8"/>
        <v>4-Medium C&amp;I</v>
      </c>
    </row>
    <row r="573" spans="1:12" x14ac:dyDescent="0.3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49426.06</v>
      </c>
      <c r="G573">
        <v>-24.72</v>
      </c>
      <c r="H573">
        <v>0</v>
      </c>
      <c r="I573">
        <v>0</v>
      </c>
      <c r="J573">
        <v>0</v>
      </c>
      <c r="K573">
        <v>49401.34</v>
      </c>
      <c r="L573" t="str">
        <f t="shared" si="8"/>
        <v>4-Medium C&amp;I</v>
      </c>
    </row>
    <row r="574" spans="1:12" x14ac:dyDescent="0.3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-9.34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x14ac:dyDescent="0.3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x14ac:dyDescent="0.3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1885442.43</v>
      </c>
      <c r="G576">
        <v>-48644.47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x14ac:dyDescent="0.3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378841.66</v>
      </c>
      <c r="G577">
        <v>-9773.94</v>
      </c>
      <c r="H577">
        <v>0</v>
      </c>
      <c r="I577">
        <v>0</v>
      </c>
      <c r="J577">
        <v>0</v>
      </c>
      <c r="K577">
        <v>369067.72</v>
      </c>
      <c r="L577" t="str">
        <f t="shared" si="8"/>
        <v>2-Low Income Residential</v>
      </c>
    </row>
    <row r="578" spans="1:12" x14ac:dyDescent="0.3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ref="L578:L641" si="9">VLOOKUP(E578,N:O,2,FALSE)</f>
        <v>Street</v>
      </c>
    </row>
    <row r="579" spans="1:12" x14ac:dyDescent="0.3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x14ac:dyDescent="0.3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3478.18</v>
      </c>
      <c r="G580">
        <v>-23.65</v>
      </c>
      <c r="H580">
        <v>0</v>
      </c>
      <c r="I580">
        <v>0</v>
      </c>
      <c r="J580">
        <v>0</v>
      </c>
      <c r="K580">
        <v>3454.53</v>
      </c>
      <c r="L580" t="str">
        <f t="shared" si="9"/>
        <v>Street</v>
      </c>
    </row>
    <row r="581" spans="1:12" x14ac:dyDescent="0.3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-795.15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x14ac:dyDescent="0.3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x14ac:dyDescent="0.3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x14ac:dyDescent="0.3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</v>
      </c>
      <c r="G584">
        <v>-14.63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x14ac:dyDescent="0.3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</v>
      </c>
      <c r="G585">
        <v>-43.05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x14ac:dyDescent="0.3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x14ac:dyDescent="0.3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</v>
      </c>
      <c r="G587">
        <v>-16797.25</v>
      </c>
      <c r="H587">
        <v>0</v>
      </c>
      <c r="I587">
        <v>0</v>
      </c>
      <c r="J587">
        <v>0</v>
      </c>
      <c r="K587">
        <v>634257.26</v>
      </c>
      <c r="L587" t="str">
        <f t="shared" si="9"/>
        <v>1-Residential</v>
      </c>
    </row>
    <row r="588" spans="1:12" x14ac:dyDescent="0.3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x14ac:dyDescent="0.3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1318.08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x14ac:dyDescent="0.3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-3.84</v>
      </c>
      <c r="H590">
        <v>0</v>
      </c>
      <c r="I590">
        <v>0</v>
      </c>
      <c r="J590">
        <v>0</v>
      </c>
      <c r="K590">
        <v>560.11</v>
      </c>
      <c r="L590" t="str">
        <f t="shared" si="9"/>
        <v>Street</v>
      </c>
    </row>
    <row r="591" spans="1:12" x14ac:dyDescent="0.3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x14ac:dyDescent="0.3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x14ac:dyDescent="0.3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352.77</v>
      </c>
      <c r="G593">
        <v>-9.09</v>
      </c>
      <c r="H593">
        <v>0</v>
      </c>
      <c r="I593">
        <v>0</v>
      </c>
      <c r="J593">
        <v>0</v>
      </c>
      <c r="K593">
        <v>343.68</v>
      </c>
      <c r="L593" t="str">
        <f t="shared" si="9"/>
        <v>1-Residential</v>
      </c>
    </row>
    <row r="594" spans="1:12" x14ac:dyDescent="0.3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x14ac:dyDescent="0.3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</v>
      </c>
      <c r="H595">
        <v>0</v>
      </c>
      <c r="I595">
        <v>0</v>
      </c>
      <c r="J595">
        <v>0</v>
      </c>
      <c r="K595">
        <v>575.14</v>
      </c>
      <c r="L595" t="str">
        <f t="shared" si="9"/>
        <v>3-Small C&amp;I</v>
      </c>
    </row>
    <row r="596" spans="1:12" x14ac:dyDescent="0.3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-86.27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x14ac:dyDescent="0.3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</v>
      </c>
      <c r="G597">
        <v>-910.5</v>
      </c>
      <c r="H597">
        <v>0</v>
      </c>
      <c r="I597">
        <v>0</v>
      </c>
      <c r="J597">
        <v>0</v>
      </c>
      <c r="K597">
        <v>133007.6</v>
      </c>
      <c r="L597" t="str">
        <f t="shared" si="9"/>
        <v>3-Small C&amp;I</v>
      </c>
    </row>
    <row r="598" spans="1:12" x14ac:dyDescent="0.3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930233.21</v>
      </c>
      <c r="G598">
        <v>-6323.92</v>
      </c>
      <c r="H598">
        <v>0</v>
      </c>
      <c r="I598">
        <v>0</v>
      </c>
      <c r="J598">
        <v>0</v>
      </c>
      <c r="K598">
        <v>923909.29</v>
      </c>
      <c r="L598" t="str">
        <f t="shared" si="9"/>
        <v>3-Small C&amp;I</v>
      </c>
    </row>
    <row r="599" spans="1:12" x14ac:dyDescent="0.3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x14ac:dyDescent="0.3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</v>
      </c>
      <c r="G600">
        <v>-362.59</v>
      </c>
      <c r="H600">
        <v>0</v>
      </c>
      <c r="I600">
        <v>0</v>
      </c>
      <c r="J600">
        <v>0</v>
      </c>
      <c r="K600">
        <v>724949.58</v>
      </c>
      <c r="L600" t="str">
        <f t="shared" si="9"/>
        <v>4-Medium C&amp;I</v>
      </c>
    </row>
    <row r="601" spans="1:12" x14ac:dyDescent="0.3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388841.55</v>
      </c>
      <c r="G601">
        <v>-194.47</v>
      </c>
      <c r="H601">
        <v>0</v>
      </c>
      <c r="I601">
        <v>0</v>
      </c>
      <c r="J601">
        <v>0</v>
      </c>
      <c r="K601">
        <v>388647.08</v>
      </c>
      <c r="L601" t="str">
        <f t="shared" si="9"/>
        <v>4-Medium C&amp;I</v>
      </c>
    </row>
    <row r="602" spans="1:12" x14ac:dyDescent="0.3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-9789.33</v>
      </c>
      <c r="H602">
        <v>0</v>
      </c>
      <c r="I602">
        <v>-0.68</v>
      </c>
      <c r="J602">
        <v>0</v>
      </c>
      <c r="K602">
        <v>19613073.75</v>
      </c>
      <c r="L602" t="str">
        <f t="shared" si="9"/>
        <v>5-Large C&amp;I</v>
      </c>
    </row>
    <row r="603" spans="1:12" x14ac:dyDescent="0.3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x14ac:dyDescent="0.3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4620712.17</v>
      </c>
      <c r="L604" t="str">
        <f t="shared" si="9"/>
        <v>2-Low Income Residential</v>
      </c>
    </row>
    <row r="605" spans="1:12" x14ac:dyDescent="0.3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136132.21</v>
      </c>
      <c r="G605">
        <v>-925.61</v>
      </c>
      <c r="H605">
        <v>0</v>
      </c>
      <c r="I605">
        <v>0</v>
      </c>
      <c r="J605">
        <v>0</v>
      </c>
      <c r="K605">
        <v>135206.6</v>
      </c>
      <c r="L605" t="str">
        <f t="shared" si="9"/>
        <v>Street</v>
      </c>
    </row>
    <row r="606" spans="1:12" x14ac:dyDescent="0.3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</v>
      </c>
      <c r="G606">
        <v>-29.85</v>
      </c>
      <c r="H606">
        <v>0</v>
      </c>
      <c r="I606">
        <v>0</v>
      </c>
      <c r="J606">
        <v>0</v>
      </c>
      <c r="K606">
        <v>4360.53</v>
      </c>
      <c r="L606" t="str">
        <f t="shared" si="9"/>
        <v>Street</v>
      </c>
    </row>
    <row r="607" spans="1:12" x14ac:dyDescent="0.3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x14ac:dyDescent="0.3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830.8</v>
      </c>
      <c r="G608">
        <v>-5.65</v>
      </c>
      <c r="H608">
        <v>0</v>
      </c>
      <c r="I608">
        <v>0</v>
      </c>
      <c r="J608">
        <v>0</v>
      </c>
      <c r="K608">
        <v>825.15</v>
      </c>
      <c r="L608" t="str">
        <f t="shared" si="9"/>
        <v>Street</v>
      </c>
    </row>
    <row r="609" spans="1:12" x14ac:dyDescent="0.3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132718.18</v>
      </c>
      <c r="G609">
        <v>-903</v>
      </c>
      <c r="H609">
        <v>0</v>
      </c>
      <c r="I609">
        <v>0</v>
      </c>
      <c r="J609">
        <v>0</v>
      </c>
      <c r="K609">
        <v>131815.18</v>
      </c>
      <c r="L609" t="str">
        <f t="shared" si="9"/>
        <v>Street</v>
      </c>
    </row>
    <row r="610" spans="1:12" x14ac:dyDescent="0.3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-2240.39</v>
      </c>
      <c r="H610">
        <v>0</v>
      </c>
      <c r="I610">
        <v>0</v>
      </c>
      <c r="J610">
        <v>0</v>
      </c>
      <c r="K610">
        <v>327233.64</v>
      </c>
      <c r="L610" t="str">
        <f t="shared" si="9"/>
        <v>Street</v>
      </c>
    </row>
    <row r="611" spans="1:12" x14ac:dyDescent="0.3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19.11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x14ac:dyDescent="0.3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346753.42</v>
      </c>
      <c r="G612">
        <v>-2359.58</v>
      </c>
      <c r="H612">
        <v>0</v>
      </c>
      <c r="I612">
        <v>0</v>
      </c>
      <c r="J612">
        <v>0</v>
      </c>
      <c r="K612">
        <v>344393.84</v>
      </c>
      <c r="L612" t="str">
        <f t="shared" si="9"/>
        <v>3-Small C&amp;I</v>
      </c>
    </row>
    <row r="613" spans="1:12" x14ac:dyDescent="0.3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</v>
      </c>
      <c r="G613">
        <v>-17.2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x14ac:dyDescent="0.3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6948.73</v>
      </c>
      <c r="G614">
        <v>-47.24</v>
      </c>
      <c r="H614">
        <v>0</v>
      </c>
      <c r="I614">
        <v>0</v>
      </c>
      <c r="J614">
        <v>0</v>
      </c>
      <c r="K614">
        <v>6901.49</v>
      </c>
      <c r="L614" t="str">
        <f t="shared" si="9"/>
        <v>3-Small C&amp;I</v>
      </c>
    </row>
    <row r="615" spans="1:12" x14ac:dyDescent="0.3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</v>
      </c>
      <c r="L615" t="str">
        <f t="shared" si="9"/>
        <v>3-Small C&amp;I</v>
      </c>
    </row>
    <row r="616" spans="1:12" x14ac:dyDescent="0.3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</v>
      </c>
      <c r="G616">
        <v>-204.05</v>
      </c>
      <c r="H616">
        <v>0</v>
      </c>
      <c r="I616">
        <v>0</v>
      </c>
      <c r="J616">
        <v>0</v>
      </c>
      <c r="K616">
        <v>407783.73</v>
      </c>
      <c r="L616" t="str">
        <f t="shared" si="9"/>
        <v>4-Medium C&amp;I</v>
      </c>
    </row>
    <row r="617" spans="1:12" x14ac:dyDescent="0.3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x14ac:dyDescent="0.3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3506.47</v>
      </c>
      <c r="G618">
        <v>-1.75</v>
      </c>
      <c r="H618">
        <v>0</v>
      </c>
      <c r="I618">
        <v>0</v>
      </c>
      <c r="J618">
        <v>0</v>
      </c>
      <c r="K618">
        <v>3504.72</v>
      </c>
      <c r="L618" t="str">
        <f t="shared" si="9"/>
        <v>4-Medium C&amp;I</v>
      </c>
    </row>
    <row r="619" spans="1:12" x14ac:dyDescent="0.3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-561.02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x14ac:dyDescent="0.3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x14ac:dyDescent="0.3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250808.4</v>
      </c>
      <c r="G621">
        <v>-6470.54</v>
      </c>
      <c r="H621">
        <v>0</v>
      </c>
      <c r="I621">
        <v>0</v>
      </c>
      <c r="J621">
        <v>0</v>
      </c>
      <c r="K621">
        <v>244337.86</v>
      </c>
      <c r="L621" t="str">
        <f t="shared" si="9"/>
        <v>2-Low Income Residential</v>
      </c>
    </row>
    <row r="622" spans="1:12" x14ac:dyDescent="0.3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</v>
      </c>
      <c r="H622">
        <v>0</v>
      </c>
      <c r="I622">
        <v>0</v>
      </c>
      <c r="J622">
        <v>0</v>
      </c>
      <c r="K622">
        <v>104514.26</v>
      </c>
      <c r="L622" t="str">
        <f t="shared" si="9"/>
        <v>3-Small C&amp;I</v>
      </c>
    </row>
    <row r="623" spans="1:12" x14ac:dyDescent="0.3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x14ac:dyDescent="0.3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x14ac:dyDescent="0.3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1921.35</v>
      </c>
      <c r="G625">
        <v>-25.92</v>
      </c>
      <c r="H625">
        <v>0</v>
      </c>
      <c r="I625">
        <v>0</v>
      </c>
      <c r="J625">
        <v>0</v>
      </c>
      <c r="K625">
        <v>1895.43</v>
      </c>
      <c r="L625" t="str">
        <f t="shared" si="9"/>
        <v>3-Small C&amp;I</v>
      </c>
    </row>
    <row r="626" spans="1:12" x14ac:dyDescent="0.3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79907.59</v>
      </c>
      <c r="G626">
        <v>-95.24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x14ac:dyDescent="0.3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</v>
      </c>
      <c r="G627">
        <v>-186.28</v>
      </c>
      <c r="H627">
        <v>0</v>
      </c>
      <c r="I627">
        <v>0</v>
      </c>
      <c r="J627">
        <v>0</v>
      </c>
      <c r="K627">
        <v>254919.92</v>
      </c>
      <c r="L627" t="str">
        <f t="shared" si="9"/>
        <v>5-Large C&amp;I</v>
      </c>
    </row>
    <row r="628" spans="1:12" x14ac:dyDescent="0.3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-18617.28</v>
      </c>
      <c r="H628">
        <v>0</v>
      </c>
      <c r="I628">
        <v>0</v>
      </c>
      <c r="J628">
        <v>0</v>
      </c>
      <c r="K628">
        <v>580091.27</v>
      </c>
      <c r="L628" t="str">
        <f t="shared" si="9"/>
        <v>1-Residential</v>
      </c>
    </row>
    <row r="629" spans="1:12" x14ac:dyDescent="0.3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</v>
      </c>
      <c r="G629">
        <v>-244.97</v>
      </c>
      <c r="H629">
        <v>0</v>
      </c>
      <c r="I629">
        <v>0</v>
      </c>
      <c r="J629">
        <v>0</v>
      </c>
      <c r="K629">
        <v>7630.45</v>
      </c>
      <c r="L629" t="str">
        <f t="shared" si="9"/>
        <v>2-Low Income Residential</v>
      </c>
    </row>
    <row r="630" spans="1:12" x14ac:dyDescent="0.3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</v>
      </c>
      <c r="L630" t="str">
        <f t="shared" si="9"/>
        <v>Street</v>
      </c>
    </row>
    <row r="631" spans="1:12" x14ac:dyDescent="0.3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462.76</v>
      </c>
      <c r="G631">
        <v>-6.25</v>
      </c>
      <c r="H631">
        <v>0</v>
      </c>
      <c r="I631">
        <v>0</v>
      </c>
      <c r="J631">
        <v>0</v>
      </c>
      <c r="K631">
        <v>456.51</v>
      </c>
      <c r="L631" t="str">
        <f t="shared" si="9"/>
        <v>Street</v>
      </c>
    </row>
    <row r="632" spans="1:12" x14ac:dyDescent="0.3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</v>
      </c>
      <c r="G632">
        <v>-0.02</v>
      </c>
      <c r="H632">
        <v>0</v>
      </c>
      <c r="I632">
        <v>0</v>
      </c>
      <c r="J632">
        <v>0</v>
      </c>
      <c r="K632">
        <v>1.34</v>
      </c>
      <c r="L632" t="str">
        <f t="shared" si="9"/>
        <v>Street</v>
      </c>
    </row>
    <row r="633" spans="1:12" x14ac:dyDescent="0.3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86.44</v>
      </c>
      <c r="G633">
        <v>-2.7</v>
      </c>
      <c r="H633">
        <v>0</v>
      </c>
      <c r="I633">
        <v>0</v>
      </c>
      <c r="J633">
        <v>0</v>
      </c>
      <c r="K633">
        <v>83.74</v>
      </c>
      <c r="L633" t="str">
        <f t="shared" si="9"/>
        <v>1-Residential</v>
      </c>
    </row>
    <row r="634" spans="1:12" x14ac:dyDescent="0.3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-83642.59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x14ac:dyDescent="0.3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503.4</v>
      </c>
      <c r="G635">
        <v>-6.79</v>
      </c>
      <c r="H635">
        <v>0</v>
      </c>
      <c r="I635">
        <v>0</v>
      </c>
      <c r="J635">
        <v>0</v>
      </c>
      <c r="K635">
        <v>496.61</v>
      </c>
      <c r="L635" t="str">
        <f t="shared" si="9"/>
        <v>3-Small C&amp;I</v>
      </c>
    </row>
    <row r="636" spans="1:12" x14ac:dyDescent="0.3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12370.21</v>
      </c>
      <c r="G636">
        <v>-168.29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x14ac:dyDescent="0.3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</v>
      </c>
      <c r="H637">
        <v>0</v>
      </c>
      <c r="I637">
        <v>0</v>
      </c>
      <c r="J637">
        <v>0</v>
      </c>
      <c r="K637">
        <v>109379.68</v>
      </c>
      <c r="L637" t="str">
        <f t="shared" si="9"/>
        <v>3-Small C&amp;I</v>
      </c>
    </row>
    <row r="638" spans="1:12" x14ac:dyDescent="0.3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785766.33</v>
      </c>
      <c r="G638">
        <v>-10382.24</v>
      </c>
      <c r="H638">
        <v>0</v>
      </c>
      <c r="I638">
        <v>0</v>
      </c>
      <c r="J638">
        <v>0</v>
      </c>
      <c r="K638">
        <v>775384.09</v>
      </c>
      <c r="L638" t="str">
        <f t="shared" si="9"/>
        <v>3-Small C&amp;I</v>
      </c>
    </row>
    <row r="639" spans="1:12" x14ac:dyDescent="0.3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x14ac:dyDescent="0.3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</v>
      </c>
      <c r="G640">
        <v>-689.23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x14ac:dyDescent="0.3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</v>
      </c>
      <c r="G641">
        <v>-406.07</v>
      </c>
      <c r="H641">
        <v>0</v>
      </c>
      <c r="I641">
        <v>0</v>
      </c>
      <c r="J641">
        <v>0</v>
      </c>
      <c r="K641">
        <v>355150.2</v>
      </c>
      <c r="L641" t="str">
        <f t="shared" si="9"/>
        <v>4-Medium C&amp;I</v>
      </c>
    </row>
    <row r="642" spans="1:12" x14ac:dyDescent="0.3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</v>
      </c>
      <c r="H642">
        <v>0</v>
      </c>
      <c r="I642">
        <v>0</v>
      </c>
      <c r="J642">
        <v>0</v>
      </c>
      <c r="K642">
        <v>17672675.379999999</v>
      </c>
      <c r="L642" t="str">
        <f t="shared" ref="L642:L705" si="10">VLOOKUP(E642,N:O,2,FALSE)</f>
        <v>5-Large C&amp;I</v>
      </c>
    </row>
    <row r="643" spans="1:12" x14ac:dyDescent="0.3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x14ac:dyDescent="0.3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</v>
      </c>
      <c r="G644">
        <v>-127865.01</v>
      </c>
      <c r="H644">
        <v>0</v>
      </c>
      <c r="I644">
        <v>0</v>
      </c>
      <c r="J644">
        <v>0</v>
      </c>
      <c r="K644">
        <v>4005925.44</v>
      </c>
      <c r="L644" t="str">
        <f t="shared" si="10"/>
        <v>2-Low Income Residential</v>
      </c>
    </row>
    <row r="645" spans="1:12" x14ac:dyDescent="0.3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-890.9</v>
      </c>
      <c r="H645">
        <v>0</v>
      </c>
      <c r="I645">
        <v>0</v>
      </c>
      <c r="J645">
        <v>0</v>
      </c>
      <c r="K645">
        <v>42085.42</v>
      </c>
      <c r="L645" t="str">
        <f t="shared" si="10"/>
        <v>Street</v>
      </c>
    </row>
    <row r="646" spans="1:12" x14ac:dyDescent="0.3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</v>
      </c>
      <c r="G646">
        <v>-48.65</v>
      </c>
      <c r="H646">
        <v>0</v>
      </c>
      <c r="I646">
        <v>0</v>
      </c>
      <c r="J646">
        <v>0</v>
      </c>
      <c r="K646">
        <v>3554.44</v>
      </c>
      <c r="L646" t="str">
        <f t="shared" si="10"/>
        <v>Street</v>
      </c>
    </row>
    <row r="647" spans="1:12" x14ac:dyDescent="0.3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297.52</v>
      </c>
      <c r="G647">
        <v>-4.03</v>
      </c>
      <c r="H647">
        <v>0</v>
      </c>
      <c r="I647">
        <v>0</v>
      </c>
      <c r="J647">
        <v>0</v>
      </c>
      <c r="K647">
        <v>293.49</v>
      </c>
      <c r="L647" t="str">
        <f t="shared" si="10"/>
        <v>Street</v>
      </c>
    </row>
    <row r="648" spans="1:12" x14ac:dyDescent="0.3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1048.57</v>
      </c>
      <c r="G648">
        <v>-13.95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x14ac:dyDescent="0.3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x14ac:dyDescent="0.3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-2391.81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x14ac:dyDescent="0.3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3.82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x14ac:dyDescent="0.3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328820.3</v>
      </c>
      <c r="G652">
        <v>-4447.76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x14ac:dyDescent="0.3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2541.81</v>
      </c>
      <c r="G653">
        <v>-34.35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x14ac:dyDescent="0.3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-56.65</v>
      </c>
      <c r="H654">
        <v>0</v>
      </c>
      <c r="I654">
        <v>0</v>
      </c>
      <c r="J654">
        <v>0</v>
      </c>
      <c r="K654">
        <v>2567.62</v>
      </c>
      <c r="L654" t="str">
        <f t="shared" si="10"/>
        <v>3-Small C&amp;I</v>
      </c>
    </row>
    <row r="655" spans="1:12" x14ac:dyDescent="0.3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</v>
      </c>
      <c r="G655">
        <v>-493.64</v>
      </c>
      <c r="H655">
        <v>0</v>
      </c>
      <c r="I655">
        <v>0</v>
      </c>
      <c r="J655">
        <v>0</v>
      </c>
      <c r="K655">
        <v>36162.69</v>
      </c>
      <c r="L655" t="str">
        <f t="shared" si="10"/>
        <v>3-Small C&amp;I</v>
      </c>
    </row>
    <row r="656" spans="1:12" x14ac:dyDescent="0.3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396203.42</v>
      </c>
      <c r="G656">
        <v>-479.56</v>
      </c>
      <c r="H656">
        <v>0</v>
      </c>
      <c r="I656">
        <v>0</v>
      </c>
      <c r="J656">
        <v>0</v>
      </c>
      <c r="K656">
        <v>395723.86</v>
      </c>
      <c r="L656" t="str">
        <f t="shared" si="10"/>
        <v>4-Medium C&amp;I</v>
      </c>
    </row>
    <row r="657" spans="1:12" x14ac:dyDescent="0.3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36420.74</v>
      </c>
      <c r="G657">
        <v>-43.69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x14ac:dyDescent="0.3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5966.08</v>
      </c>
      <c r="G658">
        <v>-7.16</v>
      </c>
      <c r="H658">
        <v>0</v>
      </c>
      <c r="I658">
        <v>0</v>
      </c>
      <c r="J658">
        <v>0</v>
      </c>
      <c r="K658">
        <v>5958.92</v>
      </c>
      <c r="L658" t="str">
        <f t="shared" si="10"/>
        <v>4-Medium C&amp;I</v>
      </c>
    </row>
    <row r="659" spans="1:12" x14ac:dyDescent="0.3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999818.95</v>
      </c>
      <c r="L659" t="str">
        <f t="shared" si="10"/>
        <v>5-Large C&amp;I</v>
      </c>
    </row>
    <row r="660" spans="1:12" x14ac:dyDescent="0.3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x14ac:dyDescent="0.3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242790.43</v>
      </c>
      <c r="G661">
        <v>-7549.49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x14ac:dyDescent="0.3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0.7</v>
      </c>
      <c r="G662">
        <v>-0.01</v>
      </c>
      <c r="H662">
        <v>0</v>
      </c>
      <c r="I662">
        <v>0</v>
      </c>
      <c r="J662">
        <v>0</v>
      </c>
      <c r="K662">
        <v>0.69</v>
      </c>
      <c r="L662" t="str">
        <f t="shared" si="10"/>
        <v>Street</v>
      </c>
    </row>
    <row r="663" spans="1:12" x14ac:dyDescent="0.3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-8345.99</v>
      </c>
      <c r="G663">
        <v>72.34</v>
      </c>
      <c r="H663">
        <v>0</v>
      </c>
      <c r="I663">
        <v>0</v>
      </c>
      <c r="J663">
        <v>0</v>
      </c>
      <c r="K663">
        <v>-8273.65</v>
      </c>
      <c r="L663" t="str">
        <f t="shared" si="10"/>
        <v>Street</v>
      </c>
    </row>
    <row r="664" spans="1:12" x14ac:dyDescent="0.3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</v>
      </c>
      <c r="H664">
        <v>0</v>
      </c>
      <c r="I664">
        <v>0</v>
      </c>
      <c r="J664">
        <v>0</v>
      </c>
      <c r="K664">
        <v>111173.93</v>
      </c>
      <c r="L664" t="str">
        <f t="shared" si="10"/>
        <v>3-Small C&amp;I</v>
      </c>
    </row>
    <row r="665" spans="1:12" x14ac:dyDescent="0.3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x14ac:dyDescent="0.3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260.58</v>
      </c>
      <c r="G666">
        <v>-3.51</v>
      </c>
      <c r="H666">
        <v>0</v>
      </c>
      <c r="I666">
        <v>0</v>
      </c>
      <c r="J666">
        <v>0</v>
      </c>
      <c r="K666">
        <v>257.07</v>
      </c>
      <c r="L666" t="str">
        <f t="shared" si="10"/>
        <v>3-Small C&amp;I</v>
      </c>
    </row>
    <row r="667" spans="1:12" x14ac:dyDescent="0.3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x14ac:dyDescent="0.3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</v>
      </c>
      <c r="H668">
        <v>0</v>
      </c>
      <c r="I668">
        <v>0</v>
      </c>
      <c r="J668">
        <v>0</v>
      </c>
      <c r="K668">
        <v>75045.37</v>
      </c>
      <c r="L668" t="str">
        <f t="shared" si="10"/>
        <v>4-Medium C&amp;I</v>
      </c>
    </row>
    <row r="669" spans="1:12" x14ac:dyDescent="0.3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x14ac:dyDescent="0.3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</v>
      </c>
      <c r="G670">
        <v>-21984.84</v>
      </c>
      <c r="H670">
        <v>0</v>
      </c>
      <c r="I670">
        <v>0</v>
      </c>
      <c r="J670">
        <v>0</v>
      </c>
      <c r="K670">
        <v>684869.08</v>
      </c>
      <c r="L670" t="str">
        <f t="shared" si="10"/>
        <v>1-Residential</v>
      </c>
    </row>
    <row r="671" spans="1:12" x14ac:dyDescent="0.3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</v>
      </c>
      <c r="G671">
        <v>-224.56</v>
      </c>
      <c r="H671">
        <v>0</v>
      </c>
      <c r="I671">
        <v>0</v>
      </c>
      <c r="J671">
        <v>0</v>
      </c>
      <c r="K671">
        <v>6995.62</v>
      </c>
      <c r="L671" t="str">
        <f t="shared" si="10"/>
        <v>2-Low Income Residential</v>
      </c>
    </row>
    <row r="672" spans="1:12" x14ac:dyDescent="0.3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</v>
      </c>
      <c r="L672" t="str">
        <f t="shared" si="10"/>
        <v>Street</v>
      </c>
    </row>
    <row r="673" spans="1:12" x14ac:dyDescent="0.3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503.96</v>
      </c>
      <c r="G673">
        <v>-6.81</v>
      </c>
      <c r="H673">
        <v>0</v>
      </c>
      <c r="I673">
        <v>0</v>
      </c>
      <c r="J673">
        <v>0</v>
      </c>
      <c r="K673">
        <v>497.15</v>
      </c>
      <c r="L673" t="str">
        <f t="shared" si="10"/>
        <v>Street</v>
      </c>
    </row>
    <row r="674" spans="1:12" x14ac:dyDescent="0.3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1.92</v>
      </c>
      <c r="G674">
        <v>-0.03</v>
      </c>
      <c r="H674">
        <v>0</v>
      </c>
      <c r="I674">
        <v>0</v>
      </c>
      <c r="J674">
        <v>0</v>
      </c>
      <c r="K674">
        <v>1.89</v>
      </c>
      <c r="L674" t="str">
        <f t="shared" si="10"/>
        <v>Street</v>
      </c>
    </row>
    <row r="675" spans="1:12" x14ac:dyDescent="0.3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x14ac:dyDescent="0.3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-93943.92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x14ac:dyDescent="0.3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-6.18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x14ac:dyDescent="0.3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12512.89</v>
      </c>
      <c r="G678">
        <v>-169.33</v>
      </c>
      <c r="H678">
        <v>0</v>
      </c>
      <c r="I678">
        <v>0</v>
      </c>
      <c r="J678">
        <v>0</v>
      </c>
      <c r="K678">
        <v>12343.56</v>
      </c>
      <c r="L678" t="str">
        <f t="shared" si="10"/>
        <v>3-Small C&amp;I</v>
      </c>
    </row>
    <row r="679" spans="1:12" x14ac:dyDescent="0.3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</v>
      </c>
      <c r="G679">
        <v>-1297.26</v>
      </c>
      <c r="H679">
        <v>0</v>
      </c>
      <c r="I679">
        <v>0</v>
      </c>
      <c r="J679">
        <v>0</v>
      </c>
      <c r="K679">
        <v>94798.68</v>
      </c>
      <c r="L679" t="str">
        <f t="shared" si="10"/>
        <v>3-Small C&amp;I</v>
      </c>
    </row>
    <row r="680" spans="1:12" x14ac:dyDescent="0.3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-9615.57</v>
      </c>
      <c r="H680">
        <v>0</v>
      </c>
      <c r="I680">
        <v>0</v>
      </c>
      <c r="J680">
        <v>0</v>
      </c>
      <c r="K680">
        <v>700462.31</v>
      </c>
      <c r="L680" t="str">
        <f t="shared" si="10"/>
        <v>3-Small C&amp;I</v>
      </c>
    </row>
    <row r="681" spans="1:12" x14ac:dyDescent="0.3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x14ac:dyDescent="0.3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-631.14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x14ac:dyDescent="0.3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351813.92</v>
      </c>
      <c r="G683">
        <v>-422.17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x14ac:dyDescent="0.3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-23694.76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x14ac:dyDescent="0.3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-966545.19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x14ac:dyDescent="0.3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</v>
      </c>
      <c r="H686">
        <v>0</v>
      </c>
      <c r="I686">
        <v>0</v>
      </c>
      <c r="J686">
        <v>0</v>
      </c>
      <c r="K686">
        <v>4093923.42</v>
      </c>
      <c r="L686" t="str">
        <f t="shared" si="10"/>
        <v>2-Low Income Residential</v>
      </c>
    </row>
    <row r="687" spans="1:12" x14ac:dyDescent="0.3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</v>
      </c>
      <c r="G687">
        <v>-1326.88</v>
      </c>
      <c r="H687">
        <v>0</v>
      </c>
      <c r="I687">
        <v>0</v>
      </c>
      <c r="J687">
        <v>0</v>
      </c>
      <c r="K687">
        <v>96491.19</v>
      </c>
      <c r="L687" t="str">
        <f t="shared" si="10"/>
        <v>Street</v>
      </c>
    </row>
    <row r="688" spans="1:12" x14ac:dyDescent="0.3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</v>
      </c>
      <c r="G688">
        <v>7.93</v>
      </c>
      <c r="H688">
        <v>0</v>
      </c>
      <c r="I688">
        <v>0</v>
      </c>
      <c r="J688">
        <v>0</v>
      </c>
      <c r="K688">
        <v>-2788.83</v>
      </c>
      <c r="L688" t="str">
        <f t="shared" si="10"/>
        <v>Street</v>
      </c>
    </row>
    <row r="689" spans="1:12" x14ac:dyDescent="0.3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322.2</v>
      </c>
      <c r="G689">
        <v>-4.34</v>
      </c>
      <c r="H689">
        <v>0</v>
      </c>
      <c r="I689">
        <v>0</v>
      </c>
      <c r="J689">
        <v>0</v>
      </c>
      <c r="K689">
        <v>317.86</v>
      </c>
      <c r="L689" t="str">
        <f t="shared" si="10"/>
        <v>Street</v>
      </c>
    </row>
    <row r="690" spans="1:12" x14ac:dyDescent="0.3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</v>
      </c>
      <c r="G690">
        <v>-3.85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x14ac:dyDescent="0.3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116002.26</v>
      </c>
      <c r="G691">
        <v>-1568.44</v>
      </c>
      <c r="H691">
        <v>0</v>
      </c>
      <c r="I691">
        <v>0</v>
      </c>
      <c r="J691">
        <v>0</v>
      </c>
      <c r="K691">
        <v>114433.82</v>
      </c>
      <c r="L691" t="str">
        <f t="shared" si="10"/>
        <v>Street</v>
      </c>
    </row>
    <row r="692" spans="1:12" x14ac:dyDescent="0.3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-3190.39</v>
      </c>
      <c r="H692">
        <v>0</v>
      </c>
      <c r="I692">
        <v>0</v>
      </c>
      <c r="J692">
        <v>0</v>
      </c>
      <c r="K692">
        <v>240553.99</v>
      </c>
      <c r="L692" t="str">
        <f t="shared" si="10"/>
        <v>Street</v>
      </c>
    </row>
    <row r="693" spans="1:12" x14ac:dyDescent="0.3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-0.18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x14ac:dyDescent="0.3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</v>
      </c>
      <c r="G694">
        <v>-6487.76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x14ac:dyDescent="0.3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</v>
      </c>
      <c r="G695">
        <v>-34.229999999999997</v>
      </c>
      <c r="H695">
        <v>0</v>
      </c>
      <c r="I695">
        <v>0</v>
      </c>
      <c r="J695">
        <v>0</v>
      </c>
      <c r="K695">
        <v>2498.88</v>
      </c>
      <c r="L695" t="str">
        <f t="shared" si="10"/>
        <v>3-Small C&amp;I</v>
      </c>
    </row>
    <row r="696" spans="1:12" x14ac:dyDescent="0.3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8001.37</v>
      </c>
      <c r="G696">
        <v>-108.02</v>
      </c>
      <c r="H696">
        <v>0</v>
      </c>
      <c r="I696">
        <v>0</v>
      </c>
      <c r="J696">
        <v>0</v>
      </c>
      <c r="K696">
        <v>7893.35</v>
      </c>
      <c r="L696" t="str">
        <f t="shared" si="10"/>
        <v>3-Small C&amp;I</v>
      </c>
    </row>
    <row r="697" spans="1:12" x14ac:dyDescent="0.3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38617.46</v>
      </c>
      <c r="G697">
        <v>-515.97</v>
      </c>
      <c r="H697">
        <v>0</v>
      </c>
      <c r="I697">
        <v>0</v>
      </c>
      <c r="J697">
        <v>0</v>
      </c>
      <c r="K697">
        <v>38101.49</v>
      </c>
      <c r="L697" t="str">
        <f t="shared" si="10"/>
        <v>3-Small C&amp;I</v>
      </c>
    </row>
    <row r="698" spans="1:12" x14ac:dyDescent="0.3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-716.39</v>
      </c>
      <c r="H698">
        <v>0</v>
      </c>
      <c r="I698">
        <v>0</v>
      </c>
      <c r="J698">
        <v>0</v>
      </c>
      <c r="K698">
        <v>596593.79</v>
      </c>
      <c r="L698" t="str">
        <f t="shared" si="10"/>
        <v>4-Medium C&amp;I</v>
      </c>
    </row>
    <row r="699" spans="1:12" x14ac:dyDescent="0.3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</v>
      </c>
      <c r="G699">
        <v>-50.58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x14ac:dyDescent="0.3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x14ac:dyDescent="0.3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x14ac:dyDescent="0.3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2165588.34</v>
      </c>
      <c r="L702" t="str">
        <f t="shared" si="10"/>
        <v>1-Residential</v>
      </c>
    </row>
    <row r="703" spans="1:12" x14ac:dyDescent="0.3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331224.05</v>
      </c>
      <c r="G703">
        <v>-10306.6</v>
      </c>
      <c r="H703">
        <v>0</v>
      </c>
      <c r="I703">
        <v>0</v>
      </c>
      <c r="J703">
        <v>0</v>
      </c>
      <c r="K703">
        <v>320917.45</v>
      </c>
      <c r="L703" t="str">
        <f t="shared" si="10"/>
        <v>2-Low Income Residential</v>
      </c>
    </row>
    <row r="704" spans="1:12" x14ac:dyDescent="0.3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</v>
      </c>
      <c r="G704">
        <v>0.21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x14ac:dyDescent="0.3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x14ac:dyDescent="0.3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97.07</v>
      </c>
      <c r="G706">
        <v>-1.3</v>
      </c>
      <c r="H706">
        <v>0</v>
      </c>
      <c r="I706">
        <v>0</v>
      </c>
      <c r="J706">
        <v>0</v>
      </c>
      <c r="K706">
        <v>95.77</v>
      </c>
      <c r="L706" t="str">
        <f t="shared" ref="L706:L746" si="11">VLOOKUP(E706,N:O,2,FALSE)</f>
        <v>3-Small C&amp;I</v>
      </c>
    </row>
    <row r="707" spans="1:12" x14ac:dyDescent="0.3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</v>
      </c>
      <c r="G707">
        <v>-6.33</v>
      </c>
      <c r="H707">
        <v>0</v>
      </c>
      <c r="I707">
        <v>0</v>
      </c>
      <c r="J707">
        <v>0</v>
      </c>
      <c r="K707">
        <v>463.28</v>
      </c>
      <c r="L707" t="str">
        <f t="shared" si="11"/>
        <v>3-Small C&amp;I</v>
      </c>
    </row>
    <row r="708" spans="1:12" x14ac:dyDescent="0.3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2077.31</v>
      </c>
      <c r="G708">
        <v>-28.04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x14ac:dyDescent="0.3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x14ac:dyDescent="0.3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x14ac:dyDescent="0.3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x14ac:dyDescent="0.3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8106.99</v>
      </c>
      <c r="G712">
        <v>-252.14</v>
      </c>
      <c r="H712">
        <v>0</v>
      </c>
      <c r="I712">
        <v>0</v>
      </c>
      <c r="J712">
        <v>0</v>
      </c>
      <c r="K712">
        <v>7854.85</v>
      </c>
      <c r="L712" t="str">
        <f t="shared" si="11"/>
        <v>2-Low Income Residential</v>
      </c>
    </row>
    <row r="713" spans="1:12" x14ac:dyDescent="0.3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1052.56</v>
      </c>
      <c r="L713" t="str">
        <f t="shared" si="11"/>
        <v>Street</v>
      </c>
    </row>
    <row r="714" spans="1:12" x14ac:dyDescent="0.3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458.96</v>
      </c>
      <c r="G714">
        <v>-6.2</v>
      </c>
      <c r="H714">
        <v>0</v>
      </c>
      <c r="I714">
        <v>0</v>
      </c>
      <c r="J714">
        <v>0</v>
      </c>
      <c r="K714">
        <v>452.76</v>
      </c>
      <c r="L714" t="str">
        <f t="shared" si="11"/>
        <v>Street</v>
      </c>
    </row>
    <row r="715" spans="1:12" x14ac:dyDescent="0.3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1.68</v>
      </c>
      <c r="L715" t="str">
        <f t="shared" si="11"/>
        <v>Street</v>
      </c>
    </row>
    <row r="716" spans="1:12" x14ac:dyDescent="0.3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</v>
      </c>
      <c r="G716">
        <v>-7.31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x14ac:dyDescent="0.3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4764.08</v>
      </c>
      <c r="G717">
        <v>-5.72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x14ac:dyDescent="0.3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x14ac:dyDescent="0.3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x14ac:dyDescent="0.3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</v>
      </c>
      <c r="G720">
        <v>-6.5</v>
      </c>
      <c r="H720">
        <v>0</v>
      </c>
      <c r="I720">
        <v>0</v>
      </c>
      <c r="J720">
        <v>0</v>
      </c>
      <c r="K720">
        <v>473.23</v>
      </c>
      <c r="L720" t="str">
        <f t="shared" si="11"/>
        <v>3-Small C&amp;I</v>
      </c>
    </row>
    <row r="721" spans="1:12" x14ac:dyDescent="0.3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x14ac:dyDescent="0.3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107641.04</v>
      </c>
      <c r="G722">
        <v>-1453.16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x14ac:dyDescent="0.3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</v>
      </c>
      <c r="G723">
        <v>-10858.75</v>
      </c>
      <c r="H723">
        <v>0</v>
      </c>
      <c r="I723">
        <v>0</v>
      </c>
      <c r="J723">
        <v>0</v>
      </c>
      <c r="K723">
        <v>793992.92</v>
      </c>
      <c r="L723" t="str">
        <f t="shared" si="11"/>
        <v>3-Small C&amp;I</v>
      </c>
    </row>
    <row r="724" spans="1:12" x14ac:dyDescent="0.3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x14ac:dyDescent="0.3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x14ac:dyDescent="0.3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</v>
      </c>
      <c r="G726">
        <v>-542.9</v>
      </c>
      <c r="H726">
        <v>0</v>
      </c>
      <c r="I726">
        <v>0</v>
      </c>
      <c r="J726">
        <v>0</v>
      </c>
      <c r="K726">
        <v>451875.24</v>
      </c>
      <c r="L726" t="str">
        <f t="shared" si="11"/>
        <v>4-Medium C&amp;I</v>
      </c>
    </row>
    <row r="727" spans="1:12" x14ac:dyDescent="0.3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-25568.14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x14ac:dyDescent="0.3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x14ac:dyDescent="0.3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x14ac:dyDescent="0.3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120352.43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x14ac:dyDescent="0.3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x14ac:dyDescent="0.3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</v>
      </c>
      <c r="G732">
        <v>-3.95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x14ac:dyDescent="0.3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x14ac:dyDescent="0.3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x14ac:dyDescent="0.3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-2037.57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x14ac:dyDescent="0.3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-0.18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x14ac:dyDescent="0.3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931129.32</v>
      </c>
      <c r="G737">
        <v>-12561.42</v>
      </c>
      <c r="H737">
        <v>0</v>
      </c>
      <c r="I737">
        <v>0</v>
      </c>
      <c r="J737">
        <v>0</v>
      </c>
      <c r="K737">
        <v>918567.9</v>
      </c>
      <c r="L737" t="str">
        <f t="shared" si="11"/>
        <v>3-Small C&amp;I</v>
      </c>
    </row>
    <row r="738" spans="1:12" x14ac:dyDescent="0.3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</v>
      </c>
      <c r="G738">
        <v>-39.31</v>
      </c>
      <c r="H738">
        <v>0</v>
      </c>
      <c r="I738">
        <v>0</v>
      </c>
      <c r="J738">
        <v>0</v>
      </c>
      <c r="K738">
        <v>2872.61</v>
      </c>
      <c r="L738" t="str">
        <f t="shared" si="11"/>
        <v>3-Small C&amp;I</v>
      </c>
    </row>
    <row r="739" spans="1:12" x14ac:dyDescent="0.3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x14ac:dyDescent="0.3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56051.78</v>
      </c>
      <c r="G740">
        <v>-756.69</v>
      </c>
      <c r="H740">
        <v>0</v>
      </c>
      <c r="I740">
        <v>0</v>
      </c>
      <c r="J740">
        <v>0</v>
      </c>
      <c r="K740">
        <v>55295.09</v>
      </c>
      <c r="L740" t="str">
        <f t="shared" si="11"/>
        <v>3-Small C&amp;I</v>
      </c>
    </row>
    <row r="741" spans="1:12" x14ac:dyDescent="0.3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x14ac:dyDescent="0.3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-46.41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x14ac:dyDescent="0.3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</v>
      </c>
      <c r="L743" t="str">
        <f t="shared" si="11"/>
        <v>4-Medium C&amp;I</v>
      </c>
    </row>
    <row r="744" spans="1:12" x14ac:dyDescent="0.3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</v>
      </c>
      <c r="G744">
        <v>-3888.54</v>
      </c>
      <c r="H744">
        <v>0</v>
      </c>
      <c r="I744">
        <v>0</v>
      </c>
      <c r="J744">
        <v>0</v>
      </c>
      <c r="K744">
        <v>3246163.43</v>
      </c>
      <c r="L744" t="str">
        <f t="shared" si="11"/>
        <v>5-Large C&amp;I</v>
      </c>
    </row>
    <row r="745" spans="1:12" x14ac:dyDescent="0.3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</v>
      </c>
      <c r="G745">
        <v>-108273.94</v>
      </c>
      <c r="H745">
        <v>0</v>
      </c>
      <c r="I745">
        <v>0</v>
      </c>
      <c r="J745">
        <v>0</v>
      </c>
      <c r="K745">
        <v>3373058.78</v>
      </c>
      <c r="L745" t="str">
        <f t="shared" si="11"/>
        <v>1-Residential</v>
      </c>
    </row>
    <row r="746" spans="1:12" x14ac:dyDescent="0.3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458792.72</v>
      </c>
      <c r="L746" t="str">
        <f t="shared" si="11"/>
        <v>2-Low Income Residential</v>
      </c>
    </row>
    <row r="747" spans="1:12" x14ac:dyDescent="0.3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</v>
      </c>
      <c r="H747">
        <v>0</v>
      </c>
      <c r="I747">
        <v>0</v>
      </c>
      <c r="J747">
        <v>0</v>
      </c>
      <c r="K747">
        <v>224244.57</v>
      </c>
      <c r="L747" t="str">
        <f t="shared" ref="L747:L810" si="12">VLOOKUP(E747,N:O,2,FALSE)</f>
        <v>3-Small C&amp;I</v>
      </c>
    </row>
    <row r="748" spans="1:12" x14ac:dyDescent="0.3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-1.44</v>
      </c>
      <c r="H748">
        <v>0</v>
      </c>
      <c r="I748">
        <v>0</v>
      </c>
      <c r="J748">
        <v>0</v>
      </c>
      <c r="K748">
        <v>106.26</v>
      </c>
      <c r="L748" t="str">
        <f t="shared" si="12"/>
        <v>3-Small C&amp;I</v>
      </c>
    </row>
    <row r="749" spans="1:12" x14ac:dyDescent="0.3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</v>
      </c>
      <c r="G749">
        <v>-8.7100000000000009</v>
      </c>
      <c r="H749">
        <v>0</v>
      </c>
      <c r="I749">
        <v>0</v>
      </c>
      <c r="J749">
        <v>0</v>
      </c>
      <c r="K749">
        <v>635.89</v>
      </c>
      <c r="L749" t="str">
        <f t="shared" si="12"/>
        <v>3-Small C&amp;I</v>
      </c>
    </row>
    <row r="750" spans="1:12" x14ac:dyDescent="0.3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x14ac:dyDescent="0.3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x14ac:dyDescent="0.3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x14ac:dyDescent="0.3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</v>
      </c>
      <c r="G753">
        <v>-45720.49</v>
      </c>
      <c r="H753">
        <v>0</v>
      </c>
      <c r="I753">
        <v>0</v>
      </c>
      <c r="J753">
        <v>0</v>
      </c>
      <c r="K753">
        <v>1424349.07</v>
      </c>
      <c r="L753" t="str">
        <f t="shared" si="12"/>
        <v>1-Residential</v>
      </c>
    </row>
    <row r="754" spans="1:12" x14ac:dyDescent="0.3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10749.47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x14ac:dyDescent="0.3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1082.57</v>
      </c>
      <c r="L755" t="str">
        <f t="shared" si="12"/>
        <v>Street</v>
      </c>
    </row>
    <row r="756" spans="1:12" x14ac:dyDescent="0.3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</v>
      </c>
      <c r="G756">
        <v>-6.36</v>
      </c>
      <c r="H756">
        <v>0</v>
      </c>
      <c r="I756">
        <v>0</v>
      </c>
      <c r="J756">
        <v>0</v>
      </c>
      <c r="K756">
        <v>465.36</v>
      </c>
      <c r="L756" t="str">
        <f t="shared" si="12"/>
        <v>Street</v>
      </c>
    </row>
    <row r="757" spans="1:12" x14ac:dyDescent="0.3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x14ac:dyDescent="0.3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67437.59</v>
      </c>
      <c r="G758">
        <v>-910.45</v>
      </c>
      <c r="H758">
        <v>0</v>
      </c>
      <c r="I758">
        <v>0</v>
      </c>
      <c r="J758">
        <v>0</v>
      </c>
      <c r="K758">
        <v>66527.14</v>
      </c>
      <c r="L758" t="str">
        <f t="shared" si="12"/>
        <v>3-Small C&amp;I</v>
      </c>
    </row>
    <row r="759" spans="1:12" x14ac:dyDescent="0.3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x14ac:dyDescent="0.3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963.78</v>
      </c>
      <c r="G760">
        <v>-13.01</v>
      </c>
      <c r="H760">
        <v>0</v>
      </c>
      <c r="I760">
        <v>0</v>
      </c>
      <c r="J760">
        <v>0</v>
      </c>
      <c r="K760">
        <v>950.77</v>
      </c>
      <c r="L760" t="str">
        <f t="shared" si="12"/>
        <v>3-Small C&amp;I</v>
      </c>
    </row>
    <row r="761" spans="1:12" x14ac:dyDescent="0.3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x14ac:dyDescent="0.3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230667.93</v>
      </c>
      <c r="G762">
        <v>-7170.61</v>
      </c>
      <c r="H762">
        <v>0</v>
      </c>
      <c r="I762">
        <v>0</v>
      </c>
      <c r="J762">
        <v>0</v>
      </c>
      <c r="K762">
        <v>223497.32</v>
      </c>
      <c r="L762" t="str">
        <f t="shared" si="12"/>
        <v>1-Residential</v>
      </c>
    </row>
    <row r="763" spans="1:12" x14ac:dyDescent="0.3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</v>
      </c>
      <c r="G763">
        <v>-3.57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x14ac:dyDescent="0.3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x14ac:dyDescent="0.3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-7.06</v>
      </c>
      <c r="H765">
        <v>0</v>
      </c>
      <c r="I765">
        <v>0</v>
      </c>
      <c r="J765">
        <v>0</v>
      </c>
      <c r="K765">
        <v>514.76</v>
      </c>
      <c r="L765" t="str">
        <f t="shared" si="12"/>
        <v>3-Small C&amp;I</v>
      </c>
    </row>
    <row r="766" spans="1:12" x14ac:dyDescent="0.3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12392.22</v>
      </c>
      <c r="G766">
        <v>-167.02</v>
      </c>
      <c r="H766">
        <v>0</v>
      </c>
      <c r="I766">
        <v>0</v>
      </c>
      <c r="J766">
        <v>0</v>
      </c>
      <c r="K766">
        <v>12225.2</v>
      </c>
      <c r="L766" t="str">
        <f t="shared" si="12"/>
        <v>3-Small C&amp;I</v>
      </c>
    </row>
    <row r="767" spans="1:12" x14ac:dyDescent="0.3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</v>
      </c>
      <c r="G767">
        <v>-1499.93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x14ac:dyDescent="0.3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</v>
      </c>
      <c r="G768">
        <v>-10280.94</v>
      </c>
      <c r="H768">
        <v>0</v>
      </c>
      <c r="I768">
        <v>0</v>
      </c>
      <c r="J768">
        <v>0</v>
      </c>
      <c r="K768">
        <v>753712.23</v>
      </c>
      <c r="L768" t="str">
        <f t="shared" si="12"/>
        <v>3-Small C&amp;I</v>
      </c>
    </row>
    <row r="769" spans="1:12" x14ac:dyDescent="0.3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x14ac:dyDescent="0.3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</v>
      </c>
      <c r="G770">
        <v>-876.43</v>
      </c>
      <c r="H770">
        <v>0</v>
      </c>
      <c r="I770">
        <v>0</v>
      </c>
      <c r="J770">
        <v>0</v>
      </c>
      <c r="K770">
        <v>729479.11</v>
      </c>
      <c r="L770" t="str">
        <f t="shared" si="12"/>
        <v>4-Medium C&amp;I</v>
      </c>
    </row>
    <row r="771" spans="1:12" x14ac:dyDescent="0.3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</v>
      </c>
      <c r="G771">
        <v>-561.09</v>
      </c>
      <c r="H771">
        <v>0</v>
      </c>
      <c r="I771">
        <v>0</v>
      </c>
      <c r="J771">
        <v>0</v>
      </c>
      <c r="K771">
        <v>467009.61</v>
      </c>
      <c r="L771" t="str">
        <f t="shared" si="12"/>
        <v>4-Medium C&amp;I</v>
      </c>
    </row>
    <row r="772" spans="1:12" x14ac:dyDescent="0.3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x14ac:dyDescent="0.3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x14ac:dyDescent="0.3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x14ac:dyDescent="0.3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86605.87</v>
      </c>
      <c r="G775">
        <v>-1168.77</v>
      </c>
      <c r="H775">
        <v>0</v>
      </c>
      <c r="I775">
        <v>0</v>
      </c>
      <c r="J775">
        <v>0</v>
      </c>
      <c r="K775">
        <v>85437.1</v>
      </c>
      <c r="L775" t="str">
        <f t="shared" si="12"/>
        <v>Street</v>
      </c>
    </row>
    <row r="776" spans="1:12" x14ac:dyDescent="0.3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2732.35</v>
      </c>
      <c r="G776">
        <v>-35.31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x14ac:dyDescent="0.3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</v>
      </c>
      <c r="G777">
        <v>-4.0599999999999996</v>
      </c>
      <c r="H777">
        <v>0</v>
      </c>
      <c r="I777">
        <v>0</v>
      </c>
      <c r="J777">
        <v>0</v>
      </c>
      <c r="K777">
        <v>296.92</v>
      </c>
      <c r="L777" t="str">
        <f t="shared" si="12"/>
        <v>Street</v>
      </c>
    </row>
    <row r="778" spans="1:12" x14ac:dyDescent="0.3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876.31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x14ac:dyDescent="0.3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x14ac:dyDescent="0.3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x14ac:dyDescent="0.3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12.54</v>
      </c>
      <c r="G781">
        <v>-0.17</v>
      </c>
      <c r="H781">
        <v>0</v>
      </c>
      <c r="I781">
        <v>0</v>
      </c>
      <c r="J781">
        <v>0</v>
      </c>
      <c r="K781">
        <v>12.37</v>
      </c>
      <c r="L781" t="str">
        <f t="shared" si="12"/>
        <v>Street</v>
      </c>
    </row>
    <row r="782" spans="1:12" x14ac:dyDescent="0.3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</v>
      </c>
      <c r="G782">
        <v>-11885.49</v>
      </c>
      <c r="H782">
        <v>0</v>
      </c>
      <c r="I782">
        <v>0</v>
      </c>
      <c r="J782">
        <v>0</v>
      </c>
      <c r="K782">
        <v>867506.04</v>
      </c>
      <c r="L782" t="str">
        <f t="shared" si="12"/>
        <v>3-Small C&amp;I</v>
      </c>
    </row>
    <row r="783" spans="1:12" x14ac:dyDescent="0.3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</v>
      </c>
      <c r="H783">
        <v>0</v>
      </c>
      <c r="I783">
        <v>0</v>
      </c>
      <c r="J783">
        <v>0</v>
      </c>
      <c r="K783">
        <v>2742.76</v>
      </c>
      <c r="L783" t="str">
        <f t="shared" si="12"/>
        <v>3-Small C&amp;I</v>
      </c>
    </row>
    <row r="784" spans="1:12" x14ac:dyDescent="0.3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7980.78</v>
      </c>
      <c r="G784">
        <v>-107.75</v>
      </c>
      <c r="H784">
        <v>0</v>
      </c>
      <c r="I784">
        <v>0</v>
      </c>
      <c r="J784">
        <v>0</v>
      </c>
      <c r="K784">
        <v>7873.03</v>
      </c>
      <c r="L784" t="str">
        <f t="shared" si="12"/>
        <v>3-Small C&amp;I</v>
      </c>
    </row>
    <row r="785" spans="1:12" x14ac:dyDescent="0.3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</v>
      </c>
      <c r="H785">
        <v>0</v>
      </c>
      <c r="I785">
        <v>0</v>
      </c>
      <c r="J785">
        <v>0</v>
      </c>
      <c r="K785">
        <v>75292.08</v>
      </c>
      <c r="L785" t="str">
        <f t="shared" si="12"/>
        <v>3-Small C&amp;I</v>
      </c>
    </row>
    <row r="786" spans="1:12" x14ac:dyDescent="0.3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x14ac:dyDescent="0.3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</v>
      </c>
      <c r="G787">
        <v>-61.03</v>
      </c>
      <c r="H787">
        <v>0</v>
      </c>
      <c r="I787">
        <v>0</v>
      </c>
      <c r="J787">
        <v>0</v>
      </c>
      <c r="K787">
        <v>50786.3</v>
      </c>
      <c r="L787" t="str">
        <f t="shared" si="12"/>
        <v>4-Medium C&amp;I</v>
      </c>
    </row>
    <row r="788" spans="1:12" x14ac:dyDescent="0.3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</v>
      </c>
      <c r="G788">
        <v>-53.85</v>
      </c>
      <c r="H788">
        <v>0</v>
      </c>
      <c r="I788">
        <v>0</v>
      </c>
      <c r="J788">
        <v>0</v>
      </c>
      <c r="K788">
        <v>44815.05</v>
      </c>
      <c r="L788" t="str">
        <f t="shared" si="12"/>
        <v>4-Medium C&amp;I</v>
      </c>
    </row>
    <row r="789" spans="1:12" x14ac:dyDescent="0.3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x14ac:dyDescent="0.3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-109057.4</v>
      </c>
      <c r="H790">
        <v>0</v>
      </c>
      <c r="I790">
        <v>0</v>
      </c>
      <c r="J790">
        <v>0</v>
      </c>
      <c r="K790">
        <v>3397214.58</v>
      </c>
      <c r="L790" t="str">
        <f t="shared" si="12"/>
        <v>1-Residential</v>
      </c>
    </row>
    <row r="791" spans="1:12" x14ac:dyDescent="0.3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544947.61</v>
      </c>
      <c r="G791">
        <v>-16947.46</v>
      </c>
      <c r="H791">
        <v>0</v>
      </c>
      <c r="I791">
        <v>0</v>
      </c>
      <c r="J791">
        <v>0</v>
      </c>
      <c r="K791">
        <v>528000.15</v>
      </c>
      <c r="L791" t="str">
        <f t="shared" si="12"/>
        <v>2-Low Income Residential</v>
      </c>
    </row>
    <row r="792" spans="1:12" x14ac:dyDescent="0.3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-287.76</v>
      </c>
      <c r="G792">
        <v>3.89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x14ac:dyDescent="0.3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6967.9</v>
      </c>
      <c r="G793">
        <v>-94.05</v>
      </c>
      <c r="H793">
        <v>0</v>
      </c>
      <c r="I793">
        <v>0</v>
      </c>
      <c r="J793">
        <v>0</v>
      </c>
      <c r="K793">
        <v>6873.85</v>
      </c>
      <c r="L793" t="str">
        <f t="shared" si="12"/>
        <v>Street</v>
      </c>
    </row>
    <row r="794" spans="1:12" x14ac:dyDescent="0.3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x14ac:dyDescent="0.3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x14ac:dyDescent="0.3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</v>
      </c>
      <c r="G796">
        <v>-4.76</v>
      </c>
      <c r="H796">
        <v>0</v>
      </c>
      <c r="I796">
        <v>0</v>
      </c>
      <c r="J796">
        <v>0</v>
      </c>
      <c r="K796">
        <v>347.98</v>
      </c>
      <c r="L796" t="str">
        <f t="shared" si="12"/>
        <v>3-Small C&amp;I</v>
      </c>
    </row>
    <row r="797" spans="1:12" x14ac:dyDescent="0.3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</v>
      </c>
      <c r="G797">
        <v>-23.28</v>
      </c>
      <c r="H797">
        <v>0</v>
      </c>
      <c r="I797">
        <v>0</v>
      </c>
      <c r="J797">
        <v>0</v>
      </c>
      <c r="K797">
        <v>1701.4</v>
      </c>
      <c r="L797" t="str">
        <f t="shared" si="12"/>
        <v>3-Small C&amp;I</v>
      </c>
    </row>
    <row r="798" spans="1:12" x14ac:dyDescent="0.3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x14ac:dyDescent="0.3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x14ac:dyDescent="0.3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x14ac:dyDescent="0.3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x14ac:dyDescent="0.3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</v>
      </c>
      <c r="G802">
        <v>-19.34</v>
      </c>
      <c r="H802">
        <v>0</v>
      </c>
      <c r="I802">
        <v>0</v>
      </c>
      <c r="J802">
        <v>0</v>
      </c>
      <c r="K802">
        <v>1413.56</v>
      </c>
      <c r="L802" t="str">
        <f t="shared" si="12"/>
        <v>Street</v>
      </c>
    </row>
    <row r="803" spans="1:12" x14ac:dyDescent="0.3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616.14</v>
      </c>
      <c r="G803">
        <v>-8.32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x14ac:dyDescent="0.3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-0.03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x14ac:dyDescent="0.3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98263.98</v>
      </c>
      <c r="G805">
        <v>-1326.45</v>
      </c>
      <c r="H805">
        <v>0</v>
      </c>
      <c r="I805">
        <v>0</v>
      </c>
      <c r="J805">
        <v>0</v>
      </c>
      <c r="K805">
        <v>96937.53</v>
      </c>
      <c r="L805" t="str">
        <f t="shared" si="12"/>
        <v>3-Small C&amp;I</v>
      </c>
    </row>
    <row r="806" spans="1:12" x14ac:dyDescent="0.3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x14ac:dyDescent="0.3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x14ac:dyDescent="0.3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x14ac:dyDescent="0.3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x14ac:dyDescent="0.3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</v>
      </c>
      <c r="L810" t="str">
        <f t="shared" si="12"/>
        <v>1-Residential</v>
      </c>
    </row>
    <row r="811" spans="1:12" x14ac:dyDescent="0.3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</v>
      </c>
      <c r="H811">
        <v>0</v>
      </c>
      <c r="I811">
        <v>0</v>
      </c>
      <c r="J811">
        <v>0</v>
      </c>
      <c r="K811">
        <v>810.58</v>
      </c>
      <c r="L811" t="str">
        <f t="shared" ref="L811:L874" si="13">VLOOKUP(E811,N:O,2,FALSE)</f>
        <v>2-Low Income Residential</v>
      </c>
    </row>
    <row r="812" spans="1:12" x14ac:dyDescent="0.3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x14ac:dyDescent="0.3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597.26</v>
      </c>
      <c r="G813">
        <v>-8.0399999999999991</v>
      </c>
      <c r="H813">
        <v>0</v>
      </c>
      <c r="I813">
        <v>0</v>
      </c>
      <c r="J813">
        <v>0</v>
      </c>
      <c r="K813">
        <v>589.22</v>
      </c>
      <c r="L813" t="str">
        <f t="shared" si="13"/>
        <v>3-Small C&amp;I</v>
      </c>
    </row>
    <row r="814" spans="1:12" x14ac:dyDescent="0.3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12111.88</v>
      </c>
      <c r="L814" t="str">
        <f t="shared" si="13"/>
        <v>3-Small C&amp;I</v>
      </c>
    </row>
    <row r="815" spans="1:12" x14ac:dyDescent="0.3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</v>
      </c>
      <c r="L815" t="str">
        <f t="shared" si="13"/>
        <v>3-Small C&amp;I</v>
      </c>
    </row>
    <row r="816" spans="1:12" x14ac:dyDescent="0.3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</v>
      </c>
      <c r="G816">
        <v>-9422.1299999999992</v>
      </c>
      <c r="H816">
        <v>0</v>
      </c>
      <c r="I816">
        <v>0</v>
      </c>
      <c r="J816">
        <v>0</v>
      </c>
      <c r="K816">
        <v>688108.05</v>
      </c>
      <c r="L816" t="str">
        <f t="shared" si="13"/>
        <v>3-Small C&amp;I</v>
      </c>
    </row>
    <row r="817" spans="1:12" x14ac:dyDescent="0.3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x14ac:dyDescent="0.3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x14ac:dyDescent="0.3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</v>
      </c>
      <c r="G819">
        <v>-374.36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x14ac:dyDescent="0.3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-23464.3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x14ac:dyDescent="0.3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x14ac:dyDescent="0.3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x14ac:dyDescent="0.3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x14ac:dyDescent="0.3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</v>
      </c>
      <c r="G824">
        <v>-44.01</v>
      </c>
      <c r="H824">
        <v>0</v>
      </c>
      <c r="I824">
        <v>0</v>
      </c>
      <c r="J824">
        <v>0</v>
      </c>
      <c r="K824">
        <v>3215.83</v>
      </c>
      <c r="L824" t="str">
        <f t="shared" si="13"/>
        <v>Street</v>
      </c>
    </row>
    <row r="825" spans="1:12" x14ac:dyDescent="0.3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</v>
      </c>
      <c r="G825">
        <v>-5.31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x14ac:dyDescent="0.3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x14ac:dyDescent="0.3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x14ac:dyDescent="0.3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x14ac:dyDescent="0.3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16.22</v>
      </c>
      <c r="L829" t="str">
        <f t="shared" si="13"/>
        <v>Street</v>
      </c>
    </row>
    <row r="830" spans="1:12" x14ac:dyDescent="0.3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</v>
      </c>
      <c r="L830" t="str">
        <f t="shared" si="13"/>
        <v>3-Small C&amp;I</v>
      </c>
    </row>
    <row r="831" spans="1:12" x14ac:dyDescent="0.3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419.03</v>
      </c>
      <c r="G831">
        <v>-5.66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x14ac:dyDescent="0.3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-41.65</v>
      </c>
      <c r="H832">
        <v>0</v>
      </c>
      <c r="I832">
        <v>0</v>
      </c>
      <c r="J832">
        <v>0</v>
      </c>
      <c r="K832">
        <v>3045.33</v>
      </c>
      <c r="L832" t="str">
        <f t="shared" si="13"/>
        <v>3-Small C&amp;I</v>
      </c>
    </row>
    <row r="833" spans="1:12" x14ac:dyDescent="0.3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x14ac:dyDescent="0.3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98952.26</v>
      </c>
      <c r="G834">
        <v>-1332.4</v>
      </c>
      <c r="H834">
        <v>0</v>
      </c>
      <c r="I834">
        <v>0</v>
      </c>
      <c r="J834">
        <v>0</v>
      </c>
      <c r="K834">
        <v>97619.86</v>
      </c>
      <c r="L834" t="str">
        <f t="shared" si="13"/>
        <v>3-Small C&amp;I</v>
      </c>
    </row>
    <row r="835" spans="1:12" x14ac:dyDescent="0.3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</v>
      </c>
      <c r="L835" t="str">
        <f t="shared" si="13"/>
        <v>4-Medium C&amp;I</v>
      </c>
    </row>
    <row r="836" spans="1:12" x14ac:dyDescent="0.3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</v>
      </c>
      <c r="H836">
        <v>0</v>
      </c>
      <c r="I836">
        <v>0</v>
      </c>
      <c r="J836">
        <v>0</v>
      </c>
      <c r="K836">
        <v>60434.38</v>
      </c>
      <c r="L836" t="str">
        <f t="shared" si="13"/>
        <v>4-Medium C&amp;I</v>
      </c>
    </row>
    <row r="837" spans="1:12" x14ac:dyDescent="0.3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x14ac:dyDescent="0.3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</v>
      </c>
      <c r="G838">
        <v>-3502.99</v>
      </c>
      <c r="H838">
        <v>0</v>
      </c>
      <c r="I838">
        <v>0</v>
      </c>
      <c r="J838">
        <v>0</v>
      </c>
      <c r="K838">
        <v>2915315.57</v>
      </c>
      <c r="L838" t="str">
        <f t="shared" si="13"/>
        <v>5-Large C&amp;I</v>
      </c>
    </row>
    <row r="839" spans="1:12" x14ac:dyDescent="0.3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3725563.86</v>
      </c>
      <c r="L839" t="str">
        <f t="shared" si="13"/>
        <v>1-Residential</v>
      </c>
    </row>
    <row r="840" spans="1:12" x14ac:dyDescent="0.3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x14ac:dyDescent="0.3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</v>
      </c>
      <c r="G841">
        <v>3</v>
      </c>
      <c r="H841">
        <v>0</v>
      </c>
      <c r="I841">
        <v>0</v>
      </c>
      <c r="J841">
        <v>0</v>
      </c>
      <c r="K841">
        <v>-234.33</v>
      </c>
      <c r="L841" t="str">
        <f t="shared" si="13"/>
        <v>Street</v>
      </c>
    </row>
    <row r="842" spans="1:12" x14ac:dyDescent="0.3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</v>
      </c>
      <c r="G842">
        <v>-1222.4100000000001</v>
      </c>
      <c r="H842">
        <v>0</v>
      </c>
      <c r="I842">
        <v>0</v>
      </c>
      <c r="J842">
        <v>0</v>
      </c>
      <c r="K842">
        <v>89330.58</v>
      </c>
      <c r="L842" t="str">
        <f t="shared" si="13"/>
        <v>3-Small C&amp;I</v>
      </c>
    </row>
    <row r="843" spans="1:12" x14ac:dyDescent="0.3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248.48</v>
      </c>
      <c r="G843">
        <v>-3.36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x14ac:dyDescent="0.3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x14ac:dyDescent="0.3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69041.98</v>
      </c>
      <c r="G845">
        <v>-82.86</v>
      </c>
      <c r="H845">
        <v>0</v>
      </c>
      <c r="I845">
        <v>0</v>
      </c>
      <c r="J845">
        <v>0</v>
      </c>
      <c r="K845">
        <v>68959.12</v>
      </c>
      <c r="L845" t="str">
        <f t="shared" si="13"/>
        <v>4-Medium C&amp;I</v>
      </c>
    </row>
    <row r="846" spans="1:12" x14ac:dyDescent="0.3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x14ac:dyDescent="0.3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664916.71</v>
      </c>
      <c r="G847">
        <v>-20681.490000000002</v>
      </c>
      <c r="H847">
        <v>0</v>
      </c>
      <c r="I847">
        <v>0</v>
      </c>
      <c r="J847">
        <v>0</v>
      </c>
      <c r="K847">
        <v>644235.22</v>
      </c>
      <c r="L847" t="str">
        <f t="shared" si="13"/>
        <v>1-Residential</v>
      </c>
    </row>
    <row r="848" spans="1:12" x14ac:dyDescent="0.3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7945.87</v>
      </c>
      <c r="G848">
        <v>-247.08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x14ac:dyDescent="0.3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-20.61</v>
      </c>
      <c r="H849">
        <v>0</v>
      </c>
      <c r="I849">
        <v>0</v>
      </c>
      <c r="J849">
        <v>0</v>
      </c>
      <c r="K849">
        <v>1506.1</v>
      </c>
      <c r="L849" t="str">
        <f t="shared" si="13"/>
        <v>Street</v>
      </c>
    </row>
    <row r="850" spans="1:12" x14ac:dyDescent="0.3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658.03</v>
      </c>
      <c r="G850">
        <v>-8.89</v>
      </c>
      <c r="H850">
        <v>0</v>
      </c>
      <c r="I850">
        <v>0</v>
      </c>
      <c r="J850">
        <v>0</v>
      </c>
      <c r="K850">
        <v>649.14</v>
      </c>
      <c r="L850" t="str">
        <f t="shared" si="13"/>
        <v>Street</v>
      </c>
    </row>
    <row r="851" spans="1:12" x14ac:dyDescent="0.3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-0.03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x14ac:dyDescent="0.3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x14ac:dyDescent="0.3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x14ac:dyDescent="0.3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</v>
      </c>
      <c r="G854">
        <v>-1.17</v>
      </c>
      <c r="H854">
        <v>0</v>
      </c>
      <c r="I854">
        <v>0</v>
      </c>
      <c r="J854">
        <v>0</v>
      </c>
      <c r="K854">
        <v>85.36</v>
      </c>
      <c r="L854" t="str">
        <f t="shared" si="13"/>
        <v>3-Small C&amp;I</v>
      </c>
    </row>
    <row r="855" spans="1:12" x14ac:dyDescent="0.3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1055.56</v>
      </c>
      <c r="G855">
        <v>-14.25</v>
      </c>
      <c r="H855">
        <v>0</v>
      </c>
      <c r="I855">
        <v>0</v>
      </c>
      <c r="J855">
        <v>0</v>
      </c>
      <c r="K855">
        <v>1041.31</v>
      </c>
      <c r="L855" t="str">
        <f t="shared" si="13"/>
        <v>3-Small C&amp;I</v>
      </c>
    </row>
    <row r="856" spans="1:12" x14ac:dyDescent="0.3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</v>
      </c>
      <c r="G856">
        <v>-69.87</v>
      </c>
      <c r="H856">
        <v>0</v>
      </c>
      <c r="I856">
        <v>0</v>
      </c>
      <c r="J856">
        <v>0</v>
      </c>
      <c r="K856">
        <v>58168.39</v>
      </c>
      <c r="L856" t="str">
        <f t="shared" si="13"/>
        <v>4-Medium C&amp;I</v>
      </c>
    </row>
    <row r="857" spans="1:12" x14ac:dyDescent="0.3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-6245.94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x14ac:dyDescent="0.3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</v>
      </c>
      <c r="G858">
        <v>-25.7</v>
      </c>
      <c r="H858">
        <v>0</v>
      </c>
      <c r="I858">
        <v>0</v>
      </c>
      <c r="J858">
        <v>0</v>
      </c>
      <c r="K858">
        <v>800.91</v>
      </c>
      <c r="L858" t="str">
        <f t="shared" si="13"/>
        <v>2-Low Income Residential</v>
      </c>
    </row>
    <row r="859" spans="1:12" x14ac:dyDescent="0.3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x14ac:dyDescent="0.3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198.95</v>
      </c>
      <c r="G860">
        <v>-2.67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x14ac:dyDescent="0.3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</v>
      </c>
      <c r="G861">
        <v>-150.1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x14ac:dyDescent="0.3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92162.98</v>
      </c>
      <c r="G862">
        <v>-1244.19</v>
      </c>
      <c r="H862">
        <v>0</v>
      </c>
      <c r="I862">
        <v>0</v>
      </c>
      <c r="J862">
        <v>0</v>
      </c>
      <c r="K862">
        <v>90918.79</v>
      </c>
      <c r="L862" t="str">
        <f t="shared" si="13"/>
        <v>3-Small C&amp;I</v>
      </c>
    </row>
    <row r="863" spans="1:12" x14ac:dyDescent="0.3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</v>
      </c>
      <c r="G863">
        <v>-8396.58</v>
      </c>
      <c r="H863">
        <v>0</v>
      </c>
      <c r="I863">
        <v>0</v>
      </c>
      <c r="J863">
        <v>0</v>
      </c>
      <c r="K863">
        <v>613018.96</v>
      </c>
      <c r="L863" t="str">
        <f t="shared" si="13"/>
        <v>3-Small C&amp;I</v>
      </c>
    </row>
    <row r="864" spans="1:12" x14ac:dyDescent="0.3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x14ac:dyDescent="0.3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</v>
      </c>
      <c r="G865">
        <v>-655.51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x14ac:dyDescent="0.3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x14ac:dyDescent="0.3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x14ac:dyDescent="0.3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x14ac:dyDescent="0.3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</v>
      </c>
      <c r="G869">
        <v>-107322.34</v>
      </c>
      <c r="H869">
        <v>0</v>
      </c>
      <c r="I869">
        <v>0</v>
      </c>
      <c r="J869">
        <v>0</v>
      </c>
      <c r="K869">
        <v>3343223.53</v>
      </c>
      <c r="L869" t="str">
        <f t="shared" si="13"/>
        <v>2-Low Income Residential</v>
      </c>
    </row>
    <row r="870" spans="1:12" x14ac:dyDescent="0.3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-1459.82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x14ac:dyDescent="0.3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</v>
      </c>
      <c r="H871">
        <v>0</v>
      </c>
      <c r="I871">
        <v>0</v>
      </c>
      <c r="J871">
        <v>0</v>
      </c>
      <c r="K871">
        <v>3422.64</v>
      </c>
      <c r="L871" t="str">
        <f t="shared" si="13"/>
        <v>Street</v>
      </c>
    </row>
    <row r="872" spans="1:12" x14ac:dyDescent="0.3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</v>
      </c>
      <c r="G872">
        <v>-5.66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x14ac:dyDescent="0.3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x14ac:dyDescent="0.3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149242.9</v>
      </c>
      <c r="G874">
        <v>-2014.42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x14ac:dyDescent="0.3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236515.71</v>
      </c>
      <c r="G875">
        <v>-3192.93</v>
      </c>
      <c r="H875">
        <v>0</v>
      </c>
      <c r="I875">
        <v>0</v>
      </c>
      <c r="J875">
        <v>0</v>
      </c>
      <c r="K875">
        <v>233322.78</v>
      </c>
      <c r="L875" t="str">
        <f t="shared" ref="L875:L934" si="14">VLOOKUP(E875,N:O,2,FALSE)</f>
        <v>Street</v>
      </c>
    </row>
    <row r="876" spans="1:12" x14ac:dyDescent="0.3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-0.24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x14ac:dyDescent="0.3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962870.36</v>
      </c>
      <c r="G877">
        <v>-12987.08</v>
      </c>
      <c r="H877">
        <v>0</v>
      </c>
      <c r="I877">
        <v>0</v>
      </c>
      <c r="J877">
        <v>0</v>
      </c>
      <c r="K877">
        <v>949883.28</v>
      </c>
      <c r="L877" t="str">
        <f t="shared" si="14"/>
        <v>3-Small C&amp;I</v>
      </c>
    </row>
    <row r="878" spans="1:12" x14ac:dyDescent="0.3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485.89</v>
      </c>
      <c r="G878">
        <v>-6.55</v>
      </c>
      <c r="H878">
        <v>0</v>
      </c>
      <c r="I878">
        <v>0</v>
      </c>
      <c r="J878">
        <v>0</v>
      </c>
      <c r="K878">
        <v>479.34</v>
      </c>
      <c r="L878" t="str">
        <f t="shared" si="14"/>
        <v>3-Small C&amp;I</v>
      </c>
    </row>
    <row r="879" spans="1:12" x14ac:dyDescent="0.3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2893.16</v>
      </c>
      <c r="L879" t="str">
        <f t="shared" si="14"/>
        <v>3-Small C&amp;I</v>
      </c>
    </row>
    <row r="880" spans="1:12" x14ac:dyDescent="0.3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x14ac:dyDescent="0.3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109094.79</v>
      </c>
      <c r="G881">
        <v>-1467.69</v>
      </c>
      <c r="H881">
        <v>0</v>
      </c>
      <c r="I881">
        <v>0</v>
      </c>
      <c r="J881">
        <v>0</v>
      </c>
      <c r="K881">
        <v>107627.1</v>
      </c>
      <c r="L881" t="str">
        <f t="shared" si="14"/>
        <v>3-Small C&amp;I</v>
      </c>
    </row>
    <row r="882" spans="1:12" x14ac:dyDescent="0.3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x14ac:dyDescent="0.3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</v>
      </c>
      <c r="G883">
        <v>-56.88</v>
      </c>
      <c r="H883">
        <v>0</v>
      </c>
      <c r="I883">
        <v>0</v>
      </c>
      <c r="J883">
        <v>0</v>
      </c>
      <c r="K883">
        <v>47335.31</v>
      </c>
      <c r="L883" t="str">
        <f t="shared" si="14"/>
        <v>4-Medium C&amp;I</v>
      </c>
    </row>
    <row r="884" spans="1:12" x14ac:dyDescent="0.3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</v>
      </c>
      <c r="G884">
        <v>-59.26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x14ac:dyDescent="0.3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3399213.44</v>
      </c>
      <c r="G885">
        <v>-4076.13</v>
      </c>
      <c r="H885">
        <v>0</v>
      </c>
      <c r="I885">
        <v>0</v>
      </c>
      <c r="J885">
        <v>0</v>
      </c>
      <c r="K885">
        <v>3395137.31</v>
      </c>
      <c r="L885" t="str">
        <f t="shared" si="14"/>
        <v>5-Large C&amp;I</v>
      </c>
    </row>
    <row r="886" spans="1:12" x14ac:dyDescent="0.3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</v>
      </c>
      <c r="G886">
        <v>-107538.42</v>
      </c>
      <c r="H886">
        <v>0</v>
      </c>
      <c r="I886">
        <v>0</v>
      </c>
      <c r="J886">
        <v>0</v>
      </c>
      <c r="K886">
        <v>3350321.95</v>
      </c>
      <c r="L886" t="str">
        <f t="shared" si="14"/>
        <v>1-Residential</v>
      </c>
    </row>
    <row r="887" spans="1:12" x14ac:dyDescent="0.3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</v>
      </c>
      <c r="G887">
        <v>-16180.53</v>
      </c>
      <c r="H887">
        <v>0</v>
      </c>
      <c r="I887">
        <v>0</v>
      </c>
      <c r="J887">
        <v>0</v>
      </c>
      <c r="K887">
        <v>504115.79</v>
      </c>
      <c r="L887" t="str">
        <f t="shared" si="14"/>
        <v>2-Low Income Residential</v>
      </c>
    </row>
    <row r="888" spans="1:12" x14ac:dyDescent="0.3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4.05</v>
      </c>
      <c r="G888">
        <v>-0.05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x14ac:dyDescent="0.3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73644.78</v>
      </c>
      <c r="G889">
        <v>-994.09</v>
      </c>
      <c r="H889">
        <v>0</v>
      </c>
      <c r="I889">
        <v>0</v>
      </c>
      <c r="J889">
        <v>0</v>
      </c>
      <c r="K889">
        <v>72650.69</v>
      </c>
      <c r="L889" t="str">
        <f t="shared" si="14"/>
        <v>3-Small C&amp;I</v>
      </c>
    </row>
    <row r="890" spans="1:12" x14ac:dyDescent="0.3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220.23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x14ac:dyDescent="0.3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x14ac:dyDescent="0.3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59741.52</v>
      </c>
      <c r="L892" t="str">
        <f t="shared" si="14"/>
        <v>4-Medium C&amp;I</v>
      </c>
    </row>
    <row r="893" spans="1:12" x14ac:dyDescent="0.3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x14ac:dyDescent="0.3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-17146.64</v>
      </c>
      <c r="H894">
        <v>0</v>
      </c>
      <c r="I894">
        <v>0</v>
      </c>
      <c r="J894">
        <v>0</v>
      </c>
      <c r="K894">
        <v>534184.66</v>
      </c>
      <c r="L894" t="str">
        <f t="shared" si="14"/>
        <v>1-Residential</v>
      </c>
    </row>
    <row r="895" spans="1:12" x14ac:dyDescent="0.3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</v>
      </c>
      <c r="G895">
        <v>-242.77</v>
      </c>
      <c r="H895">
        <v>0</v>
      </c>
      <c r="I895">
        <v>0</v>
      </c>
      <c r="J895">
        <v>0</v>
      </c>
      <c r="K895">
        <v>7562.37</v>
      </c>
      <c r="L895" t="str">
        <f t="shared" si="14"/>
        <v>2-Low Income Residential</v>
      </c>
    </row>
    <row r="896" spans="1:12" x14ac:dyDescent="0.3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-21.99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x14ac:dyDescent="0.3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701.17</v>
      </c>
      <c r="G897">
        <v>-9.4600000000000009</v>
      </c>
      <c r="H897">
        <v>0</v>
      </c>
      <c r="I897">
        <v>0</v>
      </c>
      <c r="J897">
        <v>0</v>
      </c>
      <c r="K897">
        <v>691.71</v>
      </c>
      <c r="L897" t="str">
        <f t="shared" si="14"/>
        <v>Street</v>
      </c>
    </row>
    <row r="898" spans="1:12" x14ac:dyDescent="0.3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</v>
      </c>
      <c r="G898">
        <v>-0.04</v>
      </c>
      <c r="H898">
        <v>0</v>
      </c>
      <c r="I898">
        <v>0</v>
      </c>
      <c r="J898">
        <v>0</v>
      </c>
      <c r="K898">
        <v>2.56</v>
      </c>
      <c r="L898" t="str">
        <f t="shared" si="14"/>
        <v>Street</v>
      </c>
    </row>
    <row r="899" spans="1:12" x14ac:dyDescent="0.3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37161.71</v>
      </c>
      <c r="G899">
        <v>-501.65</v>
      </c>
      <c r="H899">
        <v>0</v>
      </c>
      <c r="I899">
        <v>0</v>
      </c>
      <c r="J899">
        <v>0</v>
      </c>
      <c r="K899">
        <v>36660.06</v>
      </c>
      <c r="L899" t="str">
        <f t="shared" si="14"/>
        <v>3-Small C&amp;I</v>
      </c>
    </row>
    <row r="900" spans="1:12" x14ac:dyDescent="0.3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</v>
      </c>
      <c r="G900">
        <v>-0.83</v>
      </c>
      <c r="H900">
        <v>0</v>
      </c>
      <c r="I900">
        <v>0</v>
      </c>
      <c r="J900">
        <v>0</v>
      </c>
      <c r="K900">
        <v>60.73</v>
      </c>
      <c r="L900" t="str">
        <f t="shared" si="14"/>
        <v>3-Small C&amp;I</v>
      </c>
    </row>
    <row r="901" spans="1:12" x14ac:dyDescent="0.3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</v>
      </c>
      <c r="G901">
        <v>-9.0500000000000007</v>
      </c>
      <c r="H901">
        <v>0</v>
      </c>
      <c r="I901">
        <v>0</v>
      </c>
      <c r="J901">
        <v>0</v>
      </c>
      <c r="K901">
        <v>661.39</v>
      </c>
      <c r="L901" t="str">
        <f t="shared" si="14"/>
        <v>3-Small C&amp;I</v>
      </c>
    </row>
    <row r="902" spans="1:12" x14ac:dyDescent="0.3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x14ac:dyDescent="0.3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</v>
      </c>
      <c r="G903">
        <v>-3558.12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x14ac:dyDescent="0.3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</v>
      </c>
      <c r="G904">
        <v>-5.98</v>
      </c>
      <c r="H904">
        <v>0</v>
      </c>
      <c r="I904">
        <v>0</v>
      </c>
      <c r="J904">
        <v>0</v>
      </c>
      <c r="K904">
        <v>186.23</v>
      </c>
      <c r="L904" t="str">
        <f t="shared" si="14"/>
        <v>2-Low Income Residential</v>
      </c>
    </row>
    <row r="905" spans="1:12" x14ac:dyDescent="0.3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-86102.09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x14ac:dyDescent="0.3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216.92</v>
      </c>
      <c r="G906">
        <v>-2.93</v>
      </c>
      <c r="H906">
        <v>0</v>
      </c>
      <c r="I906">
        <v>0</v>
      </c>
      <c r="J906">
        <v>0</v>
      </c>
      <c r="K906">
        <v>213.99</v>
      </c>
      <c r="L906" t="str">
        <f t="shared" si="14"/>
        <v>3-Small C&amp;I</v>
      </c>
    </row>
    <row r="907" spans="1:12" x14ac:dyDescent="0.3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12055.38</v>
      </c>
      <c r="G907">
        <v>-162.52000000000001</v>
      </c>
      <c r="H907">
        <v>0</v>
      </c>
      <c r="I907">
        <v>0</v>
      </c>
      <c r="J907">
        <v>0</v>
      </c>
      <c r="K907">
        <v>11892.86</v>
      </c>
      <c r="L907" t="str">
        <f t="shared" si="14"/>
        <v>3-Small C&amp;I</v>
      </c>
    </row>
    <row r="908" spans="1:12" x14ac:dyDescent="0.3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-1389.56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x14ac:dyDescent="0.3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679773.95</v>
      </c>
      <c r="G909">
        <v>-9179.7199999999993</v>
      </c>
      <c r="H909">
        <v>0</v>
      </c>
      <c r="I909">
        <v>0</v>
      </c>
      <c r="J909">
        <v>0</v>
      </c>
      <c r="K909">
        <v>670594.23</v>
      </c>
      <c r="L909" t="str">
        <f t="shared" si="14"/>
        <v>3-Small C&amp;I</v>
      </c>
    </row>
    <row r="910" spans="1:12" x14ac:dyDescent="0.3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x14ac:dyDescent="0.3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</v>
      </c>
      <c r="G911">
        <v>-620.89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x14ac:dyDescent="0.3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x14ac:dyDescent="0.3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x14ac:dyDescent="0.3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x14ac:dyDescent="0.3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3544014.94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x14ac:dyDescent="0.3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108604.65</v>
      </c>
      <c r="G916">
        <v>-1466.08</v>
      </c>
      <c r="H916">
        <v>0</v>
      </c>
      <c r="I916">
        <v>0</v>
      </c>
      <c r="J916">
        <v>0</v>
      </c>
      <c r="K916">
        <v>107138.57</v>
      </c>
      <c r="L916" t="str">
        <f t="shared" si="14"/>
        <v>Street</v>
      </c>
    </row>
    <row r="917" spans="1:12" x14ac:dyDescent="0.3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3696.87</v>
      </c>
      <c r="G917">
        <v>-49.91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x14ac:dyDescent="0.3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</v>
      </c>
      <c r="G918">
        <v>-6.04</v>
      </c>
      <c r="H918">
        <v>0</v>
      </c>
      <c r="I918">
        <v>0</v>
      </c>
      <c r="J918">
        <v>0</v>
      </c>
      <c r="K918">
        <v>440.89</v>
      </c>
      <c r="L918" t="str">
        <f t="shared" si="14"/>
        <v>Street</v>
      </c>
    </row>
    <row r="919" spans="1:12" x14ac:dyDescent="0.3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x14ac:dyDescent="0.3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156740.21</v>
      </c>
      <c r="L920" t="str">
        <f t="shared" si="14"/>
        <v>Street</v>
      </c>
    </row>
    <row r="921" spans="1:12" x14ac:dyDescent="0.3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-111381.65</v>
      </c>
      <c r="G921">
        <v>218.11</v>
      </c>
      <c r="H921">
        <v>0</v>
      </c>
      <c r="I921">
        <v>0</v>
      </c>
      <c r="J921">
        <v>0</v>
      </c>
      <c r="K921">
        <v>-111163.54</v>
      </c>
      <c r="L921" t="str">
        <f t="shared" si="14"/>
        <v>Street</v>
      </c>
    </row>
    <row r="922" spans="1:12" x14ac:dyDescent="0.3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x14ac:dyDescent="0.3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x14ac:dyDescent="0.3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2424.31</v>
      </c>
      <c r="L924" t="str">
        <f t="shared" si="14"/>
        <v>3-Small C&amp;I</v>
      </c>
    </row>
    <row r="925" spans="1:12" x14ac:dyDescent="0.3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</v>
      </c>
      <c r="G925">
        <v>-36.22</v>
      </c>
      <c r="H925">
        <v>0</v>
      </c>
      <c r="I925">
        <v>0</v>
      </c>
      <c r="J925">
        <v>0</v>
      </c>
      <c r="K925">
        <v>2647.06</v>
      </c>
      <c r="L925" t="str">
        <f t="shared" si="14"/>
        <v>3-Small C&amp;I</v>
      </c>
    </row>
    <row r="926" spans="1:12" x14ac:dyDescent="0.3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</v>
      </c>
      <c r="G926">
        <v>-776.78</v>
      </c>
      <c r="H926">
        <v>0</v>
      </c>
      <c r="I926">
        <v>0</v>
      </c>
      <c r="J926">
        <v>0</v>
      </c>
      <c r="K926">
        <v>56773.69</v>
      </c>
      <c r="L926" t="str">
        <f t="shared" si="14"/>
        <v>3-Small C&amp;I</v>
      </c>
    </row>
    <row r="927" spans="1:12" x14ac:dyDescent="0.3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</v>
      </c>
      <c r="G927">
        <v>-616.86</v>
      </c>
      <c r="H927">
        <v>0</v>
      </c>
      <c r="I927">
        <v>0</v>
      </c>
      <c r="J927">
        <v>0</v>
      </c>
      <c r="K927">
        <v>513486.79</v>
      </c>
      <c r="L927" t="str">
        <f t="shared" si="14"/>
        <v>4-Medium C&amp;I</v>
      </c>
    </row>
    <row r="928" spans="1:12" x14ac:dyDescent="0.3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</v>
      </c>
      <c r="G928">
        <v>-52.63</v>
      </c>
      <c r="H928">
        <v>0</v>
      </c>
      <c r="I928">
        <v>0</v>
      </c>
      <c r="J928">
        <v>0</v>
      </c>
      <c r="K928">
        <v>43797.98</v>
      </c>
      <c r="L928" t="str">
        <f t="shared" si="14"/>
        <v>4-Medium C&amp;I</v>
      </c>
    </row>
    <row r="929" spans="1:17" x14ac:dyDescent="0.3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27405.53</v>
      </c>
      <c r="G929">
        <v>-32.880000000000003</v>
      </c>
      <c r="H929">
        <v>0</v>
      </c>
      <c r="I929">
        <v>0</v>
      </c>
      <c r="J929">
        <v>0</v>
      </c>
      <c r="K929">
        <v>27372.65</v>
      </c>
      <c r="L929" t="str">
        <f t="shared" si="14"/>
        <v>4-Medium C&amp;I</v>
      </c>
    </row>
    <row r="930" spans="1:17" x14ac:dyDescent="0.3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</v>
      </c>
      <c r="G930">
        <v>-1912.41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7" x14ac:dyDescent="0.3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</v>
      </c>
      <c r="G931">
        <v>-50766.99</v>
      </c>
      <c r="H931">
        <v>0</v>
      </c>
      <c r="I931">
        <v>0</v>
      </c>
      <c r="J931">
        <v>0</v>
      </c>
      <c r="K931">
        <v>1581578.59</v>
      </c>
      <c r="L931" t="str">
        <f t="shared" si="14"/>
        <v>1-Residential</v>
      </c>
    </row>
    <row r="932" spans="1:17" x14ac:dyDescent="0.3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x14ac:dyDescent="0.3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x14ac:dyDescent="0.35">
      <c r="A935">
        <v>2020</v>
      </c>
      <c r="B935">
        <v>12</v>
      </c>
      <c r="C935">
        <f t="shared" ref="C935:C980" si="15">VALUE(LEFT($Q935,4))</f>
        <v>4</v>
      </c>
      <c r="D935">
        <f t="shared" ref="D935:D980" si="16">VALUE(MID($Q935,7,4))</f>
        <v>201</v>
      </c>
      <c r="E935" t="str">
        <f t="shared" ref="E935:E980" si="17">TRIM(MID($Q935,14,4))</f>
        <v>G1B</v>
      </c>
      <c r="F935">
        <f t="shared" ref="F935:F980" si="18">VALUE(TRIM(MID($Q935,24,20)))</f>
        <v>177.41</v>
      </c>
      <c r="G935">
        <f t="shared" ref="G935:G980" si="19">VALUE(TRIM(MID($Q935,44,20)))</f>
        <v>-2.39</v>
      </c>
      <c r="H935">
        <f t="shared" ref="H935:H980" si="20">VALUE(TRIM(MID($Q935,64,18)))</f>
        <v>0</v>
      </c>
      <c r="I935">
        <f t="shared" ref="I935:I980" si="21">VALUE(TRIM(MID($Q935,82,18)))</f>
        <v>0</v>
      </c>
      <c r="J935">
        <f t="shared" ref="J935:J980" si="22">VALUE(TRIM(MID($Q935,100,14)))</f>
        <v>0</v>
      </c>
      <c r="K935">
        <f t="shared" ref="K935:K980" si="23">VALUE(TRIM(MID($Q935,114,20)))</f>
        <v>175.02</v>
      </c>
      <c r="L935" t="str">
        <f t="shared" ref="L935:L998" si="24">VLOOKUP(E935,N:O,2,FALSE)</f>
        <v>3-Small C&amp;I</v>
      </c>
      <c r="Q935" t="s">
        <v>598</v>
      </c>
    </row>
    <row r="936" spans="1:17" x14ac:dyDescent="0.3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x14ac:dyDescent="0.3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1874.09</v>
      </c>
      <c r="L937" t="str">
        <f t="shared" si="24"/>
        <v>3-Small C&amp;I</v>
      </c>
      <c r="Q937" t="s">
        <v>600</v>
      </c>
    </row>
    <row r="938" spans="1:17" x14ac:dyDescent="0.3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</v>
      </c>
      <c r="G938">
        <f t="shared" si="19"/>
        <v>-77.64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x14ac:dyDescent="0.3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2022.36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</v>
      </c>
      <c r="L939" t="str">
        <f t="shared" si="24"/>
        <v>4-Medium C&amp;I</v>
      </c>
      <c r="Q939" t="s">
        <v>602</v>
      </c>
    </row>
    <row r="940" spans="1:17" x14ac:dyDescent="0.3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</v>
      </c>
      <c r="G940">
        <f t="shared" si="19"/>
        <v>-102.07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84962.81</v>
      </c>
      <c r="L940" t="str">
        <f t="shared" si="24"/>
        <v>5-Large C&amp;I</v>
      </c>
      <c r="Q940" t="s">
        <v>603</v>
      </c>
    </row>
    <row r="941" spans="1:17" x14ac:dyDescent="0.3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</v>
      </c>
      <c r="G941">
        <f t="shared" si="19"/>
        <v>-22615.08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704551.19</v>
      </c>
      <c r="L941" t="str">
        <f t="shared" si="24"/>
        <v>1-Residential</v>
      </c>
      <c r="Q941" t="s">
        <v>604</v>
      </c>
    </row>
    <row r="942" spans="1:17" x14ac:dyDescent="0.3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x14ac:dyDescent="0.3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x14ac:dyDescent="0.3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</v>
      </c>
      <c r="L944" t="str">
        <f t="shared" si="24"/>
        <v>Street</v>
      </c>
      <c r="Q944" t="s">
        <v>607</v>
      </c>
    </row>
    <row r="945" spans="1:17" x14ac:dyDescent="0.3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3.05</v>
      </c>
      <c r="G945">
        <f t="shared" si="19"/>
        <v>-0.04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3.01</v>
      </c>
      <c r="L945" t="str">
        <f t="shared" si="24"/>
        <v>Street</v>
      </c>
      <c r="Q945" t="s">
        <v>608</v>
      </c>
    </row>
    <row r="946" spans="1:17" x14ac:dyDescent="0.3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</v>
      </c>
      <c r="G946">
        <f t="shared" si="19"/>
        <v>-544.29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x14ac:dyDescent="0.3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x14ac:dyDescent="0.3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</v>
      </c>
      <c r="L948" t="str">
        <f t="shared" si="24"/>
        <v>3-Small C&amp;I</v>
      </c>
      <c r="Q948" t="s">
        <v>611</v>
      </c>
    </row>
    <row r="949" spans="1:17" x14ac:dyDescent="0.3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33786.39</v>
      </c>
      <c r="G949">
        <f t="shared" si="19"/>
        <v>-40.54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33745.85</v>
      </c>
      <c r="L949" t="str">
        <f t="shared" si="24"/>
        <v>4-Medium C&amp;I</v>
      </c>
      <c r="Q949" t="s">
        <v>612</v>
      </c>
    </row>
    <row r="950" spans="1:17" x14ac:dyDescent="0.3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126699.26</v>
      </c>
      <c r="G950">
        <f t="shared" si="19"/>
        <v>-3940.43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x14ac:dyDescent="0.3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x14ac:dyDescent="0.3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x14ac:dyDescent="0.3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770.26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</v>
      </c>
      <c r="L953" t="str">
        <f t="shared" si="24"/>
        <v>3-Small C&amp;I</v>
      </c>
      <c r="Q953" t="s">
        <v>616</v>
      </c>
    </row>
    <row r="954" spans="1:17" x14ac:dyDescent="0.3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-170.51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x14ac:dyDescent="0.3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x14ac:dyDescent="0.3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</v>
      </c>
      <c r="L956" t="str">
        <f t="shared" si="24"/>
        <v>3-Small C&amp;I</v>
      </c>
      <c r="Q956" t="s">
        <v>619</v>
      </c>
    </row>
    <row r="957" spans="1:17" x14ac:dyDescent="0.3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x14ac:dyDescent="0.3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</v>
      </c>
      <c r="G958">
        <f t="shared" si="19"/>
        <v>-762.42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634590.84</v>
      </c>
      <c r="L958" t="str">
        <f t="shared" si="24"/>
        <v>4-Medium C&amp;I</v>
      </c>
      <c r="Q958" t="s">
        <v>621</v>
      </c>
    </row>
    <row r="959" spans="1:17" x14ac:dyDescent="0.3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-397.02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</v>
      </c>
      <c r="L959" t="str">
        <f t="shared" si="24"/>
        <v>4-Medium C&amp;I</v>
      </c>
      <c r="Q959" t="s">
        <v>622</v>
      </c>
    </row>
    <row r="960" spans="1:17" x14ac:dyDescent="0.3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-24988.1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x14ac:dyDescent="0.3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x14ac:dyDescent="0.3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x14ac:dyDescent="0.3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x14ac:dyDescent="0.3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4300.2</v>
      </c>
      <c r="G964">
        <f t="shared" si="19"/>
        <v>-58.06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x14ac:dyDescent="0.3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</v>
      </c>
      <c r="G965">
        <f t="shared" si="19"/>
        <v>-7.02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x14ac:dyDescent="0.3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1437.11</v>
      </c>
      <c r="L966" t="str">
        <f t="shared" si="24"/>
        <v>Street</v>
      </c>
      <c r="Q966" t="s">
        <v>629</v>
      </c>
    </row>
    <row r="967" spans="1:17" x14ac:dyDescent="0.3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-2629.06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x14ac:dyDescent="0.3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410222.8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</v>
      </c>
      <c r="L968" t="str">
        <f t="shared" si="24"/>
        <v>Street</v>
      </c>
      <c r="Q968" t="s">
        <v>631</v>
      </c>
    </row>
    <row r="969" spans="1:17" x14ac:dyDescent="0.3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</v>
      </c>
      <c r="L969" t="str">
        <f t="shared" si="24"/>
        <v>Street</v>
      </c>
      <c r="Q969" t="s">
        <v>632</v>
      </c>
    </row>
    <row r="970" spans="1:17" x14ac:dyDescent="0.3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867609.71</v>
      </c>
      <c r="G970">
        <f t="shared" si="19"/>
        <v>-11708.11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855901.6</v>
      </c>
      <c r="L970" t="str">
        <f t="shared" si="24"/>
        <v>3-Small C&amp;I</v>
      </c>
      <c r="Q970" t="s">
        <v>633</v>
      </c>
    </row>
    <row r="971" spans="1:17" x14ac:dyDescent="0.3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</v>
      </c>
      <c r="L971" t="str">
        <f t="shared" si="24"/>
        <v>3-Small C&amp;I</v>
      </c>
      <c r="Q971" t="s">
        <v>634</v>
      </c>
    </row>
    <row r="972" spans="1:17" x14ac:dyDescent="0.3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16367.64</v>
      </c>
      <c r="L972" t="str">
        <f t="shared" si="24"/>
        <v>3-Small C&amp;I</v>
      </c>
      <c r="Q972" t="s">
        <v>635</v>
      </c>
    </row>
    <row r="973" spans="1:17" x14ac:dyDescent="0.3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-1646.81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x14ac:dyDescent="0.3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</v>
      </c>
      <c r="L974" t="str">
        <f t="shared" si="24"/>
        <v>4-Medium C&amp;I</v>
      </c>
      <c r="Q974" t="s">
        <v>637</v>
      </c>
    </row>
    <row r="975" spans="1:17" x14ac:dyDescent="0.3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x14ac:dyDescent="0.3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</v>
      </c>
      <c r="G976">
        <f t="shared" si="19"/>
        <v>-67.13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55884.52</v>
      </c>
      <c r="L976" t="str">
        <f t="shared" si="24"/>
        <v>4-Medium C&amp;I</v>
      </c>
      <c r="Q976" t="s">
        <v>639</v>
      </c>
    </row>
    <row r="977" spans="1:17" x14ac:dyDescent="0.3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-3038.16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x14ac:dyDescent="0.3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x14ac:dyDescent="0.3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</v>
      </c>
      <c r="G979">
        <f t="shared" si="19"/>
        <v>-20987.95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653863.98</v>
      </c>
      <c r="L979" t="str">
        <f t="shared" si="24"/>
        <v>2-Low Income Residential</v>
      </c>
      <c r="Q979" t="s">
        <v>642</v>
      </c>
    </row>
    <row r="980" spans="1:17" x14ac:dyDescent="0.3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</v>
      </c>
      <c r="G980">
        <f t="shared" si="19"/>
        <v>-0.09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</v>
      </c>
      <c r="L980" t="str">
        <f t="shared" si="24"/>
        <v>Street</v>
      </c>
      <c r="Q980" t="s">
        <v>643</v>
      </c>
    </row>
    <row r="981" spans="1:17" x14ac:dyDescent="0.3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</v>
      </c>
      <c r="L981" t="str">
        <f t="shared" si="24"/>
        <v>3-Small C&amp;I</v>
      </c>
    </row>
    <row r="982" spans="1:17" x14ac:dyDescent="0.3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183.64</v>
      </c>
      <c r="G982">
        <v>-2.4700000000000002</v>
      </c>
      <c r="H982">
        <v>0</v>
      </c>
      <c r="I982">
        <v>0</v>
      </c>
      <c r="J982">
        <v>0</v>
      </c>
      <c r="K982">
        <v>181.17</v>
      </c>
      <c r="L982" t="str">
        <f t="shared" si="24"/>
        <v>3-Small C&amp;I</v>
      </c>
    </row>
    <row r="983" spans="1:17" x14ac:dyDescent="0.3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7" x14ac:dyDescent="0.3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2736.45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7" x14ac:dyDescent="0.3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-79.16</v>
      </c>
      <c r="H985">
        <v>0</v>
      </c>
      <c r="I985">
        <v>0</v>
      </c>
      <c r="J985">
        <v>0</v>
      </c>
      <c r="K985">
        <v>65870.13</v>
      </c>
      <c r="L985" t="str">
        <f t="shared" si="24"/>
        <v>4-Medium C&amp;I</v>
      </c>
    </row>
    <row r="986" spans="1:17" x14ac:dyDescent="0.3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49705.14</v>
      </c>
      <c r="G986">
        <v>-59.63</v>
      </c>
      <c r="H986">
        <v>0</v>
      </c>
      <c r="I986">
        <v>0</v>
      </c>
      <c r="J986">
        <v>0</v>
      </c>
      <c r="K986">
        <v>49645.51</v>
      </c>
      <c r="L986" t="str">
        <f t="shared" si="24"/>
        <v>5-Large C&amp;I</v>
      </c>
    </row>
    <row r="987" spans="1:17" x14ac:dyDescent="0.3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862925.49</v>
      </c>
      <c r="G987">
        <v>-26837</v>
      </c>
      <c r="H987">
        <v>0</v>
      </c>
      <c r="I987">
        <v>0</v>
      </c>
      <c r="J987">
        <v>0</v>
      </c>
      <c r="K987">
        <v>836088.49</v>
      </c>
      <c r="L987" t="str">
        <f t="shared" si="24"/>
        <v>1-Residential</v>
      </c>
    </row>
    <row r="988" spans="1:17" x14ac:dyDescent="0.3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7" x14ac:dyDescent="0.3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1981.82</v>
      </c>
      <c r="G989">
        <v>-26.75</v>
      </c>
      <c r="H989">
        <v>0</v>
      </c>
      <c r="I989">
        <v>0</v>
      </c>
      <c r="J989">
        <v>0</v>
      </c>
      <c r="K989">
        <v>1955.07</v>
      </c>
      <c r="L989" t="str">
        <f t="shared" si="24"/>
        <v>Street</v>
      </c>
    </row>
    <row r="990" spans="1:17" x14ac:dyDescent="0.3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7" x14ac:dyDescent="0.3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3.28</v>
      </c>
      <c r="G991">
        <v>-0.04</v>
      </c>
      <c r="H991">
        <v>0</v>
      </c>
      <c r="I991">
        <v>0</v>
      </c>
      <c r="J991">
        <v>0</v>
      </c>
      <c r="K991">
        <v>3.24</v>
      </c>
      <c r="L991" t="str">
        <f t="shared" si="24"/>
        <v>Street</v>
      </c>
    </row>
    <row r="992" spans="1:17" x14ac:dyDescent="0.3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</v>
      </c>
      <c r="G992">
        <v>-12.56</v>
      </c>
      <c r="H992">
        <v>0</v>
      </c>
      <c r="I992">
        <v>0</v>
      </c>
      <c r="J992">
        <v>0</v>
      </c>
      <c r="K992">
        <v>917.68</v>
      </c>
      <c r="L992" t="str">
        <f t="shared" si="24"/>
        <v>3-Small C&amp;I</v>
      </c>
    </row>
    <row r="993" spans="1:12" x14ac:dyDescent="0.3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</v>
      </c>
      <c r="G993">
        <v>-23.84</v>
      </c>
      <c r="H993">
        <v>0</v>
      </c>
      <c r="I993">
        <v>0</v>
      </c>
      <c r="J993">
        <v>0</v>
      </c>
      <c r="K993">
        <v>742.99</v>
      </c>
      <c r="L993" t="str">
        <f t="shared" si="24"/>
        <v>1-Residential</v>
      </c>
    </row>
    <row r="994" spans="1:12" x14ac:dyDescent="0.3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-120265.18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x14ac:dyDescent="0.3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759.77</v>
      </c>
      <c r="G995">
        <v>-10.24</v>
      </c>
      <c r="H995">
        <v>0</v>
      </c>
      <c r="I995">
        <v>0</v>
      </c>
      <c r="J995">
        <v>0</v>
      </c>
      <c r="K995">
        <v>749.53</v>
      </c>
      <c r="L995" t="str">
        <f t="shared" si="24"/>
        <v>3-Small C&amp;I</v>
      </c>
    </row>
    <row r="996" spans="1:12" x14ac:dyDescent="0.3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</v>
      </c>
      <c r="G996">
        <v>-171.5</v>
      </c>
      <c r="H996">
        <v>0</v>
      </c>
      <c r="I996">
        <v>0</v>
      </c>
      <c r="J996">
        <v>0</v>
      </c>
      <c r="K996">
        <v>12535.28</v>
      </c>
      <c r="L996" t="str">
        <f t="shared" si="24"/>
        <v>3-Small C&amp;I</v>
      </c>
    </row>
    <row r="997" spans="1:12" x14ac:dyDescent="0.3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-2405.66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x14ac:dyDescent="0.3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x14ac:dyDescent="0.3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-13848.88</v>
      </c>
      <c r="H999">
        <v>0</v>
      </c>
      <c r="I999">
        <v>0</v>
      </c>
      <c r="J999">
        <v>0</v>
      </c>
      <c r="K999">
        <v>11536728.65</v>
      </c>
      <c r="L999" t="str">
        <f t="shared" ref="L999:L1062" si="25">VLOOKUP(E999,N:O,2,FALSE)</f>
        <v>4-Medium C&amp;I</v>
      </c>
    </row>
    <row r="1000" spans="1:12" x14ac:dyDescent="0.3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</v>
      </c>
      <c r="G1000">
        <v>-1018.8</v>
      </c>
      <c r="H1000">
        <v>0</v>
      </c>
      <c r="I1000">
        <v>0</v>
      </c>
      <c r="J1000">
        <v>0</v>
      </c>
      <c r="K1000">
        <v>848015.59</v>
      </c>
      <c r="L1000" t="str">
        <f t="shared" si="25"/>
        <v>4-Medium C&amp;I</v>
      </c>
    </row>
    <row r="1001" spans="1:12" x14ac:dyDescent="0.3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435673.67</v>
      </c>
      <c r="G1001">
        <v>-522.82000000000005</v>
      </c>
      <c r="H1001">
        <v>0</v>
      </c>
      <c r="I1001">
        <v>0</v>
      </c>
      <c r="J1001">
        <v>0</v>
      </c>
      <c r="K1001">
        <v>435150.85</v>
      </c>
      <c r="L1001" t="str">
        <f t="shared" si="25"/>
        <v>4-Medium C&amp;I</v>
      </c>
    </row>
    <row r="1002" spans="1:12" x14ac:dyDescent="0.3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x14ac:dyDescent="0.3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x14ac:dyDescent="0.3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x14ac:dyDescent="0.3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138361.68</v>
      </c>
      <c r="G1005">
        <v>-1867.88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x14ac:dyDescent="0.3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-33.4</v>
      </c>
      <c r="H1006">
        <v>0</v>
      </c>
      <c r="I1006">
        <v>0</v>
      </c>
      <c r="J1006">
        <v>0</v>
      </c>
      <c r="K1006">
        <v>2440.42</v>
      </c>
      <c r="L1006" t="str">
        <f t="shared" si="25"/>
        <v>Street</v>
      </c>
    </row>
    <row r="1007" spans="1:12" x14ac:dyDescent="0.3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</v>
      </c>
      <c r="G1007">
        <v>-6.6</v>
      </c>
      <c r="H1007">
        <v>0</v>
      </c>
      <c r="I1007">
        <v>0</v>
      </c>
      <c r="J1007">
        <v>0</v>
      </c>
      <c r="K1007">
        <v>482.08</v>
      </c>
      <c r="L1007" t="str">
        <f t="shared" si="25"/>
        <v>Street</v>
      </c>
    </row>
    <row r="1008" spans="1:12" x14ac:dyDescent="0.3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</v>
      </c>
      <c r="G1008">
        <v>-20.84</v>
      </c>
      <c r="H1008">
        <v>0</v>
      </c>
      <c r="I1008">
        <v>0</v>
      </c>
      <c r="J1008">
        <v>0</v>
      </c>
      <c r="K1008">
        <v>1523.81</v>
      </c>
      <c r="L1008" t="str">
        <f t="shared" si="25"/>
        <v>Street</v>
      </c>
    </row>
    <row r="1009" spans="1:12" x14ac:dyDescent="0.3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-2789.97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x14ac:dyDescent="0.3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-46750.52</v>
      </c>
      <c r="G1010">
        <v>-871.51</v>
      </c>
      <c r="H1010">
        <v>0</v>
      </c>
      <c r="I1010">
        <v>0</v>
      </c>
      <c r="J1010">
        <v>0</v>
      </c>
      <c r="K1010">
        <v>-47622.03</v>
      </c>
      <c r="L1010" t="str">
        <f t="shared" si="25"/>
        <v>Street</v>
      </c>
    </row>
    <row r="1011" spans="1:12" x14ac:dyDescent="0.3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</v>
      </c>
      <c r="G1011">
        <v>-0.31</v>
      </c>
      <c r="H1011">
        <v>0</v>
      </c>
      <c r="I1011">
        <v>0</v>
      </c>
      <c r="J1011">
        <v>0</v>
      </c>
      <c r="K1011">
        <v>22.79</v>
      </c>
      <c r="L1011" t="str">
        <f t="shared" si="25"/>
        <v>Street</v>
      </c>
    </row>
    <row r="1012" spans="1:12" x14ac:dyDescent="0.3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</v>
      </c>
      <c r="H1012">
        <v>0</v>
      </c>
      <c r="I1012">
        <v>0</v>
      </c>
      <c r="J1012">
        <v>0</v>
      </c>
      <c r="K1012">
        <v>436663.8</v>
      </c>
      <c r="L1012" t="str">
        <f t="shared" si="25"/>
        <v>3-Small C&amp;I</v>
      </c>
    </row>
    <row r="1013" spans="1:12" x14ac:dyDescent="0.3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x14ac:dyDescent="0.3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x14ac:dyDescent="0.3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</v>
      </c>
      <c r="G1015">
        <v>-952.2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x14ac:dyDescent="0.3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640852.73</v>
      </c>
      <c r="G1016">
        <v>-768.38</v>
      </c>
      <c r="H1016">
        <v>0</v>
      </c>
      <c r="I1016">
        <v>0</v>
      </c>
      <c r="J1016">
        <v>0</v>
      </c>
      <c r="K1016">
        <v>640084.35</v>
      </c>
      <c r="L1016" t="str">
        <f t="shared" si="25"/>
        <v>4-Medium C&amp;I</v>
      </c>
    </row>
    <row r="1017" spans="1:12" x14ac:dyDescent="0.3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37677.17</v>
      </c>
      <c r="G1017">
        <v>-45.21</v>
      </c>
      <c r="H1017">
        <v>0</v>
      </c>
      <c r="I1017">
        <v>0</v>
      </c>
      <c r="J1017">
        <v>0</v>
      </c>
      <c r="K1017">
        <v>37631.96</v>
      </c>
      <c r="L1017" t="str">
        <f t="shared" si="25"/>
        <v>4-Medium C&amp;I</v>
      </c>
    </row>
    <row r="1018" spans="1:12" x14ac:dyDescent="0.3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</v>
      </c>
      <c r="H1018">
        <v>0</v>
      </c>
      <c r="I1018">
        <v>0</v>
      </c>
      <c r="J1018">
        <v>0</v>
      </c>
      <c r="K1018">
        <v>17169.54</v>
      </c>
      <c r="L1018" t="str">
        <f t="shared" si="25"/>
        <v>4-Medium C&amp;I</v>
      </c>
    </row>
    <row r="1019" spans="1:12" x14ac:dyDescent="0.3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-1544.36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x14ac:dyDescent="0.3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</v>
      </c>
      <c r="G1020">
        <v>-56779.94</v>
      </c>
      <c r="H1020">
        <v>0</v>
      </c>
      <c r="I1020">
        <v>0</v>
      </c>
      <c r="J1020">
        <v>0</v>
      </c>
      <c r="K1020">
        <v>1768954.92</v>
      </c>
      <c r="L1020" t="str">
        <f t="shared" si="25"/>
        <v>1-Residential</v>
      </c>
    </row>
    <row r="1021" spans="1:12" x14ac:dyDescent="0.3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</v>
      </c>
      <c r="G1021">
        <v>-10386.43</v>
      </c>
      <c r="H1021">
        <v>0</v>
      </c>
      <c r="I1021">
        <v>0</v>
      </c>
      <c r="J1021">
        <v>0</v>
      </c>
      <c r="K1021">
        <v>323597.33</v>
      </c>
      <c r="L1021" t="str">
        <f t="shared" si="25"/>
        <v>2-Low Income Residential</v>
      </c>
    </row>
    <row r="1022" spans="1:12" x14ac:dyDescent="0.3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163547.43</v>
      </c>
      <c r="L1022" t="str">
        <f t="shared" si="25"/>
        <v>3-Small C&amp;I</v>
      </c>
    </row>
    <row r="1023" spans="1:12" x14ac:dyDescent="0.3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158.76</v>
      </c>
      <c r="G1023">
        <v>-2.15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x14ac:dyDescent="0.3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x14ac:dyDescent="0.3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3511.83</v>
      </c>
      <c r="G1025">
        <v>-47.41</v>
      </c>
      <c r="H1025">
        <v>0</v>
      </c>
      <c r="I1025">
        <v>0</v>
      </c>
      <c r="J1025">
        <v>0</v>
      </c>
      <c r="K1025">
        <v>3464.42</v>
      </c>
      <c r="L1025" t="str">
        <f t="shared" si="25"/>
        <v>3-Small C&amp;I</v>
      </c>
    </row>
    <row r="1026" spans="1:12" x14ac:dyDescent="0.3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94518.93</v>
      </c>
      <c r="G1026">
        <v>-113.41</v>
      </c>
      <c r="H1026">
        <v>0</v>
      </c>
      <c r="I1026">
        <v>0</v>
      </c>
      <c r="J1026">
        <v>0</v>
      </c>
      <c r="K1026">
        <v>94405.52</v>
      </c>
      <c r="L1026" t="str">
        <f t="shared" si="25"/>
        <v>4-Medium C&amp;I</v>
      </c>
    </row>
    <row r="1027" spans="1:12" x14ac:dyDescent="0.3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</v>
      </c>
      <c r="G1027">
        <v>-119.46</v>
      </c>
      <c r="H1027">
        <v>0</v>
      </c>
      <c r="I1027">
        <v>0</v>
      </c>
      <c r="J1027">
        <v>0</v>
      </c>
      <c r="K1027">
        <v>99428.34</v>
      </c>
      <c r="L1027" t="str">
        <f t="shared" si="25"/>
        <v>5-Large C&amp;I</v>
      </c>
    </row>
    <row r="1028" spans="1:12" x14ac:dyDescent="0.3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939387.7</v>
      </c>
      <c r="G1028">
        <v>-29214.81</v>
      </c>
      <c r="H1028">
        <v>0</v>
      </c>
      <c r="I1028">
        <v>0</v>
      </c>
      <c r="J1028">
        <v>0</v>
      </c>
      <c r="K1028">
        <v>910172.89</v>
      </c>
      <c r="L1028" t="str">
        <f t="shared" si="25"/>
        <v>1-Residential</v>
      </c>
    </row>
    <row r="1029" spans="1:12" x14ac:dyDescent="0.3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x14ac:dyDescent="0.3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1577.35</v>
      </c>
      <c r="G1030">
        <v>-21.3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x14ac:dyDescent="0.3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</v>
      </c>
      <c r="G1031">
        <v>-9.17</v>
      </c>
      <c r="H1031">
        <v>0</v>
      </c>
      <c r="I1031">
        <v>0</v>
      </c>
      <c r="J1031">
        <v>0</v>
      </c>
      <c r="K1031">
        <v>669.9</v>
      </c>
      <c r="L1031" t="str">
        <f t="shared" si="25"/>
        <v>Street</v>
      </c>
    </row>
    <row r="1032" spans="1:12" x14ac:dyDescent="0.3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</v>
      </c>
      <c r="G1032">
        <v>-0.04</v>
      </c>
      <c r="H1032">
        <v>0</v>
      </c>
      <c r="I1032">
        <v>0</v>
      </c>
      <c r="J1032">
        <v>0</v>
      </c>
      <c r="K1032">
        <v>2.56</v>
      </c>
      <c r="L1032" t="str">
        <f t="shared" si="25"/>
        <v>Street</v>
      </c>
    </row>
    <row r="1033" spans="1:12" x14ac:dyDescent="0.3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x14ac:dyDescent="0.3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847.92</v>
      </c>
      <c r="G1034">
        <v>-11.44</v>
      </c>
      <c r="H1034">
        <v>0</v>
      </c>
      <c r="I1034">
        <v>0</v>
      </c>
      <c r="J1034">
        <v>0</v>
      </c>
      <c r="K1034">
        <v>836.48</v>
      </c>
      <c r="L1034" t="str">
        <f t="shared" si="25"/>
        <v>3-Small C&amp;I</v>
      </c>
    </row>
    <row r="1035" spans="1:12" x14ac:dyDescent="0.3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x14ac:dyDescent="0.3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</v>
      </c>
      <c r="G1036">
        <v>-2605.96</v>
      </c>
      <c r="H1036">
        <v>0</v>
      </c>
      <c r="I1036">
        <v>0</v>
      </c>
      <c r="J1036">
        <v>0</v>
      </c>
      <c r="K1036">
        <v>190428.58</v>
      </c>
      <c r="L1036" t="str">
        <f t="shared" si="25"/>
        <v>3-Small C&amp;I</v>
      </c>
    </row>
    <row r="1037" spans="1:12" x14ac:dyDescent="0.3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-15797.97</v>
      </c>
      <c r="H1037">
        <v>0</v>
      </c>
      <c r="I1037">
        <v>0</v>
      </c>
      <c r="J1037">
        <v>0</v>
      </c>
      <c r="K1037">
        <v>1154628.94</v>
      </c>
      <c r="L1037" t="str">
        <f t="shared" si="25"/>
        <v>3-Small C&amp;I</v>
      </c>
    </row>
    <row r="1038" spans="1:12" x14ac:dyDescent="0.3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x14ac:dyDescent="0.3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</v>
      </c>
      <c r="G1039">
        <v>-1042.54</v>
      </c>
      <c r="H1039">
        <v>0</v>
      </c>
      <c r="I1039">
        <v>0</v>
      </c>
      <c r="J1039">
        <v>0</v>
      </c>
      <c r="K1039">
        <v>867769.97</v>
      </c>
      <c r="L1039" t="str">
        <f t="shared" si="25"/>
        <v>4-Medium C&amp;I</v>
      </c>
    </row>
    <row r="1040" spans="1:12" x14ac:dyDescent="0.3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</v>
      </c>
      <c r="G1040">
        <v>-573.55999999999995</v>
      </c>
      <c r="H1040">
        <v>0</v>
      </c>
      <c r="I1040">
        <v>0</v>
      </c>
      <c r="J1040">
        <v>0</v>
      </c>
      <c r="K1040">
        <v>477409.22</v>
      </c>
      <c r="L1040" t="str">
        <f t="shared" si="25"/>
        <v>4-Medium C&amp;I</v>
      </c>
    </row>
    <row r="1041" spans="1:12" x14ac:dyDescent="0.3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x14ac:dyDescent="0.3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x14ac:dyDescent="0.3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x14ac:dyDescent="0.3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x14ac:dyDescent="0.3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</v>
      </c>
      <c r="G1045">
        <v>-28.69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x14ac:dyDescent="0.3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-5.26</v>
      </c>
      <c r="H1046">
        <v>0</v>
      </c>
      <c r="I1046">
        <v>0</v>
      </c>
      <c r="J1046">
        <v>0</v>
      </c>
      <c r="K1046">
        <v>384.05</v>
      </c>
      <c r="L1046" t="str">
        <f t="shared" si="25"/>
        <v>Street</v>
      </c>
    </row>
    <row r="1047" spans="1:12" x14ac:dyDescent="0.3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-16.61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x14ac:dyDescent="0.3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x14ac:dyDescent="0.3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473192.24</v>
      </c>
      <c r="G1049">
        <v>-4935.75</v>
      </c>
      <c r="H1049">
        <v>0</v>
      </c>
      <c r="I1049">
        <v>0</v>
      </c>
      <c r="J1049">
        <v>0</v>
      </c>
      <c r="K1049">
        <v>468256.49</v>
      </c>
      <c r="L1049" t="str">
        <f t="shared" si="25"/>
        <v>Street</v>
      </c>
    </row>
    <row r="1050" spans="1:12" x14ac:dyDescent="0.3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x14ac:dyDescent="0.3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x14ac:dyDescent="0.3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x14ac:dyDescent="0.3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</v>
      </c>
      <c r="G1053">
        <v>-0.45</v>
      </c>
      <c r="H1053">
        <v>0</v>
      </c>
      <c r="I1053">
        <v>0</v>
      </c>
      <c r="J1053">
        <v>0</v>
      </c>
      <c r="K1053">
        <v>33.22</v>
      </c>
      <c r="L1053" t="str">
        <f t="shared" si="25"/>
        <v>3-Small C&amp;I</v>
      </c>
    </row>
    <row r="1054" spans="1:12" x14ac:dyDescent="0.3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</v>
      </c>
      <c r="G1054">
        <v>-2.5</v>
      </c>
      <c r="H1054">
        <v>0</v>
      </c>
      <c r="I1054">
        <v>0</v>
      </c>
      <c r="J1054">
        <v>0</v>
      </c>
      <c r="K1054">
        <v>182.8</v>
      </c>
      <c r="L1054" t="str">
        <f t="shared" si="25"/>
        <v>3-Small C&amp;I</v>
      </c>
    </row>
    <row r="1055" spans="1:12" x14ac:dyDescent="0.3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</v>
      </c>
      <c r="G1055">
        <v>-47.28</v>
      </c>
      <c r="H1055">
        <v>0</v>
      </c>
      <c r="I1055">
        <v>0</v>
      </c>
      <c r="J1055">
        <v>0</v>
      </c>
      <c r="K1055">
        <v>3454.58</v>
      </c>
      <c r="L1055" t="str">
        <f t="shared" si="25"/>
        <v>3-Small C&amp;I</v>
      </c>
    </row>
    <row r="1056" spans="1:12" x14ac:dyDescent="0.3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99220.93</v>
      </c>
      <c r="G1056">
        <v>-119.06</v>
      </c>
      <c r="H1056">
        <v>0</v>
      </c>
      <c r="I1056">
        <v>0</v>
      </c>
      <c r="J1056">
        <v>0</v>
      </c>
      <c r="K1056">
        <v>99101.87</v>
      </c>
      <c r="L1056" t="str">
        <f t="shared" si="25"/>
        <v>4-Medium C&amp;I</v>
      </c>
    </row>
    <row r="1057" spans="1:12" x14ac:dyDescent="0.3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95188.01</v>
      </c>
      <c r="G1057">
        <v>-114.23</v>
      </c>
      <c r="H1057">
        <v>0</v>
      </c>
      <c r="I1057">
        <v>0</v>
      </c>
      <c r="J1057">
        <v>0</v>
      </c>
      <c r="K1057">
        <v>95073.78</v>
      </c>
      <c r="L1057" t="str">
        <f t="shared" si="25"/>
        <v>5-Large C&amp;I</v>
      </c>
    </row>
    <row r="1058" spans="1:12" x14ac:dyDescent="0.3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920720.72</v>
      </c>
      <c r="G1058">
        <v>-28632.73</v>
      </c>
      <c r="H1058">
        <v>0</v>
      </c>
      <c r="I1058">
        <v>0</v>
      </c>
      <c r="J1058">
        <v>0</v>
      </c>
      <c r="K1058">
        <v>892087.99</v>
      </c>
      <c r="L1058" t="str">
        <f t="shared" si="25"/>
        <v>1-Residential</v>
      </c>
    </row>
    <row r="1059" spans="1:12" x14ac:dyDescent="0.3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-501.59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x14ac:dyDescent="0.3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</v>
      </c>
      <c r="G1060">
        <v>-19.72</v>
      </c>
      <c r="H1060">
        <v>0</v>
      </c>
      <c r="I1060">
        <v>0</v>
      </c>
      <c r="J1060">
        <v>0</v>
      </c>
      <c r="K1060">
        <v>1440.44</v>
      </c>
      <c r="L1060" t="str">
        <f t="shared" si="25"/>
        <v>Street</v>
      </c>
    </row>
    <row r="1061" spans="1:12" x14ac:dyDescent="0.3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x14ac:dyDescent="0.3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</v>
      </c>
      <c r="G1062">
        <v>-0.03</v>
      </c>
      <c r="H1062">
        <v>0</v>
      </c>
      <c r="I1062">
        <v>0</v>
      </c>
      <c r="J1062">
        <v>0</v>
      </c>
      <c r="K1062">
        <v>2.34</v>
      </c>
      <c r="L1062" t="str">
        <f t="shared" si="25"/>
        <v>Street</v>
      </c>
    </row>
    <row r="1063" spans="1:12" x14ac:dyDescent="0.3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</v>
      </c>
      <c r="G1063">
        <v>-0.24</v>
      </c>
      <c r="H1063">
        <v>0</v>
      </c>
      <c r="I1063">
        <v>0</v>
      </c>
      <c r="J1063">
        <v>0</v>
      </c>
      <c r="K1063">
        <v>17.149999999999999</v>
      </c>
      <c r="L1063" t="str">
        <f t="shared" ref="L1063:L1095" si="26">VLOOKUP(E1063,N:O,2,FALSE)</f>
        <v>3-Small C&amp;I</v>
      </c>
    </row>
    <row r="1064" spans="1:12" x14ac:dyDescent="0.3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x14ac:dyDescent="0.3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447.84</v>
      </c>
      <c r="G1065">
        <v>-13.92</v>
      </c>
      <c r="H1065">
        <v>0</v>
      </c>
      <c r="I1065">
        <v>0</v>
      </c>
      <c r="J1065">
        <v>0</v>
      </c>
      <c r="K1065">
        <v>433.92</v>
      </c>
      <c r="L1065" t="str">
        <f t="shared" si="26"/>
        <v>1-Residential</v>
      </c>
    </row>
    <row r="1066" spans="1:12" x14ac:dyDescent="0.3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x14ac:dyDescent="0.3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x14ac:dyDescent="0.3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613.54</v>
      </c>
      <c r="G1068">
        <v>-8.2799999999999994</v>
      </c>
      <c r="H1068">
        <v>0</v>
      </c>
      <c r="I1068">
        <v>0</v>
      </c>
      <c r="J1068">
        <v>0</v>
      </c>
      <c r="K1068">
        <v>605.26</v>
      </c>
      <c r="L1068" t="str">
        <f t="shared" si="26"/>
        <v>3-Small C&amp;I</v>
      </c>
    </row>
    <row r="1069" spans="1:12" x14ac:dyDescent="0.3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-203.85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x14ac:dyDescent="0.3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x14ac:dyDescent="0.3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</v>
      </c>
      <c r="G1071">
        <v>-15901.64</v>
      </c>
      <c r="H1071">
        <v>0</v>
      </c>
      <c r="I1071">
        <v>0</v>
      </c>
      <c r="J1071">
        <v>0</v>
      </c>
      <c r="K1071">
        <v>1162088.68</v>
      </c>
      <c r="L1071" t="str">
        <f t="shared" si="26"/>
        <v>3-Small C&amp;I</v>
      </c>
    </row>
    <row r="1072" spans="1:12" x14ac:dyDescent="0.3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-14496.56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x14ac:dyDescent="0.3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</v>
      </c>
      <c r="G1073">
        <v>-1068.56</v>
      </c>
      <c r="H1073">
        <v>0</v>
      </c>
      <c r="I1073">
        <v>0</v>
      </c>
      <c r="J1073">
        <v>0</v>
      </c>
      <c r="K1073">
        <v>889455.61</v>
      </c>
      <c r="L1073" t="str">
        <f t="shared" si="26"/>
        <v>4-Medium C&amp;I</v>
      </c>
    </row>
    <row r="1074" spans="1:12" x14ac:dyDescent="0.3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</v>
      </c>
      <c r="G1074">
        <v>-525.33000000000004</v>
      </c>
      <c r="H1074">
        <v>0</v>
      </c>
      <c r="I1074">
        <v>0</v>
      </c>
      <c r="J1074">
        <v>0</v>
      </c>
      <c r="K1074">
        <v>437226.43</v>
      </c>
      <c r="L1074" t="str">
        <f t="shared" si="26"/>
        <v>4-Medium C&amp;I</v>
      </c>
    </row>
    <row r="1075" spans="1:12" x14ac:dyDescent="0.3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x14ac:dyDescent="0.3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x14ac:dyDescent="0.3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x14ac:dyDescent="0.3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-1363.58</v>
      </c>
      <c r="H1078">
        <v>0</v>
      </c>
      <c r="I1078">
        <v>0</v>
      </c>
      <c r="J1078">
        <v>0</v>
      </c>
      <c r="K1078">
        <v>99635.64</v>
      </c>
      <c r="L1078" t="str">
        <f t="shared" si="26"/>
        <v>Street</v>
      </c>
    </row>
    <row r="1079" spans="1:12" x14ac:dyDescent="0.3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</v>
      </c>
      <c r="G1079">
        <v>-48.8</v>
      </c>
      <c r="H1079">
        <v>0</v>
      </c>
      <c r="I1079">
        <v>0</v>
      </c>
      <c r="J1079">
        <v>0</v>
      </c>
      <c r="K1079">
        <v>3565.89</v>
      </c>
      <c r="L1079" t="str">
        <f t="shared" si="26"/>
        <v>Street</v>
      </c>
    </row>
    <row r="1080" spans="1:12" x14ac:dyDescent="0.3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355.58</v>
      </c>
      <c r="L1080" t="str">
        <f t="shared" si="26"/>
        <v>Street</v>
      </c>
    </row>
    <row r="1081" spans="1:12" x14ac:dyDescent="0.3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-15.36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x14ac:dyDescent="0.3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x14ac:dyDescent="0.3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</v>
      </c>
      <c r="G1083">
        <v>-4812.6400000000003</v>
      </c>
      <c r="H1083">
        <v>0</v>
      </c>
      <c r="I1083">
        <v>0</v>
      </c>
      <c r="J1083">
        <v>0</v>
      </c>
      <c r="K1083">
        <v>356799.82</v>
      </c>
      <c r="L1083" t="str">
        <f t="shared" si="26"/>
        <v>Street</v>
      </c>
    </row>
    <row r="1084" spans="1:12" x14ac:dyDescent="0.3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x14ac:dyDescent="0.3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395753.55</v>
      </c>
      <c r="G1085">
        <v>-5340.13</v>
      </c>
      <c r="H1085">
        <v>0</v>
      </c>
      <c r="I1085">
        <v>0</v>
      </c>
      <c r="J1085">
        <v>0</v>
      </c>
      <c r="K1085">
        <v>390413.42</v>
      </c>
      <c r="L1085" t="str">
        <f t="shared" si="26"/>
        <v>3-Small C&amp;I</v>
      </c>
    </row>
    <row r="1086" spans="1:12" x14ac:dyDescent="0.3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-28.2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x14ac:dyDescent="0.3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</v>
      </c>
      <c r="G1087">
        <v>-77.13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x14ac:dyDescent="0.3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</v>
      </c>
      <c r="H1088">
        <v>0</v>
      </c>
      <c r="I1088">
        <v>0</v>
      </c>
      <c r="J1088">
        <v>0</v>
      </c>
      <c r="K1088">
        <v>49729.66</v>
      </c>
      <c r="L1088" t="str">
        <f t="shared" si="26"/>
        <v>3-Small C&amp;I</v>
      </c>
    </row>
    <row r="1089" spans="1:17" x14ac:dyDescent="0.3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7" x14ac:dyDescent="0.3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-33.4</v>
      </c>
      <c r="H1090">
        <v>0</v>
      </c>
      <c r="I1090">
        <v>0</v>
      </c>
      <c r="J1090">
        <v>0</v>
      </c>
      <c r="K1090">
        <v>27802.12</v>
      </c>
      <c r="L1090" t="str">
        <f t="shared" si="26"/>
        <v>4-Medium C&amp;I</v>
      </c>
    </row>
    <row r="1091" spans="1:17" x14ac:dyDescent="0.3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-18.54</v>
      </c>
      <c r="H1091">
        <v>0</v>
      </c>
      <c r="I1091">
        <v>0</v>
      </c>
      <c r="J1091">
        <v>0</v>
      </c>
      <c r="K1091">
        <v>15432.72</v>
      </c>
      <c r="L1091" t="str">
        <f t="shared" si="26"/>
        <v>4-Medium C&amp;I</v>
      </c>
    </row>
    <row r="1092" spans="1:17" x14ac:dyDescent="0.3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</v>
      </c>
      <c r="G1092">
        <v>-1743.7</v>
      </c>
      <c r="H1092">
        <v>0</v>
      </c>
      <c r="I1092">
        <v>0</v>
      </c>
      <c r="J1092">
        <v>0</v>
      </c>
      <c r="K1092">
        <v>1451323.63</v>
      </c>
      <c r="L1092" t="str">
        <f t="shared" si="26"/>
        <v>5-Large C&amp;I</v>
      </c>
    </row>
    <row r="1093" spans="1:17" x14ac:dyDescent="0.3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7" x14ac:dyDescent="0.3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251465.52</v>
      </c>
      <c r="G1094">
        <v>-7820.43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x14ac:dyDescent="0.35">
      <c r="A1095">
        <v>2021</v>
      </c>
      <c r="B1095">
        <v>4</v>
      </c>
      <c r="C1095">
        <f t="shared" ref="C1095:C1136" si="27">VALUE(LEFT($Q1095,4))</f>
        <v>4</v>
      </c>
      <c r="D1095">
        <f t="shared" ref="D1095:D1136" si="28">VALUE(MID($Q1095,7,4))</f>
        <v>201</v>
      </c>
      <c r="E1095" t="str">
        <f t="shared" ref="E1095:E1136" si="29">TRIM(MID($Q1095,14,4))</f>
        <v>G1A</v>
      </c>
      <c r="F1095">
        <f t="shared" ref="F1095:F1136" si="30">VALUE(TRIM(MID($Q1095,24,20)))</f>
        <v>159037.51999999999</v>
      </c>
      <c r="G1095">
        <f t="shared" ref="G1095:G1136" si="31">VALUE(TRIM(MID($Q1095,44,20)))</f>
        <v>-2146.96</v>
      </c>
      <c r="H1095">
        <f t="shared" ref="H1095:H1136" si="32">VALUE(TRIM(MID($Q1095,64,18)))</f>
        <v>0</v>
      </c>
      <c r="I1095">
        <f t="shared" ref="I1095:I1136" si="33">VALUE(TRIM(MID($Q1095,82,18)))</f>
        <v>0</v>
      </c>
      <c r="J1095">
        <f t="shared" ref="J1095:J1136" si="34">VALUE(TRIM(MID($Q1095,100,14)))</f>
        <v>0</v>
      </c>
      <c r="K1095">
        <f t="shared" ref="K1095:K1136" si="35">VALUE(TRIM(MID($Q1095,114,20)))</f>
        <v>156890.56</v>
      </c>
      <c r="L1095" t="str">
        <f t="shared" si="26"/>
        <v>3-Small C&amp;I</v>
      </c>
      <c r="Q1095" t="s">
        <v>644</v>
      </c>
    </row>
    <row r="1096" spans="1:17" x14ac:dyDescent="0.3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ref="L1096:L1159" si="36">VLOOKUP(E1096,N:O,2,FALSE)</f>
        <v>3-Small C&amp;I</v>
      </c>
      <c r="Q1096" t="s">
        <v>645</v>
      </c>
    </row>
    <row r="1097" spans="1:17" x14ac:dyDescent="0.3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</v>
      </c>
      <c r="G1097">
        <f t="shared" si="31"/>
        <v>-0.45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33.22</v>
      </c>
      <c r="L1097" t="str">
        <f t="shared" si="36"/>
        <v>3-Small C&amp;I</v>
      </c>
      <c r="Q1097" t="s">
        <v>646</v>
      </c>
    </row>
    <row r="1098" spans="1:17" x14ac:dyDescent="0.3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x14ac:dyDescent="0.3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</v>
      </c>
      <c r="L1099" t="str">
        <f t="shared" si="36"/>
        <v>3-Small C&amp;I</v>
      </c>
      <c r="Q1099" t="s">
        <v>648</v>
      </c>
    </row>
    <row r="1100" spans="1:17" x14ac:dyDescent="0.3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</v>
      </c>
      <c r="L1100" t="str">
        <f t="shared" si="36"/>
        <v>4-Medium C&amp;I</v>
      </c>
      <c r="Q1100" t="s">
        <v>649</v>
      </c>
    </row>
    <row r="1101" spans="1:17" x14ac:dyDescent="0.3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</v>
      </c>
      <c r="G1101">
        <f t="shared" si="31"/>
        <v>-66.3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55186.21</v>
      </c>
      <c r="L1101" t="str">
        <f t="shared" si="36"/>
        <v>5-Large C&amp;I</v>
      </c>
      <c r="Q1101" t="s">
        <v>650</v>
      </c>
    </row>
    <row r="1102" spans="1:17" x14ac:dyDescent="0.3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788126.08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</v>
      </c>
      <c r="L1102" t="str">
        <f t="shared" si="36"/>
        <v>1-Residential</v>
      </c>
      <c r="Q1102" t="s">
        <v>651</v>
      </c>
    </row>
    <row r="1103" spans="1:17" x14ac:dyDescent="0.3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13200.55</v>
      </c>
      <c r="G1103">
        <f t="shared" si="31"/>
        <v>-410.52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</v>
      </c>
      <c r="L1103" t="str">
        <f t="shared" si="36"/>
        <v>2-Low Income Residential</v>
      </c>
      <c r="Q1103" t="s">
        <v>652</v>
      </c>
    </row>
    <row r="1104" spans="1:17" x14ac:dyDescent="0.3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</v>
      </c>
      <c r="L1104" t="str">
        <f t="shared" si="36"/>
        <v>Street</v>
      </c>
      <c r="Q1104" t="s">
        <v>653</v>
      </c>
    </row>
    <row r="1105" spans="1:17" x14ac:dyDescent="0.3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593.04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585.04</v>
      </c>
      <c r="L1105" t="str">
        <f t="shared" si="36"/>
        <v>Street</v>
      </c>
      <c r="Q1105" t="s">
        <v>654</v>
      </c>
    </row>
    <row r="1106" spans="1:17" x14ac:dyDescent="0.3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-0.03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x14ac:dyDescent="0.3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</v>
      </c>
      <c r="G1107">
        <f t="shared" si="31"/>
        <v>-0.61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44.48</v>
      </c>
      <c r="L1107" t="str">
        <f t="shared" si="36"/>
        <v>3-Small C&amp;I</v>
      </c>
      <c r="Q1107" t="s">
        <v>656</v>
      </c>
    </row>
    <row r="1108" spans="1:17" x14ac:dyDescent="0.3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482.07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467.08</v>
      </c>
      <c r="L1108" t="str">
        <f t="shared" si="36"/>
        <v>1-Residential</v>
      </c>
      <c r="Q1108" t="s">
        <v>657</v>
      </c>
    </row>
    <row r="1109" spans="1:17" x14ac:dyDescent="0.3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x14ac:dyDescent="0.3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542.78</v>
      </c>
      <c r="G1110">
        <f t="shared" si="31"/>
        <v>-7.3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</v>
      </c>
      <c r="L1110" t="str">
        <f t="shared" si="36"/>
        <v>3-Small C&amp;I</v>
      </c>
      <c r="Q1110" t="s">
        <v>659</v>
      </c>
    </row>
    <row r="1111" spans="1:17" x14ac:dyDescent="0.3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-170.7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x14ac:dyDescent="0.3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148375.18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x14ac:dyDescent="0.3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</v>
      </c>
      <c r="L1113" t="str">
        <f t="shared" si="36"/>
        <v>3-Small C&amp;I</v>
      </c>
      <c r="Q1113" t="s">
        <v>662</v>
      </c>
    </row>
    <row r="1114" spans="1:17" x14ac:dyDescent="0.3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x14ac:dyDescent="0.3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</v>
      </c>
      <c r="G1115">
        <f t="shared" si="31"/>
        <v>-840.7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</v>
      </c>
      <c r="L1115" t="str">
        <f t="shared" si="36"/>
        <v>4-Medium C&amp;I</v>
      </c>
      <c r="Q1115" t="s">
        <v>664</v>
      </c>
    </row>
    <row r="1116" spans="1:17" x14ac:dyDescent="0.3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</v>
      </c>
      <c r="L1116" t="str">
        <f t="shared" si="36"/>
        <v>4-Medium C&amp;I</v>
      </c>
      <c r="Q1116" t="s">
        <v>665</v>
      </c>
    </row>
    <row r="1117" spans="1:17" x14ac:dyDescent="0.3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-23727.37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x14ac:dyDescent="0.3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-934654.69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x14ac:dyDescent="0.3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4634828.13</v>
      </c>
      <c r="L1119" t="str">
        <f t="shared" si="36"/>
        <v>2-Low Income Residential</v>
      </c>
      <c r="Q1119" t="s">
        <v>668</v>
      </c>
    </row>
    <row r="1120" spans="1:17" x14ac:dyDescent="0.3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</v>
      </c>
      <c r="L1120" t="str">
        <f t="shared" si="36"/>
        <v>Street</v>
      </c>
      <c r="Q1120" t="s">
        <v>669</v>
      </c>
    </row>
    <row r="1121" spans="1:17" x14ac:dyDescent="0.3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3327.16</v>
      </c>
      <c r="G1121">
        <f t="shared" si="31"/>
        <v>-44.92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3282.24</v>
      </c>
      <c r="L1121" t="str">
        <f t="shared" si="36"/>
        <v>Street</v>
      </c>
      <c r="Q1121" t="s">
        <v>670</v>
      </c>
    </row>
    <row r="1122" spans="1:17" x14ac:dyDescent="0.3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</v>
      </c>
      <c r="G1122">
        <f t="shared" si="31"/>
        <v>-4.59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335.58</v>
      </c>
      <c r="L1122" t="str">
        <f t="shared" si="36"/>
        <v>Street</v>
      </c>
      <c r="Q1122" t="s">
        <v>671</v>
      </c>
    </row>
    <row r="1123" spans="1:17" x14ac:dyDescent="0.3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x14ac:dyDescent="0.3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x14ac:dyDescent="0.3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-3043.83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</v>
      </c>
      <c r="L1125" t="str">
        <f t="shared" si="36"/>
        <v>Street</v>
      </c>
      <c r="Q1125" t="s">
        <v>674</v>
      </c>
    </row>
    <row r="1126" spans="1:17" x14ac:dyDescent="0.3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17.95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17.7</v>
      </c>
      <c r="L1126" t="str">
        <f t="shared" si="36"/>
        <v>Street</v>
      </c>
      <c r="Q1126" t="s">
        <v>675</v>
      </c>
    </row>
    <row r="1127" spans="1:17" x14ac:dyDescent="0.3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</v>
      </c>
      <c r="G1127">
        <f t="shared" si="31"/>
        <v>-5184.97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380077.48</v>
      </c>
      <c r="L1127" t="str">
        <f t="shared" si="36"/>
        <v>3-Small C&amp;I</v>
      </c>
      <c r="Q1127" t="s">
        <v>676</v>
      </c>
    </row>
    <row r="1128" spans="1:17" x14ac:dyDescent="0.3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-27.83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</v>
      </c>
      <c r="L1128" t="str">
        <f t="shared" si="36"/>
        <v>3-Small C&amp;I</v>
      </c>
      <c r="Q1128" t="s">
        <v>677</v>
      </c>
    </row>
    <row r="1129" spans="1:17" x14ac:dyDescent="0.3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6002.28</v>
      </c>
      <c r="G1129">
        <f t="shared" si="31"/>
        <v>-81.03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x14ac:dyDescent="0.3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49046.45</v>
      </c>
      <c r="G1130">
        <f t="shared" si="31"/>
        <v>-662.26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</v>
      </c>
      <c r="L1130" t="str">
        <f t="shared" si="36"/>
        <v>3-Small C&amp;I</v>
      </c>
      <c r="Q1130" t="s">
        <v>679</v>
      </c>
    </row>
    <row r="1131" spans="1:17" x14ac:dyDescent="0.3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-537.41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</v>
      </c>
      <c r="L1131" t="str">
        <f t="shared" si="36"/>
        <v>4-Medium C&amp;I</v>
      </c>
      <c r="Q1131" t="s">
        <v>680</v>
      </c>
    </row>
    <row r="1132" spans="1:17" x14ac:dyDescent="0.3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</v>
      </c>
      <c r="L1132" t="str">
        <f t="shared" si="36"/>
        <v>4-Medium C&amp;I</v>
      </c>
      <c r="Q1132" t="s">
        <v>681</v>
      </c>
    </row>
    <row r="1133" spans="1:17" x14ac:dyDescent="0.3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</v>
      </c>
      <c r="G1133">
        <f t="shared" si="31"/>
        <v>-20.05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x14ac:dyDescent="0.3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1448328.13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1446590.15</v>
      </c>
      <c r="L1134" t="str">
        <f t="shared" si="36"/>
        <v>5-Large C&amp;I</v>
      </c>
      <c r="Q1134" t="s">
        <v>683</v>
      </c>
    </row>
    <row r="1135" spans="1:17" x14ac:dyDescent="0.3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-39418.21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x14ac:dyDescent="0.3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</v>
      </c>
      <c r="G1136">
        <f t="shared" si="31"/>
        <v>-8697.33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x14ac:dyDescent="0.3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</v>
      </c>
      <c r="L1137" t="str">
        <f t="shared" si="36"/>
        <v>3-Small C&amp;I</v>
      </c>
    </row>
    <row r="1138" spans="1:12" x14ac:dyDescent="0.3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x14ac:dyDescent="0.3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</v>
      </c>
      <c r="G1139">
        <v>-0.45</v>
      </c>
      <c r="H1139">
        <v>0</v>
      </c>
      <c r="I1139">
        <v>0</v>
      </c>
      <c r="J1139">
        <v>0</v>
      </c>
      <c r="K1139">
        <v>33.22</v>
      </c>
      <c r="L1139" t="str">
        <f t="shared" si="36"/>
        <v>3-Small C&amp;I</v>
      </c>
    </row>
    <row r="1140" spans="1:12" x14ac:dyDescent="0.3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x14ac:dyDescent="0.3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-34.26</v>
      </c>
      <c r="H1141">
        <v>0</v>
      </c>
      <c r="I1141">
        <v>0</v>
      </c>
      <c r="J1141">
        <v>0</v>
      </c>
      <c r="K1141">
        <v>2504.81</v>
      </c>
      <c r="L1141" t="str">
        <f t="shared" si="36"/>
        <v>3-Small C&amp;I</v>
      </c>
    </row>
    <row r="1142" spans="1:12" x14ac:dyDescent="0.3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x14ac:dyDescent="0.3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</v>
      </c>
      <c r="G1143">
        <v>-90.05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x14ac:dyDescent="0.3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</v>
      </c>
      <c r="G1144">
        <v>-21356.91</v>
      </c>
      <c r="H1144">
        <v>0</v>
      </c>
      <c r="I1144">
        <v>0</v>
      </c>
      <c r="J1144">
        <v>0</v>
      </c>
      <c r="K1144">
        <v>665372.26</v>
      </c>
      <c r="L1144" t="str">
        <f t="shared" si="36"/>
        <v>1-Residential</v>
      </c>
    </row>
    <row r="1145" spans="1:12" x14ac:dyDescent="0.3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</v>
      </c>
      <c r="G1145">
        <v>-349.39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x14ac:dyDescent="0.3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x14ac:dyDescent="0.3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</v>
      </c>
      <c r="G1147">
        <v>-6.11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x14ac:dyDescent="0.3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1.68</v>
      </c>
      <c r="L1148" t="str">
        <f t="shared" si="36"/>
        <v>Street</v>
      </c>
    </row>
    <row r="1149" spans="1:12" x14ac:dyDescent="0.3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606.91</v>
      </c>
      <c r="G1149">
        <v>-0.73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x14ac:dyDescent="0.3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</v>
      </c>
      <c r="G1150">
        <v>-1.4</v>
      </c>
      <c r="H1150">
        <v>0</v>
      </c>
      <c r="I1150">
        <v>0</v>
      </c>
      <c r="J1150">
        <v>0</v>
      </c>
      <c r="K1150">
        <v>43.69</v>
      </c>
      <c r="L1150" t="str">
        <f t="shared" si="36"/>
        <v>1-Residential</v>
      </c>
    </row>
    <row r="1151" spans="1:12" x14ac:dyDescent="0.3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x14ac:dyDescent="0.3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-6.43</v>
      </c>
      <c r="H1152">
        <v>0</v>
      </c>
      <c r="I1152">
        <v>0</v>
      </c>
      <c r="J1152">
        <v>0</v>
      </c>
      <c r="K1152">
        <v>470.32</v>
      </c>
      <c r="L1152" t="str">
        <f t="shared" si="36"/>
        <v>3-Small C&amp;I</v>
      </c>
    </row>
    <row r="1153" spans="1:12" x14ac:dyDescent="0.3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x14ac:dyDescent="0.3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x14ac:dyDescent="0.3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x14ac:dyDescent="0.3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x14ac:dyDescent="0.3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575789.99</v>
      </c>
      <c r="G1157">
        <v>-690.84</v>
      </c>
      <c r="H1157">
        <v>0</v>
      </c>
      <c r="I1157">
        <v>0</v>
      </c>
      <c r="J1157">
        <v>0</v>
      </c>
      <c r="K1157">
        <v>575099.15</v>
      </c>
      <c r="L1157" t="str">
        <f t="shared" si="36"/>
        <v>4-Medium C&amp;I</v>
      </c>
    </row>
    <row r="1158" spans="1:12" x14ac:dyDescent="0.3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</v>
      </c>
      <c r="G1158">
        <v>-374.77</v>
      </c>
      <c r="H1158">
        <v>0</v>
      </c>
      <c r="I1158">
        <v>0</v>
      </c>
      <c r="J1158">
        <v>0</v>
      </c>
      <c r="K1158">
        <v>311957.24</v>
      </c>
      <c r="L1158" t="str">
        <f t="shared" si="36"/>
        <v>4-Medium C&amp;I</v>
      </c>
    </row>
    <row r="1159" spans="1:12" x14ac:dyDescent="0.3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x14ac:dyDescent="0.3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</v>
      </c>
      <c r="H1160">
        <v>0</v>
      </c>
      <c r="I1160">
        <v>0</v>
      </c>
      <c r="J1160">
        <v>0</v>
      </c>
      <c r="K1160">
        <v>25103236.52</v>
      </c>
      <c r="L1160" t="str">
        <f t="shared" ref="L1160:L1223" si="37">VLOOKUP(E1160,N:O,2,FALSE)</f>
        <v>1-Residential</v>
      </c>
    </row>
    <row r="1161" spans="1:12" x14ac:dyDescent="0.3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3947728.84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x14ac:dyDescent="0.3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-813.42</v>
      </c>
      <c r="H1162">
        <v>0</v>
      </c>
      <c r="I1162">
        <v>0</v>
      </c>
      <c r="J1162">
        <v>0</v>
      </c>
      <c r="K1162">
        <v>59433.9</v>
      </c>
      <c r="L1162" t="str">
        <f t="shared" si="37"/>
        <v>Street</v>
      </c>
    </row>
    <row r="1163" spans="1:12" x14ac:dyDescent="0.3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x14ac:dyDescent="0.3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-3.51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x14ac:dyDescent="0.3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x14ac:dyDescent="0.3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x14ac:dyDescent="0.3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-1718.34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x14ac:dyDescent="0.3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13.7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x14ac:dyDescent="0.3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</v>
      </c>
      <c r="H1169">
        <v>0</v>
      </c>
      <c r="I1169">
        <v>0</v>
      </c>
      <c r="J1169">
        <v>0</v>
      </c>
      <c r="K1169">
        <v>287107.32</v>
      </c>
      <c r="L1169" t="str">
        <f t="shared" si="37"/>
        <v>3-Small C&amp;I</v>
      </c>
    </row>
    <row r="1170" spans="1:12" x14ac:dyDescent="0.3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-27.83</v>
      </c>
      <c r="H1170">
        <v>0</v>
      </c>
      <c r="I1170">
        <v>0</v>
      </c>
      <c r="J1170">
        <v>0</v>
      </c>
      <c r="K1170">
        <v>2033.16</v>
      </c>
      <c r="L1170" t="str">
        <f t="shared" si="37"/>
        <v>3-Small C&amp;I</v>
      </c>
    </row>
    <row r="1171" spans="1:12" x14ac:dyDescent="0.3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3363.39</v>
      </c>
      <c r="G1171">
        <v>-45.42</v>
      </c>
      <c r="H1171">
        <v>0</v>
      </c>
      <c r="I1171">
        <v>0</v>
      </c>
      <c r="J1171">
        <v>0</v>
      </c>
      <c r="K1171">
        <v>3317.97</v>
      </c>
      <c r="L1171" t="str">
        <f t="shared" si="37"/>
        <v>3-Small C&amp;I</v>
      </c>
    </row>
    <row r="1172" spans="1:12" x14ac:dyDescent="0.3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</v>
      </c>
      <c r="G1172">
        <v>-405.09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x14ac:dyDescent="0.3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x14ac:dyDescent="0.3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</v>
      </c>
      <c r="L1174" t="str">
        <f t="shared" si="37"/>
        <v>4-Medium C&amp;I</v>
      </c>
    </row>
    <row r="1175" spans="1:12" x14ac:dyDescent="0.3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24063.03</v>
      </c>
      <c r="G1175">
        <v>-28.86</v>
      </c>
      <c r="H1175">
        <v>0</v>
      </c>
      <c r="I1175">
        <v>0</v>
      </c>
      <c r="J1175">
        <v>0</v>
      </c>
      <c r="K1175">
        <v>24034.17</v>
      </c>
      <c r="L1175" t="str">
        <f t="shared" si="37"/>
        <v>4-Medium C&amp;I</v>
      </c>
    </row>
    <row r="1176" spans="1:12" x14ac:dyDescent="0.3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x14ac:dyDescent="0.3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801775.57</v>
      </c>
      <c r="L1177" t="str">
        <f t="shared" si="37"/>
        <v>1-Residential</v>
      </c>
    </row>
    <row r="1178" spans="1:12" x14ac:dyDescent="0.3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x14ac:dyDescent="0.3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x14ac:dyDescent="0.3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100.57</v>
      </c>
      <c r="G1180">
        <v>-1.35</v>
      </c>
      <c r="H1180">
        <v>0</v>
      </c>
      <c r="I1180">
        <v>0</v>
      </c>
      <c r="J1180">
        <v>0</v>
      </c>
      <c r="K1180">
        <v>99.22</v>
      </c>
      <c r="L1180" t="str">
        <f t="shared" si="37"/>
        <v>3-Small C&amp;I</v>
      </c>
    </row>
    <row r="1181" spans="1:12" x14ac:dyDescent="0.3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</v>
      </c>
      <c r="G1181">
        <v>-0.45</v>
      </c>
      <c r="H1181">
        <v>0</v>
      </c>
      <c r="I1181">
        <v>0</v>
      </c>
      <c r="J1181">
        <v>0</v>
      </c>
      <c r="K1181">
        <v>33.22</v>
      </c>
      <c r="L1181" t="str">
        <f t="shared" si="37"/>
        <v>3-Small C&amp;I</v>
      </c>
    </row>
    <row r="1182" spans="1:12" x14ac:dyDescent="0.3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202.17</v>
      </c>
      <c r="L1182" t="str">
        <f t="shared" si="37"/>
        <v>3-Small C&amp;I</v>
      </c>
    </row>
    <row r="1183" spans="1:12" x14ac:dyDescent="0.3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</v>
      </c>
      <c r="H1183">
        <v>0</v>
      </c>
      <c r="I1183">
        <v>0</v>
      </c>
      <c r="J1183">
        <v>0</v>
      </c>
      <c r="K1183">
        <v>2507.69</v>
      </c>
      <c r="L1183" t="str">
        <f t="shared" si="37"/>
        <v>3-Small C&amp;I</v>
      </c>
    </row>
    <row r="1184" spans="1:12" x14ac:dyDescent="0.3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</v>
      </c>
      <c r="L1184" t="str">
        <f t="shared" si="37"/>
        <v>4-Medium C&amp;I</v>
      </c>
    </row>
    <row r="1185" spans="1:12" x14ac:dyDescent="0.3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73722.37</v>
      </c>
      <c r="G1185">
        <v>-88.47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x14ac:dyDescent="0.3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</v>
      </c>
      <c r="G1186">
        <v>-27519.32</v>
      </c>
      <c r="H1186">
        <v>0</v>
      </c>
      <c r="I1186">
        <v>0</v>
      </c>
      <c r="J1186">
        <v>0</v>
      </c>
      <c r="K1186">
        <v>857345.09</v>
      </c>
      <c r="L1186" t="str">
        <f t="shared" si="37"/>
        <v>1-Residential</v>
      </c>
    </row>
    <row r="1187" spans="1:12" x14ac:dyDescent="0.3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-328.76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x14ac:dyDescent="0.3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-14.53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x14ac:dyDescent="0.3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</v>
      </c>
      <c r="G1189">
        <v>-6.25</v>
      </c>
      <c r="H1189">
        <v>0</v>
      </c>
      <c r="I1189">
        <v>0</v>
      </c>
      <c r="J1189">
        <v>0</v>
      </c>
      <c r="K1189">
        <v>456.86</v>
      </c>
      <c r="L1189" t="str">
        <f t="shared" si="37"/>
        <v>Street</v>
      </c>
    </row>
    <row r="1190" spans="1:12" x14ac:dyDescent="0.3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x14ac:dyDescent="0.3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</v>
      </c>
      <c r="G1191">
        <v>-4.6500000000000004</v>
      </c>
      <c r="H1191">
        <v>0</v>
      </c>
      <c r="I1191">
        <v>0</v>
      </c>
      <c r="J1191">
        <v>0</v>
      </c>
      <c r="K1191">
        <v>339.77</v>
      </c>
      <c r="L1191" t="str">
        <f t="shared" si="37"/>
        <v>3-Small C&amp;I</v>
      </c>
    </row>
    <row r="1192" spans="1:12" x14ac:dyDescent="0.3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505.34</v>
      </c>
      <c r="G1192">
        <v>-15.71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x14ac:dyDescent="0.3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x14ac:dyDescent="0.3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</v>
      </c>
      <c r="G1194">
        <v>-5.86</v>
      </c>
      <c r="H1194">
        <v>0</v>
      </c>
      <c r="I1194">
        <v>0</v>
      </c>
      <c r="J1194">
        <v>0</v>
      </c>
      <c r="K1194">
        <v>427.93</v>
      </c>
      <c r="L1194" t="str">
        <f t="shared" si="37"/>
        <v>3-Small C&amp;I</v>
      </c>
    </row>
    <row r="1195" spans="1:12" x14ac:dyDescent="0.3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13053.97</v>
      </c>
      <c r="G1195">
        <v>-176.01</v>
      </c>
      <c r="H1195">
        <v>0</v>
      </c>
      <c r="I1195">
        <v>0</v>
      </c>
      <c r="J1195">
        <v>0</v>
      </c>
      <c r="K1195">
        <v>12877.96</v>
      </c>
      <c r="L1195" t="str">
        <f t="shared" si="37"/>
        <v>3-Small C&amp;I</v>
      </c>
    </row>
    <row r="1196" spans="1:12" x14ac:dyDescent="0.3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</v>
      </c>
      <c r="G1196">
        <v>-1525.62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x14ac:dyDescent="0.3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780410.73</v>
      </c>
      <c r="G1197">
        <v>-10534.7</v>
      </c>
      <c r="H1197">
        <v>0</v>
      </c>
      <c r="I1197">
        <v>0</v>
      </c>
      <c r="J1197">
        <v>0</v>
      </c>
      <c r="K1197">
        <v>769876.03</v>
      </c>
      <c r="L1197" t="str">
        <f t="shared" si="37"/>
        <v>3-Small C&amp;I</v>
      </c>
    </row>
    <row r="1198" spans="1:12" x14ac:dyDescent="0.3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x14ac:dyDescent="0.3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</v>
      </c>
      <c r="H1199">
        <v>0</v>
      </c>
      <c r="I1199">
        <v>0</v>
      </c>
      <c r="J1199">
        <v>0</v>
      </c>
      <c r="K1199">
        <v>576740.04</v>
      </c>
      <c r="L1199" t="str">
        <f t="shared" si="37"/>
        <v>4-Medium C&amp;I</v>
      </c>
    </row>
    <row r="1200" spans="1:12" x14ac:dyDescent="0.3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386221.66</v>
      </c>
      <c r="G1200">
        <v>-463.4</v>
      </c>
      <c r="H1200">
        <v>0</v>
      </c>
      <c r="I1200">
        <v>0</v>
      </c>
      <c r="J1200">
        <v>0</v>
      </c>
      <c r="K1200">
        <v>385758.26</v>
      </c>
      <c r="L1200" t="str">
        <f t="shared" si="37"/>
        <v>4-Medium C&amp;I</v>
      </c>
    </row>
    <row r="1201" spans="1:12" x14ac:dyDescent="0.3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x14ac:dyDescent="0.3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x14ac:dyDescent="0.3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</v>
      </c>
      <c r="H1203">
        <v>0</v>
      </c>
      <c r="I1203">
        <v>0</v>
      </c>
      <c r="J1203">
        <v>0</v>
      </c>
      <c r="K1203">
        <v>4863244.49</v>
      </c>
      <c r="L1203" t="str">
        <f t="shared" si="37"/>
        <v>2-Low Income Residential</v>
      </c>
    </row>
    <row r="1204" spans="1:12" x14ac:dyDescent="0.3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</v>
      </c>
      <c r="H1204">
        <v>0</v>
      </c>
      <c r="I1204">
        <v>0</v>
      </c>
      <c r="J1204">
        <v>0</v>
      </c>
      <c r="K1204">
        <v>65038.31</v>
      </c>
      <c r="L1204" t="str">
        <f t="shared" si="37"/>
        <v>Street</v>
      </c>
    </row>
    <row r="1205" spans="1:12" x14ac:dyDescent="0.3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</v>
      </c>
      <c r="G1205">
        <v>-34.71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x14ac:dyDescent="0.3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265.52</v>
      </c>
      <c r="G1206">
        <v>-3.58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x14ac:dyDescent="0.3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</v>
      </c>
      <c r="G1207">
        <v>-4.38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x14ac:dyDescent="0.3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x14ac:dyDescent="0.3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</v>
      </c>
      <c r="L1209" t="str">
        <f t="shared" si="37"/>
        <v>Street</v>
      </c>
    </row>
    <row r="1210" spans="1:12" x14ac:dyDescent="0.3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x14ac:dyDescent="0.3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511444.35</v>
      </c>
      <c r="G1211">
        <v>-6905.32</v>
      </c>
      <c r="H1211">
        <v>0</v>
      </c>
      <c r="I1211">
        <v>0</v>
      </c>
      <c r="J1211">
        <v>0</v>
      </c>
      <c r="K1211">
        <v>504539.03</v>
      </c>
      <c r="L1211" t="str">
        <f t="shared" si="37"/>
        <v>3-Small C&amp;I</v>
      </c>
    </row>
    <row r="1212" spans="1:12" x14ac:dyDescent="0.3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-27.97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x14ac:dyDescent="0.3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</v>
      </c>
      <c r="G1213">
        <v>-60.83</v>
      </c>
      <c r="H1213">
        <v>0</v>
      </c>
      <c r="I1213">
        <v>0</v>
      </c>
      <c r="J1213">
        <v>0</v>
      </c>
      <c r="K1213">
        <v>4445.55</v>
      </c>
      <c r="L1213" t="str">
        <f t="shared" si="37"/>
        <v>3-Small C&amp;I</v>
      </c>
    </row>
    <row r="1214" spans="1:12" x14ac:dyDescent="0.3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</v>
      </c>
      <c r="G1214">
        <v>-756.99</v>
      </c>
      <c r="H1214">
        <v>0</v>
      </c>
      <c r="I1214">
        <v>0</v>
      </c>
      <c r="J1214">
        <v>0</v>
      </c>
      <c r="K1214">
        <v>55337.38</v>
      </c>
      <c r="L1214" t="str">
        <f t="shared" si="37"/>
        <v>3-Small C&amp;I</v>
      </c>
    </row>
    <row r="1215" spans="1:12" x14ac:dyDescent="0.3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</v>
      </c>
      <c r="H1215">
        <v>0</v>
      </c>
      <c r="I1215">
        <v>0</v>
      </c>
      <c r="J1215">
        <v>0</v>
      </c>
      <c r="K1215">
        <v>587791.46</v>
      </c>
      <c r="L1215" t="str">
        <f t="shared" si="37"/>
        <v>4-Medium C&amp;I</v>
      </c>
    </row>
    <row r="1216" spans="1:12" x14ac:dyDescent="0.3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14009.55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x14ac:dyDescent="0.3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</v>
      </c>
      <c r="G1217">
        <v>-11.89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x14ac:dyDescent="0.3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</v>
      </c>
      <c r="G1218">
        <v>-1911.19</v>
      </c>
      <c r="H1218">
        <v>0</v>
      </c>
      <c r="I1218">
        <v>0</v>
      </c>
      <c r="J1218">
        <v>0</v>
      </c>
      <c r="K1218">
        <v>1590743.37</v>
      </c>
      <c r="L1218" t="str">
        <f t="shared" si="37"/>
        <v>5-Large C&amp;I</v>
      </c>
    </row>
    <row r="1219" spans="1:12" x14ac:dyDescent="0.3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1717531.13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x14ac:dyDescent="0.3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332159.3</v>
      </c>
      <c r="G1220">
        <v>-10330.32</v>
      </c>
      <c r="H1220">
        <v>0</v>
      </c>
      <c r="I1220">
        <v>0</v>
      </c>
      <c r="J1220">
        <v>0</v>
      </c>
      <c r="K1220">
        <v>321828.98</v>
      </c>
      <c r="L1220" t="str">
        <f t="shared" si="37"/>
        <v>2-Low Income Residential</v>
      </c>
    </row>
    <row r="1221" spans="1:12" x14ac:dyDescent="0.3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-15.12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x14ac:dyDescent="0.3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3.51</v>
      </c>
      <c r="G1222">
        <v>-0.05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x14ac:dyDescent="0.3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230420.18</v>
      </c>
      <c r="G1223">
        <v>-3097.08</v>
      </c>
      <c r="H1223">
        <v>0</v>
      </c>
      <c r="I1223">
        <v>0</v>
      </c>
      <c r="J1223">
        <v>0</v>
      </c>
      <c r="K1223">
        <v>227323.1</v>
      </c>
      <c r="L1223" t="str">
        <f t="shared" si="37"/>
        <v>3-Small C&amp;I</v>
      </c>
    </row>
    <row r="1224" spans="1:12" x14ac:dyDescent="0.3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97.07</v>
      </c>
      <c r="G1224">
        <v>-1.3</v>
      </c>
      <c r="H1224">
        <v>0</v>
      </c>
      <c r="I1224">
        <v>0</v>
      </c>
      <c r="J1224">
        <v>0</v>
      </c>
      <c r="K1224">
        <v>95.77</v>
      </c>
      <c r="L1224" t="str">
        <f t="shared" ref="L1224:L1287" si="38">VLOOKUP(E1224,N:O,2,FALSE)</f>
        <v>3-Small C&amp;I</v>
      </c>
    </row>
    <row r="1225" spans="1:12" x14ac:dyDescent="0.3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</v>
      </c>
      <c r="G1225">
        <v>-0.45</v>
      </c>
      <c r="H1225">
        <v>0</v>
      </c>
      <c r="I1225">
        <v>0</v>
      </c>
      <c r="J1225">
        <v>0</v>
      </c>
      <c r="K1225">
        <v>33.22</v>
      </c>
      <c r="L1225" t="str">
        <f t="shared" si="38"/>
        <v>3-Small C&amp;I</v>
      </c>
    </row>
    <row r="1226" spans="1:12" x14ac:dyDescent="0.3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</v>
      </c>
      <c r="G1226">
        <v>-3.62</v>
      </c>
      <c r="H1226">
        <v>0</v>
      </c>
      <c r="I1226">
        <v>0</v>
      </c>
      <c r="J1226">
        <v>0</v>
      </c>
      <c r="K1226">
        <v>264.49</v>
      </c>
      <c r="L1226" t="str">
        <f t="shared" si="38"/>
        <v>3-Small C&amp;I</v>
      </c>
    </row>
    <row r="1227" spans="1:12" x14ac:dyDescent="0.3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</v>
      </c>
      <c r="G1227">
        <v>-41.34</v>
      </c>
      <c r="H1227">
        <v>0</v>
      </c>
      <c r="I1227">
        <v>0</v>
      </c>
      <c r="J1227">
        <v>0</v>
      </c>
      <c r="K1227">
        <v>3022.33</v>
      </c>
      <c r="L1227" t="str">
        <f t="shared" si="38"/>
        <v>3-Small C&amp;I</v>
      </c>
    </row>
    <row r="1228" spans="1:12" x14ac:dyDescent="0.3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x14ac:dyDescent="0.3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-134.32</v>
      </c>
      <c r="H1229">
        <v>0</v>
      </c>
      <c r="I1229">
        <v>0</v>
      </c>
      <c r="J1229">
        <v>0</v>
      </c>
      <c r="K1229">
        <v>111790.74</v>
      </c>
      <c r="L1229" t="str">
        <f t="shared" si="38"/>
        <v>5-Large C&amp;I</v>
      </c>
    </row>
    <row r="1230" spans="1:12" x14ac:dyDescent="0.3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x14ac:dyDescent="0.3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12830.14</v>
      </c>
      <c r="G1231">
        <v>-399.07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x14ac:dyDescent="0.3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x14ac:dyDescent="0.3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x14ac:dyDescent="0.3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x14ac:dyDescent="0.3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</v>
      </c>
      <c r="G1235">
        <v>-0.43</v>
      </c>
      <c r="H1235">
        <v>0</v>
      </c>
      <c r="I1235">
        <v>0</v>
      </c>
      <c r="J1235">
        <v>0</v>
      </c>
      <c r="K1235">
        <v>31.1</v>
      </c>
      <c r="L1235" t="str">
        <f t="shared" si="38"/>
        <v>3-Small C&amp;I</v>
      </c>
    </row>
    <row r="1236" spans="1:12" x14ac:dyDescent="0.3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</v>
      </c>
      <c r="H1236">
        <v>0</v>
      </c>
      <c r="I1236">
        <v>0</v>
      </c>
      <c r="J1236">
        <v>0</v>
      </c>
      <c r="K1236">
        <v>359.76</v>
      </c>
      <c r="L1236" t="str">
        <f t="shared" si="38"/>
        <v>1-Residential</v>
      </c>
    </row>
    <row r="1237" spans="1:12" x14ac:dyDescent="0.3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x14ac:dyDescent="0.3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x14ac:dyDescent="0.3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</v>
      </c>
      <c r="L1239" t="str">
        <f t="shared" si="38"/>
        <v>3-Small C&amp;I</v>
      </c>
    </row>
    <row r="1240" spans="1:12" x14ac:dyDescent="0.3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-1473.06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x14ac:dyDescent="0.3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x14ac:dyDescent="0.3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x14ac:dyDescent="0.3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677890.99</v>
      </c>
      <c r="G1243">
        <v>-813.41</v>
      </c>
      <c r="H1243">
        <v>0</v>
      </c>
      <c r="I1243">
        <v>0</v>
      </c>
      <c r="J1243">
        <v>0</v>
      </c>
      <c r="K1243">
        <v>677077.58</v>
      </c>
      <c r="L1243" t="str">
        <f t="shared" si="38"/>
        <v>4-Medium C&amp;I</v>
      </c>
    </row>
    <row r="1244" spans="1:12" x14ac:dyDescent="0.3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</v>
      </c>
      <c r="G1244">
        <v>-476.59</v>
      </c>
      <c r="H1244">
        <v>0</v>
      </c>
      <c r="I1244">
        <v>0</v>
      </c>
      <c r="J1244">
        <v>0</v>
      </c>
      <c r="K1244">
        <v>396675.86</v>
      </c>
      <c r="L1244" t="str">
        <f t="shared" si="38"/>
        <v>4-Medium C&amp;I</v>
      </c>
    </row>
    <row r="1245" spans="1:12" x14ac:dyDescent="0.3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x14ac:dyDescent="0.3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x14ac:dyDescent="0.3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x14ac:dyDescent="0.3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x14ac:dyDescent="0.3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</v>
      </c>
      <c r="G1249">
        <v>-36.1</v>
      </c>
      <c r="H1249">
        <v>0</v>
      </c>
      <c r="I1249">
        <v>0</v>
      </c>
      <c r="J1249">
        <v>0</v>
      </c>
      <c r="K1249">
        <v>2638.59</v>
      </c>
      <c r="L1249" t="str">
        <f t="shared" si="38"/>
        <v>Street</v>
      </c>
    </row>
    <row r="1250" spans="1:12" x14ac:dyDescent="0.3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x14ac:dyDescent="0.3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66.05</v>
      </c>
      <c r="H1251">
        <v>0</v>
      </c>
      <c r="I1251">
        <v>0</v>
      </c>
      <c r="J1251">
        <v>0</v>
      </c>
      <c r="K1251">
        <v>-4826.72</v>
      </c>
      <c r="L1251" t="str">
        <f t="shared" si="38"/>
        <v>Street</v>
      </c>
    </row>
    <row r="1252" spans="1:12" x14ac:dyDescent="0.3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-1558.83</v>
      </c>
      <c r="H1252">
        <v>0</v>
      </c>
      <c r="I1252">
        <v>0</v>
      </c>
      <c r="J1252">
        <v>0</v>
      </c>
      <c r="K1252">
        <v>113976.76</v>
      </c>
      <c r="L1252" t="str">
        <f t="shared" si="38"/>
        <v>Street</v>
      </c>
    </row>
    <row r="1253" spans="1:12" x14ac:dyDescent="0.3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</v>
      </c>
      <c r="G1253">
        <v>-1460.61</v>
      </c>
      <c r="H1253">
        <v>0</v>
      </c>
      <c r="I1253">
        <v>0</v>
      </c>
      <c r="J1253">
        <v>0</v>
      </c>
      <c r="K1253">
        <v>107877.99</v>
      </c>
      <c r="L1253" t="str">
        <f t="shared" si="38"/>
        <v>Street</v>
      </c>
    </row>
    <row r="1254" spans="1:12" x14ac:dyDescent="0.3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</v>
      </c>
      <c r="H1254">
        <v>0</v>
      </c>
      <c r="I1254">
        <v>0</v>
      </c>
      <c r="J1254">
        <v>0</v>
      </c>
      <c r="K1254">
        <v>14.37</v>
      </c>
      <c r="L1254" t="str">
        <f t="shared" si="38"/>
        <v>Street</v>
      </c>
    </row>
    <row r="1255" spans="1:12" x14ac:dyDescent="0.3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x14ac:dyDescent="0.3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x14ac:dyDescent="0.3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</v>
      </c>
      <c r="L1257" t="str">
        <f t="shared" si="38"/>
        <v>3-Small C&amp;I</v>
      </c>
    </row>
    <row r="1258" spans="1:12" x14ac:dyDescent="0.3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x14ac:dyDescent="0.3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458453.86</v>
      </c>
      <c r="G1259">
        <v>-550.1</v>
      </c>
      <c r="H1259">
        <v>0</v>
      </c>
      <c r="I1259">
        <v>0</v>
      </c>
      <c r="J1259">
        <v>0</v>
      </c>
      <c r="K1259">
        <v>457903.76</v>
      </c>
      <c r="L1259" t="str">
        <f t="shared" si="38"/>
        <v>4-Medium C&amp;I</v>
      </c>
    </row>
    <row r="1260" spans="1:12" x14ac:dyDescent="0.3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</v>
      </c>
      <c r="H1260">
        <v>0</v>
      </c>
      <c r="I1260">
        <v>0</v>
      </c>
      <c r="J1260">
        <v>0</v>
      </c>
      <c r="K1260">
        <v>23041.03</v>
      </c>
      <c r="L1260" t="str">
        <f t="shared" si="38"/>
        <v>4-Medium C&amp;I</v>
      </c>
    </row>
    <row r="1261" spans="1:12" x14ac:dyDescent="0.3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x14ac:dyDescent="0.3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-1585.83</v>
      </c>
      <c r="H1262">
        <v>0</v>
      </c>
      <c r="I1262">
        <v>0</v>
      </c>
      <c r="J1262">
        <v>0</v>
      </c>
      <c r="K1262">
        <v>1319916.92</v>
      </c>
      <c r="L1262" t="str">
        <f t="shared" si="38"/>
        <v>5-Large C&amp;I</v>
      </c>
    </row>
    <row r="1263" spans="1:12" x14ac:dyDescent="0.3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-36644.06</v>
      </c>
      <c r="H1263">
        <v>0</v>
      </c>
      <c r="I1263">
        <v>0</v>
      </c>
      <c r="J1263">
        <v>0</v>
      </c>
      <c r="K1263">
        <v>1141690.94</v>
      </c>
      <c r="L1263" t="str">
        <f t="shared" si="38"/>
        <v>1-Residential</v>
      </c>
    </row>
    <row r="1264" spans="1:12" x14ac:dyDescent="0.3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233511.11</v>
      </c>
      <c r="G1264">
        <v>-7261.98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x14ac:dyDescent="0.3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x14ac:dyDescent="0.3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-1.44</v>
      </c>
      <c r="H1266">
        <v>0</v>
      </c>
      <c r="I1266">
        <v>0</v>
      </c>
      <c r="J1266">
        <v>0</v>
      </c>
      <c r="K1266">
        <v>106.26</v>
      </c>
      <c r="L1266" t="str">
        <f t="shared" si="38"/>
        <v>3-Small C&amp;I</v>
      </c>
    </row>
    <row r="1267" spans="1:12" x14ac:dyDescent="0.3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</v>
      </c>
      <c r="G1267">
        <v>-0.45</v>
      </c>
      <c r="H1267">
        <v>0</v>
      </c>
      <c r="I1267">
        <v>0</v>
      </c>
      <c r="J1267">
        <v>0</v>
      </c>
      <c r="K1267">
        <v>33.22</v>
      </c>
      <c r="L1267" t="str">
        <f t="shared" si="38"/>
        <v>3-Small C&amp;I</v>
      </c>
    </row>
    <row r="1268" spans="1:12" x14ac:dyDescent="0.3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</v>
      </c>
      <c r="G1268">
        <v>-5.12</v>
      </c>
      <c r="H1268">
        <v>0</v>
      </c>
      <c r="I1268">
        <v>0</v>
      </c>
      <c r="J1268">
        <v>0</v>
      </c>
      <c r="K1268">
        <v>375.23</v>
      </c>
      <c r="L1268" t="str">
        <f t="shared" si="38"/>
        <v>3-Small C&amp;I</v>
      </c>
    </row>
    <row r="1269" spans="1:12" x14ac:dyDescent="0.3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</v>
      </c>
      <c r="G1269">
        <v>-44.49</v>
      </c>
      <c r="H1269">
        <v>0</v>
      </c>
      <c r="I1269">
        <v>0</v>
      </c>
      <c r="J1269">
        <v>0</v>
      </c>
      <c r="K1269">
        <v>3253.45</v>
      </c>
      <c r="L1269" t="str">
        <f t="shared" si="38"/>
        <v>3-Small C&amp;I</v>
      </c>
    </row>
    <row r="1270" spans="1:12" x14ac:dyDescent="0.3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171912.21</v>
      </c>
      <c r="G1270">
        <v>-206.28</v>
      </c>
      <c r="H1270">
        <v>0</v>
      </c>
      <c r="I1270">
        <v>0</v>
      </c>
      <c r="J1270">
        <v>0</v>
      </c>
      <c r="K1270">
        <v>171705.93</v>
      </c>
      <c r="L1270" t="str">
        <f t="shared" si="38"/>
        <v>4-Medium C&amp;I</v>
      </c>
    </row>
    <row r="1271" spans="1:12" x14ac:dyDescent="0.3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92368.12</v>
      </c>
      <c r="G1271">
        <v>-110.85</v>
      </c>
      <c r="H1271">
        <v>0</v>
      </c>
      <c r="I1271">
        <v>0</v>
      </c>
      <c r="J1271">
        <v>0</v>
      </c>
      <c r="K1271">
        <v>92257.27</v>
      </c>
      <c r="L1271" t="str">
        <f t="shared" si="38"/>
        <v>5-Large C&amp;I</v>
      </c>
    </row>
    <row r="1272" spans="1:12" x14ac:dyDescent="0.3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-48768.95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x14ac:dyDescent="0.3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-379.82</v>
      </c>
      <c r="H1273">
        <v>0</v>
      </c>
      <c r="I1273">
        <v>0</v>
      </c>
      <c r="J1273">
        <v>0</v>
      </c>
      <c r="K1273">
        <v>11834.53</v>
      </c>
      <c r="L1273" t="str">
        <f t="shared" si="38"/>
        <v>2-Low Income Residential</v>
      </c>
    </row>
    <row r="1274" spans="1:12" x14ac:dyDescent="0.3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x14ac:dyDescent="0.3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501.51</v>
      </c>
      <c r="G1275">
        <v>-6.78</v>
      </c>
      <c r="H1275">
        <v>0</v>
      </c>
      <c r="I1275">
        <v>0</v>
      </c>
      <c r="J1275">
        <v>0</v>
      </c>
      <c r="K1275">
        <v>494.73</v>
      </c>
      <c r="L1275" t="str">
        <f t="shared" si="38"/>
        <v>Street</v>
      </c>
    </row>
    <row r="1276" spans="1:12" x14ac:dyDescent="0.3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1.92</v>
      </c>
      <c r="G1276">
        <v>-0.03</v>
      </c>
      <c r="H1276">
        <v>0</v>
      </c>
      <c r="I1276">
        <v>0</v>
      </c>
      <c r="J1276">
        <v>0</v>
      </c>
      <c r="K1276">
        <v>1.89</v>
      </c>
      <c r="L1276" t="str">
        <f t="shared" si="38"/>
        <v>Street</v>
      </c>
    </row>
    <row r="1277" spans="1:12" x14ac:dyDescent="0.3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</v>
      </c>
      <c r="G1277">
        <v>-1.61</v>
      </c>
      <c r="H1277">
        <v>0</v>
      </c>
      <c r="I1277">
        <v>0</v>
      </c>
      <c r="J1277">
        <v>0</v>
      </c>
      <c r="K1277">
        <v>1336.31</v>
      </c>
      <c r="L1277" t="str">
        <f t="shared" si="38"/>
        <v>4-Medium C&amp;I</v>
      </c>
    </row>
    <row r="1278" spans="1:12" x14ac:dyDescent="0.3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x14ac:dyDescent="0.3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</v>
      </c>
      <c r="G1279">
        <v>-1.84</v>
      </c>
      <c r="H1279">
        <v>0</v>
      </c>
      <c r="I1279">
        <v>0</v>
      </c>
      <c r="J1279">
        <v>0</v>
      </c>
      <c r="K1279">
        <v>57.15</v>
      </c>
      <c r="L1279" t="str">
        <f t="shared" si="38"/>
        <v>2-Low Income Residential</v>
      </c>
    </row>
    <row r="1280" spans="1:12" x14ac:dyDescent="0.3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x14ac:dyDescent="0.3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</v>
      </c>
      <c r="G1281">
        <v>-6.83</v>
      </c>
      <c r="H1281">
        <v>0</v>
      </c>
      <c r="I1281">
        <v>0</v>
      </c>
      <c r="J1281">
        <v>0</v>
      </c>
      <c r="K1281">
        <v>498.84</v>
      </c>
      <c r="L1281" t="str">
        <f t="shared" si="38"/>
        <v>3-Small C&amp;I</v>
      </c>
    </row>
    <row r="1282" spans="1:12" x14ac:dyDescent="0.3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</v>
      </c>
      <c r="H1282">
        <v>0</v>
      </c>
      <c r="I1282">
        <v>0</v>
      </c>
      <c r="J1282">
        <v>0</v>
      </c>
      <c r="K1282">
        <v>12912.95</v>
      </c>
      <c r="L1282" t="str">
        <f t="shared" si="38"/>
        <v>3-Small C&amp;I</v>
      </c>
    </row>
    <row r="1283" spans="1:12" x14ac:dyDescent="0.3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-1467.86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x14ac:dyDescent="0.3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811193.09</v>
      </c>
      <c r="G1284">
        <v>-10949.81</v>
      </c>
      <c r="H1284">
        <v>0</v>
      </c>
      <c r="I1284">
        <v>0</v>
      </c>
      <c r="J1284">
        <v>0</v>
      </c>
      <c r="K1284">
        <v>800243.28</v>
      </c>
      <c r="L1284" t="str">
        <f t="shared" si="38"/>
        <v>3-Small C&amp;I</v>
      </c>
    </row>
    <row r="1285" spans="1:12" x14ac:dyDescent="0.3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x14ac:dyDescent="0.3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</v>
      </c>
      <c r="L1286" t="str">
        <f t="shared" si="38"/>
        <v>4-Medium C&amp;I</v>
      </c>
    </row>
    <row r="1287" spans="1:12" x14ac:dyDescent="0.3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377329.43</v>
      </c>
      <c r="G1287">
        <v>-452.79</v>
      </c>
      <c r="H1287">
        <v>0</v>
      </c>
      <c r="I1287">
        <v>0</v>
      </c>
      <c r="J1287">
        <v>0</v>
      </c>
      <c r="K1287">
        <v>376876.64</v>
      </c>
      <c r="L1287" t="str">
        <f t="shared" si="38"/>
        <v>4-Medium C&amp;I</v>
      </c>
    </row>
    <row r="1288" spans="1:12" x14ac:dyDescent="0.3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ref="L1288:L1351" si="39">VLOOKUP(E1288,N:O,2,FALSE)</f>
        <v>5-Large C&amp;I</v>
      </c>
    </row>
    <row r="1289" spans="1:12" x14ac:dyDescent="0.3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-1299259.93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x14ac:dyDescent="0.3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x14ac:dyDescent="0.3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75145.59</v>
      </c>
      <c r="L1291" t="str">
        <f t="shared" si="39"/>
        <v>Street</v>
      </c>
    </row>
    <row r="1292" spans="1:12" x14ac:dyDescent="0.3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2787.97</v>
      </c>
      <c r="G1292">
        <v>-37.64</v>
      </c>
      <c r="H1292">
        <v>0</v>
      </c>
      <c r="I1292">
        <v>0</v>
      </c>
      <c r="J1292">
        <v>0</v>
      </c>
      <c r="K1292">
        <v>2750.33</v>
      </c>
      <c r="L1292" t="str">
        <f t="shared" si="39"/>
        <v>Street</v>
      </c>
    </row>
    <row r="1293" spans="1:12" x14ac:dyDescent="0.3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</v>
      </c>
      <c r="G1293">
        <v>-3.88</v>
      </c>
      <c r="H1293">
        <v>0</v>
      </c>
      <c r="I1293">
        <v>0</v>
      </c>
      <c r="J1293">
        <v>0</v>
      </c>
      <c r="K1293">
        <v>283.8</v>
      </c>
      <c r="L1293" t="str">
        <f t="shared" si="39"/>
        <v>Street</v>
      </c>
    </row>
    <row r="1294" spans="1:12" x14ac:dyDescent="0.3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x14ac:dyDescent="0.3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125797.01</v>
      </c>
      <c r="L1295" t="str">
        <f t="shared" si="39"/>
        <v>Street</v>
      </c>
    </row>
    <row r="1296" spans="1:12" x14ac:dyDescent="0.3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x14ac:dyDescent="0.3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</v>
      </c>
      <c r="H1297">
        <v>0</v>
      </c>
      <c r="I1297">
        <v>0</v>
      </c>
      <c r="J1297">
        <v>0</v>
      </c>
      <c r="K1297">
        <v>14.89</v>
      </c>
      <c r="L1297" t="str">
        <f t="shared" si="39"/>
        <v>Street</v>
      </c>
    </row>
    <row r="1298" spans="1:12" x14ac:dyDescent="0.3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x14ac:dyDescent="0.3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x14ac:dyDescent="0.3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</v>
      </c>
      <c r="G1300">
        <v>-55.46</v>
      </c>
      <c r="H1300">
        <v>0</v>
      </c>
      <c r="I1300">
        <v>0</v>
      </c>
      <c r="J1300">
        <v>0</v>
      </c>
      <c r="K1300">
        <v>4052.76</v>
      </c>
      <c r="L1300" t="str">
        <f t="shared" si="39"/>
        <v>3-Small C&amp;I</v>
      </c>
    </row>
    <row r="1301" spans="1:12" x14ac:dyDescent="0.3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x14ac:dyDescent="0.3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</v>
      </c>
      <c r="G1302">
        <v>-616.52</v>
      </c>
      <c r="H1302">
        <v>0</v>
      </c>
      <c r="I1302">
        <v>0</v>
      </c>
      <c r="J1302">
        <v>0</v>
      </c>
      <c r="K1302">
        <v>513703.57</v>
      </c>
      <c r="L1302" t="str">
        <f t="shared" si="39"/>
        <v>4-Medium C&amp;I</v>
      </c>
    </row>
    <row r="1303" spans="1:12" x14ac:dyDescent="0.3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</v>
      </c>
      <c r="G1303">
        <v>-39.85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x14ac:dyDescent="0.3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x14ac:dyDescent="0.3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</v>
      </c>
      <c r="H1305">
        <v>0</v>
      </c>
      <c r="I1305">
        <v>0</v>
      </c>
      <c r="J1305">
        <v>0</v>
      </c>
      <c r="K1305">
        <v>1285269.07</v>
      </c>
      <c r="L1305" t="str">
        <f t="shared" si="39"/>
        <v>5-Large C&amp;I</v>
      </c>
    </row>
    <row r="1306" spans="1:12" x14ac:dyDescent="0.3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1696786.38</v>
      </c>
      <c r="G1306">
        <v>-52768.27</v>
      </c>
      <c r="H1306">
        <v>0</v>
      </c>
      <c r="I1306">
        <v>0</v>
      </c>
      <c r="J1306">
        <v>0</v>
      </c>
      <c r="K1306">
        <v>1644018.11</v>
      </c>
      <c r="L1306" t="str">
        <f t="shared" si="39"/>
        <v>1-Residential</v>
      </c>
    </row>
    <row r="1307" spans="1:12" x14ac:dyDescent="0.3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268477.61</v>
      </c>
      <c r="G1307">
        <v>-8349.2199999999993</v>
      </c>
      <c r="H1307">
        <v>0</v>
      </c>
      <c r="I1307">
        <v>0</v>
      </c>
      <c r="J1307">
        <v>0</v>
      </c>
      <c r="K1307">
        <v>260128.39</v>
      </c>
      <c r="L1307" t="str">
        <f t="shared" si="39"/>
        <v>2-Low Income Residential</v>
      </c>
    </row>
    <row r="1308" spans="1:12" x14ac:dyDescent="0.3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-2.36</v>
      </c>
      <c r="H1308">
        <v>0</v>
      </c>
      <c r="I1308">
        <v>0</v>
      </c>
      <c r="J1308">
        <v>0</v>
      </c>
      <c r="K1308">
        <v>172.8</v>
      </c>
      <c r="L1308" t="str">
        <f t="shared" si="39"/>
        <v>Street</v>
      </c>
    </row>
    <row r="1309" spans="1:12" x14ac:dyDescent="0.3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265759.48</v>
      </c>
      <c r="G1309">
        <v>-3587.91</v>
      </c>
      <c r="H1309">
        <v>0</v>
      </c>
      <c r="I1309">
        <v>0</v>
      </c>
      <c r="J1309">
        <v>0</v>
      </c>
      <c r="K1309">
        <v>262171.57</v>
      </c>
      <c r="L1309" t="str">
        <f t="shared" si="39"/>
        <v>3-Small C&amp;I</v>
      </c>
    </row>
    <row r="1310" spans="1:12" x14ac:dyDescent="0.3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x14ac:dyDescent="0.3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</v>
      </c>
      <c r="G1311">
        <v>-0.45</v>
      </c>
      <c r="H1311">
        <v>0</v>
      </c>
      <c r="I1311">
        <v>0</v>
      </c>
      <c r="J1311">
        <v>0</v>
      </c>
      <c r="K1311">
        <v>33.22</v>
      </c>
      <c r="L1311" t="str">
        <f t="shared" si="39"/>
        <v>3-Small C&amp;I</v>
      </c>
    </row>
    <row r="1312" spans="1:12" x14ac:dyDescent="0.3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</v>
      </c>
      <c r="G1312">
        <v>-4.71</v>
      </c>
      <c r="H1312">
        <v>0</v>
      </c>
      <c r="I1312">
        <v>0</v>
      </c>
      <c r="J1312">
        <v>0</v>
      </c>
      <c r="K1312">
        <v>344.77</v>
      </c>
      <c r="L1312" t="str">
        <f t="shared" si="39"/>
        <v>3-Small C&amp;I</v>
      </c>
    </row>
    <row r="1313" spans="1:12" x14ac:dyDescent="0.3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3397.1</v>
      </c>
      <c r="G1313">
        <v>-45.85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x14ac:dyDescent="0.3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163888.24</v>
      </c>
      <c r="G1314">
        <v>-196.7</v>
      </c>
      <c r="H1314">
        <v>0</v>
      </c>
      <c r="I1314">
        <v>0</v>
      </c>
      <c r="J1314">
        <v>0</v>
      </c>
      <c r="K1314">
        <v>163691.54</v>
      </c>
      <c r="L1314" t="str">
        <f t="shared" si="39"/>
        <v>4-Medium C&amp;I</v>
      </c>
    </row>
    <row r="1315" spans="1:12" x14ac:dyDescent="0.3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</v>
      </c>
      <c r="G1315">
        <v>-0.04</v>
      </c>
      <c r="H1315">
        <v>0</v>
      </c>
      <c r="I1315">
        <v>0</v>
      </c>
      <c r="J1315">
        <v>0</v>
      </c>
      <c r="K1315">
        <v>30.13</v>
      </c>
      <c r="L1315" t="str">
        <f t="shared" si="39"/>
        <v>4-Medium C&amp;I</v>
      </c>
    </row>
    <row r="1316" spans="1:12" x14ac:dyDescent="0.3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92193.79</v>
      </c>
      <c r="G1316">
        <v>-110.65</v>
      </c>
      <c r="H1316">
        <v>0</v>
      </c>
      <c r="I1316">
        <v>0</v>
      </c>
      <c r="J1316">
        <v>0</v>
      </c>
      <c r="K1316">
        <v>92083.14</v>
      </c>
      <c r="L1316" t="str">
        <f t="shared" si="39"/>
        <v>5-Large C&amp;I</v>
      </c>
    </row>
    <row r="1317" spans="1:12" x14ac:dyDescent="0.3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1465940.17</v>
      </c>
      <c r="G1317">
        <v>-45590.5</v>
      </c>
      <c r="H1317">
        <v>0</v>
      </c>
      <c r="I1317">
        <v>0</v>
      </c>
      <c r="J1317">
        <v>0</v>
      </c>
      <c r="K1317">
        <v>1420349.67</v>
      </c>
      <c r="L1317" t="str">
        <f t="shared" si="39"/>
        <v>1-Residential</v>
      </c>
    </row>
    <row r="1318" spans="1:12" x14ac:dyDescent="0.3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12290.64</v>
      </c>
      <c r="G1318">
        <v>-382.29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x14ac:dyDescent="0.3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-17.47</v>
      </c>
      <c r="H1319">
        <v>0</v>
      </c>
      <c r="I1319">
        <v>0</v>
      </c>
      <c r="J1319">
        <v>0</v>
      </c>
      <c r="K1319">
        <v>1276.56</v>
      </c>
      <c r="L1319" t="str">
        <f t="shared" si="39"/>
        <v>Street</v>
      </c>
    </row>
    <row r="1320" spans="1:12" x14ac:dyDescent="0.3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</v>
      </c>
      <c r="G1320">
        <v>-7.52</v>
      </c>
      <c r="H1320">
        <v>0</v>
      </c>
      <c r="I1320">
        <v>0</v>
      </c>
      <c r="J1320">
        <v>0</v>
      </c>
      <c r="K1320">
        <v>549.46</v>
      </c>
      <c r="L1320" t="str">
        <f t="shared" si="39"/>
        <v>Street</v>
      </c>
    </row>
    <row r="1321" spans="1:12" x14ac:dyDescent="0.3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2.15</v>
      </c>
      <c r="G1321">
        <v>-0.03</v>
      </c>
      <c r="H1321">
        <v>0</v>
      </c>
      <c r="I1321">
        <v>0</v>
      </c>
      <c r="J1321">
        <v>0</v>
      </c>
      <c r="K1321">
        <v>2.12</v>
      </c>
      <c r="L1321" t="str">
        <f t="shared" si="39"/>
        <v>Street</v>
      </c>
    </row>
    <row r="1322" spans="1:12" x14ac:dyDescent="0.3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</v>
      </c>
      <c r="G1322">
        <v>-859.36</v>
      </c>
      <c r="H1322">
        <v>0</v>
      </c>
      <c r="I1322">
        <v>0</v>
      </c>
      <c r="J1322">
        <v>0</v>
      </c>
      <c r="K1322">
        <v>62804.62</v>
      </c>
      <c r="L1322" t="str">
        <f t="shared" si="39"/>
        <v>3-Small C&amp;I</v>
      </c>
    </row>
    <row r="1323" spans="1:12" x14ac:dyDescent="0.3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</v>
      </c>
      <c r="G1323">
        <v>-1.27</v>
      </c>
      <c r="H1323">
        <v>0</v>
      </c>
      <c r="I1323">
        <v>0</v>
      </c>
      <c r="J1323">
        <v>0</v>
      </c>
      <c r="K1323">
        <v>93.07</v>
      </c>
      <c r="L1323" t="str">
        <f t="shared" si="39"/>
        <v>3-Small C&amp;I</v>
      </c>
    </row>
    <row r="1324" spans="1:12" x14ac:dyDescent="0.3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</v>
      </c>
      <c r="G1324">
        <v>-10.77</v>
      </c>
      <c r="H1324">
        <v>0</v>
      </c>
      <c r="I1324">
        <v>0</v>
      </c>
      <c r="J1324">
        <v>0</v>
      </c>
      <c r="K1324">
        <v>787.58</v>
      </c>
      <c r="L1324" t="str">
        <f t="shared" si="39"/>
        <v>3-Small C&amp;I</v>
      </c>
    </row>
    <row r="1325" spans="1:12" x14ac:dyDescent="0.3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73157.95</v>
      </c>
      <c r="G1325">
        <v>-87.78</v>
      </c>
      <c r="H1325">
        <v>0</v>
      </c>
      <c r="I1325">
        <v>0</v>
      </c>
      <c r="J1325">
        <v>0</v>
      </c>
      <c r="K1325">
        <v>73070.17</v>
      </c>
      <c r="L1325" t="str">
        <f t="shared" si="39"/>
        <v>4-Medium C&amp;I</v>
      </c>
    </row>
    <row r="1326" spans="1:12" x14ac:dyDescent="0.3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</v>
      </c>
      <c r="G1326">
        <v>-5383.85</v>
      </c>
      <c r="H1326">
        <v>0</v>
      </c>
      <c r="I1326">
        <v>0</v>
      </c>
      <c r="J1326">
        <v>0</v>
      </c>
      <c r="K1326">
        <v>167737.04</v>
      </c>
      <c r="L1326" t="str">
        <f t="shared" si="39"/>
        <v>1-Residential</v>
      </c>
    </row>
    <row r="1327" spans="1:12" x14ac:dyDescent="0.3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</v>
      </c>
      <c r="H1327">
        <v>0</v>
      </c>
      <c r="I1327">
        <v>0</v>
      </c>
      <c r="J1327">
        <v>0</v>
      </c>
      <c r="K1327">
        <v>98.31</v>
      </c>
      <c r="L1327" t="str">
        <f t="shared" si="39"/>
        <v>2-Low Income Residential</v>
      </c>
    </row>
    <row r="1328" spans="1:12" x14ac:dyDescent="0.3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x14ac:dyDescent="0.3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</v>
      </c>
      <c r="G1329">
        <v>-7.86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x14ac:dyDescent="0.3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13041.89</v>
      </c>
      <c r="G1330">
        <v>-176</v>
      </c>
      <c r="H1330">
        <v>0</v>
      </c>
      <c r="I1330">
        <v>0</v>
      </c>
      <c r="J1330">
        <v>0</v>
      </c>
      <c r="K1330">
        <v>12865.89</v>
      </c>
      <c r="L1330" t="str">
        <f t="shared" si="39"/>
        <v>3-Small C&amp;I</v>
      </c>
    </row>
    <row r="1331" spans="1:12" x14ac:dyDescent="0.3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</v>
      </c>
      <c r="H1331">
        <v>0</v>
      </c>
      <c r="I1331">
        <v>0</v>
      </c>
      <c r="J1331">
        <v>0</v>
      </c>
      <c r="K1331">
        <v>105428.99</v>
      </c>
      <c r="L1331" t="str">
        <f t="shared" si="39"/>
        <v>3-Small C&amp;I</v>
      </c>
    </row>
    <row r="1332" spans="1:12" x14ac:dyDescent="0.3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795773.07</v>
      </c>
      <c r="G1332">
        <v>-10741.77</v>
      </c>
      <c r="H1332">
        <v>0</v>
      </c>
      <c r="I1332">
        <v>0</v>
      </c>
      <c r="J1332">
        <v>0</v>
      </c>
      <c r="K1332">
        <v>785031.3</v>
      </c>
      <c r="L1332" t="str">
        <f t="shared" si="39"/>
        <v>3-Small C&amp;I</v>
      </c>
    </row>
    <row r="1333" spans="1:12" x14ac:dyDescent="0.3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x14ac:dyDescent="0.3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-740.54</v>
      </c>
      <c r="H1334">
        <v>0</v>
      </c>
      <c r="I1334">
        <v>0</v>
      </c>
      <c r="J1334">
        <v>0</v>
      </c>
      <c r="K1334">
        <v>616364.26</v>
      </c>
      <c r="L1334" t="str">
        <f t="shared" si="39"/>
        <v>4-Medium C&amp;I</v>
      </c>
    </row>
    <row r="1335" spans="1:12" x14ac:dyDescent="0.3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-467.01</v>
      </c>
      <c r="H1335">
        <v>0</v>
      </c>
      <c r="I1335">
        <v>0</v>
      </c>
      <c r="J1335">
        <v>0</v>
      </c>
      <c r="K1335">
        <v>388729.79</v>
      </c>
      <c r="L1335" t="str">
        <f t="shared" si="39"/>
        <v>4-Medium C&amp;I</v>
      </c>
    </row>
    <row r="1336" spans="1:12" x14ac:dyDescent="0.3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x14ac:dyDescent="0.3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x14ac:dyDescent="0.3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x14ac:dyDescent="0.3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</v>
      </c>
      <c r="G1339">
        <v>-1129.24</v>
      </c>
      <c r="H1339">
        <v>0</v>
      </c>
      <c r="I1339">
        <v>0</v>
      </c>
      <c r="J1339">
        <v>0</v>
      </c>
      <c r="K1339">
        <v>82525.09</v>
      </c>
      <c r="L1339" t="str">
        <f t="shared" si="39"/>
        <v>Street</v>
      </c>
    </row>
    <row r="1340" spans="1:12" x14ac:dyDescent="0.3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</v>
      </c>
      <c r="G1340">
        <v>-41.73</v>
      </c>
      <c r="H1340">
        <v>0</v>
      </c>
      <c r="I1340">
        <v>0</v>
      </c>
      <c r="J1340">
        <v>0</v>
      </c>
      <c r="K1340">
        <v>3050.11</v>
      </c>
      <c r="L1340" t="str">
        <f t="shared" si="39"/>
        <v>Street</v>
      </c>
    </row>
    <row r="1341" spans="1:12" x14ac:dyDescent="0.3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</v>
      </c>
      <c r="G1341">
        <v>-4.3099999999999996</v>
      </c>
      <c r="H1341">
        <v>0</v>
      </c>
      <c r="I1341">
        <v>0</v>
      </c>
      <c r="J1341">
        <v>0</v>
      </c>
      <c r="K1341">
        <v>314.99</v>
      </c>
      <c r="L1341" t="str">
        <f t="shared" si="39"/>
        <v>Street</v>
      </c>
    </row>
    <row r="1342" spans="1:12" x14ac:dyDescent="0.3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385.76</v>
      </c>
      <c r="G1342">
        <v>-5.21</v>
      </c>
      <c r="H1342">
        <v>0</v>
      </c>
      <c r="I1342">
        <v>0</v>
      </c>
      <c r="J1342">
        <v>0</v>
      </c>
      <c r="K1342">
        <v>380.55</v>
      </c>
      <c r="L1342" t="str">
        <f t="shared" si="39"/>
        <v>Street</v>
      </c>
    </row>
    <row r="1343" spans="1:12" x14ac:dyDescent="0.3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134175.65</v>
      </c>
      <c r="G1343">
        <v>-1810.66</v>
      </c>
      <c r="H1343">
        <v>0</v>
      </c>
      <c r="I1343">
        <v>0</v>
      </c>
      <c r="J1343">
        <v>0</v>
      </c>
      <c r="K1343">
        <v>132364.99</v>
      </c>
      <c r="L1343" t="str">
        <f t="shared" si="39"/>
        <v>Street</v>
      </c>
    </row>
    <row r="1344" spans="1:12" x14ac:dyDescent="0.3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x14ac:dyDescent="0.3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x14ac:dyDescent="0.3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</v>
      </c>
      <c r="G1346">
        <v>-10606.76</v>
      </c>
      <c r="H1346">
        <v>0</v>
      </c>
      <c r="I1346">
        <v>0</v>
      </c>
      <c r="J1346">
        <v>0</v>
      </c>
      <c r="K1346">
        <v>775087.67</v>
      </c>
      <c r="L1346" t="str">
        <f t="shared" si="39"/>
        <v>3-Small C&amp;I</v>
      </c>
    </row>
    <row r="1347" spans="1:12" x14ac:dyDescent="0.3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x14ac:dyDescent="0.3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-129.51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x14ac:dyDescent="0.3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84900.68</v>
      </c>
      <c r="G1349">
        <v>-1145.83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x14ac:dyDescent="0.3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x14ac:dyDescent="0.3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44206.85</v>
      </c>
      <c r="G1351">
        <v>-53.05</v>
      </c>
      <c r="H1351">
        <v>0</v>
      </c>
      <c r="I1351">
        <v>0</v>
      </c>
      <c r="J1351">
        <v>0</v>
      </c>
      <c r="K1351">
        <v>44153.8</v>
      </c>
      <c r="L1351" t="str">
        <f t="shared" si="39"/>
        <v>4-Medium C&amp;I</v>
      </c>
    </row>
    <row r="1352" spans="1:12" x14ac:dyDescent="0.3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</v>
      </c>
      <c r="H1352">
        <v>0</v>
      </c>
      <c r="I1352">
        <v>0</v>
      </c>
      <c r="J1352">
        <v>0</v>
      </c>
      <c r="K1352">
        <v>41409.21</v>
      </c>
      <c r="L1352" t="str">
        <f t="shared" ref="L1352:L1415" si="40">VLOOKUP(E1352,N:O,2,FALSE)</f>
        <v>4-Medium C&amp;I</v>
      </c>
    </row>
    <row r="1353" spans="1:12" x14ac:dyDescent="0.3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2281618.65</v>
      </c>
      <c r="G1353">
        <v>-2737.95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x14ac:dyDescent="0.3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x14ac:dyDescent="0.3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x14ac:dyDescent="0.3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</v>
      </c>
      <c r="G1356">
        <v>-0.66</v>
      </c>
      <c r="H1356">
        <v>0</v>
      </c>
      <c r="I1356">
        <v>0</v>
      </c>
      <c r="J1356">
        <v>0</v>
      </c>
      <c r="K1356">
        <v>48.44</v>
      </c>
      <c r="L1356" t="str">
        <f t="shared" si="40"/>
        <v>Street</v>
      </c>
    </row>
    <row r="1357" spans="1:12" x14ac:dyDescent="0.3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x14ac:dyDescent="0.3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x14ac:dyDescent="0.3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</v>
      </c>
      <c r="G1359">
        <v>-1.72</v>
      </c>
      <c r="H1359">
        <v>0</v>
      </c>
      <c r="I1359">
        <v>0</v>
      </c>
      <c r="J1359">
        <v>0</v>
      </c>
      <c r="K1359">
        <v>125.07</v>
      </c>
      <c r="L1359" t="str">
        <f t="shared" si="40"/>
        <v>3-Small C&amp;I</v>
      </c>
    </row>
    <row r="1360" spans="1:12" x14ac:dyDescent="0.3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</v>
      </c>
      <c r="G1360">
        <v>-0.45</v>
      </c>
      <c r="H1360">
        <v>0</v>
      </c>
      <c r="I1360">
        <v>0</v>
      </c>
      <c r="J1360">
        <v>0</v>
      </c>
      <c r="K1360">
        <v>33.22</v>
      </c>
      <c r="L1360" t="str">
        <f t="shared" si="40"/>
        <v>3-Small C&amp;I</v>
      </c>
    </row>
    <row r="1361" spans="1:12" x14ac:dyDescent="0.3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</v>
      </c>
      <c r="G1361">
        <v>-2.5</v>
      </c>
      <c r="H1361">
        <v>0</v>
      </c>
      <c r="I1361">
        <v>0</v>
      </c>
      <c r="J1361">
        <v>0</v>
      </c>
      <c r="K1361">
        <v>183.4</v>
      </c>
      <c r="L1361" t="str">
        <f t="shared" si="40"/>
        <v>3-Small C&amp;I</v>
      </c>
    </row>
    <row r="1362" spans="1:12" x14ac:dyDescent="0.3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x14ac:dyDescent="0.3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97371.45</v>
      </c>
      <c r="G1363">
        <v>-116.84</v>
      </c>
      <c r="H1363">
        <v>0</v>
      </c>
      <c r="I1363">
        <v>0</v>
      </c>
      <c r="J1363">
        <v>0</v>
      </c>
      <c r="K1363">
        <v>97254.61</v>
      </c>
      <c r="L1363" t="str">
        <f t="shared" si="40"/>
        <v>4-Medium C&amp;I</v>
      </c>
    </row>
    <row r="1364" spans="1:12" x14ac:dyDescent="0.3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-0.18</v>
      </c>
      <c r="H1364">
        <v>0</v>
      </c>
      <c r="I1364">
        <v>0</v>
      </c>
      <c r="J1364">
        <v>0</v>
      </c>
      <c r="K1364">
        <v>149.21</v>
      </c>
      <c r="L1364" t="str">
        <f t="shared" si="40"/>
        <v>4-Medium C&amp;I</v>
      </c>
    </row>
    <row r="1365" spans="1:12" x14ac:dyDescent="0.3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86750.78</v>
      </c>
      <c r="G1365">
        <v>-104.11</v>
      </c>
      <c r="H1365">
        <v>0</v>
      </c>
      <c r="I1365">
        <v>0</v>
      </c>
      <c r="J1365">
        <v>0</v>
      </c>
      <c r="K1365">
        <v>86646.67</v>
      </c>
      <c r="L1365" t="str">
        <f t="shared" si="40"/>
        <v>5-Large C&amp;I</v>
      </c>
    </row>
    <row r="1366" spans="1:12" x14ac:dyDescent="0.3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773325.21</v>
      </c>
      <c r="G1366">
        <v>-24049.73</v>
      </c>
      <c r="H1366">
        <v>0</v>
      </c>
      <c r="I1366">
        <v>0</v>
      </c>
      <c r="J1366">
        <v>0</v>
      </c>
      <c r="K1366">
        <v>749275.48</v>
      </c>
      <c r="L1366" t="str">
        <f t="shared" si="40"/>
        <v>1-Residential</v>
      </c>
    </row>
    <row r="1367" spans="1:12" x14ac:dyDescent="0.3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9025.06</v>
      </c>
      <c r="G1367">
        <v>-280.64</v>
      </c>
      <c r="H1367">
        <v>0</v>
      </c>
      <c r="I1367">
        <v>0</v>
      </c>
      <c r="J1367">
        <v>0</v>
      </c>
      <c r="K1367">
        <v>8744.42</v>
      </c>
      <c r="L1367" t="str">
        <f t="shared" si="40"/>
        <v>2-Low Income Residential</v>
      </c>
    </row>
    <row r="1368" spans="1:12" x14ac:dyDescent="0.3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1455.57</v>
      </c>
      <c r="G1368">
        <v>-19.649999999999999</v>
      </c>
      <c r="H1368">
        <v>0</v>
      </c>
      <c r="I1368">
        <v>0</v>
      </c>
      <c r="J1368">
        <v>0</v>
      </c>
      <c r="K1368">
        <v>1435.92</v>
      </c>
      <c r="L1368" t="str">
        <f t="shared" si="40"/>
        <v>Street</v>
      </c>
    </row>
    <row r="1369" spans="1:12" x14ac:dyDescent="0.3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</v>
      </c>
      <c r="G1369">
        <v>-8.4600000000000009</v>
      </c>
      <c r="H1369">
        <v>0</v>
      </c>
      <c r="I1369">
        <v>0</v>
      </c>
      <c r="J1369">
        <v>0</v>
      </c>
      <c r="K1369">
        <v>618.01</v>
      </c>
      <c r="L1369" t="str">
        <f t="shared" si="40"/>
        <v>Street</v>
      </c>
    </row>
    <row r="1370" spans="1:12" x14ac:dyDescent="0.3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-0.03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x14ac:dyDescent="0.3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</v>
      </c>
      <c r="L1371" t="str">
        <f t="shared" si="40"/>
        <v>3-Small C&amp;I</v>
      </c>
    </row>
    <row r="1372" spans="1:12" x14ac:dyDescent="0.3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309.39</v>
      </c>
      <c r="G1372">
        <v>-9.6300000000000008</v>
      </c>
      <c r="H1372">
        <v>0</v>
      </c>
      <c r="I1372">
        <v>0</v>
      </c>
      <c r="J1372">
        <v>0</v>
      </c>
      <c r="K1372">
        <v>299.76</v>
      </c>
      <c r="L1372" t="str">
        <f t="shared" si="40"/>
        <v>1-Residential</v>
      </c>
    </row>
    <row r="1373" spans="1:12" x14ac:dyDescent="0.3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x14ac:dyDescent="0.3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</v>
      </c>
      <c r="G1374">
        <v>-8.92</v>
      </c>
      <c r="H1374">
        <v>0</v>
      </c>
      <c r="I1374">
        <v>0</v>
      </c>
      <c r="J1374">
        <v>0</v>
      </c>
      <c r="K1374">
        <v>652.65</v>
      </c>
      <c r="L1374" t="str">
        <f t="shared" si="40"/>
        <v>3-Small C&amp;I</v>
      </c>
    </row>
    <row r="1375" spans="1:12" x14ac:dyDescent="0.3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11046.88</v>
      </c>
      <c r="G1375">
        <v>-149.07</v>
      </c>
      <c r="H1375">
        <v>0</v>
      </c>
      <c r="I1375">
        <v>0</v>
      </c>
      <c r="J1375">
        <v>0</v>
      </c>
      <c r="K1375">
        <v>10897.81</v>
      </c>
      <c r="L1375" t="str">
        <f t="shared" si="40"/>
        <v>3-Small C&amp;I</v>
      </c>
    </row>
    <row r="1376" spans="1:12" x14ac:dyDescent="0.3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</v>
      </c>
      <c r="G1376">
        <v>-1330.36</v>
      </c>
      <c r="H1376">
        <v>0</v>
      </c>
      <c r="I1376">
        <v>0</v>
      </c>
      <c r="J1376">
        <v>0</v>
      </c>
      <c r="K1376">
        <v>97213.99</v>
      </c>
      <c r="L1376" t="str">
        <f t="shared" si="40"/>
        <v>3-Small C&amp;I</v>
      </c>
    </row>
    <row r="1377" spans="1:12" x14ac:dyDescent="0.3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622714.61</v>
      </c>
      <c r="G1377">
        <v>-8404.44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x14ac:dyDescent="0.3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x14ac:dyDescent="0.3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503928.18</v>
      </c>
      <c r="G1379">
        <v>-604.73</v>
      </c>
      <c r="H1379">
        <v>0</v>
      </c>
      <c r="I1379">
        <v>0</v>
      </c>
      <c r="J1379">
        <v>0</v>
      </c>
      <c r="K1379">
        <v>503323.45</v>
      </c>
      <c r="L1379" t="str">
        <f t="shared" si="40"/>
        <v>4-Medium C&amp;I</v>
      </c>
    </row>
    <row r="1380" spans="1:12" x14ac:dyDescent="0.3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278106.36</v>
      </c>
      <c r="G1380">
        <v>-333.65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x14ac:dyDescent="0.3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x14ac:dyDescent="0.3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-791545.84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x14ac:dyDescent="0.3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3651064.55</v>
      </c>
      <c r="G1383">
        <v>-113547.19</v>
      </c>
      <c r="H1383">
        <v>0</v>
      </c>
      <c r="I1383">
        <v>0</v>
      </c>
      <c r="J1383">
        <v>0</v>
      </c>
      <c r="K1383">
        <v>3537517.36</v>
      </c>
      <c r="L1383" t="str">
        <f t="shared" si="40"/>
        <v>2-Low Income Residential</v>
      </c>
    </row>
    <row r="1384" spans="1:12" x14ac:dyDescent="0.3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93809.93</v>
      </c>
      <c r="G1384">
        <v>-1266.3599999999999</v>
      </c>
      <c r="H1384">
        <v>0</v>
      </c>
      <c r="I1384">
        <v>0</v>
      </c>
      <c r="J1384">
        <v>0</v>
      </c>
      <c r="K1384">
        <v>92543.57</v>
      </c>
      <c r="L1384" t="str">
        <f t="shared" si="40"/>
        <v>Street</v>
      </c>
    </row>
    <row r="1385" spans="1:12" x14ac:dyDescent="0.3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</v>
      </c>
      <c r="G1385">
        <v>-47.15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x14ac:dyDescent="0.3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-8.42</v>
      </c>
      <c r="H1386">
        <v>0</v>
      </c>
      <c r="I1386">
        <v>0</v>
      </c>
      <c r="J1386">
        <v>0</v>
      </c>
      <c r="K1386">
        <v>615.14</v>
      </c>
      <c r="L1386" t="str">
        <f t="shared" si="40"/>
        <v>Street</v>
      </c>
    </row>
    <row r="1387" spans="1:12" x14ac:dyDescent="0.3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901.68</v>
      </c>
      <c r="G1387">
        <v>-12.17</v>
      </c>
      <c r="H1387">
        <v>0</v>
      </c>
      <c r="I1387">
        <v>0</v>
      </c>
      <c r="J1387">
        <v>0</v>
      </c>
      <c r="K1387">
        <v>889.51</v>
      </c>
      <c r="L1387" t="str">
        <f t="shared" si="40"/>
        <v>Street</v>
      </c>
    </row>
    <row r="1388" spans="1:12" x14ac:dyDescent="0.3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x14ac:dyDescent="0.3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386702.73</v>
      </c>
      <c r="G1389">
        <v>-5125.2700000000004</v>
      </c>
      <c r="H1389">
        <v>0</v>
      </c>
      <c r="I1389">
        <v>0</v>
      </c>
      <c r="J1389">
        <v>0</v>
      </c>
      <c r="K1389">
        <v>381577.46</v>
      </c>
      <c r="L1389" t="str">
        <f t="shared" si="40"/>
        <v>Street</v>
      </c>
    </row>
    <row r="1390" spans="1:12" x14ac:dyDescent="0.3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</v>
      </c>
      <c r="H1390">
        <v>0</v>
      </c>
      <c r="I1390">
        <v>0</v>
      </c>
      <c r="J1390">
        <v>0</v>
      </c>
      <c r="K1390">
        <v>18.64</v>
      </c>
      <c r="L1390" t="str">
        <f t="shared" si="40"/>
        <v>Street</v>
      </c>
    </row>
    <row r="1391" spans="1:12" x14ac:dyDescent="0.3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x14ac:dyDescent="0.3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</v>
      </c>
      <c r="G1392">
        <v>-31.51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x14ac:dyDescent="0.3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7135.37</v>
      </c>
      <c r="G1393">
        <v>-96.32</v>
      </c>
      <c r="H1393">
        <v>0</v>
      </c>
      <c r="I1393">
        <v>0</v>
      </c>
      <c r="J1393">
        <v>0</v>
      </c>
      <c r="K1393">
        <v>7039.05</v>
      </c>
      <c r="L1393" t="str">
        <f t="shared" si="40"/>
        <v>3-Small C&amp;I</v>
      </c>
    </row>
    <row r="1394" spans="1:12" x14ac:dyDescent="0.3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</v>
      </c>
      <c r="G1394">
        <v>-834.31</v>
      </c>
      <c r="H1394">
        <v>0</v>
      </c>
      <c r="I1394">
        <v>0</v>
      </c>
      <c r="J1394">
        <v>0</v>
      </c>
      <c r="K1394">
        <v>60967.92</v>
      </c>
      <c r="L1394" t="str">
        <f t="shared" si="40"/>
        <v>3-Small C&amp;I</v>
      </c>
    </row>
    <row r="1395" spans="1:12" x14ac:dyDescent="0.3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631367.86</v>
      </c>
      <c r="G1395">
        <v>-757.59</v>
      </c>
      <c r="H1395">
        <v>0</v>
      </c>
      <c r="I1395">
        <v>0</v>
      </c>
      <c r="J1395">
        <v>0</v>
      </c>
      <c r="K1395">
        <v>630610.27</v>
      </c>
      <c r="L1395" t="str">
        <f t="shared" si="40"/>
        <v>4-Medium C&amp;I</v>
      </c>
    </row>
    <row r="1396" spans="1:12" x14ac:dyDescent="0.3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</v>
      </c>
      <c r="G1396">
        <v>-43.25</v>
      </c>
      <c r="H1396">
        <v>0</v>
      </c>
      <c r="I1396">
        <v>0</v>
      </c>
      <c r="J1396">
        <v>0</v>
      </c>
      <c r="K1396">
        <v>35999.4</v>
      </c>
      <c r="L1396" t="str">
        <f t="shared" si="40"/>
        <v>4-Medium C&amp;I</v>
      </c>
    </row>
    <row r="1397" spans="1:12" x14ac:dyDescent="0.3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-16.88</v>
      </c>
      <c r="H1397">
        <v>0</v>
      </c>
      <c r="I1397">
        <v>0</v>
      </c>
      <c r="J1397">
        <v>0</v>
      </c>
      <c r="K1397">
        <v>14029.78</v>
      </c>
      <c r="L1397" t="str">
        <f t="shared" si="40"/>
        <v>4-Medium C&amp;I</v>
      </c>
    </row>
    <row r="1398" spans="1:12" x14ac:dyDescent="0.3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1763142.63</v>
      </c>
      <c r="G1398">
        <v>-2115.7399999999998</v>
      </c>
      <c r="H1398">
        <v>0</v>
      </c>
      <c r="I1398">
        <v>0</v>
      </c>
      <c r="J1398">
        <v>0</v>
      </c>
      <c r="K1398">
        <v>1761026.89</v>
      </c>
      <c r="L1398" t="str">
        <f t="shared" si="40"/>
        <v>5-Large C&amp;I</v>
      </c>
    </row>
    <row r="1399" spans="1:12" x14ac:dyDescent="0.3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</v>
      </c>
      <c r="G1399">
        <v>-62555.26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x14ac:dyDescent="0.3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</v>
      </c>
      <c r="L1400" t="str">
        <f t="shared" si="40"/>
        <v>2-Low Income Residential</v>
      </c>
    </row>
    <row r="1401" spans="1:12" x14ac:dyDescent="0.3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92.71</v>
      </c>
      <c r="G1401">
        <v>-1.25</v>
      </c>
      <c r="H1401">
        <v>0</v>
      </c>
      <c r="I1401">
        <v>0</v>
      </c>
      <c r="J1401">
        <v>0</v>
      </c>
      <c r="K1401">
        <v>91.46</v>
      </c>
      <c r="L1401" t="str">
        <f t="shared" si="40"/>
        <v>Street</v>
      </c>
    </row>
    <row r="1402" spans="1:12" x14ac:dyDescent="0.3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-2106.41</v>
      </c>
      <c r="H1402">
        <v>0</v>
      </c>
      <c r="I1402">
        <v>0</v>
      </c>
      <c r="J1402">
        <v>0</v>
      </c>
      <c r="K1402">
        <v>153933.9</v>
      </c>
      <c r="L1402" t="str">
        <f t="shared" si="40"/>
        <v>3-Small C&amp;I</v>
      </c>
    </row>
    <row r="1403" spans="1:12" x14ac:dyDescent="0.3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149.82</v>
      </c>
      <c r="L1403" t="str">
        <f t="shared" si="40"/>
        <v>3-Small C&amp;I</v>
      </c>
    </row>
    <row r="1404" spans="1:12" x14ac:dyDescent="0.3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</v>
      </c>
      <c r="G1404">
        <v>-0.45</v>
      </c>
      <c r="H1404">
        <v>0</v>
      </c>
      <c r="I1404">
        <v>0</v>
      </c>
      <c r="J1404">
        <v>0</v>
      </c>
      <c r="K1404">
        <v>33.22</v>
      </c>
      <c r="L1404" t="str">
        <f t="shared" si="40"/>
        <v>3-Small C&amp;I</v>
      </c>
    </row>
    <row r="1405" spans="1:12" x14ac:dyDescent="0.3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x14ac:dyDescent="0.3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-37.76</v>
      </c>
      <c r="H1406">
        <v>0</v>
      </c>
      <c r="I1406">
        <v>0</v>
      </c>
      <c r="J1406">
        <v>0</v>
      </c>
      <c r="K1406">
        <v>2760.47</v>
      </c>
      <c r="L1406" t="str">
        <f t="shared" si="40"/>
        <v>3-Small C&amp;I</v>
      </c>
    </row>
    <row r="1407" spans="1:12" x14ac:dyDescent="0.3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-152.6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x14ac:dyDescent="0.3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43.05</v>
      </c>
      <c r="G1408">
        <v>-0.05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x14ac:dyDescent="0.3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</v>
      </c>
      <c r="G1409">
        <v>-90.13</v>
      </c>
      <c r="H1409">
        <v>0</v>
      </c>
      <c r="I1409">
        <v>0</v>
      </c>
      <c r="J1409">
        <v>0</v>
      </c>
      <c r="K1409">
        <v>75022.17</v>
      </c>
      <c r="L1409" t="str">
        <f t="shared" si="40"/>
        <v>5-Large C&amp;I</v>
      </c>
    </row>
    <row r="1410" spans="1:12" x14ac:dyDescent="0.3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</v>
      </c>
      <c r="L1410" t="str">
        <f t="shared" si="40"/>
        <v>1-Residential</v>
      </c>
    </row>
    <row r="1411" spans="1:12" x14ac:dyDescent="0.3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</v>
      </c>
      <c r="L1411" t="str">
        <f t="shared" si="40"/>
        <v>2-Low Income Residential</v>
      </c>
    </row>
    <row r="1412" spans="1:12" x14ac:dyDescent="0.3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</v>
      </c>
      <c r="G1412">
        <v>-23.13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x14ac:dyDescent="0.3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</v>
      </c>
      <c r="G1413">
        <v>-9.9499999999999993</v>
      </c>
      <c r="H1413">
        <v>0</v>
      </c>
      <c r="I1413">
        <v>0</v>
      </c>
      <c r="J1413">
        <v>0</v>
      </c>
      <c r="K1413">
        <v>727.65</v>
      </c>
      <c r="L1413" t="str">
        <f t="shared" si="40"/>
        <v>Street</v>
      </c>
    </row>
    <row r="1414" spans="1:12" x14ac:dyDescent="0.3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</v>
      </c>
      <c r="G1414">
        <v>-0.04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x14ac:dyDescent="0.3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377.33</v>
      </c>
      <c r="G1415">
        <v>-11.74</v>
      </c>
      <c r="H1415">
        <v>0</v>
      </c>
      <c r="I1415">
        <v>0</v>
      </c>
      <c r="J1415">
        <v>0</v>
      </c>
      <c r="K1415">
        <v>365.59</v>
      </c>
      <c r="L1415" t="str">
        <f t="shared" si="40"/>
        <v>1-Residential</v>
      </c>
    </row>
    <row r="1416" spans="1:12" x14ac:dyDescent="0.3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</v>
      </c>
      <c r="H1416">
        <v>0</v>
      </c>
      <c r="I1416">
        <v>0</v>
      </c>
      <c r="J1416">
        <v>0</v>
      </c>
      <c r="K1416">
        <v>7116939.3200000003</v>
      </c>
      <c r="L1416" t="str">
        <f t="shared" ref="L1416:L1479" si="41">VLOOKUP(E1416,N:O,2,FALSE)</f>
        <v>3-Small C&amp;I</v>
      </c>
    </row>
    <row r="1417" spans="1:12" x14ac:dyDescent="0.3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</v>
      </c>
      <c r="G1417">
        <v>-9.7200000000000006</v>
      </c>
      <c r="H1417">
        <v>0</v>
      </c>
      <c r="I1417">
        <v>0</v>
      </c>
      <c r="J1417">
        <v>0</v>
      </c>
      <c r="K1417">
        <v>710.61</v>
      </c>
      <c r="L1417" t="str">
        <f t="shared" si="41"/>
        <v>3-Small C&amp;I</v>
      </c>
    </row>
    <row r="1418" spans="1:12" x14ac:dyDescent="0.3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x14ac:dyDescent="0.3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110456.4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x14ac:dyDescent="0.3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741339.83</v>
      </c>
      <c r="L1420" t="str">
        <f t="shared" si="41"/>
        <v>3-Small C&amp;I</v>
      </c>
    </row>
    <row r="1421" spans="1:12" x14ac:dyDescent="0.3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x14ac:dyDescent="0.3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-637.15</v>
      </c>
      <c r="H1422">
        <v>0</v>
      </c>
      <c r="I1422">
        <v>0</v>
      </c>
      <c r="J1422">
        <v>0</v>
      </c>
      <c r="K1422">
        <v>530370.35</v>
      </c>
      <c r="L1422" t="str">
        <f t="shared" si="41"/>
        <v>4-Medium C&amp;I</v>
      </c>
    </row>
    <row r="1423" spans="1:12" x14ac:dyDescent="0.3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</v>
      </c>
      <c r="H1423">
        <v>0</v>
      </c>
      <c r="I1423">
        <v>0</v>
      </c>
      <c r="J1423">
        <v>0</v>
      </c>
      <c r="K1423">
        <v>359593.65</v>
      </c>
      <c r="L1423" t="str">
        <f t="shared" si="41"/>
        <v>4-Medium C&amp;I</v>
      </c>
    </row>
    <row r="1424" spans="1:12" x14ac:dyDescent="0.3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x14ac:dyDescent="0.3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x14ac:dyDescent="0.3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</v>
      </c>
      <c r="H1426">
        <v>0</v>
      </c>
      <c r="I1426">
        <v>0</v>
      </c>
      <c r="J1426">
        <v>0</v>
      </c>
      <c r="K1426">
        <v>3584984.49</v>
      </c>
      <c r="L1426" t="str">
        <f t="shared" si="41"/>
        <v>2-Low Income Residential</v>
      </c>
    </row>
    <row r="1427" spans="1:12" x14ac:dyDescent="0.3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</v>
      </c>
      <c r="L1427" t="str">
        <f t="shared" si="41"/>
        <v>Street</v>
      </c>
    </row>
    <row r="1428" spans="1:12" x14ac:dyDescent="0.3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-55.94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x14ac:dyDescent="0.3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459.2</v>
      </c>
      <c r="G1429">
        <v>-6.2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x14ac:dyDescent="0.3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</v>
      </c>
      <c r="H1430">
        <v>0</v>
      </c>
      <c r="I1430">
        <v>0</v>
      </c>
      <c r="J1430">
        <v>0</v>
      </c>
      <c r="K1430">
        <v>503.41</v>
      </c>
      <c r="L1430" t="str">
        <f t="shared" si="41"/>
        <v>Street</v>
      </c>
    </row>
    <row r="1431" spans="1:12" x14ac:dyDescent="0.3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x14ac:dyDescent="0.3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</v>
      </c>
      <c r="G1432">
        <v>-3467.25</v>
      </c>
      <c r="H1432">
        <v>0</v>
      </c>
      <c r="I1432">
        <v>0</v>
      </c>
      <c r="J1432">
        <v>0</v>
      </c>
      <c r="K1432">
        <v>253363.82</v>
      </c>
      <c r="L1432" t="str">
        <f t="shared" si="41"/>
        <v>Street</v>
      </c>
    </row>
    <row r="1433" spans="1:12" x14ac:dyDescent="0.3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22.29</v>
      </c>
      <c r="G1433">
        <v>-0.3</v>
      </c>
      <c r="H1433">
        <v>0</v>
      </c>
      <c r="I1433">
        <v>0</v>
      </c>
      <c r="J1433">
        <v>0</v>
      </c>
      <c r="K1433">
        <v>21.99</v>
      </c>
      <c r="L1433" t="str">
        <f t="shared" si="41"/>
        <v>Street</v>
      </c>
    </row>
    <row r="1434" spans="1:12" x14ac:dyDescent="0.3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352647.43</v>
      </c>
      <c r="G1434">
        <v>-4760.74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x14ac:dyDescent="0.3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x14ac:dyDescent="0.3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4362.66</v>
      </c>
      <c r="G1436">
        <v>-58.88</v>
      </c>
      <c r="H1436">
        <v>0</v>
      </c>
      <c r="I1436">
        <v>0</v>
      </c>
      <c r="J1436">
        <v>0</v>
      </c>
      <c r="K1436">
        <v>4303.78</v>
      </c>
      <c r="L1436" t="str">
        <f t="shared" si="41"/>
        <v>3-Small C&amp;I</v>
      </c>
    </row>
    <row r="1437" spans="1:12" x14ac:dyDescent="0.3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</v>
      </c>
      <c r="L1437" t="str">
        <f t="shared" si="41"/>
        <v>3-Small C&amp;I</v>
      </c>
    </row>
    <row r="1438" spans="1:12" x14ac:dyDescent="0.3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407567.99</v>
      </c>
      <c r="G1438">
        <v>-489.11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x14ac:dyDescent="0.3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</v>
      </c>
      <c r="G1439">
        <v>-48.06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x14ac:dyDescent="0.3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2753.12</v>
      </c>
      <c r="G1440">
        <v>-3.3</v>
      </c>
      <c r="H1440">
        <v>0</v>
      </c>
      <c r="I1440">
        <v>0</v>
      </c>
      <c r="J1440">
        <v>0</v>
      </c>
      <c r="K1440">
        <v>2749.82</v>
      </c>
      <c r="L1440" t="str">
        <f t="shared" si="41"/>
        <v>4-Medium C&amp;I</v>
      </c>
    </row>
    <row r="1441" spans="1:12" x14ac:dyDescent="0.3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x14ac:dyDescent="0.3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997607.1</v>
      </c>
      <c r="G1442">
        <v>-31025.65</v>
      </c>
      <c r="H1442">
        <v>0</v>
      </c>
      <c r="I1442">
        <v>0</v>
      </c>
      <c r="J1442">
        <v>0</v>
      </c>
      <c r="K1442">
        <v>966581.45</v>
      </c>
      <c r="L1442" t="str">
        <f t="shared" si="41"/>
        <v>1-Residential</v>
      </c>
    </row>
    <row r="1443" spans="1:12" x14ac:dyDescent="0.3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</v>
      </c>
      <c r="G1443">
        <v>-7746.32</v>
      </c>
      <c r="H1443">
        <v>0</v>
      </c>
      <c r="I1443">
        <v>0</v>
      </c>
      <c r="J1443">
        <v>0</v>
      </c>
      <c r="K1443">
        <v>241334.82</v>
      </c>
      <c r="L1443" t="str">
        <f t="shared" si="41"/>
        <v>2-Low Income Residential</v>
      </c>
    </row>
    <row r="1444" spans="1:12" x14ac:dyDescent="0.3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</v>
      </c>
      <c r="L1444" t="str">
        <f t="shared" si="41"/>
        <v>3-Small C&amp;I</v>
      </c>
    </row>
    <row r="1445" spans="1:12" x14ac:dyDescent="0.3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</v>
      </c>
      <c r="L1445" t="str">
        <f t="shared" si="41"/>
        <v>3-Small C&amp;I</v>
      </c>
    </row>
    <row r="1446" spans="1:12" x14ac:dyDescent="0.3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32.97</v>
      </c>
      <c r="G1446">
        <v>-0.45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x14ac:dyDescent="0.3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</v>
      </c>
      <c r="G1447">
        <v>-3.34</v>
      </c>
      <c r="H1447">
        <v>0</v>
      </c>
      <c r="I1447">
        <v>0</v>
      </c>
      <c r="J1447">
        <v>0</v>
      </c>
      <c r="K1447">
        <v>244.43</v>
      </c>
      <c r="L1447" t="str">
        <f t="shared" si="41"/>
        <v>3-Small C&amp;I</v>
      </c>
    </row>
    <row r="1448" spans="1:12" x14ac:dyDescent="0.3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</v>
      </c>
      <c r="G1448">
        <v>-41.44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x14ac:dyDescent="0.3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</v>
      </c>
      <c r="H1449">
        <v>0</v>
      </c>
      <c r="I1449">
        <v>0</v>
      </c>
      <c r="J1449">
        <v>0</v>
      </c>
      <c r="K1449">
        <v>113747.93</v>
      </c>
      <c r="L1449" t="str">
        <f t="shared" si="41"/>
        <v>4-Medium C&amp;I</v>
      </c>
    </row>
    <row r="1450" spans="1:12" x14ac:dyDescent="0.3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x14ac:dyDescent="0.3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</v>
      </c>
      <c r="G1451">
        <v>-24548.32</v>
      </c>
      <c r="H1451">
        <v>0</v>
      </c>
      <c r="I1451">
        <v>0</v>
      </c>
      <c r="J1451">
        <v>0</v>
      </c>
      <c r="K1451">
        <v>764807.85</v>
      </c>
      <c r="L1451" t="str">
        <f t="shared" si="41"/>
        <v>1-Residential</v>
      </c>
    </row>
    <row r="1452" spans="1:12" x14ac:dyDescent="0.3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-346.07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x14ac:dyDescent="0.3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x14ac:dyDescent="0.3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</v>
      </c>
      <c r="G1454">
        <v>-10.15</v>
      </c>
      <c r="H1454">
        <v>0</v>
      </c>
      <c r="I1454">
        <v>0</v>
      </c>
      <c r="J1454">
        <v>0</v>
      </c>
      <c r="K1454">
        <v>741.67</v>
      </c>
      <c r="L1454" t="str">
        <f t="shared" si="41"/>
        <v>Street</v>
      </c>
    </row>
    <row r="1455" spans="1:12" x14ac:dyDescent="0.3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x14ac:dyDescent="0.3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37210.92</v>
      </c>
      <c r="G1456">
        <v>-502.33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x14ac:dyDescent="0.3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</v>
      </c>
      <c r="G1457">
        <v>-1.1000000000000001</v>
      </c>
      <c r="H1457">
        <v>0</v>
      </c>
      <c r="I1457">
        <v>0</v>
      </c>
      <c r="J1457">
        <v>0</v>
      </c>
      <c r="K1457">
        <v>80.38</v>
      </c>
      <c r="L1457" t="str">
        <f t="shared" si="41"/>
        <v>3-Small C&amp;I</v>
      </c>
    </row>
    <row r="1458" spans="1:12" x14ac:dyDescent="0.3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x14ac:dyDescent="0.3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-47.9</v>
      </c>
      <c r="H1459">
        <v>0</v>
      </c>
      <c r="I1459">
        <v>0</v>
      </c>
      <c r="J1459">
        <v>0</v>
      </c>
      <c r="K1459">
        <v>39877.54</v>
      </c>
      <c r="L1459" t="str">
        <f t="shared" si="41"/>
        <v>4-Medium C&amp;I</v>
      </c>
    </row>
    <row r="1460" spans="1:12" x14ac:dyDescent="0.3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</v>
      </c>
      <c r="H1460">
        <v>0</v>
      </c>
      <c r="I1460">
        <v>0</v>
      </c>
      <c r="J1460">
        <v>0</v>
      </c>
      <c r="K1460">
        <v>99639.14</v>
      </c>
      <c r="L1460" t="str">
        <f t="shared" si="41"/>
        <v>1-Residential</v>
      </c>
    </row>
    <row r="1461" spans="1:12" x14ac:dyDescent="0.3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</v>
      </c>
      <c r="G1461">
        <v>-4.0599999999999996</v>
      </c>
      <c r="H1461">
        <v>0</v>
      </c>
      <c r="I1461">
        <v>0</v>
      </c>
      <c r="J1461">
        <v>0</v>
      </c>
      <c r="K1461">
        <v>126.4</v>
      </c>
      <c r="L1461" t="str">
        <f t="shared" si="41"/>
        <v>2-Low Income Residential</v>
      </c>
    </row>
    <row r="1462" spans="1:12" x14ac:dyDescent="0.3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x14ac:dyDescent="0.3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</v>
      </c>
      <c r="G1463">
        <v>-10.5</v>
      </c>
      <c r="H1463">
        <v>0</v>
      </c>
      <c r="I1463">
        <v>0</v>
      </c>
      <c r="J1463">
        <v>0</v>
      </c>
      <c r="K1463">
        <v>767.82</v>
      </c>
      <c r="L1463" t="str">
        <f t="shared" si="41"/>
        <v>3-Small C&amp;I</v>
      </c>
    </row>
    <row r="1464" spans="1:12" x14ac:dyDescent="0.3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</v>
      </c>
      <c r="G1464">
        <v>-141.47</v>
      </c>
      <c r="H1464">
        <v>0</v>
      </c>
      <c r="I1464">
        <v>0</v>
      </c>
      <c r="J1464">
        <v>0</v>
      </c>
      <c r="K1464">
        <v>10345.31</v>
      </c>
      <c r="L1464" t="str">
        <f t="shared" si="41"/>
        <v>3-Small C&amp;I</v>
      </c>
    </row>
    <row r="1465" spans="1:12" x14ac:dyDescent="0.3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</v>
      </c>
      <c r="G1465">
        <v>-2107.09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x14ac:dyDescent="0.3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930609.11</v>
      </c>
      <c r="G1466">
        <v>-12562.87</v>
      </c>
      <c r="H1466">
        <v>0</v>
      </c>
      <c r="I1466">
        <v>0</v>
      </c>
      <c r="J1466">
        <v>0</v>
      </c>
      <c r="K1466">
        <v>918046.24</v>
      </c>
      <c r="L1466" t="str">
        <f t="shared" si="41"/>
        <v>3-Small C&amp;I</v>
      </c>
    </row>
    <row r="1467" spans="1:12" x14ac:dyDescent="0.3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x14ac:dyDescent="0.3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-832.04</v>
      </c>
      <c r="H1468">
        <v>0</v>
      </c>
      <c r="I1468">
        <v>0</v>
      </c>
      <c r="J1468">
        <v>0</v>
      </c>
      <c r="K1468">
        <v>692564.71</v>
      </c>
      <c r="L1468" t="str">
        <f t="shared" si="41"/>
        <v>4-Medium C&amp;I</v>
      </c>
    </row>
    <row r="1469" spans="1:12" x14ac:dyDescent="0.3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</v>
      </c>
      <c r="G1469">
        <v>-438.6</v>
      </c>
      <c r="H1469">
        <v>0</v>
      </c>
      <c r="I1469">
        <v>0</v>
      </c>
      <c r="J1469">
        <v>0</v>
      </c>
      <c r="K1469">
        <v>365053.66</v>
      </c>
      <c r="L1469" t="str">
        <f t="shared" si="41"/>
        <v>4-Medium C&amp;I</v>
      </c>
    </row>
    <row r="1470" spans="1:12" x14ac:dyDescent="0.3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x14ac:dyDescent="0.3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x14ac:dyDescent="0.3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4762987.3</v>
      </c>
      <c r="G1472">
        <v>-148127.18</v>
      </c>
      <c r="H1472">
        <v>0</v>
      </c>
      <c r="I1472">
        <v>0</v>
      </c>
      <c r="J1472">
        <v>0</v>
      </c>
      <c r="K1472">
        <v>4614860.12</v>
      </c>
      <c r="L1472" t="str">
        <f t="shared" si="41"/>
        <v>2-Low Income Residential</v>
      </c>
    </row>
    <row r="1473" spans="1:12" x14ac:dyDescent="0.3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110632.68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x14ac:dyDescent="0.3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x14ac:dyDescent="0.3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468.34</v>
      </c>
      <c r="G1475">
        <v>-6.32</v>
      </c>
      <c r="H1475">
        <v>0</v>
      </c>
      <c r="I1475">
        <v>0</v>
      </c>
      <c r="J1475">
        <v>0</v>
      </c>
      <c r="K1475">
        <v>462.02</v>
      </c>
      <c r="L1475" t="str">
        <f t="shared" si="41"/>
        <v>Street</v>
      </c>
    </row>
    <row r="1476" spans="1:12" x14ac:dyDescent="0.3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519.89</v>
      </c>
      <c r="G1476">
        <v>-7.01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x14ac:dyDescent="0.3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180377.71</v>
      </c>
      <c r="G1477">
        <v>-2435.0300000000002</v>
      </c>
      <c r="H1477">
        <v>0</v>
      </c>
      <c r="I1477">
        <v>0</v>
      </c>
      <c r="J1477">
        <v>0</v>
      </c>
      <c r="K1477">
        <v>177942.68</v>
      </c>
      <c r="L1477" t="str">
        <f t="shared" si="41"/>
        <v>Street</v>
      </c>
    </row>
    <row r="1478" spans="1:12" x14ac:dyDescent="0.3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</v>
      </c>
      <c r="G1478">
        <v>-3319.94</v>
      </c>
      <c r="H1478">
        <v>0</v>
      </c>
      <c r="I1478">
        <v>0</v>
      </c>
      <c r="J1478">
        <v>0</v>
      </c>
      <c r="K1478">
        <v>242611.45</v>
      </c>
      <c r="L1478" t="str">
        <f t="shared" si="41"/>
        <v>Street</v>
      </c>
    </row>
    <row r="1479" spans="1:12" x14ac:dyDescent="0.3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</v>
      </c>
      <c r="G1479">
        <v>-0.38</v>
      </c>
      <c r="H1479">
        <v>0</v>
      </c>
      <c r="I1479">
        <v>0</v>
      </c>
      <c r="J1479">
        <v>0</v>
      </c>
      <c r="K1479">
        <v>28.17</v>
      </c>
      <c r="L1479" t="str">
        <f t="shared" si="41"/>
        <v>Street</v>
      </c>
    </row>
    <row r="1480" spans="1:12" x14ac:dyDescent="0.3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894375.33</v>
      </c>
      <c r="G1480">
        <v>-12111.27</v>
      </c>
      <c r="H1480">
        <v>0</v>
      </c>
      <c r="I1480">
        <v>0</v>
      </c>
      <c r="J1480">
        <v>0</v>
      </c>
      <c r="K1480">
        <v>882264.06</v>
      </c>
      <c r="L1480" t="str">
        <f t="shared" ref="L1480:L1543" si="42">VLOOKUP(E1480,N:O,2,FALSE)</f>
        <v>3-Small C&amp;I</v>
      </c>
    </row>
    <row r="1481" spans="1:12" x14ac:dyDescent="0.3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</v>
      </c>
      <c r="G1481">
        <v>-32.69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x14ac:dyDescent="0.3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</v>
      </c>
      <c r="G1482">
        <v>-175.99</v>
      </c>
      <c r="H1482">
        <v>0</v>
      </c>
      <c r="I1482">
        <v>0</v>
      </c>
      <c r="J1482">
        <v>0</v>
      </c>
      <c r="K1482">
        <v>12860.2</v>
      </c>
      <c r="L1482" t="str">
        <f t="shared" si="42"/>
        <v>3-Small C&amp;I</v>
      </c>
    </row>
    <row r="1483" spans="1:12" x14ac:dyDescent="0.3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x14ac:dyDescent="0.3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929224.49</v>
      </c>
      <c r="G1484">
        <v>-1114.96</v>
      </c>
      <c r="H1484">
        <v>0</v>
      </c>
      <c r="I1484">
        <v>0</v>
      </c>
      <c r="J1484">
        <v>0</v>
      </c>
      <c r="K1484">
        <v>928109.53</v>
      </c>
      <c r="L1484" t="str">
        <f t="shared" si="42"/>
        <v>4-Medium C&amp;I</v>
      </c>
    </row>
    <row r="1485" spans="1:12" x14ac:dyDescent="0.3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</v>
      </c>
      <c r="G1485">
        <v>-58.42</v>
      </c>
      <c r="H1485">
        <v>0</v>
      </c>
      <c r="I1485">
        <v>0</v>
      </c>
      <c r="J1485">
        <v>0</v>
      </c>
      <c r="K1485">
        <v>48634.63</v>
      </c>
      <c r="L1485" t="str">
        <f t="shared" si="42"/>
        <v>4-Medium C&amp;I</v>
      </c>
    </row>
    <row r="1486" spans="1:12" x14ac:dyDescent="0.3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</v>
      </c>
      <c r="H1486">
        <v>0</v>
      </c>
      <c r="I1486">
        <v>0</v>
      </c>
      <c r="J1486">
        <v>0</v>
      </c>
      <c r="K1486">
        <v>37067.39</v>
      </c>
      <c r="L1486" t="str">
        <f t="shared" si="42"/>
        <v>4-Medium C&amp;I</v>
      </c>
    </row>
    <row r="1487" spans="1:12" x14ac:dyDescent="0.3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1797369.88</v>
      </c>
      <c r="G1487">
        <v>-2156.8200000000002</v>
      </c>
      <c r="H1487">
        <v>0</v>
      </c>
      <c r="I1487">
        <v>0</v>
      </c>
      <c r="J1487">
        <v>0</v>
      </c>
      <c r="K1487">
        <v>1795213.06</v>
      </c>
      <c r="L1487" t="str">
        <f t="shared" si="42"/>
        <v>5-Large C&amp;I</v>
      </c>
    </row>
    <row r="1488" spans="1:12" x14ac:dyDescent="0.3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x14ac:dyDescent="0.3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</v>
      </c>
      <c r="L1489" t="str">
        <f t="shared" si="42"/>
        <v>2-Low Income Residential</v>
      </c>
    </row>
    <row r="1490" spans="1:12" x14ac:dyDescent="0.3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x14ac:dyDescent="0.3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</v>
      </c>
      <c r="H1491">
        <v>0</v>
      </c>
      <c r="I1491">
        <v>0</v>
      </c>
      <c r="J1491">
        <v>0</v>
      </c>
      <c r="K1491">
        <v>122138.18</v>
      </c>
      <c r="L1491" t="str">
        <f t="shared" si="42"/>
        <v>3-Small C&amp;I</v>
      </c>
    </row>
    <row r="1492" spans="1:12" x14ac:dyDescent="0.3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</v>
      </c>
      <c r="G1492">
        <v>-2.36</v>
      </c>
      <c r="H1492">
        <v>0</v>
      </c>
      <c r="I1492">
        <v>0</v>
      </c>
      <c r="J1492">
        <v>0</v>
      </c>
      <c r="K1492">
        <v>172.04</v>
      </c>
      <c r="L1492" t="str">
        <f t="shared" si="42"/>
        <v>3-Small C&amp;I</v>
      </c>
    </row>
    <row r="1493" spans="1:12" x14ac:dyDescent="0.3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32.97</v>
      </c>
      <c r="G1493">
        <v>-0.45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x14ac:dyDescent="0.3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</v>
      </c>
      <c r="G1494">
        <v>-3.19</v>
      </c>
      <c r="H1494">
        <v>0</v>
      </c>
      <c r="I1494">
        <v>0</v>
      </c>
      <c r="J1494">
        <v>0</v>
      </c>
      <c r="K1494">
        <v>234.02</v>
      </c>
      <c r="L1494" t="str">
        <f t="shared" si="42"/>
        <v>3-Small C&amp;I</v>
      </c>
    </row>
    <row r="1495" spans="1:12" x14ac:dyDescent="0.3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2797.33</v>
      </c>
      <c r="G1495">
        <v>-37.79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x14ac:dyDescent="0.3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</v>
      </c>
      <c r="G1496">
        <v>-74.959999999999994</v>
      </c>
      <c r="H1496">
        <v>0</v>
      </c>
      <c r="I1496">
        <v>0</v>
      </c>
      <c r="J1496">
        <v>0</v>
      </c>
      <c r="K1496">
        <v>62392.84</v>
      </c>
      <c r="L1496" t="str">
        <f t="shared" si="42"/>
        <v>4-Medium C&amp;I</v>
      </c>
    </row>
    <row r="1497" spans="1:12" x14ac:dyDescent="0.3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</v>
      </c>
      <c r="G1497">
        <v>-117.47</v>
      </c>
      <c r="H1497">
        <v>0</v>
      </c>
      <c r="I1497">
        <v>0</v>
      </c>
      <c r="J1497">
        <v>0</v>
      </c>
      <c r="K1497">
        <v>97776.86</v>
      </c>
      <c r="L1497" t="str">
        <f t="shared" si="42"/>
        <v>5-Large C&amp;I</v>
      </c>
    </row>
    <row r="1498" spans="1:12" x14ac:dyDescent="0.3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</v>
      </c>
      <c r="G1498">
        <v>-23653.119999999999</v>
      </c>
      <c r="H1498">
        <v>0</v>
      </c>
      <c r="I1498">
        <v>0</v>
      </c>
      <c r="J1498">
        <v>0</v>
      </c>
      <c r="K1498">
        <v>736902.53</v>
      </c>
      <c r="L1498" t="str">
        <f t="shared" si="42"/>
        <v>1-Residential</v>
      </c>
    </row>
    <row r="1499" spans="1:12" x14ac:dyDescent="0.3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</v>
      </c>
      <c r="G1499">
        <v>-376</v>
      </c>
      <c r="H1499">
        <v>0</v>
      </c>
      <c r="I1499">
        <v>0</v>
      </c>
      <c r="J1499">
        <v>0</v>
      </c>
      <c r="K1499">
        <v>11712.62</v>
      </c>
      <c r="L1499" t="str">
        <f t="shared" si="42"/>
        <v>2-Low Income Residential</v>
      </c>
    </row>
    <row r="1500" spans="1:12" x14ac:dyDescent="0.3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x14ac:dyDescent="0.3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</v>
      </c>
      <c r="L1501" t="str">
        <f t="shared" si="42"/>
        <v>Street</v>
      </c>
    </row>
    <row r="1502" spans="1:12" x14ac:dyDescent="0.3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</v>
      </c>
      <c r="G1502">
        <v>-0.04</v>
      </c>
      <c r="H1502">
        <v>0</v>
      </c>
      <c r="I1502">
        <v>0</v>
      </c>
      <c r="J1502">
        <v>0</v>
      </c>
      <c r="K1502">
        <v>3.06</v>
      </c>
      <c r="L1502" t="str">
        <f t="shared" si="42"/>
        <v>Street</v>
      </c>
    </row>
    <row r="1503" spans="1:12" x14ac:dyDescent="0.3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</v>
      </c>
      <c r="G1503">
        <v>-515.84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x14ac:dyDescent="0.3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</v>
      </c>
      <c r="G1504">
        <v>-1.25</v>
      </c>
      <c r="H1504">
        <v>0</v>
      </c>
      <c r="I1504">
        <v>0</v>
      </c>
      <c r="J1504">
        <v>0</v>
      </c>
      <c r="K1504">
        <v>91.23</v>
      </c>
      <c r="L1504" t="str">
        <f t="shared" si="42"/>
        <v>3-Small C&amp;I</v>
      </c>
    </row>
    <row r="1505" spans="1:12" x14ac:dyDescent="0.3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</v>
      </c>
      <c r="G1505">
        <v>-8.2100000000000009</v>
      </c>
      <c r="H1505">
        <v>0</v>
      </c>
      <c r="I1505">
        <v>0</v>
      </c>
      <c r="J1505">
        <v>0</v>
      </c>
      <c r="K1505">
        <v>601.03</v>
      </c>
      <c r="L1505" t="str">
        <f t="shared" si="42"/>
        <v>3-Small C&amp;I</v>
      </c>
    </row>
    <row r="1506" spans="1:12" x14ac:dyDescent="0.3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39148.71</v>
      </c>
      <c r="G1506">
        <v>-46.98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x14ac:dyDescent="0.3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-3811.31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x14ac:dyDescent="0.3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-5.01</v>
      </c>
      <c r="H1508">
        <v>0</v>
      </c>
      <c r="I1508">
        <v>0</v>
      </c>
      <c r="J1508">
        <v>0</v>
      </c>
      <c r="K1508">
        <v>155.99</v>
      </c>
      <c r="L1508" t="str">
        <f t="shared" si="42"/>
        <v>2-Low Income Residential</v>
      </c>
    </row>
    <row r="1509" spans="1:12" x14ac:dyDescent="0.3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x14ac:dyDescent="0.3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-10.7</v>
      </c>
      <c r="H1510">
        <v>0</v>
      </c>
      <c r="I1510">
        <v>0</v>
      </c>
      <c r="J1510">
        <v>0</v>
      </c>
      <c r="K1510">
        <v>783.17</v>
      </c>
      <c r="L1510" t="str">
        <f t="shared" si="42"/>
        <v>3-Small C&amp;I</v>
      </c>
    </row>
    <row r="1511" spans="1:12" x14ac:dyDescent="0.3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-145.51</v>
      </c>
      <c r="H1511">
        <v>0</v>
      </c>
      <c r="I1511">
        <v>0</v>
      </c>
      <c r="J1511">
        <v>0</v>
      </c>
      <c r="K1511">
        <v>10633.22</v>
      </c>
      <c r="L1511" t="str">
        <f t="shared" si="42"/>
        <v>3-Small C&amp;I</v>
      </c>
    </row>
    <row r="1512" spans="1:12" x14ac:dyDescent="0.3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</v>
      </c>
      <c r="G1512">
        <v>-2199.08</v>
      </c>
      <c r="H1512">
        <v>0</v>
      </c>
      <c r="I1512">
        <v>0</v>
      </c>
      <c r="J1512">
        <v>0</v>
      </c>
      <c r="K1512">
        <v>160694.49</v>
      </c>
      <c r="L1512" t="str">
        <f t="shared" si="42"/>
        <v>3-Small C&amp;I</v>
      </c>
    </row>
    <row r="1513" spans="1:12" x14ac:dyDescent="0.3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-14119.72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x14ac:dyDescent="0.3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x14ac:dyDescent="0.3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811381.22</v>
      </c>
      <c r="G1515">
        <v>-973.63</v>
      </c>
      <c r="H1515">
        <v>0</v>
      </c>
      <c r="I1515">
        <v>0</v>
      </c>
      <c r="J1515">
        <v>0</v>
      </c>
      <c r="K1515">
        <v>810407.59</v>
      </c>
      <c r="L1515" t="str">
        <f t="shared" si="42"/>
        <v>4-Medium C&amp;I</v>
      </c>
    </row>
    <row r="1516" spans="1:12" x14ac:dyDescent="0.3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x14ac:dyDescent="0.3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x14ac:dyDescent="0.3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-1287017.68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x14ac:dyDescent="0.3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x14ac:dyDescent="0.3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</v>
      </c>
      <c r="H1520">
        <v>0</v>
      </c>
      <c r="I1520">
        <v>0</v>
      </c>
      <c r="J1520">
        <v>0</v>
      </c>
      <c r="K1520">
        <v>118942.79</v>
      </c>
      <c r="L1520" t="str">
        <f t="shared" si="42"/>
        <v>Street</v>
      </c>
    </row>
    <row r="1521" spans="1:12" x14ac:dyDescent="0.3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</v>
      </c>
      <c r="G1521">
        <v>-62.28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x14ac:dyDescent="0.3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-6.97</v>
      </c>
      <c r="H1522">
        <v>0</v>
      </c>
      <c r="I1522">
        <v>0</v>
      </c>
      <c r="J1522">
        <v>0</v>
      </c>
      <c r="K1522">
        <v>508.41</v>
      </c>
      <c r="L1522" t="str">
        <f t="shared" si="42"/>
        <v>Street</v>
      </c>
    </row>
    <row r="1523" spans="1:12" x14ac:dyDescent="0.3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574.91</v>
      </c>
      <c r="G1523">
        <v>-7.76</v>
      </c>
      <c r="H1523">
        <v>0</v>
      </c>
      <c r="I1523">
        <v>0</v>
      </c>
      <c r="J1523">
        <v>0</v>
      </c>
      <c r="K1523">
        <v>567.15</v>
      </c>
      <c r="L1523" t="str">
        <f t="shared" si="42"/>
        <v>Street</v>
      </c>
    </row>
    <row r="1524" spans="1:12" x14ac:dyDescent="0.3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-2754.99</v>
      </c>
      <c r="H1524">
        <v>0</v>
      </c>
      <c r="I1524">
        <v>0</v>
      </c>
      <c r="J1524">
        <v>0</v>
      </c>
      <c r="K1524">
        <v>201365.39</v>
      </c>
      <c r="L1524" t="str">
        <f t="shared" si="42"/>
        <v>Street</v>
      </c>
    </row>
    <row r="1525" spans="1:12" x14ac:dyDescent="0.3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-1983.11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x14ac:dyDescent="0.3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32.08</v>
      </c>
      <c r="G1526">
        <v>-0.43</v>
      </c>
      <c r="H1526">
        <v>0</v>
      </c>
      <c r="I1526">
        <v>0</v>
      </c>
      <c r="J1526">
        <v>0</v>
      </c>
      <c r="K1526">
        <v>31.65</v>
      </c>
      <c r="L1526" t="str">
        <f t="shared" si="42"/>
        <v>Street</v>
      </c>
    </row>
    <row r="1527" spans="1:12" x14ac:dyDescent="0.3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955506.08</v>
      </c>
      <c r="G1527">
        <v>-12894.92</v>
      </c>
      <c r="H1527">
        <v>0</v>
      </c>
      <c r="I1527">
        <v>0</v>
      </c>
      <c r="J1527">
        <v>0</v>
      </c>
      <c r="K1527">
        <v>942611.16</v>
      </c>
      <c r="L1527" t="str">
        <f t="shared" si="42"/>
        <v>3-Small C&amp;I</v>
      </c>
    </row>
    <row r="1528" spans="1:12" x14ac:dyDescent="0.3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2437.16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x14ac:dyDescent="0.3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</v>
      </c>
      <c r="G1529">
        <v>-155.91</v>
      </c>
      <c r="H1529">
        <v>0</v>
      </c>
      <c r="I1529">
        <v>0</v>
      </c>
      <c r="J1529">
        <v>0</v>
      </c>
      <c r="K1529">
        <v>11392.78</v>
      </c>
      <c r="L1529" t="str">
        <f t="shared" si="42"/>
        <v>3-Small C&amp;I</v>
      </c>
    </row>
    <row r="1530" spans="1:12" x14ac:dyDescent="0.3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</v>
      </c>
      <c r="H1530">
        <v>0</v>
      </c>
      <c r="I1530">
        <v>0</v>
      </c>
      <c r="J1530">
        <v>0</v>
      </c>
      <c r="K1530">
        <v>129364.82</v>
      </c>
      <c r="L1530" t="str">
        <f t="shared" si="42"/>
        <v>3-Small C&amp;I</v>
      </c>
    </row>
    <row r="1531" spans="1:12" x14ac:dyDescent="0.3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x14ac:dyDescent="0.3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61130.53</v>
      </c>
      <c r="G1532">
        <v>-73.34</v>
      </c>
      <c r="H1532">
        <v>0</v>
      </c>
      <c r="I1532">
        <v>0</v>
      </c>
      <c r="J1532">
        <v>0</v>
      </c>
      <c r="K1532">
        <v>61057.19</v>
      </c>
      <c r="L1532" t="str">
        <f t="shared" si="42"/>
        <v>4-Medium C&amp;I</v>
      </c>
    </row>
    <row r="1533" spans="1:12" x14ac:dyDescent="0.3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</v>
      </c>
      <c r="G1533">
        <v>-51.07</v>
      </c>
      <c r="H1533">
        <v>0</v>
      </c>
      <c r="I1533">
        <v>0</v>
      </c>
      <c r="J1533">
        <v>0</v>
      </c>
      <c r="K1533">
        <v>42479.83</v>
      </c>
      <c r="L1533" t="str">
        <f t="shared" si="42"/>
        <v>4-Medium C&amp;I</v>
      </c>
    </row>
    <row r="1534" spans="1:12" x14ac:dyDescent="0.3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-2438.58</v>
      </c>
      <c r="H1534">
        <v>0</v>
      </c>
      <c r="I1534">
        <v>0</v>
      </c>
      <c r="J1534">
        <v>0</v>
      </c>
      <c r="K1534">
        <v>2029675.88</v>
      </c>
      <c r="L1534" t="str">
        <f t="shared" si="42"/>
        <v>5-Large C&amp;I</v>
      </c>
    </row>
    <row r="1535" spans="1:12" x14ac:dyDescent="0.3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</v>
      </c>
      <c r="G1535">
        <v>-110860.88</v>
      </c>
      <c r="H1535">
        <v>0</v>
      </c>
      <c r="I1535">
        <v>0</v>
      </c>
      <c r="J1535">
        <v>0</v>
      </c>
      <c r="K1535">
        <v>3453848.18</v>
      </c>
      <c r="L1535" t="str">
        <f t="shared" si="42"/>
        <v>1-Residential</v>
      </c>
    </row>
    <row r="1536" spans="1:12" x14ac:dyDescent="0.3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597020.84</v>
      </c>
      <c r="G1536">
        <v>-18567.04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x14ac:dyDescent="0.3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51.47</v>
      </c>
      <c r="G1537">
        <v>-0.69</v>
      </c>
      <c r="H1537">
        <v>0</v>
      </c>
      <c r="I1537">
        <v>0</v>
      </c>
      <c r="J1537">
        <v>0</v>
      </c>
      <c r="K1537">
        <v>50.78</v>
      </c>
      <c r="L1537" t="str">
        <f t="shared" si="42"/>
        <v>Street</v>
      </c>
    </row>
    <row r="1538" spans="1:12" x14ac:dyDescent="0.3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</v>
      </c>
      <c r="H1538">
        <v>0</v>
      </c>
      <c r="I1538">
        <v>0</v>
      </c>
      <c r="J1538">
        <v>0</v>
      </c>
      <c r="K1538">
        <v>133715.57</v>
      </c>
      <c r="L1538" t="str">
        <f t="shared" si="42"/>
        <v>3-Small C&amp;I</v>
      </c>
    </row>
    <row r="1539" spans="1:12" x14ac:dyDescent="0.3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156.01</v>
      </c>
      <c r="G1539">
        <v>-2.12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x14ac:dyDescent="0.3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32.97</v>
      </c>
      <c r="G1540">
        <v>-0.45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x14ac:dyDescent="0.3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</v>
      </c>
      <c r="G1541">
        <v>-2.38</v>
      </c>
      <c r="H1541">
        <v>0</v>
      </c>
      <c r="I1541">
        <v>0</v>
      </c>
      <c r="J1541">
        <v>0</v>
      </c>
      <c r="K1541">
        <v>173.8</v>
      </c>
      <c r="L1541" t="str">
        <f t="shared" si="42"/>
        <v>3-Small C&amp;I</v>
      </c>
    </row>
    <row r="1542" spans="1:12" x14ac:dyDescent="0.3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x14ac:dyDescent="0.3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</v>
      </c>
      <c r="G1543">
        <v>-89.54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x14ac:dyDescent="0.3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66094.12</v>
      </c>
      <c r="G1544">
        <v>-79.319999999999993</v>
      </c>
      <c r="H1544">
        <v>0</v>
      </c>
      <c r="I1544">
        <v>0</v>
      </c>
      <c r="J1544">
        <v>0</v>
      </c>
      <c r="K1544">
        <v>66014.8</v>
      </c>
      <c r="L1544" t="str">
        <f t="shared" ref="L1544:L1607" si="43">VLOOKUP(E1544,N:O,2,FALSE)</f>
        <v>5-Large C&amp;I</v>
      </c>
    </row>
    <row r="1545" spans="1:12" x14ac:dyDescent="0.3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</v>
      </c>
      <c r="G1545">
        <v>-24667.3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x14ac:dyDescent="0.3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</v>
      </c>
      <c r="G1546">
        <v>-435.59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x14ac:dyDescent="0.3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1582.32</v>
      </c>
      <c r="G1547">
        <v>-21.36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x14ac:dyDescent="0.3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</v>
      </c>
      <c r="G1548">
        <v>-9.19</v>
      </c>
      <c r="H1548">
        <v>0</v>
      </c>
      <c r="I1548">
        <v>0</v>
      </c>
      <c r="J1548">
        <v>0</v>
      </c>
      <c r="K1548">
        <v>671.41</v>
      </c>
      <c r="L1548" t="str">
        <f t="shared" si="43"/>
        <v>Street</v>
      </c>
    </row>
    <row r="1549" spans="1:12" x14ac:dyDescent="0.3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-0.03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x14ac:dyDescent="0.3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x14ac:dyDescent="0.3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</v>
      </c>
      <c r="G1551">
        <v>-1.1599999999999999</v>
      </c>
      <c r="H1551">
        <v>0</v>
      </c>
      <c r="I1551">
        <v>0</v>
      </c>
      <c r="J1551">
        <v>0</v>
      </c>
      <c r="K1551">
        <v>84.96</v>
      </c>
      <c r="L1551" t="str">
        <f t="shared" si="43"/>
        <v>3-Small C&amp;I</v>
      </c>
    </row>
    <row r="1552" spans="1:12" x14ac:dyDescent="0.3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</v>
      </c>
      <c r="G1552">
        <v>-8.01</v>
      </c>
      <c r="H1552">
        <v>0</v>
      </c>
      <c r="I1552">
        <v>0</v>
      </c>
      <c r="J1552">
        <v>0</v>
      </c>
      <c r="K1552">
        <v>584.96</v>
      </c>
      <c r="L1552" t="str">
        <f t="shared" si="43"/>
        <v>3-Small C&amp;I</v>
      </c>
    </row>
    <row r="1553" spans="1:12" x14ac:dyDescent="0.3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</v>
      </c>
      <c r="H1553">
        <v>0</v>
      </c>
      <c r="I1553">
        <v>0</v>
      </c>
      <c r="J1553">
        <v>0</v>
      </c>
      <c r="K1553">
        <v>35464.47</v>
      </c>
      <c r="L1553" t="str">
        <f t="shared" si="43"/>
        <v>4-Medium C&amp;I</v>
      </c>
    </row>
    <row r="1554" spans="1:12" x14ac:dyDescent="0.3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x14ac:dyDescent="0.3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x14ac:dyDescent="0.3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x14ac:dyDescent="0.3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891.43</v>
      </c>
      <c r="G1557">
        <v>-12.03</v>
      </c>
      <c r="H1557">
        <v>0</v>
      </c>
      <c r="I1557">
        <v>0</v>
      </c>
      <c r="J1557">
        <v>0</v>
      </c>
      <c r="K1557">
        <v>879.4</v>
      </c>
      <c r="L1557" t="str">
        <f t="shared" si="43"/>
        <v>3-Small C&amp;I</v>
      </c>
    </row>
    <row r="1558" spans="1:12" x14ac:dyDescent="0.3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x14ac:dyDescent="0.3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-2302.39</v>
      </c>
      <c r="H1559">
        <v>0</v>
      </c>
      <c r="I1559">
        <v>0</v>
      </c>
      <c r="J1559">
        <v>0</v>
      </c>
      <c r="K1559">
        <v>168244.58</v>
      </c>
      <c r="L1559" t="str">
        <f t="shared" si="43"/>
        <v>3-Small C&amp;I</v>
      </c>
    </row>
    <row r="1560" spans="1:12" x14ac:dyDescent="0.3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x14ac:dyDescent="0.3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x14ac:dyDescent="0.3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871693.11</v>
      </c>
      <c r="G1562">
        <v>-1046.02</v>
      </c>
      <c r="H1562">
        <v>0</v>
      </c>
      <c r="I1562">
        <v>0</v>
      </c>
      <c r="J1562">
        <v>0</v>
      </c>
      <c r="K1562">
        <v>870647.09</v>
      </c>
      <c r="L1562" t="str">
        <f t="shared" si="43"/>
        <v>4-Medium C&amp;I</v>
      </c>
    </row>
    <row r="1563" spans="1:12" x14ac:dyDescent="0.3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x14ac:dyDescent="0.3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x14ac:dyDescent="0.3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x14ac:dyDescent="0.3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x14ac:dyDescent="0.3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-1368.62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x14ac:dyDescent="0.3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3953.89</v>
      </c>
      <c r="G1568">
        <v>-53.38</v>
      </c>
      <c r="H1568">
        <v>0</v>
      </c>
      <c r="I1568">
        <v>0</v>
      </c>
      <c r="J1568">
        <v>0</v>
      </c>
      <c r="K1568">
        <v>3900.51</v>
      </c>
      <c r="L1568" t="str">
        <f t="shared" si="43"/>
        <v>Street</v>
      </c>
    </row>
    <row r="1569" spans="1:12" x14ac:dyDescent="0.3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</v>
      </c>
      <c r="G1569">
        <v>-5.73</v>
      </c>
      <c r="H1569">
        <v>0</v>
      </c>
      <c r="I1569">
        <v>0</v>
      </c>
      <c r="J1569">
        <v>0</v>
      </c>
      <c r="K1569">
        <v>418.18</v>
      </c>
      <c r="L1569" t="str">
        <f t="shared" si="43"/>
        <v>Street</v>
      </c>
    </row>
    <row r="1570" spans="1:12" x14ac:dyDescent="0.3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473.27</v>
      </c>
      <c r="G1570">
        <v>-6.39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x14ac:dyDescent="0.3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</v>
      </c>
      <c r="G1571">
        <v>-2288.85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x14ac:dyDescent="0.3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-2978.62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x14ac:dyDescent="0.3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</v>
      </c>
      <c r="G1573">
        <v>-0.36</v>
      </c>
      <c r="H1573">
        <v>0</v>
      </c>
      <c r="I1573">
        <v>0</v>
      </c>
      <c r="J1573">
        <v>0</v>
      </c>
      <c r="K1573">
        <v>26.03</v>
      </c>
      <c r="L1573" t="str">
        <f t="shared" si="43"/>
        <v>Street</v>
      </c>
    </row>
    <row r="1574" spans="1:12" x14ac:dyDescent="0.3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552596.22</v>
      </c>
      <c r="G1574">
        <v>-7459.86</v>
      </c>
      <c r="H1574">
        <v>0</v>
      </c>
      <c r="I1574">
        <v>0</v>
      </c>
      <c r="J1574">
        <v>0</v>
      </c>
      <c r="K1574">
        <v>545136.36</v>
      </c>
      <c r="L1574" t="str">
        <f t="shared" si="43"/>
        <v>3-Small C&amp;I</v>
      </c>
    </row>
    <row r="1575" spans="1:12" x14ac:dyDescent="0.3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</v>
      </c>
      <c r="G1575">
        <v>-29.11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x14ac:dyDescent="0.3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7357.37</v>
      </c>
      <c r="G1576">
        <v>-99.35</v>
      </c>
      <c r="H1576">
        <v>0</v>
      </c>
      <c r="I1576">
        <v>0</v>
      </c>
      <c r="J1576">
        <v>0</v>
      </c>
      <c r="K1576">
        <v>7258.02</v>
      </c>
      <c r="L1576" t="str">
        <f t="shared" si="43"/>
        <v>3-Small C&amp;I</v>
      </c>
    </row>
    <row r="1577" spans="1:12" x14ac:dyDescent="0.3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-925.67</v>
      </c>
      <c r="H1577">
        <v>0</v>
      </c>
      <c r="I1577">
        <v>0</v>
      </c>
      <c r="J1577">
        <v>0</v>
      </c>
      <c r="K1577">
        <v>67654.23</v>
      </c>
      <c r="L1577" t="str">
        <f t="shared" si="43"/>
        <v>3-Small C&amp;I</v>
      </c>
    </row>
    <row r="1578" spans="1:12" x14ac:dyDescent="0.3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</v>
      </c>
      <c r="G1578">
        <v>-744.88</v>
      </c>
      <c r="H1578">
        <v>0</v>
      </c>
      <c r="I1578">
        <v>0</v>
      </c>
      <c r="J1578">
        <v>0</v>
      </c>
      <c r="K1578">
        <v>620007.77</v>
      </c>
      <c r="L1578" t="str">
        <f t="shared" si="43"/>
        <v>4-Medium C&amp;I</v>
      </c>
    </row>
    <row r="1579" spans="1:12" x14ac:dyDescent="0.3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</v>
      </c>
      <c r="H1579">
        <v>0</v>
      </c>
      <c r="I1579">
        <v>0</v>
      </c>
      <c r="J1579">
        <v>0</v>
      </c>
      <c r="K1579">
        <v>22288.9</v>
      </c>
      <c r="L1579" t="str">
        <f t="shared" si="43"/>
        <v>4-Medium C&amp;I</v>
      </c>
    </row>
    <row r="1580" spans="1:12" x14ac:dyDescent="0.3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</v>
      </c>
      <c r="G1580">
        <v>-24.18</v>
      </c>
      <c r="H1580">
        <v>0</v>
      </c>
      <c r="I1580">
        <v>0</v>
      </c>
      <c r="J1580">
        <v>0</v>
      </c>
      <c r="K1580">
        <v>20119.2</v>
      </c>
      <c r="L1580" t="str">
        <f t="shared" si="43"/>
        <v>4-Medium C&amp;I</v>
      </c>
    </row>
    <row r="1581" spans="1:12" x14ac:dyDescent="0.3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</v>
      </c>
      <c r="H1581">
        <v>0</v>
      </c>
      <c r="I1581">
        <v>0</v>
      </c>
      <c r="J1581">
        <v>0</v>
      </c>
      <c r="K1581">
        <v>1458569.13</v>
      </c>
      <c r="L1581" t="str">
        <f t="shared" si="43"/>
        <v>5-Large C&amp;I</v>
      </c>
    </row>
    <row r="1582" spans="1:12" x14ac:dyDescent="0.3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2007420.15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x14ac:dyDescent="0.3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320734.42</v>
      </c>
      <c r="G1583">
        <v>-9974.93</v>
      </c>
      <c r="H1583">
        <v>0</v>
      </c>
      <c r="I1583">
        <v>0</v>
      </c>
      <c r="J1583">
        <v>0</v>
      </c>
      <c r="K1583">
        <v>310759.49</v>
      </c>
      <c r="L1583" t="str">
        <f t="shared" si="43"/>
        <v>2-Low Income Residential</v>
      </c>
    </row>
    <row r="1584" spans="1:12" x14ac:dyDescent="0.3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-75.36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x14ac:dyDescent="0.3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124933.65</v>
      </c>
      <c r="G1585">
        <v>-1686.58</v>
      </c>
      <c r="H1585">
        <v>0</v>
      </c>
      <c r="I1585">
        <v>0</v>
      </c>
      <c r="J1585">
        <v>0</v>
      </c>
      <c r="K1585">
        <v>123247.07</v>
      </c>
      <c r="L1585" t="str">
        <f t="shared" si="43"/>
        <v>3-Small C&amp;I</v>
      </c>
    </row>
    <row r="1586" spans="1:12" x14ac:dyDescent="0.3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-1.93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x14ac:dyDescent="0.3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32.97</v>
      </c>
      <c r="G1587">
        <v>-0.45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x14ac:dyDescent="0.3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</v>
      </c>
      <c r="H1588">
        <v>0</v>
      </c>
      <c r="I1588">
        <v>0</v>
      </c>
      <c r="J1588">
        <v>0</v>
      </c>
      <c r="K1588">
        <v>136.4</v>
      </c>
      <c r="L1588" t="str">
        <f t="shared" si="43"/>
        <v>3-Small C&amp;I</v>
      </c>
    </row>
    <row r="1589" spans="1:12" x14ac:dyDescent="0.3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2697.85</v>
      </c>
      <c r="G1589">
        <v>-36.42</v>
      </c>
      <c r="H1589">
        <v>0</v>
      </c>
      <c r="I1589">
        <v>0</v>
      </c>
      <c r="J1589">
        <v>0</v>
      </c>
      <c r="K1589">
        <v>2661.43</v>
      </c>
      <c r="L1589" t="str">
        <f t="shared" si="43"/>
        <v>3-Small C&amp;I</v>
      </c>
    </row>
    <row r="1590" spans="1:12" x14ac:dyDescent="0.3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-87.66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x14ac:dyDescent="0.3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126458.29</v>
      </c>
      <c r="L1591" t="str">
        <f t="shared" si="43"/>
        <v>5-Large C&amp;I</v>
      </c>
    </row>
    <row r="1592" spans="1:12" x14ac:dyDescent="0.3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</v>
      </c>
      <c r="G1592">
        <v>-21637.43</v>
      </c>
      <c r="H1592">
        <v>0</v>
      </c>
      <c r="I1592">
        <v>0</v>
      </c>
      <c r="J1592">
        <v>0</v>
      </c>
      <c r="K1592">
        <v>674120.74</v>
      </c>
      <c r="L1592" t="str">
        <f t="shared" si="43"/>
        <v>1-Residential</v>
      </c>
    </row>
    <row r="1593" spans="1:12" x14ac:dyDescent="0.3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-369.03</v>
      </c>
      <c r="H1593">
        <v>0</v>
      </c>
      <c r="I1593">
        <v>0</v>
      </c>
      <c r="J1593">
        <v>0</v>
      </c>
      <c r="K1593">
        <v>11495.71</v>
      </c>
      <c r="L1593" t="str">
        <f t="shared" si="43"/>
        <v>2-Low Income Residential</v>
      </c>
    </row>
    <row r="1594" spans="1:12" x14ac:dyDescent="0.3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1418.58</v>
      </c>
      <c r="G1594">
        <v>-19.149999999999999</v>
      </c>
      <c r="H1594">
        <v>0</v>
      </c>
      <c r="I1594">
        <v>0</v>
      </c>
      <c r="J1594">
        <v>0</v>
      </c>
      <c r="K1594">
        <v>1399.43</v>
      </c>
      <c r="L1594" t="str">
        <f t="shared" si="43"/>
        <v>Street</v>
      </c>
    </row>
    <row r="1595" spans="1:12" x14ac:dyDescent="0.3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610.15</v>
      </c>
      <c r="G1595">
        <v>-8.24</v>
      </c>
      <c r="H1595">
        <v>0</v>
      </c>
      <c r="I1595">
        <v>0</v>
      </c>
      <c r="J1595">
        <v>0</v>
      </c>
      <c r="K1595">
        <v>601.91</v>
      </c>
      <c r="L1595" t="str">
        <f t="shared" si="43"/>
        <v>Street</v>
      </c>
    </row>
    <row r="1596" spans="1:12" x14ac:dyDescent="0.3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-0.03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x14ac:dyDescent="0.3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</v>
      </c>
      <c r="G1597">
        <v>-3.53</v>
      </c>
      <c r="H1597">
        <v>0</v>
      </c>
      <c r="I1597">
        <v>0</v>
      </c>
      <c r="J1597">
        <v>0</v>
      </c>
      <c r="K1597">
        <v>258.27</v>
      </c>
      <c r="L1597" t="str">
        <f t="shared" si="43"/>
        <v>3-Small C&amp;I</v>
      </c>
    </row>
    <row r="1598" spans="1:12" x14ac:dyDescent="0.3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-148.82</v>
      </c>
      <c r="L1598" t="str">
        <f t="shared" si="43"/>
        <v>1-Residential</v>
      </c>
    </row>
    <row r="1599" spans="1:12" x14ac:dyDescent="0.3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x14ac:dyDescent="0.3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653.14</v>
      </c>
      <c r="G1600">
        <v>-8.81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x14ac:dyDescent="0.3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11018.39</v>
      </c>
      <c r="G1601">
        <v>-148.61000000000001</v>
      </c>
      <c r="H1601">
        <v>0</v>
      </c>
      <c r="I1601">
        <v>0</v>
      </c>
      <c r="J1601">
        <v>0</v>
      </c>
      <c r="K1601">
        <v>10869.78</v>
      </c>
      <c r="L1601" t="str">
        <f t="shared" si="43"/>
        <v>3-Small C&amp;I</v>
      </c>
    </row>
    <row r="1602" spans="1:12" x14ac:dyDescent="0.3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</v>
      </c>
      <c r="H1602">
        <v>0</v>
      </c>
      <c r="I1602">
        <v>0</v>
      </c>
      <c r="J1602">
        <v>0</v>
      </c>
      <c r="K1602">
        <v>171428.39</v>
      </c>
      <c r="L1602" t="str">
        <f t="shared" si="43"/>
        <v>3-Small C&amp;I</v>
      </c>
    </row>
    <row r="1603" spans="1:12" x14ac:dyDescent="0.3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x14ac:dyDescent="0.3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x14ac:dyDescent="0.3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</v>
      </c>
      <c r="G1605">
        <v>-926.92</v>
      </c>
      <c r="H1605">
        <v>0</v>
      </c>
      <c r="I1605">
        <v>0</v>
      </c>
      <c r="J1605">
        <v>0</v>
      </c>
      <c r="K1605">
        <v>771451.47</v>
      </c>
      <c r="L1605" t="str">
        <f t="shared" si="43"/>
        <v>4-Medium C&amp;I</v>
      </c>
    </row>
    <row r="1606" spans="1:12" x14ac:dyDescent="0.3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</v>
      </c>
      <c r="G1606">
        <v>-501.54</v>
      </c>
      <c r="H1606">
        <v>0</v>
      </c>
      <c r="I1606">
        <v>0</v>
      </c>
      <c r="J1606">
        <v>0</v>
      </c>
      <c r="K1606">
        <v>417479.11</v>
      </c>
      <c r="L1606" t="str">
        <f t="shared" si="43"/>
        <v>4-Medium C&amp;I</v>
      </c>
    </row>
    <row r="1607" spans="1:12" x14ac:dyDescent="0.3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x14ac:dyDescent="0.3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</v>
      </c>
      <c r="H1608">
        <v>0</v>
      </c>
      <c r="I1608">
        <v>0</v>
      </c>
      <c r="J1608">
        <v>0</v>
      </c>
      <c r="K1608">
        <v>37627207.289999999</v>
      </c>
      <c r="L1608" t="str">
        <f t="shared" ref="L1608:L1671" si="44">VLOOKUP(E1608,N:O,2,FALSE)</f>
        <v>1-Residential</v>
      </c>
    </row>
    <row r="1609" spans="1:12" x14ac:dyDescent="0.3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x14ac:dyDescent="0.3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</v>
      </c>
      <c r="G1610">
        <v>-1222.0899999999999</v>
      </c>
      <c r="H1610">
        <v>0</v>
      </c>
      <c r="I1610">
        <v>0</v>
      </c>
      <c r="J1610">
        <v>0</v>
      </c>
      <c r="K1610">
        <v>89307.4</v>
      </c>
      <c r="L1610" t="str">
        <f t="shared" si="44"/>
        <v>Street</v>
      </c>
    </row>
    <row r="1611" spans="1:12" x14ac:dyDescent="0.3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</v>
      </c>
      <c r="G1611">
        <v>-43.8</v>
      </c>
      <c r="H1611">
        <v>0</v>
      </c>
      <c r="I1611">
        <v>0</v>
      </c>
      <c r="J1611">
        <v>0</v>
      </c>
      <c r="K1611">
        <v>3199.89</v>
      </c>
      <c r="L1611" t="str">
        <f t="shared" si="44"/>
        <v>Street</v>
      </c>
    </row>
    <row r="1612" spans="1:12" x14ac:dyDescent="0.3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380.02</v>
      </c>
      <c r="G1612">
        <v>-5.13</v>
      </c>
      <c r="H1612">
        <v>0</v>
      </c>
      <c r="I1612">
        <v>0</v>
      </c>
      <c r="J1612">
        <v>0</v>
      </c>
      <c r="K1612">
        <v>374.89</v>
      </c>
      <c r="L1612" t="str">
        <f t="shared" si="44"/>
        <v>Street</v>
      </c>
    </row>
    <row r="1613" spans="1:12" x14ac:dyDescent="0.3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</v>
      </c>
      <c r="L1613" t="str">
        <f t="shared" si="44"/>
        <v>Street</v>
      </c>
    </row>
    <row r="1614" spans="1:12" x14ac:dyDescent="0.3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x14ac:dyDescent="0.3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344649.04</v>
      </c>
      <c r="G1615">
        <v>-4606.3</v>
      </c>
      <c r="H1615">
        <v>0</v>
      </c>
      <c r="I1615">
        <v>0</v>
      </c>
      <c r="J1615">
        <v>0</v>
      </c>
      <c r="K1615">
        <v>340042.74</v>
      </c>
      <c r="L1615" t="str">
        <f t="shared" si="44"/>
        <v>Street</v>
      </c>
    </row>
    <row r="1616" spans="1:12" x14ac:dyDescent="0.3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</v>
      </c>
      <c r="H1616">
        <v>0</v>
      </c>
      <c r="I1616">
        <v>0</v>
      </c>
      <c r="J1616">
        <v>0</v>
      </c>
      <c r="K1616">
        <v>23.42</v>
      </c>
      <c r="L1616" t="str">
        <f t="shared" si="44"/>
        <v>Street</v>
      </c>
    </row>
    <row r="1617" spans="1:12" x14ac:dyDescent="0.3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870345.46</v>
      </c>
      <c r="G1617">
        <v>-11748.6</v>
      </c>
      <c r="H1617">
        <v>0</v>
      </c>
      <c r="I1617">
        <v>0</v>
      </c>
      <c r="J1617">
        <v>0</v>
      </c>
      <c r="K1617">
        <v>858596.86</v>
      </c>
      <c r="L1617" t="str">
        <f t="shared" si="44"/>
        <v>3-Small C&amp;I</v>
      </c>
    </row>
    <row r="1618" spans="1:12" x14ac:dyDescent="0.3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2406.35</v>
      </c>
      <c r="L1618" t="str">
        <f t="shared" si="44"/>
        <v>3-Small C&amp;I</v>
      </c>
    </row>
    <row r="1619" spans="1:12" x14ac:dyDescent="0.3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</v>
      </c>
      <c r="L1619" t="str">
        <f t="shared" si="44"/>
        <v>3-Small C&amp;I</v>
      </c>
    </row>
    <row r="1620" spans="1:12" x14ac:dyDescent="0.3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</v>
      </c>
      <c r="H1620">
        <v>0</v>
      </c>
      <c r="I1620">
        <v>0</v>
      </c>
      <c r="J1620">
        <v>0</v>
      </c>
      <c r="K1620">
        <v>138470.68</v>
      </c>
      <c r="L1620" t="str">
        <f t="shared" si="44"/>
        <v>3-Small C&amp;I</v>
      </c>
    </row>
    <row r="1621" spans="1:12" x14ac:dyDescent="0.3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x14ac:dyDescent="0.3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x14ac:dyDescent="0.3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27256.89</v>
      </c>
      <c r="G1623">
        <v>-32.71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x14ac:dyDescent="0.3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</v>
      </c>
      <c r="G1624">
        <v>-2214.36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x14ac:dyDescent="0.3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</v>
      </c>
      <c r="G1625">
        <v>-98103.13</v>
      </c>
      <c r="H1625">
        <v>0</v>
      </c>
      <c r="I1625">
        <v>0</v>
      </c>
      <c r="J1625">
        <v>0</v>
      </c>
      <c r="K1625">
        <v>3056321.11</v>
      </c>
      <c r="L1625" t="str">
        <f t="shared" si="44"/>
        <v>1-Residential</v>
      </c>
    </row>
    <row r="1626" spans="1:12" x14ac:dyDescent="0.3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585320.72</v>
      </c>
      <c r="L1626" t="str">
        <f t="shared" si="44"/>
        <v>2-Low Income Residential</v>
      </c>
    </row>
    <row r="1627" spans="1:12" x14ac:dyDescent="0.3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-906.9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x14ac:dyDescent="0.3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132.35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x14ac:dyDescent="0.3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</v>
      </c>
      <c r="G1629">
        <v>-1.2</v>
      </c>
      <c r="H1629">
        <v>0</v>
      </c>
      <c r="I1629">
        <v>0</v>
      </c>
      <c r="J1629">
        <v>0</v>
      </c>
      <c r="K1629">
        <v>87.47</v>
      </c>
      <c r="L1629" t="str">
        <f t="shared" si="44"/>
        <v>3-Small C&amp;I</v>
      </c>
    </row>
    <row r="1630" spans="1:12" x14ac:dyDescent="0.3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1163.83</v>
      </c>
      <c r="G1630">
        <v>-15.7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x14ac:dyDescent="0.3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44485.46</v>
      </c>
      <c r="G1631">
        <v>-53.4</v>
      </c>
      <c r="H1631">
        <v>0</v>
      </c>
      <c r="I1631">
        <v>0</v>
      </c>
      <c r="J1631">
        <v>0</v>
      </c>
      <c r="K1631">
        <v>44432.06</v>
      </c>
      <c r="L1631" t="str">
        <f t="shared" si="44"/>
        <v>4-Medium C&amp;I</v>
      </c>
    </row>
    <row r="1632" spans="1:12" x14ac:dyDescent="0.3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207280.46</v>
      </c>
      <c r="G1632">
        <v>-6446.09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x14ac:dyDescent="0.3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-40.4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x14ac:dyDescent="0.3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609482.6</v>
      </c>
      <c r="L1634" t="str">
        <f t="shared" si="44"/>
        <v>3-Small C&amp;I</v>
      </c>
    </row>
    <row r="1635" spans="1:12" x14ac:dyDescent="0.3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x14ac:dyDescent="0.3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255.48</v>
      </c>
      <c r="G1636">
        <v>-3.44</v>
      </c>
      <c r="H1636">
        <v>0</v>
      </c>
      <c r="I1636">
        <v>0</v>
      </c>
      <c r="J1636">
        <v>0</v>
      </c>
      <c r="K1636">
        <v>252.04</v>
      </c>
      <c r="L1636" t="str">
        <f t="shared" si="44"/>
        <v>3-Small C&amp;I</v>
      </c>
    </row>
    <row r="1637" spans="1:12" x14ac:dyDescent="0.3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11834.3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x14ac:dyDescent="0.3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62843.74</v>
      </c>
      <c r="G1638">
        <v>-848.27</v>
      </c>
      <c r="H1638">
        <v>0</v>
      </c>
      <c r="I1638">
        <v>0</v>
      </c>
      <c r="J1638">
        <v>0</v>
      </c>
      <c r="K1638">
        <v>61995.47</v>
      </c>
      <c r="L1638" t="str">
        <f t="shared" si="44"/>
        <v>3-Small C&amp;I</v>
      </c>
    </row>
    <row r="1639" spans="1:12" x14ac:dyDescent="0.3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777331.73</v>
      </c>
      <c r="G1639">
        <v>-932.8</v>
      </c>
      <c r="H1639">
        <v>0</v>
      </c>
      <c r="I1639">
        <v>0</v>
      </c>
      <c r="J1639">
        <v>0</v>
      </c>
      <c r="K1639">
        <v>776398.93</v>
      </c>
      <c r="L1639" t="str">
        <f t="shared" si="44"/>
        <v>4-Medium C&amp;I</v>
      </c>
    </row>
    <row r="1640" spans="1:12" x14ac:dyDescent="0.3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-123.35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x14ac:dyDescent="0.3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x14ac:dyDescent="0.3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1168225.43</v>
      </c>
      <c r="G1642">
        <v>-1401.89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x14ac:dyDescent="0.3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2035611.63</v>
      </c>
      <c r="G1643">
        <v>-63307.42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x14ac:dyDescent="0.3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</v>
      </c>
      <c r="G1644">
        <v>-10387.34</v>
      </c>
      <c r="H1644">
        <v>0</v>
      </c>
      <c r="I1644">
        <v>0</v>
      </c>
      <c r="J1644">
        <v>0</v>
      </c>
      <c r="K1644">
        <v>323615.23</v>
      </c>
      <c r="L1644" t="str">
        <f t="shared" si="44"/>
        <v>2-Low Income Residential</v>
      </c>
    </row>
    <row r="1645" spans="1:12" x14ac:dyDescent="0.3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x14ac:dyDescent="0.3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</v>
      </c>
      <c r="G1646">
        <v>-0.41</v>
      </c>
      <c r="H1646">
        <v>0</v>
      </c>
      <c r="I1646">
        <v>0</v>
      </c>
      <c r="J1646">
        <v>0</v>
      </c>
      <c r="K1646">
        <v>122.85</v>
      </c>
      <c r="L1646" t="str">
        <f t="shared" si="44"/>
        <v>3-Small C&amp;I</v>
      </c>
    </row>
    <row r="1647" spans="1:12" x14ac:dyDescent="0.3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32.97</v>
      </c>
      <c r="G1647">
        <v>-0.11</v>
      </c>
      <c r="H1647">
        <v>0</v>
      </c>
      <c r="I1647">
        <v>0</v>
      </c>
      <c r="J1647">
        <v>0</v>
      </c>
      <c r="K1647">
        <v>32.86</v>
      </c>
      <c r="L1647" t="str">
        <f t="shared" si="44"/>
        <v>3-Small C&amp;I</v>
      </c>
    </row>
    <row r="1648" spans="1:12" x14ac:dyDescent="0.3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</v>
      </c>
      <c r="G1648">
        <v>-0.47</v>
      </c>
      <c r="H1648">
        <v>0</v>
      </c>
      <c r="I1648">
        <v>0</v>
      </c>
      <c r="J1648">
        <v>0</v>
      </c>
      <c r="K1648">
        <v>139.68</v>
      </c>
      <c r="L1648" t="str">
        <f t="shared" si="44"/>
        <v>3-Small C&amp;I</v>
      </c>
    </row>
    <row r="1649" spans="1:12" x14ac:dyDescent="0.3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</v>
      </c>
      <c r="G1649">
        <v>-9.32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x14ac:dyDescent="0.3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x14ac:dyDescent="0.3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</v>
      </c>
      <c r="G1651">
        <v>-89.09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x14ac:dyDescent="0.3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692701.23</v>
      </c>
      <c r="G1652">
        <v>-9284.7999999999993</v>
      </c>
      <c r="H1652">
        <v>0</v>
      </c>
      <c r="I1652">
        <v>0</v>
      </c>
      <c r="J1652">
        <v>0</v>
      </c>
      <c r="K1652">
        <v>683416.43</v>
      </c>
      <c r="L1652" t="str">
        <f t="shared" si="44"/>
        <v>1-Residential</v>
      </c>
    </row>
    <row r="1653" spans="1:12" x14ac:dyDescent="0.3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8775.39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x14ac:dyDescent="0.3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</v>
      </c>
      <c r="H1654">
        <v>0</v>
      </c>
      <c r="I1654">
        <v>0</v>
      </c>
      <c r="J1654">
        <v>0</v>
      </c>
      <c r="K1654">
        <v>1089.94</v>
      </c>
      <c r="L1654" t="str">
        <f t="shared" si="44"/>
        <v>Street</v>
      </c>
    </row>
    <row r="1655" spans="1:12" x14ac:dyDescent="0.3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</v>
      </c>
      <c r="G1655">
        <v>-1.6</v>
      </c>
      <c r="H1655">
        <v>0</v>
      </c>
      <c r="I1655">
        <v>0</v>
      </c>
      <c r="J1655">
        <v>0</v>
      </c>
      <c r="K1655">
        <v>468.89</v>
      </c>
      <c r="L1655" t="str">
        <f t="shared" si="44"/>
        <v>Street</v>
      </c>
    </row>
    <row r="1656" spans="1:12" x14ac:dyDescent="0.3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x14ac:dyDescent="0.3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365.26</v>
      </c>
      <c r="G1657">
        <v>-1.24</v>
      </c>
      <c r="H1657">
        <v>0</v>
      </c>
      <c r="I1657">
        <v>0</v>
      </c>
      <c r="J1657">
        <v>0</v>
      </c>
      <c r="K1657">
        <v>364.02</v>
      </c>
      <c r="L1657" t="str">
        <f t="shared" si="44"/>
        <v>3-Small C&amp;I</v>
      </c>
    </row>
    <row r="1658" spans="1:12" x14ac:dyDescent="0.3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x14ac:dyDescent="0.3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-29544.6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x14ac:dyDescent="0.3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</v>
      </c>
      <c r="G1660">
        <v>-1.71</v>
      </c>
      <c r="H1660">
        <v>0</v>
      </c>
      <c r="I1660">
        <v>0</v>
      </c>
      <c r="J1660">
        <v>0</v>
      </c>
      <c r="K1660">
        <v>508.46</v>
      </c>
      <c r="L1660" t="str">
        <f t="shared" si="44"/>
        <v>3-Small C&amp;I</v>
      </c>
    </row>
    <row r="1661" spans="1:12" x14ac:dyDescent="0.3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</v>
      </c>
      <c r="H1661">
        <v>0</v>
      </c>
      <c r="I1661">
        <v>0</v>
      </c>
      <c r="J1661">
        <v>0</v>
      </c>
      <c r="K1661">
        <v>9930.92</v>
      </c>
      <c r="L1661" t="str">
        <f t="shared" si="44"/>
        <v>3-Small C&amp;I</v>
      </c>
    </row>
    <row r="1662" spans="1:12" x14ac:dyDescent="0.3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x14ac:dyDescent="0.3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812108.73</v>
      </c>
      <c r="G1663">
        <v>-3020.26</v>
      </c>
      <c r="H1663">
        <v>0</v>
      </c>
      <c r="I1663">
        <v>0</v>
      </c>
      <c r="J1663">
        <v>0</v>
      </c>
      <c r="K1663">
        <v>809088.47</v>
      </c>
      <c r="L1663" t="str">
        <f t="shared" si="44"/>
        <v>3-Small C&amp;I</v>
      </c>
    </row>
    <row r="1664" spans="1:12" x14ac:dyDescent="0.3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-12696.31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x14ac:dyDescent="0.3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</v>
      </c>
      <c r="G1665">
        <v>-647.22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x14ac:dyDescent="0.3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</v>
      </c>
      <c r="G1666">
        <v>-454.29</v>
      </c>
      <c r="H1666">
        <v>0</v>
      </c>
      <c r="I1666">
        <v>0</v>
      </c>
      <c r="J1666">
        <v>0</v>
      </c>
      <c r="K1666">
        <v>378158.61</v>
      </c>
      <c r="L1666" t="str">
        <f t="shared" si="44"/>
        <v>4-Medium C&amp;I</v>
      </c>
    </row>
    <row r="1667" spans="1:12" x14ac:dyDescent="0.3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x14ac:dyDescent="0.3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-395488.86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x14ac:dyDescent="0.3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x14ac:dyDescent="0.3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x14ac:dyDescent="0.3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x14ac:dyDescent="0.3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</v>
      </c>
      <c r="G1672">
        <v>-1.01</v>
      </c>
      <c r="H1672">
        <v>0</v>
      </c>
      <c r="I1672">
        <v>0</v>
      </c>
      <c r="J1672">
        <v>0</v>
      </c>
      <c r="K1672">
        <v>291.98</v>
      </c>
      <c r="L1672" t="str">
        <f t="shared" ref="L1672:L1735" si="45">VLOOKUP(E1672,N:O,2,FALSE)</f>
        <v>Street</v>
      </c>
    </row>
    <row r="1673" spans="1:12" x14ac:dyDescent="0.3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325.82</v>
      </c>
      <c r="L1673" t="str">
        <f t="shared" si="45"/>
        <v>Street</v>
      </c>
    </row>
    <row r="1674" spans="1:12" x14ac:dyDescent="0.3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</v>
      </c>
      <c r="G1674">
        <v>-381.57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x14ac:dyDescent="0.3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171857.49</v>
      </c>
      <c r="G1675">
        <v>-766.08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x14ac:dyDescent="0.3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-0.06</v>
      </c>
      <c r="H1676">
        <v>0</v>
      </c>
      <c r="I1676">
        <v>0</v>
      </c>
      <c r="J1676">
        <v>0</v>
      </c>
      <c r="K1676">
        <v>18.21</v>
      </c>
      <c r="L1676" t="str">
        <f t="shared" si="45"/>
        <v>Street</v>
      </c>
    </row>
    <row r="1677" spans="1:12" x14ac:dyDescent="0.3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</v>
      </c>
      <c r="G1677">
        <v>-1279.4100000000001</v>
      </c>
      <c r="H1677">
        <v>0</v>
      </c>
      <c r="I1677">
        <v>0</v>
      </c>
      <c r="J1677">
        <v>0</v>
      </c>
      <c r="K1677">
        <v>364519.23</v>
      </c>
      <c r="L1677" t="str">
        <f t="shared" si="45"/>
        <v>3-Small C&amp;I</v>
      </c>
    </row>
    <row r="1678" spans="1:12" x14ac:dyDescent="0.3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</v>
      </c>
      <c r="H1678">
        <v>0</v>
      </c>
      <c r="I1678">
        <v>0</v>
      </c>
      <c r="J1678">
        <v>0</v>
      </c>
      <c r="K1678">
        <v>2077.69</v>
      </c>
      <c r="L1678" t="str">
        <f t="shared" si="45"/>
        <v>3-Small C&amp;I</v>
      </c>
    </row>
    <row r="1679" spans="1:12" x14ac:dyDescent="0.3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</v>
      </c>
      <c r="G1679">
        <v>-11.18</v>
      </c>
      <c r="H1679">
        <v>0</v>
      </c>
      <c r="I1679">
        <v>0</v>
      </c>
      <c r="J1679">
        <v>0</v>
      </c>
      <c r="K1679">
        <v>3275.22</v>
      </c>
      <c r="L1679" t="str">
        <f t="shared" si="45"/>
        <v>3-Small C&amp;I</v>
      </c>
    </row>
    <row r="1680" spans="1:12" x14ac:dyDescent="0.3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-113.6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x14ac:dyDescent="0.3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</v>
      </c>
      <c r="G1681">
        <v>-492.6</v>
      </c>
      <c r="H1681">
        <v>0</v>
      </c>
      <c r="I1681">
        <v>0</v>
      </c>
      <c r="J1681">
        <v>0</v>
      </c>
      <c r="K1681">
        <v>409970.24</v>
      </c>
      <c r="L1681" t="str">
        <f t="shared" si="45"/>
        <v>4-Medium C&amp;I</v>
      </c>
    </row>
    <row r="1682" spans="1:12" x14ac:dyDescent="0.3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</v>
      </c>
      <c r="G1682">
        <v>-19.45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x14ac:dyDescent="0.3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9453.39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x14ac:dyDescent="0.3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</v>
      </c>
      <c r="G1684">
        <v>-1035.95</v>
      </c>
      <c r="H1684">
        <v>0</v>
      </c>
      <c r="I1684">
        <v>0</v>
      </c>
      <c r="J1684">
        <v>0</v>
      </c>
      <c r="K1684">
        <v>862259.57</v>
      </c>
      <c r="L1684" t="str">
        <f t="shared" si="45"/>
        <v>5-Large C&amp;I</v>
      </c>
    </row>
    <row r="1685" spans="1:12" x14ac:dyDescent="0.3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956412.49</v>
      </c>
      <c r="G1685">
        <v>-12891.73</v>
      </c>
      <c r="H1685">
        <v>0</v>
      </c>
      <c r="I1685">
        <v>0</v>
      </c>
      <c r="J1685">
        <v>0</v>
      </c>
      <c r="K1685">
        <v>943520.76</v>
      </c>
      <c r="L1685" t="str">
        <f t="shared" si="45"/>
        <v>1-Residential</v>
      </c>
    </row>
    <row r="1686" spans="1:12" x14ac:dyDescent="0.3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</v>
      </c>
      <c r="G1686">
        <v>-3206.52</v>
      </c>
      <c r="H1686">
        <v>0</v>
      </c>
      <c r="I1686">
        <v>0</v>
      </c>
      <c r="J1686">
        <v>0</v>
      </c>
      <c r="K1686">
        <v>233791.58</v>
      </c>
      <c r="L1686" t="str">
        <f t="shared" si="45"/>
        <v>2-Low Income Residential</v>
      </c>
    </row>
    <row r="1687" spans="1:12" x14ac:dyDescent="0.3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</v>
      </c>
      <c r="G1687">
        <v>-0.01</v>
      </c>
      <c r="H1687">
        <v>0</v>
      </c>
      <c r="I1687">
        <v>0</v>
      </c>
      <c r="J1687">
        <v>0</v>
      </c>
      <c r="K1687">
        <v>3.32</v>
      </c>
      <c r="L1687" t="str">
        <f t="shared" si="45"/>
        <v>Street</v>
      </c>
    </row>
    <row r="1688" spans="1:12" x14ac:dyDescent="0.3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-588.51</v>
      </c>
      <c r="H1688">
        <v>0</v>
      </c>
      <c r="I1688">
        <v>0</v>
      </c>
      <c r="J1688">
        <v>0</v>
      </c>
      <c r="K1688">
        <v>172539.65</v>
      </c>
      <c r="L1688" t="str">
        <f t="shared" si="45"/>
        <v>3-Small C&amp;I</v>
      </c>
    </row>
    <row r="1689" spans="1:12" x14ac:dyDescent="0.3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-0.09</v>
      </c>
      <c r="H1689">
        <v>0</v>
      </c>
      <c r="I1689">
        <v>0</v>
      </c>
      <c r="J1689">
        <v>0</v>
      </c>
      <c r="K1689">
        <v>75.48</v>
      </c>
      <c r="L1689" t="str">
        <f t="shared" si="45"/>
        <v>3-Small C&amp;I</v>
      </c>
    </row>
    <row r="1690" spans="1:12" x14ac:dyDescent="0.3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32.97</v>
      </c>
      <c r="G1690">
        <v>-0.11</v>
      </c>
      <c r="H1690">
        <v>0</v>
      </c>
      <c r="I1690">
        <v>0</v>
      </c>
      <c r="J1690">
        <v>0</v>
      </c>
      <c r="K1690">
        <v>32.86</v>
      </c>
      <c r="L1690" t="str">
        <f t="shared" si="45"/>
        <v>3-Small C&amp;I</v>
      </c>
    </row>
    <row r="1691" spans="1:12" x14ac:dyDescent="0.3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210.04</v>
      </c>
      <c r="G1691">
        <v>-0.71</v>
      </c>
      <c r="H1691">
        <v>0</v>
      </c>
      <c r="I1691">
        <v>0</v>
      </c>
      <c r="J1691">
        <v>0</v>
      </c>
      <c r="K1691">
        <v>209.33</v>
      </c>
      <c r="L1691" t="str">
        <f t="shared" si="45"/>
        <v>3-Small C&amp;I</v>
      </c>
    </row>
    <row r="1692" spans="1:12" x14ac:dyDescent="0.3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</v>
      </c>
      <c r="L1692" t="str">
        <f t="shared" si="45"/>
        <v>3-Small C&amp;I</v>
      </c>
    </row>
    <row r="1693" spans="1:12" x14ac:dyDescent="0.3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x14ac:dyDescent="0.3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-91.72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x14ac:dyDescent="0.3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</v>
      </c>
      <c r="G1695">
        <v>-11743.72</v>
      </c>
      <c r="H1695">
        <v>0</v>
      </c>
      <c r="I1695">
        <v>0</v>
      </c>
      <c r="J1695">
        <v>0</v>
      </c>
      <c r="K1695">
        <v>858006.54</v>
      </c>
      <c r="L1695" t="str">
        <f t="shared" si="45"/>
        <v>1-Residential</v>
      </c>
    </row>
    <row r="1696" spans="1:12" x14ac:dyDescent="0.3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</v>
      </c>
      <c r="G1696">
        <v>-129.04</v>
      </c>
      <c r="H1696">
        <v>0</v>
      </c>
      <c r="I1696">
        <v>0</v>
      </c>
      <c r="J1696">
        <v>0</v>
      </c>
      <c r="K1696">
        <v>8453.73</v>
      </c>
      <c r="L1696" t="str">
        <f t="shared" si="45"/>
        <v>2-Low Income Residential</v>
      </c>
    </row>
    <row r="1697" spans="1:12" x14ac:dyDescent="0.3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-3.55</v>
      </c>
      <c r="H1697">
        <v>0</v>
      </c>
      <c r="I1697">
        <v>0</v>
      </c>
      <c r="J1697">
        <v>0</v>
      </c>
      <c r="K1697">
        <v>1038.68</v>
      </c>
      <c r="L1697" t="str">
        <f t="shared" si="45"/>
        <v>Street</v>
      </c>
    </row>
    <row r="1698" spans="1:12" x14ac:dyDescent="0.3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448.26</v>
      </c>
      <c r="G1698">
        <v>-1.52</v>
      </c>
      <c r="H1698">
        <v>0</v>
      </c>
      <c r="I1698">
        <v>0</v>
      </c>
      <c r="J1698">
        <v>0</v>
      </c>
      <c r="K1698">
        <v>446.74</v>
      </c>
      <c r="L1698" t="str">
        <f t="shared" si="45"/>
        <v>Street</v>
      </c>
    </row>
    <row r="1699" spans="1:12" x14ac:dyDescent="0.3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1.66</v>
      </c>
      <c r="G1699">
        <v>-0.01</v>
      </c>
      <c r="H1699">
        <v>0</v>
      </c>
      <c r="I1699">
        <v>0</v>
      </c>
      <c r="J1699">
        <v>0</v>
      </c>
      <c r="K1699">
        <v>1.65</v>
      </c>
      <c r="L1699" t="str">
        <f t="shared" si="45"/>
        <v>Street</v>
      </c>
    </row>
    <row r="1700" spans="1:12" x14ac:dyDescent="0.3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</v>
      </c>
      <c r="G1700">
        <v>-201.15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x14ac:dyDescent="0.3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81.97</v>
      </c>
      <c r="L1701" t="str">
        <f t="shared" si="45"/>
        <v>3-Small C&amp;I</v>
      </c>
    </row>
    <row r="1702" spans="1:12" x14ac:dyDescent="0.3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-2.11</v>
      </c>
      <c r="H1702">
        <v>0</v>
      </c>
      <c r="I1702">
        <v>0</v>
      </c>
      <c r="J1702">
        <v>0</v>
      </c>
      <c r="K1702">
        <v>621.39</v>
      </c>
      <c r="L1702" t="str">
        <f t="shared" si="45"/>
        <v>3-Small C&amp;I</v>
      </c>
    </row>
    <row r="1703" spans="1:12" x14ac:dyDescent="0.3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</v>
      </c>
      <c r="L1703" t="str">
        <f t="shared" si="45"/>
        <v>4-Medium C&amp;I</v>
      </c>
    </row>
    <row r="1704" spans="1:12" x14ac:dyDescent="0.3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x14ac:dyDescent="0.3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</v>
      </c>
      <c r="G1705">
        <v>-1.59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x14ac:dyDescent="0.3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x14ac:dyDescent="0.3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463.77</v>
      </c>
      <c r="G1707">
        <v>-1.58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x14ac:dyDescent="0.3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11005.71</v>
      </c>
      <c r="G1708">
        <v>-37.31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x14ac:dyDescent="0.3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x14ac:dyDescent="0.3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762920.73</v>
      </c>
      <c r="G1710">
        <v>-2603.02</v>
      </c>
      <c r="H1710">
        <v>0</v>
      </c>
      <c r="I1710">
        <v>0</v>
      </c>
      <c r="J1710">
        <v>0</v>
      </c>
      <c r="K1710">
        <v>760317.71</v>
      </c>
      <c r="L1710" t="str">
        <f t="shared" si="45"/>
        <v>3-Small C&amp;I</v>
      </c>
    </row>
    <row r="1711" spans="1:12" x14ac:dyDescent="0.3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x14ac:dyDescent="0.3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495597.05</v>
      </c>
      <c r="G1712">
        <v>-594.62</v>
      </c>
      <c r="H1712">
        <v>0</v>
      </c>
      <c r="I1712">
        <v>0</v>
      </c>
      <c r="J1712">
        <v>0</v>
      </c>
      <c r="K1712">
        <v>495002.43</v>
      </c>
      <c r="L1712" t="str">
        <f t="shared" si="45"/>
        <v>4-Medium C&amp;I</v>
      </c>
    </row>
    <row r="1713" spans="1:12" x14ac:dyDescent="0.3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377289.42</v>
      </c>
      <c r="G1713">
        <v>-452.82</v>
      </c>
      <c r="H1713">
        <v>0</v>
      </c>
      <c r="I1713">
        <v>0</v>
      </c>
      <c r="J1713">
        <v>0</v>
      </c>
      <c r="K1713">
        <v>376836.6</v>
      </c>
      <c r="L1713" t="str">
        <f t="shared" si="45"/>
        <v>4-Medium C&amp;I</v>
      </c>
    </row>
    <row r="1714" spans="1:12" x14ac:dyDescent="0.3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-27589.3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x14ac:dyDescent="0.3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-456738.35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x14ac:dyDescent="0.3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5020306.01</v>
      </c>
      <c r="G1716">
        <v>-69371.88</v>
      </c>
      <c r="H1716">
        <v>0</v>
      </c>
      <c r="I1716">
        <v>0</v>
      </c>
      <c r="J1716">
        <v>0</v>
      </c>
      <c r="K1716">
        <v>4950934.13</v>
      </c>
      <c r="L1716" t="str">
        <f t="shared" si="45"/>
        <v>2-Low Income Residential</v>
      </c>
    </row>
    <row r="1717" spans="1:12" x14ac:dyDescent="0.3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-221.45</v>
      </c>
      <c r="H1717">
        <v>0</v>
      </c>
      <c r="I1717">
        <v>0</v>
      </c>
      <c r="J1717">
        <v>0</v>
      </c>
      <c r="K1717">
        <v>64939.48</v>
      </c>
      <c r="L1717" t="str">
        <f t="shared" si="45"/>
        <v>Street</v>
      </c>
    </row>
    <row r="1718" spans="1:12" x14ac:dyDescent="0.3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</v>
      </c>
      <c r="H1718">
        <v>0</v>
      </c>
      <c r="I1718">
        <v>0</v>
      </c>
      <c r="J1718">
        <v>0</v>
      </c>
      <c r="K1718">
        <v>2368.67</v>
      </c>
      <c r="L1718" t="str">
        <f t="shared" si="45"/>
        <v>Street</v>
      </c>
    </row>
    <row r="1719" spans="1:12" x14ac:dyDescent="0.3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-0.95</v>
      </c>
      <c r="H1719">
        <v>0</v>
      </c>
      <c r="I1719">
        <v>0</v>
      </c>
      <c r="J1719">
        <v>0</v>
      </c>
      <c r="K1719">
        <v>278.3</v>
      </c>
      <c r="L1719" t="str">
        <f t="shared" si="45"/>
        <v>Street</v>
      </c>
    </row>
    <row r="1720" spans="1:12" x14ac:dyDescent="0.3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x14ac:dyDescent="0.3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</v>
      </c>
      <c r="G1721">
        <v>-355.09</v>
      </c>
      <c r="H1721">
        <v>0</v>
      </c>
      <c r="I1721">
        <v>0</v>
      </c>
      <c r="J1721">
        <v>0</v>
      </c>
      <c r="K1721">
        <v>109728.15</v>
      </c>
      <c r="L1721" t="str">
        <f t="shared" si="45"/>
        <v>Street</v>
      </c>
    </row>
    <row r="1722" spans="1:12" x14ac:dyDescent="0.3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x14ac:dyDescent="0.3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</v>
      </c>
      <c r="H1723">
        <v>0</v>
      </c>
      <c r="I1723">
        <v>0</v>
      </c>
      <c r="J1723">
        <v>0</v>
      </c>
      <c r="K1723">
        <v>17.53</v>
      </c>
      <c r="L1723" t="str">
        <f t="shared" si="45"/>
        <v>Street</v>
      </c>
    </row>
    <row r="1724" spans="1:12" x14ac:dyDescent="0.3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</v>
      </c>
      <c r="H1724">
        <v>0</v>
      </c>
      <c r="I1724">
        <v>0</v>
      </c>
      <c r="J1724">
        <v>0</v>
      </c>
      <c r="K1724">
        <v>948586.7</v>
      </c>
      <c r="L1724" t="str">
        <f t="shared" si="45"/>
        <v>3-Small C&amp;I</v>
      </c>
    </row>
    <row r="1725" spans="1:12" x14ac:dyDescent="0.3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</v>
      </c>
      <c r="G1725">
        <v>-8.02</v>
      </c>
      <c r="H1725">
        <v>0</v>
      </c>
      <c r="I1725">
        <v>0</v>
      </c>
      <c r="J1725">
        <v>0</v>
      </c>
      <c r="K1725">
        <v>2361.42</v>
      </c>
      <c r="L1725" t="str">
        <f t="shared" si="45"/>
        <v>3-Small C&amp;I</v>
      </c>
    </row>
    <row r="1726" spans="1:12" x14ac:dyDescent="0.3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6614.95</v>
      </c>
      <c r="G1726">
        <v>-22.48</v>
      </c>
      <c r="H1726">
        <v>0</v>
      </c>
      <c r="I1726">
        <v>0</v>
      </c>
      <c r="J1726">
        <v>0</v>
      </c>
      <c r="K1726">
        <v>6592.47</v>
      </c>
      <c r="L1726" t="str">
        <f t="shared" si="45"/>
        <v>3-Small C&amp;I</v>
      </c>
    </row>
    <row r="1727" spans="1:12" x14ac:dyDescent="0.3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88407.56</v>
      </c>
      <c r="G1727">
        <v>-300.42</v>
      </c>
      <c r="H1727">
        <v>0</v>
      </c>
      <c r="I1727">
        <v>0</v>
      </c>
      <c r="J1727">
        <v>0</v>
      </c>
      <c r="K1727">
        <v>88107.14</v>
      </c>
      <c r="L1727" t="str">
        <f t="shared" si="45"/>
        <v>3-Small C&amp;I</v>
      </c>
    </row>
    <row r="1728" spans="1:12" x14ac:dyDescent="0.3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x14ac:dyDescent="0.3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59866.89</v>
      </c>
      <c r="G1729">
        <v>-71.84</v>
      </c>
      <c r="H1729">
        <v>0</v>
      </c>
      <c r="I1729">
        <v>0</v>
      </c>
      <c r="J1729">
        <v>0</v>
      </c>
      <c r="K1729">
        <v>59795.05</v>
      </c>
      <c r="L1729" t="str">
        <f t="shared" si="45"/>
        <v>4-Medium C&amp;I</v>
      </c>
    </row>
    <row r="1730" spans="1:12" x14ac:dyDescent="0.3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x14ac:dyDescent="0.3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2306190.59</v>
      </c>
      <c r="G1731">
        <v>-2767.39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x14ac:dyDescent="0.3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</v>
      </c>
      <c r="H1732">
        <v>0</v>
      </c>
      <c r="I1732">
        <v>0</v>
      </c>
      <c r="J1732">
        <v>0</v>
      </c>
      <c r="K1732">
        <v>3070005.59</v>
      </c>
      <c r="L1732" t="str">
        <f t="shared" si="45"/>
        <v>1-Residential</v>
      </c>
    </row>
    <row r="1733" spans="1:12" x14ac:dyDescent="0.3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-7770.87</v>
      </c>
      <c r="H1733">
        <v>0</v>
      </c>
      <c r="I1733">
        <v>0</v>
      </c>
      <c r="J1733">
        <v>0</v>
      </c>
      <c r="K1733">
        <v>559698.51</v>
      </c>
      <c r="L1733" t="str">
        <f t="shared" si="45"/>
        <v>2-Low Income Residential</v>
      </c>
    </row>
    <row r="1734" spans="1:12" x14ac:dyDescent="0.3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x14ac:dyDescent="0.3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</v>
      </c>
      <c r="G1735">
        <v>-490.14</v>
      </c>
      <c r="H1735">
        <v>0</v>
      </c>
      <c r="I1735">
        <v>0</v>
      </c>
      <c r="J1735">
        <v>0</v>
      </c>
      <c r="K1735">
        <v>143380.68</v>
      </c>
      <c r="L1735" t="str">
        <f t="shared" si="45"/>
        <v>3-Small C&amp;I</v>
      </c>
    </row>
    <row r="1736" spans="1:12" x14ac:dyDescent="0.3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</v>
      </c>
      <c r="G1736">
        <v>-0.3</v>
      </c>
      <c r="H1736">
        <v>0</v>
      </c>
      <c r="I1736">
        <v>0</v>
      </c>
      <c r="J1736">
        <v>0</v>
      </c>
      <c r="K1736">
        <v>86.99</v>
      </c>
      <c r="L1736" t="str">
        <f t="shared" ref="L1736:L1799" si="46">VLOOKUP(E1736,N:O,2,FALSE)</f>
        <v>3-Small C&amp;I</v>
      </c>
    </row>
    <row r="1737" spans="1:12" x14ac:dyDescent="0.3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32.97</v>
      </c>
      <c r="G1737">
        <v>-0.11</v>
      </c>
      <c r="H1737">
        <v>0</v>
      </c>
      <c r="I1737">
        <v>0</v>
      </c>
      <c r="J1737">
        <v>0</v>
      </c>
      <c r="K1737">
        <v>32.86</v>
      </c>
      <c r="L1737" t="str">
        <f t="shared" si="46"/>
        <v>3-Small C&amp;I</v>
      </c>
    </row>
    <row r="1738" spans="1:12" x14ac:dyDescent="0.3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</v>
      </c>
      <c r="G1738">
        <v>-0.64</v>
      </c>
      <c r="H1738">
        <v>0</v>
      </c>
      <c r="I1738">
        <v>0</v>
      </c>
      <c r="J1738">
        <v>0</v>
      </c>
      <c r="K1738">
        <v>185.6</v>
      </c>
      <c r="L1738" t="str">
        <f t="shared" si="46"/>
        <v>3-Small C&amp;I</v>
      </c>
    </row>
    <row r="1739" spans="1:12" x14ac:dyDescent="0.3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</v>
      </c>
      <c r="G1739">
        <v>-9.19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x14ac:dyDescent="0.3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</v>
      </c>
      <c r="G1740">
        <v>-114.57</v>
      </c>
      <c r="H1740">
        <v>0</v>
      </c>
      <c r="I1740">
        <v>0</v>
      </c>
      <c r="J1740">
        <v>0</v>
      </c>
      <c r="K1740">
        <v>95345.78</v>
      </c>
      <c r="L1740" t="str">
        <f t="shared" si="46"/>
        <v>4-Medium C&amp;I</v>
      </c>
    </row>
    <row r="1741" spans="1:12" x14ac:dyDescent="0.3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</v>
      </c>
      <c r="G1741">
        <v>-101.56</v>
      </c>
      <c r="H1741">
        <v>0</v>
      </c>
      <c r="I1741">
        <v>0</v>
      </c>
      <c r="J1741">
        <v>0</v>
      </c>
      <c r="K1741">
        <v>84525.85</v>
      </c>
      <c r="L1741" t="str">
        <f t="shared" si="46"/>
        <v>5-Large C&amp;I</v>
      </c>
    </row>
    <row r="1742" spans="1:12" x14ac:dyDescent="0.3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</v>
      </c>
      <c r="G1742">
        <v>-13214.95</v>
      </c>
      <c r="H1742">
        <v>0</v>
      </c>
      <c r="I1742">
        <v>0</v>
      </c>
      <c r="J1742">
        <v>0</v>
      </c>
      <c r="K1742">
        <v>964702.47</v>
      </c>
      <c r="L1742" t="str">
        <f t="shared" si="46"/>
        <v>1-Residential</v>
      </c>
    </row>
    <row r="1743" spans="1:12" x14ac:dyDescent="0.3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</v>
      </c>
      <c r="L1743" t="str">
        <f t="shared" si="46"/>
        <v>2-Low Income Residential</v>
      </c>
    </row>
    <row r="1744" spans="1:12" x14ac:dyDescent="0.3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-3.8</v>
      </c>
      <c r="H1744">
        <v>0</v>
      </c>
      <c r="I1744">
        <v>0</v>
      </c>
      <c r="J1744">
        <v>0</v>
      </c>
      <c r="K1744">
        <v>1112.82</v>
      </c>
      <c r="L1744" t="str">
        <f t="shared" si="46"/>
        <v>Street</v>
      </c>
    </row>
    <row r="1745" spans="1:12" x14ac:dyDescent="0.3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-1.64</v>
      </c>
      <c r="H1745">
        <v>0</v>
      </c>
      <c r="I1745">
        <v>0</v>
      </c>
      <c r="J1745">
        <v>0</v>
      </c>
      <c r="K1745">
        <v>478.73</v>
      </c>
      <c r="L1745" t="str">
        <f t="shared" si="46"/>
        <v>Street</v>
      </c>
    </row>
    <row r="1746" spans="1:12" x14ac:dyDescent="0.3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x14ac:dyDescent="0.3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805.53</v>
      </c>
      <c r="G1747">
        <v>-0.97</v>
      </c>
      <c r="H1747">
        <v>0</v>
      </c>
      <c r="I1747">
        <v>0</v>
      </c>
      <c r="J1747">
        <v>0</v>
      </c>
      <c r="K1747">
        <v>804.56</v>
      </c>
      <c r="L1747" t="str">
        <f t="shared" si="46"/>
        <v>4-Medium C&amp;I</v>
      </c>
    </row>
    <row r="1748" spans="1:12" x14ac:dyDescent="0.3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x14ac:dyDescent="0.3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x14ac:dyDescent="0.3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488.34</v>
      </c>
      <c r="G1750">
        <v>-1.65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x14ac:dyDescent="0.3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10767.31</v>
      </c>
      <c r="G1751">
        <v>-36.5</v>
      </c>
      <c r="H1751">
        <v>0</v>
      </c>
      <c r="I1751">
        <v>0</v>
      </c>
      <c r="J1751">
        <v>0</v>
      </c>
      <c r="K1751">
        <v>10730.81</v>
      </c>
      <c r="L1751" t="str">
        <f t="shared" si="46"/>
        <v>3-Small C&amp;I</v>
      </c>
    </row>
    <row r="1752" spans="1:12" x14ac:dyDescent="0.3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97629.31</v>
      </c>
      <c r="G1752">
        <v>-334.09</v>
      </c>
      <c r="H1752">
        <v>0</v>
      </c>
      <c r="I1752">
        <v>0</v>
      </c>
      <c r="J1752">
        <v>0</v>
      </c>
      <c r="K1752">
        <v>97295.22</v>
      </c>
      <c r="L1752" t="str">
        <f t="shared" si="46"/>
        <v>3-Small C&amp;I</v>
      </c>
    </row>
    <row r="1753" spans="1:12" x14ac:dyDescent="0.3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746976.94</v>
      </c>
      <c r="G1753">
        <v>-2577.73</v>
      </c>
      <c r="H1753">
        <v>0</v>
      </c>
      <c r="I1753">
        <v>0</v>
      </c>
      <c r="J1753">
        <v>0</v>
      </c>
      <c r="K1753">
        <v>744399.21</v>
      </c>
      <c r="L1753" t="str">
        <f t="shared" si="46"/>
        <v>3-Small C&amp;I</v>
      </c>
    </row>
    <row r="1754" spans="1:12" x14ac:dyDescent="0.3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x14ac:dyDescent="0.3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547127.73</v>
      </c>
      <c r="G1755">
        <v>-656.53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x14ac:dyDescent="0.3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354646.36</v>
      </c>
      <c r="G1756">
        <v>-425.58</v>
      </c>
      <c r="H1756">
        <v>0</v>
      </c>
      <c r="I1756">
        <v>0</v>
      </c>
      <c r="J1756">
        <v>0</v>
      </c>
      <c r="K1756">
        <v>354220.78</v>
      </c>
      <c r="L1756" t="str">
        <f t="shared" si="46"/>
        <v>4-Medium C&amp;I</v>
      </c>
    </row>
    <row r="1757" spans="1:12" x14ac:dyDescent="0.3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-27326.87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x14ac:dyDescent="0.3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x14ac:dyDescent="0.3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-84157.81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x14ac:dyDescent="0.3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75105.67</v>
      </c>
      <c r="G1760">
        <v>-309.05</v>
      </c>
      <c r="H1760">
        <v>0</v>
      </c>
      <c r="I1760">
        <v>0</v>
      </c>
      <c r="J1760">
        <v>0</v>
      </c>
      <c r="K1760">
        <v>74796.62</v>
      </c>
      <c r="L1760" t="str">
        <f t="shared" si="46"/>
        <v>Street</v>
      </c>
    </row>
    <row r="1761" spans="1:12" x14ac:dyDescent="0.3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2545.85</v>
      </c>
      <c r="G1761">
        <v>-8.65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x14ac:dyDescent="0.3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x14ac:dyDescent="0.3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333.58</v>
      </c>
      <c r="G1763">
        <v>-1.1200000000000001</v>
      </c>
      <c r="H1763">
        <v>0</v>
      </c>
      <c r="I1763">
        <v>0</v>
      </c>
      <c r="J1763">
        <v>0</v>
      </c>
      <c r="K1763">
        <v>332.46</v>
      </c>
      <c r="L1763" t="str">
        <f t="shared" si="46"/>
        <v>Street</v>
      </c>
    </row>
    <row r="1764" spans="1:12" x14ac:dyDescent="0.3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x14ac:dyDescent="0.3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</v>
      </c>
      <c r="G1765">
        <v>-532.66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x14ac:dyDescent="0.3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-7.0000000000000007E-2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x14ac:dyDescent="0.3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493922.92</v>
      </c>
      <c r="G1767">
        <v>-1684.14</v>
      </c>
      <c r="H1767">
        <v>0</v>
      </c>
      <c r="I1767">
        <v>0</v>
      </c>
      <c r="J1767">
        <v>0</v>
      </c>
      <c r="K1767">
        <v>492238.78</v>
      </c>
      <c r="L1767" t="str">
        <f t="shared" si="46"/>
        <v>3-Small C&amp;I</v>
      </c>
    </row>
    <row r="1768" spans="1:12" x14ac:dyDescent="0.3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</v>
      </c>
      <c r="G1768">
        <v>-7.1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x14ac:dyDescent="0.3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-3.61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x14ac:dyDescent="0.3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x14ac:dyDescent="0.3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</v>
      </c>
      <c r="G1771">
        <v>-588.64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x14ac:dyDescent="0.3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</v>
      </c>
      <c r="G1772">
        <v>-30.07</v>
      </c>
      <c r="H1772">
        <v>0</v>
      </c>
      <c r="I1772">
        <v>0</v>
      </c>
      <c r="J1772">
        <v>0</v>
      </c>
      <c r="K1772">
        <v>25018.04</v>
      </c>
      <c r="L1772" t="str">
        <f t="shared" si="46"/>
        <v>4-Medium C&amp;I</v>
      </c>
    </row>
    <row r="1773" spans="1:12" x14ac:dyDescent="0.3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8429.83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x14ac:dyDescent="0.3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</v>
      </c>
      <c r="L1774" t="str">
        <f t="shared" si="46"/>
        <v>5-Large C&amp;I</v>
      </c>
    </row>
    <row r="1775" spans="1:12" x14ac:dyDescent="0.3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</v>
      </c>
      <c r="H1775">
        <v>0</v>
      </c>
      <c r="I1775">
        <v>0</v>
      </c>
      <c r="J1775">
        <v>0</v>
      </c>
      <c r="K1775">
        <v>1756991.83</v>
      </c>
      <c r="L1775" t="str">
        <f t="shared" si="46"/>
        <v>1-Residential</v>
      </c>
    </row>
    <row r="1776" spans="1:12" x14ac:dyDescent="0.3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</v>
      </c>
      <c r="L1776" t="str">
        <f t="shared" si="46"/>
        <v>2-Low Income Residential</v>
      </c>
    </row>
    <row r="1777" spans="1:12" x14ac:dyDescent="0.3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</v>
      </c>
      <c r="H1777">
        <v>0</v>
      </c>
      <c r="I1777">
        <v>0</v>
      </c>
      <c r="J1777">
        <v>0</v>
      </c>
      <c r="K1777">
        <v>275684.83</v>
      </c>
      <c r="L1777" t="str">
        <f t="shared" si="46"/>
        <v>3-Small C&amp;I</v>
      </c>
    </row>
    <row r="1778" spans="1:12" x14ac:dyDescent="0.3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</v>
      </c>
      <c r="H1778">
        <v>0</v>
      </c>
      <c r="I1778">
        <v>0</v>
      </c>
      <c r="J1778">
        <v>0</v>
      </c>
      <c r="K1778">
        <v>99.7</v>
      </c>
      <c r="L1778" t="str">
        <f t="shared" si="46"/>
        <v>3-Small C&amp;I</v>
      </c>
    </row>
    <row r="1779" spans="1:12" x14ac:dyDescent="0.3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32.97</v>
      </c>
      <c r="G1779">
        <v>-0.11</v>
      </c>
      <c r="H1779">
        <v>0</v>
      </c>
      <c r="I1779">
        <v>0</v>
      </c>
      <c r="J1779">
        <v>0</v>
      </c>
      <c r="K1779">
        <v>32.86</v>
      </c>
      <c r="L1779" t="str">
        <f t="shared" si="46"/>
        <v>3-Small C&amp;I</v>
      </c>
    </row>
    <row r="1780" spans="1:12" x14ac:dyDescent="0.3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-2.17</v>
      </c>
      <c r="H1780">
        <v>0</v>
      </c>
      <c r="I1780">
        <v>0</v>
      </c>
      <c r="J1780">
        <v>0</v>
      </c>
      <c r="K1780">
        <v>640.66</v>
      </c>
      <c r="L1780" t="str">
        <f t="shared" si="46"/>
        <v>3-Small C&amp;I</v>
      </c>
    </row>
    <row r="1781" spans="1:12" x14ac:dyDescent="0.3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</v>
      </c>
      <c r="G1781">
        <v>-13.64</v>
      </c>
      <c r="H1781">
        <v>0</v>
      </c>
      <c r="I1781">
        <v>0</v>
      </c>
      <c r="J1781">
        <v>0</v>
      </c>
      <c r="K1781">
        <v>4012.24</v>
      </c>
      <c r="L1781" t="str">
        <f t="shared" si="46"/>
        <v>3-Small C&amp;I</v>
      </c>
    </row>
    <row r="1782" spans="1:12" x14ac:dyDescent="0.3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</v>
      </c>
      <c r="L1782" t="str">
        <f t="shared" si="46"/>
        <v>4-Medium C&amp;I</v>
      </c>
    </row>
    <row r="1783" spans="1:12" x14ac:dyDescent="0.3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</v>
      </c>
      <c r="G1783">
        <v>-114.22</v>
      </c>
      <c r="H1783">
        <v>0</v>
      </c>
      <c r="I1783">
        <v>0</v>
      </c>
      <c r="J1783">
        <v>0</v>
      </c>
      <c r="K1783">
        <v>95063.11</v>
      </c>
      <c r="L1783" t="str">
        <f t="shared" si="46"/>
        <v>5-Large C&amp;I</v>
      </c>
    </row>
    <row r="1784" spans="1:12" x14ac:dyDescent="0.3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x14ac:dyDescent="0.3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10135.31</v>
      </c>
      <c r="L1785" t="str">
        <f t="shared" si="46"/>
        <v>2-Low Income Residential</v>
      </c>
    </row>
    <row r="1786" spans="1:12" x14ac:dyDescent="0.3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</v>
      </c>
      <c r="H1786">
        <v>0</v>
      </c>
      <c r="I1786">
        <v>0</v>
      </c>
      <c r="J1786">
        <v>0</v>
      </c>
      <c r="K1786">
        <v>1156.58</v>
      </c>
      <c r="L1786" t="str">
        <f t="shared" si="46"/>
        <v>Street</v>
      </c>
    </row>
    <row r="1787" spans="1:12" x14ac:dyDescent="0.3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</v>
      </c>
      <c r="L1787" t="str">
        <f t="shared" si="46"/>
        <v>Street</v>
      </c>
    </row>
    <row r="1788" spans="1:12" x14ac:dyDescent="0.3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1.88</v>
      </c>
      <c r="G1788">
        <v>-0.01</v>
      </c>
      <c r="H1788">
        <v>0</v>
      </c>
      <c r="I1788">
        <v>0</v>
      </c>
      <c r="J1788">
        <v>0</v>
      </c>
      <c r="K1788">
        <v>1.87</v>
      </c>
      <c r="L1788" t="str">
        <f t="shared" si="46"/>
        <v>Street</v>
      </c>
    </row>
    <row r="1789" spans="1:12" x14ac:dyDescent="0.3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</v>
      </c>
      <c r="H1789">
        <v>0</v>
      </c>
      <c r="I1789">
        <v>0</v>
      </c>
      <c r="J1789">
        <v>0</v>
      </c>
      <c r="K1789">
        <v>83502.98</v>
      </c>
      <c r="L1789" t="str">
        <f t="shared" si="46"/>
        <v>3-Small C&amp;I</v>
      </c>
    </row>
    <row r="1790" spans="1:12" x14ac:dyDescent="0.3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</v>
      </c>
      <c r="H1790">
        <v>0</v>
      </c>
      <c r="I1790">
        <v>0</v>
      </c>
      <c r="J1790">
        <v>0</v>
      </c>
      <c r="K1790">
        <v>134.46</v>
      </c>
      <c r="L1790" t="str">
        <f t="shared" si="46"/>
        <v>3-Small C&amp;I</v>
      </c>
    </row>
    <row r="1791" spans="1:12" x14ac:dyDescent="0.3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927.8</v>
      </c>
      <c r="G1791">
        <v>-3.15</v>
      </c>
      <c r="H1791">
        <v>0</v>
      </c>
      <c r="I1791">
        <v>0</v>
      </c>
      <c r="J1791">
        <v>0</v>
      </c>
      <c r="K1791">
        <v>924.65</v>
      </c>
      <c r="L1791" t="str">
        <f t="shared" si="46"/>
        <v>3-Small C&amp;I</v>
      </c>
    </row>
    <row r="1792" spans="1:12" x14ac:dyDescent="0.3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</v>
      </c>
      <c r="G1792">
        <v>-109.11</v>
      </c>
      <c r="H1792">
        <v>0</v>
      </c>
      <c r="I1792">
        <v>0</v>
      </c>
      <c r="J1792">
        <v>0</v>
      </c>
      <c r="K1792">
        <v>90816.71</v>
      </c>
      <c r="L1792" t="str">
        <f t="shared" si="46"/>
        <v>4-Medium C&amp;I</v>
      </c>
    </row>
    <row r="1793" spans="1:12" x14ac:dyDescent="0.3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5946.61</v>
      </c>
      <c r="G1793">
        <v>-7.14</v>
      </c>
      <c r="H1793">
        <v>0</v>
      </c>
      <c r="I1793">
        <v>0</v>
      </c>
      <c r="J1793">
        <v>0</v>
      </c>
      <c r="K1793">
        <v>5939.47</v>
      </c>
      <c r="L1793" t="str">
        <f t="shared" si="46"/>
        <v>5-Large C&amp;I</v>
      </c>
    </row>
    <row r="1794" spans="1:12" x14ac:dyDescent="0.3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</v>
      </c>
      <c r="H1794">
        <v>0</v>
      </c>
      <c r="I1794">
        <v>0</v>
      </c>
      <c r="J1794">
        <v>0</v>
      </c>
      <c r="K1794">
        <v>270969.18</v>
      </c>
      <c r="L1794" t="str">
        <f t="shared" si="46"/>
        <v>1-Residential</v>
      </c>
    </row>
    <row r="1795" spans="1:12" x14ac:dyDescent="0.3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149.76</v>
      </c>
      <c r="L1795" t="str">
        <f t="shared" si="46"/>
        <v>2-Low Income Residential</v>
      </c>
    </row>
    <row r="1796" spans="1:12" x14ac:dyDescent="0.3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x14ac:dyDescent="0.3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550.15</v>
      </c>
      <c r="G1797">
        <v>-1.87</v>
      </c>
      <c r="H1797">
        <v>0</v>
      </c>
      <c r="I1797">
        <v>0</v>
      </c>
      <c r="J1797">
        <v>0</v>
      </c>
      <c r="K1797">
        <v>548.28</v>
      </c>
      <c r="L1797" t="str">
        <f t="shared" si="46"/>
        <v>3-Small C&amp;I</v>
      </c>
    </row>
    <row r="1798" spans="1:12" x14ac:dyDescent="0.3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-37.47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x14ac:dyDescent="0.3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</v>
      </c>
      <c r="G1799">
        <v>-3518.03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x14ac:dyDescent="0.3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</v>
      </c>
      <c r="G1800">
        <v>-2858.43</v>
      </c>
      <c r="H1800">
        <v>0</v>
      </c>
      <c r="I1800">
        <v>0</v>
      </c>
      <c r="J1800">
        <v>0</v>
      </c>
      <c r="K1800">
        <v>836598.08</v>
      </c>
      <c r="L1800" t="str">
        <f t="shared" ref="L1800:L1863" si="47">VLOOKUP(E1800,N:O,2,FALSE)</f>
        <v>3-Small C&amp;I</v>
      </c>
    </row>
    <row r="1801" spans="1:12" x14ac:dyDescent="0.3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-17278.78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x14ac:dyDescent="0.3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705116.83</v>
      </c>
      <c r="G1802">
        <v>-846.03</v>
      </c>
      <c r="H1802">
        <v>0</v>
      </c>
      <c r="I1802">
        <v>0</v>
      </c>
      <c r="J1802">
        <v>0</v>
      </c>
      <c r="K1802">
        <v>704270.8</v>
      </c>
      <c r="L1802" t="str">
        <f t="shared" si="47"/>
        <v>4-Medium C&amp;I</v>
      </c>
    </row>
    <row r="1803" spans="1:12" x14ac:dyDescent="0.3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482657.18</v>
      </c>
      <c r="L1803" t="str">
        <f t="shared" si="47"/>
        <v>4-Medium C&amp;I</v>
      </c>
    </row>
    <row r="1804" spans="1:12" x14ac:dyDescent="0.3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x14ac:dyDescent="0.3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x14ac:dyDescent="0.3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x14ac:dyDescent="0.3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-244.57</v>
      </c>
      <c r="H1807">
        <v>0</v>
      </c>
      <c r="I1807">
        <v>0</v>
      </c>
      <c r="J1807">
        <v>0</v>
      </c>
      <c r="K1807">
        <v>71669.39</v>
      </c>
      <c r="L1807" t="str">
        <f t="shared" si="47"/>
        <v>Street</v>
      </c>
    </row>
    <row r="1808" spans="1:12" x14ac:dyDescent="0.3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</v>
      </c>
      <c r="G1808">
        <v>-9</v>
      </c>
      <c r="H1808">
        <v>0</v>
      </c>
      <c r="I1808">
        <v>0</v>
      </c>
      <c r="J1808">
        <v>0</v>
      </c>
      <c r="K1808">
        <v>2637.53</v>
      </c>
      <c r="L1808" t="str">
        <f t="shared" si="47"/>
        <v>Street</v>
      </c>
    </row>
    <row r="1809" spans="1:12" x14ac:dyDescent="0.3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</v>
      </c>
      <c r="G1809">
        <v>-1.06</v>
      </c>
      <c r="H1809">
        <v>0</v>
      </c>
      <c r="I1809">
        <v>0</v>
      </c>
      <c r="J1809">
        <v>0</v>
      </c>
      <c r="K1809">
        <v>309.92</v>
      </c>
      <c r="L1809" t="str">
        <f t="shared" si="47"/>
        <v>Street</v>
      </c>
    </row>
    <row r="1810" spans="1:12" x14ac:dyDescent="0.3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347.02</v>
      </c>
      <c r="G1810">
        <v>-1.18</v>
      </c>
      <c r="H1810">
        <v>0</v>
      </c>
      <c r="I1810">
        <v>0</v>
      </c>
      <c r="J1810">
        <v>0</v>
      </c>
      <c r="K1810">
        <v>345.84</v>
      </c>
      <c r="L1810" t="str">
        <f t="shared" si="47"/>
        <v>Street</v>
      </c>
    </row>
    <row r="1811" spans="1:12" x14ac:dyDescent="0.3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125140.29</v>
      </c>
      <c r="G1811">
        <v>-431.21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x14ac:dyDescent="0.3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</v>
      </c>
      <c r="L1812" t="str">
        <f t="shared" si="47"/>
        <v>Street</v>
      </c>
    </row>
    <row r="1813" spans="1:12" x14ac:dyDescent="0.3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-7.0000000000000007E-2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x14ac:dyDescent="0.3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1123580.68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x14ac:dyDescent="0.3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-8.11</v>
      </c>
      <c r="H1815">
        <v>0</v>
      </c>
      <c r="I1815">
        <v>0</v>
      </c>
      <c r="J1815">
        <v>0</v>
      </c>
      <c r="K1815">
        <v>2390.37</v>
      </c>
      <c r="L1815" t="str">
        <f t="shared" si="47"/>
        <v>3-Small C&amp;I</v>
      </c>
    </row>
    <row r="1816" spans="1:12" x14ac:dyDescent="0.3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x14ac:dyDescent="0.3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</v>
      </c>
      <c r="G1817">
        <v>-327.06</v>
      </c>
      <c r="H1817">
        <v>0</v>
      </c>
      <c r="I1817">
        <v>0</v>
      </c>
      <c r="J1817">
        <v>0</v>
      </c>
      <c r="K1817">
        <v>95956.66</v>
      </c>
      <c r="L1817" t="str">
        <f t="shared" si="47"/>
        <v>3-Small C&amp;I</v>
      </c>
    </row>
    <row r="1818" spans="1:12" x14ac:dyDescent="0.3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</v>
      </c>
      <c r="H1818">
        <v>0</v>
      </c>
      <c r="I1818">
        <v>0</v>
      </c>
      <c r="J1818">
        <v>0</v>
      </c>
      <c r="K1818">
        <v>1184573.19</v>
      </c>
      <c r="L1818" t="str">
        <f t="shared" si="47"/>
        <v>4-Medium C&amp;I</v>
      </c>
    </row>
    <row r="1819" spans="1:12" x14ac:dyDescent="0.3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-48.98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x14ac:dyDescent="0.3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</v>
      </c>
      <c r="G1820">
        <v>-32.03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x14ac:dyDescent="0.3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</v>
      </c>
      <c r="G1821">
        <v>-2886.36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x14ac:dyDescent="0.3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x14ac:dyDescent="0.3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</v>
      </c>
      <c r="G1823">
        <v>-9107.0300000000007</v>
      </c>
      <c r="H1823">
        <v>0</v>
      </c>
      <c r="I1823">
        <v>0</v>
      </c>
      <c r="J1823">
        <v>0</v>
      </c>
      <c r="K1823">
        <v>664807.98</v>
      </c>
      <c r="L1823" t="str">
        <f t="shared" si="47"/>
        <v>2-Low Income Residential</v>
      </c>
    </row>
    <row r="1824" spans="1:12" x14ac:dyDescent="0.3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8.42</v>
      </c>
      <c r="G1824">
        <v>-0.03</v>
      </c>
      <c r="H1824">
        <v>0</v>
      </c>
      <c r="I1824">
        <v>0</v>
      </c>
      <c r="J1824">
        <v>0</v>
      </c>
      <c r="K1824">
        <v>8.39</v>
      </c>
      <c r="L1824" t="str">
        <f t="shared" si="47"/>
        <v>Street</v>
      </c>
    </row>
    <row r="1825" spans="1:12" x14ac:dyDescent="0.3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</v>
      </c>
      <c r="G1825">
        <v>-657.68</v>
      </c>
      <c r="H1825">
        <v>0</v>
      </c>
      <c r="I1825">
        <v>0</v>
      </c>
      <c r="J1825">
        <v>0</v>
      </c>
      <c r="K1825">
        <v>192758.8</v>
      </c>
      <c r="L1825" t="str">
        <f t="shared" si="47"/>
        <v>3-Small C&amp;I</v>
      </c>
    </row>
    <row r="1826" spans="1:12" x14ac:dyDescent="0.3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105.32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x14ac:dyDescent="0.3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32.97</v>
      </c>
      <c r="G1827">
        <v>-0.11</v>
      </c>
      <c r="H1827">
        <v>0</v>
      </c>
      <c r="I1827">
        <v>0</v>
      </c>
      <c r="J1827">
        <v>0</v>
      </c>
      <c r="K1827">
        <v>32.86</v>
      </c>
      <c r="L1827" t="str">
        <f t="shared" si="47"/>
        <v>3-Small C&amp;I</v>
      </c>
    </row>
    <row r="1828" spans="1:12" x14ac:dyDescent="0.3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445.9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x14ac:dyDescent="0.3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3233.16</v>
      </c>
      <c r="G1829">
        <v>-10.97</v>
      </c>
      <c r="H1829">
        <v>0</v>
      </c>
      <c r="I1829">
        <v>0</v>
      </c>
      <c r="J1829">
        <v>0</v>
      </c>
      <c r="K1829">
        <v>3222.19</v>
      </c>
      <c r="L1829" t="str">
        <f t="shared" si="47"/>
        <v>3-Small C&amp;I</v>
      </c>
    </row>
    <row r="1830" spans="1:12" x14ac:dyDescent="0.3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125725.51</v>
      </c>
      <c r="L1830" t="str">
        <f t="shared" si="47"/>
        <v>4-Medium C&amp;I</v>
      </c>
    </row>
    <row r="1831" spans="1:12" x14ac:dyDescent="0.3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</v>
      </c>
      <c r="G1831">
        <v>-107.28</v>
      </c>
      <c r="H1831">
        <v>0</v>
      </c>
      <c r="I1831">
        <v>0</v>
      </c>
      <c r="J1831">
        <v>0</v>
      </c>
      <c r="K1831">
        <v>89297.08</v>
      </c>
      <c r="L1831" t="str">
        <f t="shared" si="47"/>
        <v>5-Large C&amp;I</v>
      </c>
    </row>
    <row r="1832" spans="1:12" x14ac:dyDescent="0.3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-16091.06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x14ac:dyDescent="0.3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9220.41</v>
      </c>
      <c r="G1833">
        <v>-124.5</v>
      </c>
      <c r="H1833">
        <v>0</v>
      </c>
      <c r="I1833">
        <v>0</v>
      </c>
      <c r="J1833">
        <v>0</v>
      </c>
      <c r="K1833">
        <v>9095.91</v>
      </c>
      <c r="L1833" t="str">
        <f t="shared" si="47"/>
        <v>2-Low Income Residential</v>
      </c>
    </row>
    <row r="1834" spans="1:12" x14ac:dyDescent="0.3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-4.38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x14ac:dyDescent="0.3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-1.88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x14ac:dyDescent="0.3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</v>
      </c>
      <c r="G1836">
        <v>-0.01</v>
      </c>
      <c r="H1836">
        <v>0</v>
      </c>
      <c r="I1836">
        <v>0</v>
      </c>
      <c r="J1836">
        <v>0</v>
      </c>
      <c r="K1836">
        <v>2.09</v>
      </c>
      <c r="L1836" t="str">
        <f t="shared" si="47"/>
        <v>Street</v>
      </c>
    </row>
    <row r="1837" spans="1:12" x14ac:dyDescent="0.3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100535.01</v>
      </c>
      <c r="G1837">
        <v>-341.84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x14ac:dyDescent="0.3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x14ac:dyDescent="0.3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</v>
      </c>
      <c r="L1839" t="str">
        <f t="shared" si="47"/>
        <v>3-Small C&amp;I</v>
      </c>
    </row>
    <row r="1840" spans="1:12" x14ac:dyDescent="0.3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977.27</v>
      </c>
      <c r="G1840">
        <v>-3.31</v>
      </c>
      <c r="H1840">
        <v>0</v>
      </c>
      <c r="I1840">
        <v>0</v>
      </c>
      <c r="J1840">
        <v>0</v>
      </c>
      <c r="K1840">
        <v>973.96</v>
      </c>
      <c r="L1840" t="str">
        <f t="shared" si="47"/>
        <v>3-Small C&amp;I</v>
      </c>
    </row>
    <row r="1841" spans="1:12" x14ac:dyDescent="0.3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80409.48</v>
      </c>
      <c r="G1841">
        <v>-96.47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x14ac:dyDescent="0.3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x14ac:dyDescent="0.3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x14ac:dyDescent="0.3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898.05</v>
      </c>
      <c r="G1844">
        <v>-12.14</v>
      </c>
      <c r="H1844">
        <v>0</v>
      </c>
      <c r="I1844">
        <v>0</v>
      </c>
      <c r="J1844">
        <v>0</v>
      </c>
      <c r="K1844">
        <v>885.91</v>
      </c>
      <c r="L1844" t="str">
        <f t="shared" si="47"/>
        <v>2-Low Income Residential</v>
      </c>
    </row>
    <row r="1845" spans="1:12" x14ac:dyDescent="0.3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x14ac:dyDescent="0.3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626.03</v>
      </c>
      <c r="G1846">
        <v>-2.13</v>
      </c>
      <c r="H1846">
        <v>0</v>
      </c>
      <c r="I1846">
        <v>0</v>
      </c>
      <c r="J1846">
        <v>0</v>
      </c>
      <c r="K1846">
        <v>623.9</v>
      </c>
      <c r="L1846" t="str">
        <f t="shared" si="47"/>
        <v>3-Small C&amp;I</v>
      </c>
    </row>
    <row r="1847" spans="1:12" x14ac:dyDescent="0.3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</v>
      </c>
      <c r="G1847">
        <v>-36.35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x14ac:dyDescent="0.3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</v>
      </c>
      <c r="H1848">
        <v>0</v>
      </c>
      <c r="I1848">
        <v>0</v>
      </c>
      <c r="J1848">
        <v>0</v>
      </c>
      <c r="K1848">
        <v>108818.26</v>
      </c>
      <c r="L1848" t="str">
        <f t="shared" si="47"/>
        <v>3-Small C&amp;I</v>
      </c>
    </row>
    <row r="1849" spans="1:12" x14ac:dyDescent="0.3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x14ac:dyDescent="0.3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x14ac:dyDescent="0.3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</v>
      </c>
      <c r="G1851">
        <v>-761.04</v>
      </c>
      <c r="H1851">
        <v>0</v>
      </c>
      <c r="I1851">
        <v>0</v>
      </c>
      <c r="J1851">
        <v>0</v>
      </c>
      <c r="K1851">
        <v>633433.99</v>
      </c>
      <c r="L1851" t="str">
        <f t="shared" si="47"/>
        <v>4-Medium C&amp;I</v>
      </c>
    </row>
    <row r="1852" spans="1:12" x14ac:dyDescent="0.3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</v>
      </c>
      <c r="G1852">
        <v>-521.88</v>
      </c>
      <c r="H1852">
        <v>0</v>
      </c>
      <c r="I1852">
        <v>0</v>
      </c>
      <c r="J1852">
        <v>0</v>
      </c>
      <c r="K1852">
        <v>434406.65</v>
      </c>
      <c r="L1852" t="str">
        <f t="shared" si="47"/>
        <v>4-Medium C&amp;I</v>
      </c>
    </row>
    <row r="1853" spans="1:12" x14ac:dyDescent="0.3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x14ac:dyDescent="0.3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x14ac:dyDescent="0.3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x14ac:dyDescent="0.3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</v>
      </c>
      <c r="L1856" t="str">
        <f t="shared" si="47"/>
        <v>Street</v>
      </c>
    </row>
    <row r="1857" spans="1:12" x14ac:dyDescent="0.3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</v>
      </c>
      <c r="G1857">
        <v>-9.98</v>
      </c>
      <c r="H1857">
        <v>0</v>
      </c>
      <c r="I1857">
        <v>0</v>
      </c>
      <c r="J1857">
        <v>0</v>
      </c>
      <c r="K1857">
        <v>2925.9</v>
      </c>
      <c r="L1857" t="str">
        <f t="shared" si="47"/>
        <v>Street</v>
      </c>
    </row>
    <row r="1858" spans="1:12" x14ac:dyDescent="0.3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345.15</v>
      </c>
      <c r="G1858">
        <v>-1.17</v>
      </c>
      <c r="H1858">
        <v>0</v>
      </c>
      <c r="I1858">
        <v>0</v>
      </c>
      <c r="J1858">
        <v>0</v>
      </c>
      <c r="K1858">
        <v>343.98</v>
      </c>
      <c r="L1858" t="str">
        <f t="shared" si="47"/>
        <v>Street</v>
      </c>
    </row>
    <row r="1859" spans="1:12" x14ac:dyDescent="0.3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385.03</v>
      </c>
      <c r="G1859">
        <v>-1.3</v>
      </c>
      <c r="H1859">
        <v>0</v>
      </c>
      <c r="I1859">
        <v>0</v>
      </c>
      <c r="J1859">
        <v>0</v>
      </c>
      <c r="K1859">
        <v>383.73</v>
      </c>
      <c r="L1859" t="str">
        <f t="shared" si="47"/>
        <v>Street</v>
      </c>
    </row>
    <row r="1860" spans="1:12" x14ac:dyDescent="0.3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-463.77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x14ac:dyDescent="0.3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167626.46</v>
      </c>
      <c r="G1861">
        <v>-569.91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x14ac:dyDescent="0.3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21.63</v>
      </c>
      <c r="G1862">
        <v>-0.08</v>
      </c>
      <c r="H1862">
        <v>0</v>
      </c>
      <c r="I1862">
        <v>0</v>
      </c>
      <c r="J1862">
        <v>0</v>
      </c>
      <c r="K1862">
        <v>21.55</v>
      </c>
      <c r="L1862" t="str">
        <f t="shared" si="47"/>
        <v>Street</v>
      </c>
    </row>
    <row r="1863" spans="1:12" x14ac:dyDescent="0.3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-3851.6</v>
      </c>
      <c r="H1863">
        <v>0</v>
      </c>
      <c r="I1863">
        <v>0</v>
      </c>
      <c r="J1863">
        <v>0</v>
      </c>
      <c r="K1863">
        <v>1123416.69</v>
      </c>
      <c r="L1863" t="str">
        <f t="shared" si="47"/>
        <v>3-Small C&amp;I</v>
      </c>
    </row>
    <row r="1864" spans="1:12" x14ac:dyDescent="0.3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400.26</v>
      </c>
      <c r="G1864">
        <v>-1.37</v>
      </c>
      <c r="H1864">
        <v>0</v>
      </c>
      <c r="I1864">
        <v>0</v>
      </c>
      <c r="J1864">
        <v>0</v>
      </c>
      <c r="K1864">
        <v>398.89</v>
      </c>
      <c r="L1864" t="str">
        <f t="shared" ref="L1864:L1927" si="48">VLOOKUP(E1864,N:O,2,FALSE)</f>
        <v>3-Small C&amp;I</v>
      </c>
    </row>
    <row r="1865" spans="1:12" x14ac:dyDescent="0.3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2659.74</v>
      </c>
      <c r="G1865">
        <v>-8.98</v>
      </c>
      <c r="H1865">
        <v>0</v>
      </c>
      <c r="I1865">
        <v>0</v>
      </c>
      <c r="J1865">
        <v>0</v>
      </c>
      <c r="K1865">
        <v>2650.76</v>
      </c>
      <c r="L1865" t="str">
        <f t="shared" si="48"/>
        <v>3-Small C&amp;I</v>
      </c>
    </row>
    <row r="1866" spans="1:12" x14ac:dyDescent="0.3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</v>
      </c>
      <c r="G1866">
        <v>-36.979999999999997</v>
      </c>
      <c r="H1866">
        <v>0</v>
      </c>
      <c r="I1866">
        <v>0</v>
      </c>
      <c r="J1866">
        <v>0</v>
      </c>
      <c r="K1866">
        <v>10837.81</v>
      </c>
      <c r="L1866" t="str">
        <f t="shared" si="48"/>
        <v>3-Small C&amp;I</v>
      </c>
    </row>
    <row r="1867" spans="1:12" x14ac:dyDescent="0.3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x14ac:dyDescent="0.3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1696071.19</v>
      </c>
      <c r="G1868">
        <v>-2014.12</v>
      </c>
      <c r="H1868">
        <v>0</v>
      </c>
      <c r="I1868">
        <v>0</v>
      </c>
      <c r="J1868">
        <v>0</v>
      </c>
      <c r="K1868">
        <v>1694057.07</v>
      </c>
      <c r="L1868" t="str">
        <f t="shared" si="48"/>
        <v>4-Medium C&amp;I</v>
      </c>
    </row>
    <row r="1869" spans="1:12" x14ac:dyDescent="0.3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-82.63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x14ac:dyDescent="0.3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</v>
      </c>
      <c r="G1870">
        <v>-71.97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x14ac:dyDescent="0.3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2860199.32</v>
      </c>
      <c r="G1871">
        <v>-3432.17</v>
      </c>
      <c r="H1871">
        <v>0</v>
      </c>
      <c r="I1871">
        <v>0</v>
      </c>
      <c r="J1871">
        <v>0</v>
      </c>
      <c r="K1871">
        <v>2856767.15</v>
      </c>
      <c r="L1871" t="str">
        <f t="shared" si="48"/>
        <v>5-Large C&amp;I</v>
      </c>
    </row>
    <row r="1872" spans="1:12" x14ac:dyDescent="0.3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4192582.01</v>
      </c>
      <c r="G1872">
        <v>-56881.2</v>
      </c>
      <c r="H1872">
        <v>0</v>
      </c>
      <c r="I1872">
        <v>0</v>
      </c>
      <c r="J1872">
        <v>0</v>
      </c>
      <c r="K1872">
        <v>4135700.81</v>
      </c>
      <c r="L1872" t="str">
        <f t="shared" si="48"/>
        <v>1-Residential</v>
      </c>
    </row>
    <row r="1873" spans="1:12" x14ac:dyDescent="0.3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</v>
      </c>
      <c r="G1873">
        <v>-9757.0300000000007</v>
      </c>
      <c r="H1873">
        <v>0</v>
      </c>
      <c r="I1873">
        <v>0</v>
      </c>
      <c r="J1873">
        <v>0</v>
      </c>
      <c r="K1873">
        <v>711180.9</v>
      </c>
      <c r="L1873" t="str">
        <f t="shared" si="48"/>
        <v>2-Low Income Residential</v>
      </c>
    </row>
    <row r="1874" spans="1:12" x14ac:dyDescent="0.3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</v>
      </c>
      <c r="H1874">
        <v>0</v>
      </c>
      <c r="I1874">
        <v>0</v>
      </c>
      <c r="J1874">
        <v>0</v>
      </c>
      <c r="K1874">
        <v>-742.43</v>
      </c>
      <c r="L1874" t="str">
        <f t="shared" si="48"/>
        <v>Street</v>
      </c>
    </row>
    <row r="1875" spans="1:12" x14ac:dyDescent="0.3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93951.92</v>
      </c>
      <c r="G1875">
        <v>-319.35000000000002</v>
      </c>
      <c r="H1875">
        <v>0</v>
      </c>
      <c r="I1875">
        <v>0</v>
      </c>
      <c r="J1875">
        <v>0</v>
      </c>
      <c r="K1875">
        <v>93632.57</v>
      </c>
      <c r="L1875" t="str">
        <f t="shared" si="48"/>
        <v>3-Small C&amp;I</v>
      </c>
    </row>
    <row r="1876" spans="1:12" x14ac:dyDescent="0.3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32.97</v>
      </c>
      <c r="G1876">
        <v>-0.11</v>
      </c>
      <c r="H1876">
        <v>0</v>
      </c>
      <c r="I1876">
        <v>0</v>
      </c>
      <c r="J1876">
        <v>0</v>
      </c>
      <c r="K1876">
        <v>32.86</v>
      </c>
      <c r="L1876" t="str">
        <f t="shared" si="48"/>
        <v>3-Small C&amp;I</v>
      </c>
    </row>
    <row r="1877" spans="1:12" x14ac:dyDescent="0.3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</v>
      </c>
      <c r="G1877">
        <v>-0.82</v>
      </c>
      <c r="H1877">
        <v>0</v>
      </c>
      <c r="I1877">
        <v>0</v>
      </c>
      <c r="J1877">
        <v>0</v>
      </c>
      <c r="K1877">
        <v>242.67</v>
      </c>
      <c r="L1877" t="str">
        <f t="shared" si="48"/>
        <v>3-Small C&amp;I</v>
      </c>
    </row>
    <row r="1878" spans="1:12" x14ac:dyDescent="0.3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2322.62</v>
      </c>
      <c r="G1878">
        <v>-7.9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x14ac:dyDescent="0.3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</v>
      </c>
      <c r="G1879">
        <v>-111.1</v>
      </c>
      <c r="H1879">
        <v>0</v>
      </c>
      <c r="I1879">
        <v>0</v>
      </c>
      <c r="J1879">
        <v>0</v>
      </c>
      <c r="K1879">
        <v>92469.37</v>
      </c>
      <c r="L1879" t="str">
        <f t="shared" si="48"/>
        <v>4-Medium C&amp;I</v>
      </c>
    </row>
    <row r="1880" spans="1:12" x14ac:dyDescent="0.3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x14ac:dyDescent="0.3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x14ac:dyDescent="0.3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-8623.74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x14ac:dyDescent="0.3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7754.32</v>
      </c>
      <c r="G1883">
        <v>-108.19</v>
      </c>
      <c r="H1883">
        <v>0</v>
      </c>
      <c r="I1883">
        <v>0</v>
      </c>
      <c r="J1883">
        <v>0</v>
      </c>
      <c r="K1883">
        <v>7646.13</v>
      </c>
      <c r="L1883" t="str">
        <f t="shared" si="48"/>
        <v>2-Low Income Residential</v>
      </c>
    </row>
    <row r="1884" spans="1:12" x14ac:dyDescent="0.3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</v>
      </c>
      <c r="G1884">
        <v>-5.45</v>
      </c>
      <c r="H1884">
        <v>0</v>
      </c>
      <c r="I1884">
        <v>0</v>
      </c>
      <c r="J1884">
        <v>0</v>
      </c>
      <c r="K1884">
        <v>1599.19</v>
      </c>
      <c r="L1884" t="str">
        <f t="shared" si="48"/>
        <v>Street</v>
      </c>
    </row>
    <row r="1885" spans="1:12" x14ac:dyDescent="0.3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690.29</v>
      </c>
      <c r="G1885">
        <v>-2.35</v>
      </c>
      <c r="H1885">
        <v>0</v>
      </c>
      <c r="I1885">
        <v>0</v>
      </c>
      <c r="J1885">
        <v>0</v>
      </c>
      <c r="K1885">
        <v>687.94</v>
      </c>
      <c r="L1885" t="str">
        <f t="shared" si="48"/>
        <v>Street</v>
      </c>
    </row>
    <row r="1886" spans="1:12" x14ac:dyDescent="0.3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x14ac:dyDescent="0.3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75280.95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x14ac:dyDescent="0.3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x14ac:dyDescent="0.3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960.65</v>
      </c>
      <c r="G1889">
        <v>-3.26</v>
      </c>
      <c r="H1889">
        <v>0</v>
      </c>
      <c r="I1889">
        <v>0</v>
      </c>
      <c r="J1889">
        <v>0</v>
      </c>
      <c r="K1889">
        <v>957.39</v>
      </c>
      <c r="L1889" t="str">
        <f t="shared" si="48"/>
        <v>3-Small C&amp;I</v>
      </c>
    </row>
    <row r="1890" spans="1:12" x14ac:dyDescent="0.3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59314.34</v>
      </c>
      <c r="G1890">
        <v>-71.17</v>
      </c>
      <c r="H1890">
        <v>0</v>
      </c>
      <c r="I1890">
        <v>0</v>
      </c>
      <c r="J1890">
        <v>0</v>
      </c>
      <c r="K1890">
        <v>59243.17</v>
      </c>
      <c r="L1890" t="str">
        <f t="shared" si="48"/>
        <v>4-Medium C&amp;I</v>
      </c>
    </row>
    <row r="1891" spans="1:12" x14ac:dyDescent="0.3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194057.58</v>
      </c>
      <c r="G1891">
        <v>-2622.1</v>
      </c>
      <c r="H1891">
        <v>0</v>
      </c>
      <c r="I1891">
        <v>0</v>
      </c>
      <c r="J1891">
        <v>0</v>
      </c>
      <c r="K1891">
        <v>191435.48</v>
      </c>
      <c r="L1891" t="str">
        <f t="shared" si="48"/>
        <v>1-Residential</v>
      </c>
    </row>
    <row r="1892" spans="1:12" x14ac:dyDescent="0.3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x14ac:dyDescent="0.3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x14ac:dyDescent="0.3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255.57</v>
      </c>
      <c r="G1894">
        <v>-0.9</v>
      </c>
      <c r="H1894">
        <v>0</v>
      </c>
      <c r="I1894">
        <v>0</v>
      </c>
      <c r="J1894">
        <v>0</v>
      </c>
      <c r="K1894">
        <v>254.67</v>
      </c>
      <c r="L1894" t="str">
        <f t="shared" si="48"/>
        <v>3-Small C&amp;I</v>
      </c>
    </row>
    <row r="1895" spans="1:12" x14ac:dyDescent="0.3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</v>
      </c>
      <c r="G1895">
        <v>-35.46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x14ac:dyDescent="0.3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90686.54</v>
      </c>
      <c r="G1896">
        <v>-308.38</v>
      </c>
      <c r="H1896">
        <v>0</v>
      </c>
      <c r="I1896">
        <v>0</v>
      </c>
      <c r="J1896">
        <v>0</v>
      </c>
      <c r="K1896">
        <v>90378.16</v>
      </c>
      <c r="L1896" t="str">
        <f t="shared" si="48"/>
        <v>3-Small C&amp;I</v>
      </c>
    </row>
    <row r="1897" spans="1:12" x14ac:dyDescent="0.3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675766.35</v>
      </c>
      <c r="L1897" t="str">
        <f t="shared" si="48"/>
        <v>3-Small C&amp;I</v>
      </c>
    </row>
    <row r="1898" spans="1:12" x14ac:dyDescent="0.3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x14ac:dyDescent="0.3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460645.43</v>
      </c>
      <c r="L1899" t="str">
        <f t="shared" si="48"/>
        <v>4-Medium C&amp;I</v>
      </c>
    </row>
    <row r="1900" spans="1:12" x14ac:dyDescent="0.3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361013.29</v>
      </c>
      <c r="G1900">
        <v>-433.31</v>
      </c>
      <c r="H1900">
        <v>0</v>
      </c>
      <c r="I1900">
        <v>0</v>
      </c>
      <c r="J1900">
        <v>0</v>
      </c>
      <c r="K1900">
        <v>360579.98</v>
      </c>
      <c r="L1900" t="str">
        <f t="shared" si="48"/>
        <v>4-Medium C&amp;I</v>
      </c>
    </row>
    <row r="1901" spans="1:12" x14ac:dyDescent="0.3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-22638.05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x14ac:dyDescent="0.3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x14ac:dyDescent="0.3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-58811.99</v>
      </c>
      <c r="H1903">
        <v>0</v>
      </c>
      <c r="I1903">
        <v>0</v>
      </c>
      <c r="J1903">
        <v>0</v>
      </c>
      <c r="K1903">
        <v>4294751.53</v>
      </c>
      <c r="L1903" t="str">
        <f t="shared" si="48"/>
        <v>2-Low Income Residential</v>
      </c>
    </row>
    <row r="1904" spans="1:12" x14ac:dyDescent="0.3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</v>
      </c>
      <c r="G1904">
        <v>-338.43</v>
      </c>
      <c r="H1904">
        <v>0</v>
      </c>
      <c r="I1904">
        <v>0</v>
      </c>
      <c r="J1904">
        <v>0</v>
      </c>
      <c r="K1904">
        <v>99216.54</v>
      </c>
      <c r="L1904" t="str">
        <f t="shared" si="48"/>
        <v>Street</v>
      </c>
    </row>
    <row r="1905" spans="1:12" x14ac:dyDescent="0.3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</v>
      </c>
      <c r="G1905">
        <v>-12.43</v>
      </c>
      <c r="H1905">
        <v>0</v>
      </c>
      <c r="I1905">
        <v>0</v>
      </c>
      <c r="J1905">
        <v>0</v>
      </c>
      <c r="K1905">
        <v>3646.37</v>
      </c>
      <c r="L1905" t="str">
        <f t="shared" si="48"/>
        <v>Street</v>
      </c>
    </row>
    <row r="1906" spans="1:12" x14ac:dyDescent="0.3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</v>
      </c>
      <c r="L1906" t="str">
        <f t="shared" si="48"/>
        <v>Street</v>
      </c>
    </row>
    <row r="1907" spans="1:12" x14ac:dyDescent="0.3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-1.65</v>
      </c>
      <c r="H1907">
        <v>0</v>
      </c>
      <c r="I1907">
        <v>0</v>
      </c>
      <c r="J1907">
        <v>0</v>
      </c>
      <c r="K1907">
        <v>478.04</v>
      </c>
      <c r="L1907" t="str">
        <f t="shared" si="48"/>
        <v>Street</v>
      </c>
    </row>
    <row r="1908" spans="1:12" x14ac:dyDescent="0.3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</v>
      </c>
      <c r="G1908">
        <v>-585.59</v>
      </c>
      <c r="H1908">
        <v>0</v>
      </c>
      <c r="I1908">
        <v>0</v>
      </c>
      <c r="J1908">
        <v>0</v>
      </c>
      <c r="K1908">
        <v>171380.39</v>
      </c>
      <c r="L1908" t="str">
        <f t="shared" si="48"/>
        <v>Street</v>
      </c>
    </row>
    <row r="1909" spans="1:12" x14ac:dyDescent="0.3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318560.18</v>
      </c>
      <c r="G1909">
        <v>-1308.07</v>
      </c>
      <c r="H1909">
        <v>0</v>
      </c>
      <c r="I1909">
        <v>0</v>
      </c>
      <c r="J1909">
        <v>0</v>
      </c>
      <c r="K1909">
        <v>317252.11</v>
      </c>
      <c r="L1909" t="str">
        <f t="shared" si="48"/>
        <v>Street</v>
      </c>
    </row>
    <row r="1910" spans="1:12" x14ac:dyDescent="0.3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-0.09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x14ac:dyDescent="0.3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728000.46</v>
      </c>
      <c r="G1911">
        <v>-2516.4499999999998</v>
      </c>
      <c r="H1911">
        <v>0</v>
      </c>
      <c r="I1911">
        <v>0</v>
      </c>
      <c r="J1911">
        <v>0</v>
      </c>
      <c r="K1911">
        <v>725484.01</v>
      </c>
      <c r="L1911" t="str">
        <f t="shared" si="48"/>
        <v>3-Small C&amp;I</v>
      </c>
    </row>
    <row r="1912" spans="1:12" x14ac:dyDescent="0.3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-7.89</v>
      </c>
      <c r="H1912">
        <v>0</v>
      </c>
      <c r="I1912">
        <v>0</v>
      </c>
      <c r="J1912">
        <v>0</v>
      </c>
      <c r="K1912">
        <v>2326.37</v>
      </c>
      <c r="L1912" t="str">
        <f t="shared" si="48"/>
        <v>3-Small C&amp;I</v>
      </c>
    </row>
    <row r="1913" spans="1:12" x14ac:dyDescent="0.3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</v>
      </c>
      <c r="G1913">
        <v>-25.65</v>
      </c>
      <c r="H1913">
        <v>0</v>
      </c>
      <c r="I1913">
        <v>0</v>
      </c>
      <c r="J1913">
        <v>0</v>
      </c>
      <c r="K1913">
        <v>7518.03</v>
      </c>
      <c r="L1913" t="str">
        <f t="shared" si="48"/>
        <v>3-Small C&amp;I</v>
      </c>
    </row>
    <row r="1914" spans="1:12" x14ac:dyDescent="0.3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</v>
      </c>
      <c r="G1914">
        <v>-277.29000000000002</v>
      </c>
      <c r="H1914">
        <v>0</v>
      </c>
      <c r="I1914">
        <v>0</v>
      </c>
      <c r="J1914">
        <v>0</v>
      </c>
      <c r="K1914">
        <v>81395.34</v>
      </c>
      <c r="L1914" t="str">
        <f t="shared" si="48"/>
        <v>3-Small C&amp;I</v>
      </c>
    </row>
    <row r="1915" spans="1:12" x14ac:dyDescent="0.3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</v>
      </c>
      <c r="G1915">
        <v>-994.22</v>
      </c>
      <c r="H1915">
        <v>0</v>
      </c>
      <c r="I1915">
        <v>0</v>
      </c>
      <c r="J1915">
        <v>0</v>
      </c>
      <c r="K1915">
        <v>827499.3</v>
      </c>
      <c r="L1915" t="str">
        <f t="shared" si="48"/>
        <v>4-Medium C&amp;I</v>
      </c>
    </row>
    <row r="1916" spans="1:12" x14ac:dyDescent="0.3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36828.81</v>
      </c>
      <c r="G1916">
        <v>-44.2</v>
      </c>
      <c r="H1916">
        <v>0</v>
      </c>
      <c r="I1916">
        <v>0</v>
      </c>
      <c r="J1916">
        <v>0</v>
      </c>
      <c r="K1916">
        <v>36784.61</v>
      </c>
      <c r="L1916" t="str">
        <f t="shared" si="48"/>
        <v>4-Medium C&amp;I</v>
      </c>
    </row>
    <row r="1917" spans="1:12" x14ac:dyDescent="0.3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</v>
      </c>
      <c r="G1917">
        <v>-25.5</v>
      </c>
      <c r="H1917">
        <v>0</v>
      </c>
      <c r="I1917">
        <v>0</v>
      </c>
      <c r="J1917">
        <v>0</v>
      </c>
      <c r="K1917">
        <v>21226.06</v>
      </c>
      <c r="L1917" t="str">
        <f t="shared" si="48"/>
        <v>4-Medium C&amp;I</v>
      </c>
    </row>
    <row r="1918" spans="1:12" x14ac:dyDescent="0.3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</v>
      </c>
      <c r="G1918">
        <v>-2241.48</v>
      </c>
      <c r="H1918">
        <v>0</v>
      </c>
      <c r="I1918">
        <v>0</v>
      </c>
      <c r="J1918">
        <v>0</v>
      </c>
      <c r="K1918">
        <v>1865673.59</v>
      </c>
      <c r="L1918" t="str">
        <f t="shared" si="48"/>
        <v>5-Large C&amp;I</v>
      </c>
    </row>
    <row r="1919" spans="1:12" x14ac:dyDescent="0.3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x14ac:dyDescent="0.3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404211.67</v>
      </c>
      <c r="G1920">
        <v>-5476.01</v>
      </c>
      <c r="H1920">
        <v>0</v>
      </c>
      <c r="I1920">
        <v>0</v>
      </c>
      <c r="J1920">
        <v>0</v>
      </c>
      <c r="K1920">
        <v>398735.66</v>
      </c>
      <c r="L1920" t="str">
        <f t="shared" si="48"/>
        <v>2-Low Income Residential</v>
      </c>
    </row>
    <row r="1921" spans="1:12" x14ac:dyDescent="0.3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1.68</v>
      </c>
      <c r="G1921">
        <v>-0.01</v>
      </c>
      <c r="H1921">
        <v>0</v>
      </c>
      <c r="I1921">
        <v>0</v>
      </c>
      <c r="J1921">
        <v>0</v>
      </c>
      <c r="K1921">
        <v>1.67</v>
      </c>
      <c r="L1921" t="str">
        <f t="shared" si="48"/>
        <v>Street</v>
      </c>
    </row>
    <row r="1922" spans="1:12" x14ac:dyDescent="0.3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</v>
      </c>
      <c r="G1922">
        <v>3.68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x14ac:dyDescent="0.3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85668.92</v>
      </c>
      <c r="G1923">
        <v>-291.18</v>
      </c>
      <c r="H1923">
        <v>0</v>
      </c>
      <c r="I1923">
        <v>0</v>
      </c>
      <c r="J1923">
        <v>0</v>
      </c>
      <c r="K1923">
        <v>85377.74</v>
      </c>
      <c r="L1923" t="str">
        <f t="shared" si="48"/>
        <v>3-Small C&amp;I</v>
      </c>
    </row>
    <row r="1924" spans="1:12" x14ac:dyDescent="0.3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</v>
      </c>
      <c r="G1924">
        <v>-0.5</v>
      </c>
      <c r="H1924">
        <v>0</v>
      </c>
      <c r="I1924">
        <v>0</v>
      </c>
      <c r="J1924">
        <v>0</v>
      </c>
      <c r="K1924">
        <v>145.68</v>
      </c>
      <c r="L1924" t="str">
        <f t="shared" si="48"/>
        <v>3-Small C&amp;I</v>
      </c>
    </row>
    <row r="1925" spans="1:12" x14ac:dyDescent="0.3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32.97</v>
      </c>
      <c r="G1925">
        <v>-0.11</v>
      </c>
      <c r="H1925">
        <v>0</v>
      </c>
      <c r="I1925">
        <v>0</v>
      </c>
      <c r="J1925">
        <v>0</v>
      </c>
      <c r="K1925">
        <v>32.86</v>
      </c>
      <c r="L1925" t="str">
        <f t="shared" si="48"/>
        <v>3-Small C&amp;I</v>
      </c>
    </row>
    <row r="1926" spans="1:12" x14ac:dyDescent="0.3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</v>
      </c>
      <c r="H1926">
        <v>0</v>
      </c>
      <c r="I1926">
        <v>0</v>
      </c>
      <c r="J1926">
        <v>0</v>
      </c>
      <c r="K1926">
        <v>265.93</v>
      </c>
      <c r="L1926" t="str">
        <f t="shared" si="48"/>
        <v>3-Small C&amp;I</v>
      </c>
    </row>
    <row r="1927" spans="1:12" x14ac:dyDescent="0.3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x14ac:dyDescent="0.3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ref="L1928:L1991" si="49">VLOOKUP(E1928,N:O,2,FALSE)</f>
        <v>4-Medium C&amp;I</v>
      </c>
    </row>
    <row r="1929" spans="1:12" x14ac:dyDescent="0.3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33.86</v>
      </c>
      <c r="G1929">
        <v>-0.04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x14ac:dyDescent="0.3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95407.18</v>
      </c>
      <c r="G1930">
        <v>-114.49</v>
      </c>
      <c r="H1930">
        <v>0</v>
      </c>
      <c r="I1930">
        <v>0</v>
      </c>
      <c r="J1930">
        <v>0</v>
      </c>
      <c r="K1930">
        <v>95292.69</v>
      </c>
      <c r="L1930" t="str">
        <f t="shared" si="49"/>
        <v>5-Large C&amp;I</v>
      </c>
    </row>
    <row r="1931" spans="1:12" x14ac:dyDescent="0.3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x14ac:dyDescent="0.3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</v>
      </c>
      <c r="G1932">
        <v>-87.99</v>
      </c>
      <c r="H1932">
        <v>0</v>
      </c>
      <c r="I1932">
        <v>0</v>
      </c>
      <c r="J1932">
        <v>0</v>
      </c>
      <c r="K1932">
        <v>6428.93</v>
      </c>
      <c r="L1932" t="str">
        <f t="shared" si="49"/>
        <v>2-Low Income Residential</v>
      </c>
    </row>
    <row r="1933" spans="1:12" x14ac:dyDescent="0.3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1610.33</v>
      </c>
      <c r="G1933">
        <v>-5.47</v>
      </c>
      <c r="H1933">
        <v>0</v>
      </c>
      <c r="I1933">
        <v>0</v>
      </c>
      <c r="J1933">
        <v>0</v>
      </c>
      <c r="K1933">
        <v>1604.86</v>
      </c>
      <c r="L1933" t="str">
        <f t="shared" si="49"/>
        <v>Street</v>
      </c>
    </row>
    <row r="1934" spans="1:12" x14ac:dyDescent="0.3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</v>
      </c>
      <c r="G1934">
        <v>-2.35</v>
      </c>
      <c r="H1934">
        <v>0</v>
      </c>
      <c r="I1934">
        <v>0</v>
      </c>
      <c r="J1934">
        <v>0</v>
      </c>
      <c r="K1934">
        <v>690.34</v>
      </c>
      <c r="L1934" t="str">
        <f t="shared" si="49"/>
        <v>Street</v>
      </c>
    </row>
    <row r="1935" spans="1:12" x14ac:dyDescent="0.3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x14ac:dyDescent="0.3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426.01</v>
      </c>
      <c r="G1936">
        <v>-5.76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x14ac:dyDescent="0.3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x14ac:dyDescent="0.3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x14ac:dyDescent="0.3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</v>
      </c>
      <c r="G1939">
        <v>-2.72</v>
      </c>
      <c r="H1939">
        <v>0</v>
      </c>
      <c r="I1939">
        <v>0</v>
      </c>
      <c r="J1939">
        <v>0</v>
      </c>
      <c r="K1939">
        <v>797.01</v>
      </c>
      <c r="L1939" t="str">
        <f t="shared" si="49"/>
        <v>3-Small C&amp;I</v>
      </c>
    </row>
    <row r="1940" spans="1:12" x14ac:dyDescent="0.3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</v>
      </c>
      <c r="L1940" t="str">
        <f t="shared" si="49"/>
        <v>3-Small C&amp;I</v>
      </c>
    </row>
    <row r="1941" spans="1:12" x14ac:dyDescent="0.3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x14ac:dyDescent="0.3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</v>
      </c>
      <c r="G1942">
        <v>-2695.58</v>
      </c>
      <c r="H1942">
        <v>0</v>
      </c>
      <c r="I1942">
        <v>0</v>
      </c>
      <c r="J1942">
        <v>0</v>
      </c>
      <c r="K1942">
        <v>776539.71</v>
      </c>
      <c r="L1942" t="str">
        <f t="shared" si="49"/>
        <v>3-Small C&amp;I</v>
      </c>
    </row>
    <row r="1943" spans="1:12" x14ac:dyDescent="0.3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x14ac:dyDescent="0.3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</v>
      </c>
      <c r="G1944">
        <v>-618.15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x14ac:dyDescent="0.3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</v>
      </c>
      <c r="H1945">
        <v>0</v>
      </c>
      <c r="I1945">
        <v>0</v>
      </c>
      <c r="J1945">
        <v>0</v>
      </c>
      <c r="K1945">
        <v>327158.61</v>
      </c>
      <c r="L1945" t="str">
        <f t="shared" si="49"/>
        <v>4-Medium C&amp;I</v>
      </c>
    </row>
    <row r="1946" spans="1:12" x14ac:dyDescent="0.3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x14ac:dyDescent="0.3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x14ac:dyDescent="0.3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x14ac:dyDescent="0.3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99736.54</v>
      </c>
      <c r="G1949">
        <v>-339.14</v>
      </c>
      <c r="H1949">
        <v>0</v>
      </c>
      <c r="I1949">
        <v>0</v>
      </c>
      <c r="J1949">
        <v>0</v>
      </c>
      <c r="K1949">
        <v>99397.4</v>
      </c>
      <c r="L1949" t="str">
        <f t="shared" si="49"/>
        <v>Street</v>
      </c>
    </row>
    <row r="1950" spans="1:12" x14ac:dyDescent="0.3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3659.56</v>
      </c>
      <c r="L1950" t="str">
        <f t="shared" si="49"/>
        <v>Street</v>
      </c>
    </row>
    <row r="1951" spans="1:12" x14ac:dyDescent="0.3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</v>
      </c>
      <c r="G1951">
        <v>-1.45</v>
      </c>
      <c r="H1951">
        <v>0</v>
      </c>
      <c r="I1951">
        <v>0</v>
      </c>
      <c r="J1951">
        <v>0</v>
      </c>
      <c r="K1951">
        <v>425.52</v>
      </c>
      <c r="L1951" t="str">
        <f t="shared" si="49"/>
        <v>Street</v>
      </c>
    </row>
    <row r="1952" spans="1:12" x14ac:dyDescent="0.3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481.07</v>
      </c>
      <c r="G1952">
        <v>-1.65</v>
      </c>
      <c r="H1952">
        <v>0</v>
      </c>
      <c r="I1952">
        <v>0</v>
      </c>
      <c r="J1952">
        <v>0</v>
      </c>
      <c r="K1952">
        <v>479.42</v>
      </c>
      <c r="L1952" t="str">
        <f t="shared" si="49"/>
        <v>Street</v>
      </c>
    </row>
    <row r="1953" spans="1:12" x14ac:dyDescent="0.3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</v>
      </c>
      <c r="L1953" t="str">
        <f t="shared" si="49"/>
        <v>Street</v>
      </c>
    </row>
    <row r="1954" spans="1:12" x14ac:dyDescent="0.3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-787.52</v>
      </c>
      <c r="H1954">
        <v>0</v>
      </c>
      <c r="I1954">
        <v>0</v>
      </c>
      <c r="J1954">
        <v>0</v>
      </c>
      <c r="K1954">
        <v>230869.2</v>
      </c>
      <c r="L1954" t="str">
        <f t="shared" si="49"/>
        <v>Street</v>
      </c>
    </row>
    <row r="1955" spans="1:12" x14ac:dyDescent="0.3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-0.09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x14ac:dyDescent="0.3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424859.86</v>
      </c>
      <c r="G1956">
        <v>-1452.2</v>
      </c>
      <c r="H1956">
        <v>0</v>
      </c>
      <c r="I1956">
        <v>0</v>
      </c>
      <c r="J1956">
        <v>0</v>
      </c>
      <c r="K1956">
        <v>423407.66</v>
      </c>
      <c r="L1956" t="str">
        <f t="shared" si="49"/>
        <v>3-Small C&amp;I</v>
      </c>
    </row>
    <row r="1957" spans="1:12" x14ac:dyDescent="0.3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1943.12</v>
      </c>
      <c r="G1957">
        <v>-6.58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x14ac:dyDescent="0.3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</v>
      </c>
      <c r="H1958">
        <v>0</v>
      </c>
      <c r="I1958">
        <v>0</v>
      </c>
      <c r="J1958">
        <v>0</v>
      </c>
      <c r="K1958">
        <v>1612.81</v>
      </c>
      <c r="L1958" t="str">
        <f t="shared" si="49"/>
        <v>3-Small C&amp;I</v>
      </c>
    </row>
    <row r="1959" spans="1:12" x14ac:dyDescent="0.3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x14ac:dyDescent="0.3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520209.18</v>
      </c>
      <c r="G1960">
        <v>-624.26</v>
      </c>
      <c r="H1960">
        <v>0</v>
      </c>
      <c r="I1960">
        <v>0</v>
      </c>
      <c r="J1960">
        <v>0</v>
      </c>
      <c r="K1960">
        <v>519584.92</v>
      </c>
      <c r="L1960" t="str">
        <f t="shared" si="49"/>
        <v>4-Medium C&amp;I</v>
      </c>
    </row>
    <row r="1961" spans="1:12" x14ac:dyDescent="0.3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</v>
      </c>
      <c r="G1961">
        <v>-34.659999999999997</v>
      </c>
      <c r="H1961">
        <v>0</v>
      </c>
      <c r="I1961">
        <v>0</v>
      </c>
      <c r="J1961">
        <v>0</v>
      </c>
      <c r="K1961">
        <v>28845.4</v>
      </c>
      <c r="L1961" t="str">
        <f t="shared" si="49"/>
        <v>4-Medium C&amp;I</v>
      </c>
    </row>
    <row r="1962" spans="1:12" x14ac:dyDescent="0.3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8330.49</v>
      </c>
      <c r="L1962" t="str">
        <f t="shared" si="49"/>
        <v>4-Medium C&amp;I</v>
      </c>
    </row>
    <row r="1963" spans="1:12" x14ac:dyDescent="0.3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2096253.16</v>
      </c>
      <c r="G1963">
        <v>-2515.48</v>
      </c>
      <c r="H1963">
        <v>0</v>
      </c>
      <c r="I1963">
        <v>0</v>
      </c>
      <c r="J1963">
        <v>0</v>
      </c>
      <c r="K1963">
        <v>2093737.68</v>
      </c>
      <c r="L1963" t="str">
        <f t="shared" si="49"/>
        <v>5-Large C&amp;I</v>
      </c>
    </row>
    <row r="1964" spans="1:12" x14ac:dyDescent="0.3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1397095.42</v>
      </c>
      <c r="G1964">
        <v>-18901.39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x14ac:dyDescent="0.3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-3401.91</v>
      </c>
      <c r="H1965">
        <v>0</v>
      </c>
      <c r="I1965">
        <v>0</v>
      </c>
      <c r="J1965">
        <v>0</v>
      </c>
      <c r="K1965">
        <v>247650.15</v>
      </c>
      <c r="L1965" t="str">
        <f t="shared" si="49"/>
        <v>2-Low Income Residential</v>
      </c>
    </row>
    <row r="1966" spans="1:12" x14ac:dyDescent="0.3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x14ac:dyDescent="0.3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x14ac:dyDescent="0.3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32.97</v>
      </c>
      <c r="G1968">
        <v>-0.11</v>
      </c>
      <c r="H1968">
        <v>0</v>
      </c>
      <c r="I1968">
        <v>0</v>
      </c>
      <c r="J1968">
        <v>0</v>
      </c>
      <c r="K1968">
        <v>32.86</v>
      </c>
      <c r="L1968" t="str">
        <f t="shared" si="49"/>
        <v>3-Small C&amp;I</v>
      </c>
    </row>
    <row r="1969" spans="1:12" x14ac:dyDescent="0.3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279.2</v>
      </c>
      <c r="G1969">
        <v>-0.95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x14ac:dyDescent="0.3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x14ac:dyDescent="0.3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x14ac:dyDescent="0.3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-89.61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x14ac:dyDescent="0.3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</v>
      </c>
      <c r="G1973">
        <v>-11331.83</v>
      </c>
      <c r="H1973">
        <v>0</v>
      </c>
      <c r="I1973">
        <v>0</v>
      </c>
      <c r="J1973">
        <v>0</v>
      </c>
      <c r="K1973">
        <v>828100.08</v>
      </c>
      <c r="L1973" t="str">
        <f t="shared" si="49"/>
        <v>1-Residential</v>
      </c>
    </row>
    <row r="1974" spans="1:12" x14ac:dyDescent="0.3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</v>
      </c>
      <c r="G1974">
        <v>-155.83000000000001</v>
      </c>
      <c r="H1974">
        <v>0</v>
      </c>
      <c r="I1974">
        <v>0</v>
      </c>
      <c r="J1974">
        <v>0</v>
      </c>
      <c r="K1974">
        <v>11384.29</v>
      </c>
      <c r="L1974" t="str">
        <f t="shared" si="49"/>
        <v>2-Low Income Residential</v>
      </c>
    </row>
    <row r="1975" spans="1:12" x14ac:dyDescent="0.3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</v>
      </c>
      <c r="H1975">
        <v>0</v>
      </c>
      <c r="I1975">
        <v>0</v>
      </c>
      <c r="J1975">
        <v>0</v>
      </c>
      <c r="K1975">
        <v>1741.6</v>
      </c>
      <c r="L1975" t="str">
        <f t="shared" si="49"/>
        <v>Street</v>
      </c>
    </row>
    <row r="1976" spans="1:12" x14ac:dyDescent="0.3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</v>
      </c>
      <c r="G1976">
        <v>-2.56</v>
      </c>
      <c r="H1976">
        <v>0</v>
      </c>
      <c r="I1976">
        <v>0</v>
      </c>
      <c r="J1976">
        <v>0</v>
      </c>
      <c r="K1976">
        <v>749.26</v>
      </c>
      <c r="L1976" t="str">
        <f t="shared" si="49"/>
        <v>Street</v>
      </c>
    </row>
    <row r="1977" spans="1:12" x14ac:dyDescent="0.3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2.76</v>
      </c>
      <c r="L1977" t="str">
        <f t="shared" si="49"/>
        <v>Street</v>
      </c>
    </row>
    <row r="1978" spans="1:12" x14ac:dyDescent="0.3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42686.78</v>
      </c>
      <c r="G1978">
        <v>-145.11000000000001</v>
      </c>
      <c r="H1978">
        <v>0</v>
      </c>
      <c r="I1978">
        <v>0</v>
      </c>
      <c r="J1978">
        <v>0</v>
      </c>
      <c r="K1978">
        <v>42541.67</v>
      </c>
      <c r="L1978" t="str">
        <f t="shared" si="49"/>
        <v>3-Small C&amp;I</v>
      </c>
    </row>
    <row r="1979" spans="1:12" x14ac:dyDescent="0.3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x14ac:dyDescent="0.3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</v>
      </c>
      <c r="G1980">
        <v>-2.12</v>
      </c>
      <c r="H1980">
        <v>0</v>
      </c>
      <c r="I1980">
        <v>0</v>
      </c>
      <c r="J1980">
        <v>0</v>
      </c>
      <c r="K1980">
        <v>619.73</v>
      </c>
      <c r="L1980" t="str">
        <f t="shared" si="49"/>
        <v>3-Small C&amp;I</v>
      </c>
    </row>
    <row r="1981" spans="1:12" x14ac:dyDescent="0.3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-48.15</v>
      </c>
      <c r="H1981">
        <v>0</v>
      </c>
      <c r="I1981">
        <v>0</v>
      </c>
      <c r="J1981">
        <v>0</v>
      </c>
      <c r="K1981">
        <v>40074.03</v>
      </c>
      <c r="L1981" t="str">
        <f t="shared" si="49"/>
        <v>4-Medium C&amp;I</v>
      </c>
    </row>
    <row r="1982" spans="1:12" x14ac:dyDescent="0.3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x14ac:dyDescent="0.3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366.03</v>
      </c>
      <c r="G1983">
        <v>-4.9400000000000004</v>
      </c>
      <c r="H1983">
        <v>0</v>
      </c>
      <c r="I1983">
        <v>0</v>
      </c>
      <c r="J1983">
        <v>0</v>
      </c>
      <c r="K1983">
        <v>361.09</v>
      </c>
      <c r="L1983" t="str">
        <f t="shared" si="49"/>
        <v>2-Low Income Residential</v>
      </c>
    </row>
    <row r="1984" spans="1:12" x14ac:dyDescent="0.3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x14ac:dyDescent="0.3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</v>
      </c>
      <c r="G1985">
        <v>-2.81</v>
      </c>
      <c r="H1985">
        <v>0</v>
      </c>
      <c r="I1985">
        <v>0</v>
      </c>
      <c r="J1985">
        <v>0</v>
      </c>
      <c r="K1985">
        <v>822.39</v>
      </c>
      <c r="L1985" t="str">
        <f t="shared" si="49"/>
        <v>3-Small C&amp;I</v>
      </c>
    </row>
    <row r="1986" spans="1:12" x14ac:dyDescent="0.3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x14ac:dyDescent="0.3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-711.02</v>
      </c>
      <c r="H1987">
        <v>0</v>
      </c>
      <c r="I1987">
        <v>0</v>
      </c>
      <c r="J1987">
        <v>0</v>
      </c>
      <c r="K1987">
        <v>208396.73</v>
      </c>
      <c r="L1987" t="str">
        <f t="shared" si="49"/>
        <v>3-Small C&amp;I</v>
      </c>
    </row>
    <row r="1988" spans="1:12" x14ac:dyDescent="0.3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x14ac:dyDescent="0.3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-15227.64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x14ac:dyDescent="0.3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</v>
      </c>
      <c r="G1990">
        <v>-838.12</v>
      </c>
      <c r="H1990">
        <v>0</v>
      </c>
      <c r="I1990">
        <v>0</v>
      </c>
      <c r="J1990">
        <v>0</v>
      </c>
      <c r="K1990">
        <v>697536.67</v>
      </c>
      <c r="L1990" t="str">
        <f t="shared" si="49"/>
        <v>4-Medium C&amp;I</v>
      </c>
    </row>
    <row r="1991" spans="1:12" x14ac:dyDescent="0.3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470792.3</v>
      </c>
      <c r="L1991" t="str">
        <f t="shared" si="49"/>
        <v>4-Medium C&amp;I</v>
      </c>
    </row>
    <row r="1992" spans="1:12" x14ac:dyDescent="0.3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-29761.69</v>
      </c>
      <c r="H1992">
        <v>0</v>
      </c>
      <c r="I1992">
        <v>0</v>
      </c>
      <c r="J1992">
        <v>0</v>
      </c>
      <c r="K1992">
        <v>24771648.260000002</v>
      </c>
      <c r="L1992" t="str">
        <f t="shared" ref="L1992:L2055" si="50">VLOOKUP(E1992,N:O,2,FALSE)</f>
        <v>5-Large C&amp;I</v>
      </c>
    </row>
    <row r="1993" spans="1:12" x14ac:dyDescent="0.3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x14ac:dyDescent="0.3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x14ac:dyDescent="0.3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x14ac:dyDescent="0.3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-13.54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x14ac:dyDescent="0.3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461.09</v>
      </c>
      <c r="G1997">
        <v>-1.57</v>
      </c>
      <c r="H1997">
        <v>0</v>
      </c>
      <c r="I1997">
        <v>0</v>
      </c>
      <c r="J1997">
        <v>0</v>
      </c>
      <c r="K1997">
        <v>459.52</v>
      </c>
      <c r="L1997" t="str">
        <f t="shared" si="50"/>
        <v>Street</v>
      </c>
    </row>
    <row r="1998" spans="1:12" x14ac:dyDescent="0.3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520.39</v>
      </c>
      <c r="L1998" t="str">
        <f t="shared" si="50"/>
        <v>Street</v>
      </c>
    </row>
    <row r="1999" spans="1:12" x14ac:dyDescent="0.3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</v>
      </c>
      <c r="G1999">
        <v>-672.4</v>
      </c>
      <c r="H1999">
        <v>0</v>
      </c>
      <c r="I1999">
        <v>0</v>
      </c>
      <c r="J1999">
        <v>0</v>
      </c>
      <c r="K1999">
        <v>196980.3</v>
      </c>
      <c r="L1999" t="str">
        <f t="shared" si="50"/>
        <v>Street</v>
      </c>
    </row>
    <row r="2000" spans="1:12" x14ac:dyDescent="0.3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249603.65</v>
      </c>
      <c r="G2000">
        <v>-848.68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x14ac:dyDescent="0.3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29.36</v>
      </c>
      <c r="G2001">
        <v>-0.1</v>
      </c>
      <c r="H2001">
        <v>0</v>
      </c>
      <c r="I2001">
        <v>0</v>
      </c>
      <c r="J2001">
        <v>0</v>
      </c>
      <c r="K2001">
        <v>29.26</v>
      </c>
      <c r="L2001" t="str">
        <f t="shared" si="50"/>
        <v>Street</v>
      </c>
    </row>
    <row r="2002" spans="1:12" x14ac:dyDescent="0.3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1202643.18</v>
      </c>
      <c r="G2002">
        <v>-4092.37</v>
      </c>
      <c r="H2002">
        <v>0</v>
      </c>
      <c r="I2002">
        <v>0</v>
      </c>
      <c r="J2002">
        <v>0</v>
      </c>
      <c r="K2002">
        <v>1198550.81</v>
      </c>
      <c r="L2002" t="str">
        <f t="shared" si="50"/>
        <v>3-Small C&amp;I</v>
      </c>
    </row>
    <row r="2003" spans="1:12" x14ac:dyDescent="0.3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2450.58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x14ac:dyDescent="0.3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</v>
      </c>
      <c r="G2004">
        <v>-22.03</v>
      </c>
      <c r="H2004">
        <v>0</v>
      </c>
      <c r="I2004">
        <v>0</v>
      </c>
      <c r="J2004">
        <v>0</v>
      </c>
      <c r="K2004">
        <v>6456.48</v>
      </c>
      <c r="L2004" t="str">
        <f t="shared" si="50"/>
        <v>3-Small C&amp;I</v>
      </c>
    </row>
    <row r="2005" spans="1:12" x14ac:dyDescent="0.3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151900.46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x14ac:dyDescent="0.3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x14ac:dyDescent="0.3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</v>
      </c>
      <c r="G2007">
        <v>-76.760000000000005</v>
      </c>
      <c r="H2007">
        <v>0</v>
      </c>
      <c r="I2007">
        <v>0</v>
      </c>
      <c r="J2007">
        <v>0</v>
      </c>
      <c r="K2007">
        <v>63898.85</v>
      </c>
      <c r="L2007" t="str">
        <f t="shared" si="50"/>
        <v>4-Medium C&amp;I</v>
      </c>
    </row>
    <row r="2008" spans="1:12" x14ac:dyDescent="0.3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-43.05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x14ac:dyDescent="0.3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x14ac:dyDescent="0.3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-79045.81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x14ac:dyDescent="0.3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-13961.38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x14ac:dyDescent="0.3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x14ac:dyDescent="0.3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x14ac:dyDescent="0.3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32.97</v>
      </c>
      <c r="G2014">
        <v>-0.11</v>
      </c>
      <c r="H2014">
        <v>0</v>
      </c>
      <c r="I2014">
        <v>0</v>
      </c>
      <c r="J2014">
        <v>0</v>
      </c>
      <c r="K2014">
        <v>32.86</v>
      </c>
      <c r="L2014" t="str">
        <f t="shared" si="50"/>
        <v>3-Small C&amp;I</v>
      </c>
    </row>
    <row r="2015" spans="1:12" x14ac:dyDescent="0.3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396.59</v>
      </c>
      <c r="G2015">
        <v>-1.36</v>
      </c>
      <c r="H2015">
        <v>0</v>
      </c>
      <c r="I2015">
        <v>0</v>
      </c>
      <c r="J2015">
        <v>0</v>
      </c>
      <c r="K2015">
        <v>395.23</v>
      </c>
      <c r="L2015" t="str">
        <f t="shared" si="50"/>
        <v>3-Small C&amp;I</v>
      </c>
    </row>
    <row r="2016" spans="1:12" x14ac:dyDescent="0.3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</v>
      </c>
      <c r="G2016">
        <v>-10.17</v>
      </c>
      <c r="H2016">
        <v>0</v>
      </c>
      <c r="I2016">
        <v>0</v>
      </c>
      <c r="J2016">
        <v>0</v>
      </c>
      <c r="K2016">
        <v>2982.63</v>
      </c>
      <c r="L2016" t="str">
        <f t="shared" si="50"/>
        <v>3-Small C&amp;I</v>
      </c>
    </row>
    <row r="2017" spans="1:12" x14ac:dyDescent="0.3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</v>
      </c>
      <c r="G2017">
        <v>-107.13</v>
      </c>
      <c r="H2017">
        <v>0</v>
      </c>
      <c r="I2017">
        <v>0</v>
      </c>
      <c r="J2017">
        <v>0</v>
      </c>
      <c r="K2017">
        <v>89166.61</v>
      </c>
      <c r="L2017" t="str">
        <f t="shared" si="50"/>
        <v>4-Medium C&amp;I</v>
      </c>
    </row>
    <row r="2018" spans="1:12" x14ac:dyDescent="0.3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75825.95</v>
      </c>
      <c r="G2018">
        <v>-90.99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x14ac:dyDescent="0.3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834737.74</v>
      </c>
      <c r="G2019">
        <v>-11268.89</v>
      </c>
      <c r="H2019">
        <v>0</v>
      </c>
      <c r="I2019">
        <v>0</v>
      </c>
      <c r="J2019">
        <v>0</v>
      </c>
      <c r="K2019">
        <v>823468.85</v>
      </c>
      <c r="L2019" t="str">
        <f t="shared" si="50"/>
        <v>1-Residential</v>
      </c>
    </row>
    <row r="2020" spans="1:12" x14ac:dyDescent="0.3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x14ac:dyDescent="0.3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</v>
      </c>
      <c r="L2021" t="str">
        <f t="shared" si="50"/>
        <v>Street</v>
      </c>
    </row>
    <row r="2022" spans="1:12" x14ac:dyDescent="0.3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-2.8</v>
      </c>
      <c r="H2022">
        <v>0</v>
      </c>
      <c r="I2022">
        <v>0</v>
      </c>
      <c r="J2022">
        <v>0</v>
      </c>
      <c r="K2022">
        <v>824.83</v>
      </c>
      <c r="L2022" t="str">
        <f t="shared" si="50"/>
        <v>Street</v>
      </c>
    </row>
    <row r="2023" spans="1:12" x14ac:dyDescent="0.3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</v>
      </c>
      <c r="G2023">
        <v>-0.01</v>
      </c>
      <c r="H2023">
        <v>0</v>
      </c>
      <c r="I2023">
        <v>0</v>
      </c>
      <c r="J2023">
        <v>0</v>
      </c>
      <c r="K2023">
        <v>3.09</v>
      </c>
      <c r="L2023" t="str">
        <f t="shared" si="50"/>
        <v>Street</v>
      </c>
    </row>
    <row r="2024" spans="1:12" x14ac:dyDescent="0.3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-128.07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x14ac:dyDescent="0.3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</v>
      </c>
      <c r="G2025">
        <v>-0.26</v>
      </c>
      <c r="H2025">
        <v>0</v>
      </c>
      <c r="I2025">
        <v>0</v>
      </c>
      <c r="J2025">
        <v>0</v>
      </c>
      <c r="K2025">
        <v>76.16</v>
      </c>
      <c r="L2025" t="str">
        <f t="shared" si="50"/>
        <v>3-Small C&amp;I</v>
      </c>
    </row>
    <row r="2026" spans="1:12" x14ac:dyDescent="0.3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</v>
      </c>
      <c r="G2026">
        <v>-2.4300000000000002</v>
      </c>
      <c r="H2026">
        <v>0</v>
      </c>
      <c r="I2026">
        <v>0</v>
      </c>
      <c r="J2026">
        <v>0</v>
      </c>
      <c r="K2026">
        <v>709.26</v>
      </c>
      <c r="L2026" t="str">
        <f t="shared" si="50"/>
        <v>3-Small C&amp;I</v>
      </c>
    </row>
    <row r="2027" spans="1:12" x14ac:dyDescent="0.3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33325.53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x14ac:dyDescent="0.3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</v>
      </c>
      <c r="G2028">
        <v>-1653.59</v>
      </c>
      <c r="H2028">
        <v>0</v>
      </c>
      <c r="I2028">
        <v>0</v>
      </c>
      <c r="J2028">
        <v>0</v>
      </c>
      <c r="K2028">
        <v>120837.26</v>
      </c>
      <c r="L2028" t="str">
        <f t="shared" si="50"/>
        <v>1-Residential</v>
      </c>
    </row>
    <row r="2029" spans="1:12" x14ac:dyDescent="0.3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355.08</v>
      </c>
      <c r="G2029">
        <v>-4.79</v>
      </c>
      <c r="H2029">
        <v>0</v>
      </c>
      <c r="I2029">
        <v>0</v>
      </c>
      <c r="J2029">
        <v>0</v>
      </c>
      <c r="K2029">
        <v>350.29</v>
      </c>
      <c r="L2029" t="str">
        <f t="shared" si="50"/>
        <v>2-Low Income Residential</v>
      </c>
    </row>
    <row r="2030" spans="1:12" x14ac:dyDescent="0.3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x14ac:dyDescent="0.3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</v>
      </c>
      <c r="G2031">
        <v>-2.85</v>
      </c>
      <c r="H2031">
        <v>0</v>
      </c>
      <c r="I2031">
        <v>0</v>
      </c>
      <c r="J2031">
        <v>0</v>
      </c>
      <c r="K2031">
        <v>832.22</v>
      </c>
      <c r="L2031" t="str">
        <f t="shared" si="50"/>
        <v>3-Small C&amp;I</v>
      </c>
    </row>
    <row r="2032" spans="1:12" x14ac:dyDescent="0.3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11025.56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x14ac:dyDescent="0.3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-846.9</v>
      </c>
      <c r="H2033">
        <v>0</v>
      </c>
      <c r="I2033">
        <v>0</v>
      </c>
      <c r="J2033">
        <v>0</v>
      </c>
      <c r="K2033">
        <v>248244.57</v>
      </c>
      <c r="L2033" t="str">
        <f t="shared" si="50"/>
        <v>3-Small C&amp;I</v>
      </c>
    </row>
    <row r="2034" spans="1:12" x14ac:dyDescent="0.3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x14ac:dyDescent="0.3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x14ac:dyDescent="0.3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</v>
      </c>
      <c r="H2036">
        <v>0</v>
      </c>
      <c r="I2036">
        <v>0</v>
      </c>
      <c r="J2036">
        <v>0</v>
      </c>
      <c r="K2036">
        <v>778635.15</v>
      </c>
      <c r="L2036" t="str">
        <f t="shared" si="50"/>
        <v>4-Medium C&amp;I</v>
      </c>
    </row>
    <row r="2037" spans="1:12" x14ac:dyDescent="0.3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460928.55</v>
      </c>
      <c r="G2037">
        <v>-553.16</v>
      </c>
      <c r="H2037">
        <v>0</v>
      </c>
      <c r="I2037">
        <v>0</v>
      </c>
      <c r="J2037">
        <v>0</v>
      </c>
      <c r="K2037">
        <v>460375.39</v>
      </c>
      <c r="L2037" t="str">
        <f t="shared" si="50"/>
        <v>4-Medium C&amp;I</v>
      </c>
    </row>
    <row r="2038" spans="1:12" x14ac:dyDescent="0.3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x14ac:dyDescent="0.3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x14ac:dyDescent="0.3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x14ac:dyDescent="0.3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-432.34</v>
      </c>
      <c r="H2041">
        <v>0</v>
      </c>
      <c r="I2041">
        <v>0</v>
      </c>
      <c r="J2041">
        <v>0</v>
      </c>
      <c r="K2041">
        <v>126706.21</v>
      </c>
      <c r="L2041" t="str">
        <f t="shared" si="50"/>
        <v>Street</v>
      </c>
    </row>
    <row r="2042" spans="1:12" x14ac:dyDescent="0.3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x14ac:dyDescent="0.3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</v>
      </c>
      <c r="G2043">
        <v>-2.36</v>
      </c>
      <c r="H2043">
        <v>0</v>
      </c>
      <c r="I2043">
        <v>0</v>
      </c>
      <c r="J2043">
        <v>0</v>
      </c>
      <c r="K2043">
        <v>693.22</v>
      </c>
      <c r="L2043" t="str">
        <f t="shared" si="50"/>
        <v>Street</v>
      </c>
    </row>
    <row r="2044" spans="1:12" x14ac:dyDescent="0.3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609.77</v>
      </c>
      <c r="G2044">
        <v>-2.08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x14ac:dyDescent="0.3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</v>
      </c>
      <c r="G2045">
        <v>-828.9</v>
      </c>
      <c r="H2045">
        <v>0</v>
      </c>
      <c r="I2045">
        <v>0</v>
      </c>
      <c r="J2045">
        <v>0</v>
      </c>
      <c r="K2045">
        <v>243153.77</v>
      </c>
      <c r="L2045" t="str">
        <f t="shared" si="50"/>
        <v>Street</v>
      </c>
    </row>
    <row r="2046" spans="1:12" x14ac:dyDescent="0.3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</v>
      </c>
      <c r="G2046">
        <v>-1051.17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x14ac:dyDescent="0.3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32.26</v>
      </c>
      <c r="G2047">
        <v>-0.11</v>
      </c>
      <c r="H2047">
        <v>0</v>
      </c>
      <c r="I2047">
        <v>0</v>
      </c>
      <c r="J2047">
        <v>0</v>
      </c>
      <c r="K2047">
        <v>32.15</v>
      </c>
      <c r="L2047" t="str">
        <f t="shared" si="50"/>
        <v>Street</v>
      </c>
    </row>
    <row r="2048" spans="1:12" x14ac:dyDescent="0.3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x14ac:dyDescent="0.3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-9.69</v>
      </c>
      <c r="H2049">
        <v>0</v>
      </c>
      <c r="I2049">
        <v>0</v>
      </c>
      <c r="J2049">
        <v>0</v>
      </c>
      <c r="K2049">
        <v>2850.35</v>
      </c>
      <c r="L2049" t="str">
        <f t="shared" si="50"/>
        <v>3-Small C&amp;I</v>
      </c>
    </row>
    <row r="2050" spans="1:12" x14ac:dyDescent="0.3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-49.26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x14ac:dyDescent="0.3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x14ac:dyDescent="0.3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x14ac:dyDescent="0.3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</v>
      </c>
      <c r="G2053">
        <v>-67.33</v>
      </c>
      <c r="H2053">
        <v>0</v>
      </c>
      <c r="I2053">
        <v>0</v>
      </c>
      <c r="J2053">
        <v>0</v>
      </c>
      <c r="K2053">
        <v>56022.28</v>
      </c>
      <c r="L2053" t="str">
        <f t="shared" si="50"/>
        <v>4-Medium C&amp;I</v>
      </c>
    </row>
    <row r="2054" spans="1:12" x14ac:dyDescent="0.3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x14ac:dyDescent="0.3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-3945.97</v>
      </c>
      <c r="H2055">
        <v>0</v>
      </c>
      <c r="I2055">
        <v>0</v>
      </c>
      <c r="J2055">
        <v>0</v>
      </c>
      <c r="K2055">
        <v>3284412.55</v>
      </c>
      <c r="L2055" t="str">
        <f t="shared" si="50"/>
        <v>5-Large C&amp;I</v>
      </c>
    </row>
    <row r="2056" spans="1:12" x14ac:dyDescent="0.3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-77585.7</v>
      </c>
      <c r="H2056">
        <v>0</v>
      </c>
      <c r="I2056">
        <v>0</v>
      </c>
      <c r="J2056">
        <v>0</v>
      </c>
      <c r="K2056">
        <v>5669731.6399999997</v>
      </c>
      <c r="L2056" t="str">
        <f t="shared" ref="L2056:L2119" si="51">VLOOKUP(E2056,N:O,2,FALSE)</f>
        <v>1-Residential</v>
      </c>
    </row>
    <row r="2057" spans="1:12" x14ac:dyDescent="0.3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</v>
      </c>
      <c r="G2057">
        <v>-11806.29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x14ac:dyDescent="0.3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0.06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x14ac:dyDescent="0.3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</v>
      </c>
      <c r="L2059" t="str">
        <f t="shared" si="51"/>
        <v>Street</v>
      </c>
    </row>
    <row r="2060" spans="1:12" x14ac:dyDescent="0.3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6">
        <v>126617.97</v>
      </c>
      <c r="G2060">
        <v>-430.52</v>
      </c>
      <c r="H2060">
        <v>0</v>
      </c>
      <c r="I2060">
        <v>0</v>
      </c>
      <c r="J2060">
        <v>0</v>
      </c>
      <c r="K2060" s="426">
        <v>126187.45</v>
      </c>
      <c r="L2060" t="str">
        <f t="shared" si="51"/>
        <v>3-Small C&amp;I</v>
      </c>
    </row>
    <row r="2061" spans="1:12" x14ac:dyDescent="0.3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156.01</v>
      </c>
      <c r="G2061">
        <v>-0.53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x14ac:dyDescent="0.3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32.97</v>
      </c>
      <c r="G2062">
        <v>-0.11</v>
      </c>
      <c r="H2062">
        <v>0</v>
      </c>
      <c r="I2062">
        <v>0</v>
      </c>
      <c r="J2062">
        <v>0</v>
      </c>
      <c r="K2062">
        <v>32.86</v>
      </c>
      <c r="L2062" t="str">
        <f t="shared" si="51"/>
        <v>3-Small C&amp;I</v>
      </c>
    </row>
    <row r="2063" spans="1:12" x14ac:dyDescent="0.3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</v>
      </c>
      <c r="G2063">
        <v>-0.73</v>
      </c>
      <c r="H2063">
        <v>0</v>
      </c>
      <c r="I2063">
        <v>0</v>
      </c>
      <c r="J2063">
        <v>0</v>
      </c>
      <c r="K2063">
        <v>213.82</v>
      </c>
      <c r="L2063" t="str">
        <f t="shared" si="51"/>
        <v>3-Small C&amp;I</v>
      </c>
    </row>
    <row r="2064" spans="1:12" x14ac:dyDescent="0.3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6">
        <v>2659.48</v>
      </c>
      <c r="G2064">
        <v>-9.0399999999999991</v>
      </c>
      <c r="H2064">
        <v>0</v>
      </c>
      <c r="I2064">
        <v>0</v>
      </c>
      <c r="J2064">
        <v>0</v>
      </c>
      <c r="K2064" s="426">
        <v>2650.44</v>
      </c>
      <c r="L2064" t="str">
        <f t="shared" si="51"/>
        <v>3-Small C&amp;I</v>
      </c>
    </row>
    <row r="2065" spans="1:12" x14ac:dyDescent="0.3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6">
        <v>87227.7</v>
      </c>
      <c r="G2065">
        <v>-104.65</v>
      </c>
      <c r="H2065">
        <v>0</v>
      </c>
      <c r="I2065">
        <v>0</v>
      </c>
      <c r="J2065">
        <v>0</v>
      </c>
      <c r="K2065" s="426">
        <v>87123.05</v>
      </c>
      <c r="L2065" t="str">
        <f t="shared" si="51"/>
        <v>4-Medium C&amp;I</v>
      </c>
    </row>
    <row r="2066" spans="1:12" x14ac:dyDescent="0.3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</v>
      </c>
      <c r="H2066">
        <v>0</v>
      </c>
      <c r="I2066">
        <v>0</v>
      </c>
      <c r="J2066">
        <v>0</v>
      </c>
      <c r="K2066">
        <v>164.67</v>
      </c>
      <c r="L2066" t="str">
        <f t="shared" si="51"/>
        <v>4-Medium C&amp;I</v>
      </c>
    </row>
    <row r="2067" spans="1:12" x14ac:dyDescent="0.3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6">
        <v>98019.5</v>
      </c>
      <c r="G2067">
        <v>-117.63</v>
      </c>
      <c r="H2067">
        <v>0</v>
      </c>
      <c r="I2067">
        <v>0</v>
      </c>
      <c r="J2067">
        <v>0</v>
      </c>
      <c r="K2067" s="426">
        <v>97901.87</v>
      </c>
      <c r="L2067" t="str">
        <f t="shared" si="51"/>
        <v>5-Large C&amp;I</v>
      </c>
    </row>
    <row r="2068" spans="1:12" x14ac:dyDescent="0.3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6">
        <v>726220.95</v>
      </c>
      <c r="G2068" s="426">
        <v>-9803.1200000000008</v>
      </c>
      <c r="H2068">
        <v>0</v>
      </c>
      <c r="I2068">
        <v>0</v>
      </c>
      <c r="J2068">
        <v>0</v>
      </c>
      <c r="K2068" s="426">
        <v>716417.83</v>
      </c>
      <c r="L2068" t="str">
        <f t="shared" si="51"/>
        <v>1-Residential</v>
      </c>
    </row>
    <row r="2069" spans="1:12" x14ac:dyDescent="0.3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6">
        <v>11204.61</v>
      </c>
      <c r="G2069">
        <v>-151.31</v>
      </c>
      <c r="H2069">
        <v>0</v>
      </c>
      <c r="I2069">
        <v>0</v>
      </c>
      <c r="J2069">
        <v>0</v>
      </c>
      <c r="K2069" s="426">
        <v>11053.3</v>
      </c>
      <c r="L2069" t="str">
        <f t="shared" si="51"/>
        <v>2-Low Income Residential</v>
      </c>
    </row>
    <row r="2070" spans="1:12" x14ac:dyDescent="0.3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6">
        <v>1625.31</v>
      </c>
      <c r="G2070">
        <v>-5.52</v>
      </c>
      <c r="H2070">
        <v>0</v>
      </c>
      <c r="I2070">
        <v>0</v>
      </c>
      <c r="J2070">
        <v>0</v>
      </c>
      <c r="K2070" s="426">
        <v>1619.79</v>
      </c>
      <c r="L2070" t="str">
        <f t="shared" si="51"/>
        <v>Street</v>
      </c>
    </row>
    <row r="2071" spans="1:12" x14ac:dyDescent="0.3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</v>
      </c>
      <c r="G2071">
        <v>-2.37</v>
      </c>
      <c r="H2071">
        <v>0</v>
      </c>
      <c r="I2071">
        <v>0</v>
      </c>
      <c r="J2071">
        <v>0</v>
      </c>
      <c r="K2071">
        <v>696.24</v>
      </c>
      <c r="L2071" t="str">
        <f t="shared" si="51"/>
        <v>Street</v>
      </c>
    </row>
    <row r="2072" spans="1:12" x14ac:dyDescent="0.3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x14ac:dyDescent="0.3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6">
        <v>2027.11</v>
      </c>
      <c r="G2073">
        <v>-2.4300000000000002</v>
      </c>
      <c r="H2073">
        <v>0</v>
      </c>
      <c r="I2073">
        <v>0</v>
      </c>
      <c r="J2073">
        <v>0</v>
      </c>
      <c r="K2073" s="426">
        <v>2024.68</v>
      </c>
      <c r="L2073" t="str">
        <f t="shared" si="51"/>
        <v>4-Medium C&amp;I</v>
      </c>
    </row>
    <row r="2074" spans="1:12" x14ac:dyDescent="0.3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</v>
      </c>
      <c r="G2074">
        <v>1.65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x14ac:dyDescent="0.3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6">
        <v>11175917.24</v>
      </c>
      <c r="G2075" s="426">
        <v>-37942.9</v>
      </c>
      <c r="H2075">
        <v>0</v>
      </c>
      <c r="I2075">
        <v>0</v>
      </c>
      <c r="J2075">
        <v>0</v>
      </c>
      <c r="K2075" s="426">
        <v>11137974.34</v>
      </c>
      <c r="L2075" t="str">
        <f t="shared" si="51"/>
        <v>3-Small C&amp;I</v>
      </c>
    </row>
    <row r="2076" spans="1:12" x14ac:dyDescent="0.3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986.29</v>
      </c>
      <c r="G2076">
        <v>-3.36</v>
      </c>
      <c r="H2076">
        <v>0</v>
      </c>
      <c r="I2076">
        <v>0</v>
      </c>
      <c r="J2076">
        <v>0</v>
      </c>
      <c r="K2076">
        <v>982.93</v>
      </c>
      <c r="L2076" t="str">
        <f t="shared" si="51"/>
        <v>3-Small C&amp;I</v>
      </c>
    </row>
    <row r="2077" spans="1:12" x14ac:dyDescent="0.3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6">
        <v>11652.16</v>
      </c>
      <c r="G2077">
        <v>-39.64</v>
      </c>
      <c r="H2077">
        <v>0</v>
      </c>
      <c r="I2077">
        <v>0</v>
      </c>
      <c r="J2077">
        <v>0</v>
      </c>
      <c r="K2077" s="426">
        <v>11612.52</v>
      </c>
      <c r="L2077" t="str">
        <f t="shared" si="51"/>
        <v>3-Small C&amp;I</v>
      </c>
    </row>
    <row r="2078" spans="1:12" x14ac:dyDescent="0.3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6">
        <v>255113.62</v>
      </c>
      <c r="G2078">
        <v>-867.36</v>
      </c>
      <c r="H2078">
        <v>0</v>
      </c>
      <c r="I2078">
        <v>0</v>
      </c>
      <c r="J2078">
        <v>0</v>
      </c>
      <c r="K2078" s="426">
        <v>254246.26</v>
      </c>
      <c r="L2078" t="str">
        <f t="shared" si="51"/>
        <v>3-Small C&amp;I</v>
      </c>
    </row>
    <row r="2079" spans="1:12" x14ac:dyDescent="0.3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6">
        <v>1499530.36</v>
      </c>
      <c r="G2079" s="426">
        <v>-5097.96</v>
      </c>
      <c r="H2079">
        <v>0</v>
      </c>
      <c r="I2079">
        <v>0</v>
      </c>
      <c r="J2079">
        <v>0</v>
      </c>
      <c r="K2079" s="426">
        <v>1494432.4</v>
      </c>
      <c r="L2079" t="str">
        <f t="shared" si="51"/>
        <v>3-Small C&amp;I</v>
      </c>
    </row>
    <row r="2080" spans="1:12" x14ac:dyDescent="0.3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6">
        <v>13906210.859999999</v>
      </c>
      <c r="G2080" s="426">
        <v>-16686.97</v>
      </c>
      <c r="H2080">
        <v>0</v>
      </c>
      <c r="I2080">
        <v>0</v>
      </c>
      <c r="J2080">
        <v>0</v>
      </c>
      <c r="K2080" s="426">
        <v>13889523.890000001</v>
      </c>
      <c r="L2080" t="str">
        <f t="shared" si="51"/>
        <v>4-Medium C&amp;I</v>
      </c>
    </row>
    <row r="2081" spans="1:12" x14ac:dyDescent="0.3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6">
        <v>820701.61</v>
      </c>
      <c r="G2081">
        <v>-984.8</v>
      </c>
      <c r="H2081">
        <v>0</v>
      </c>
      <c r="I2081">
        <v>0</v>
      </c>
      <c r="J2081">
        <v>0</v>
      </c>
      <c r="K2081" s="426">
        <v>819716.81</v>
      </c>
      <c r="L2081" t="str">
        <f t="shared" si="51"/>
        <v>4-Medium C&amp;I</v>
      </c>
    </row>
    <row r="2082" spans="1:12" x14ac:dyDescent="0.3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6">
        <v>490988.81</v>
      </c>
      <c r="G2082">
        <v>-589.17999999999995</v>
      </c>
      <c r="H2082">
        <v>0</v>
      </c>
      <c r="I2082">
        <v>0</v>
      </c>
      <c r="J2082">
        <v>0</v>
      </c>
      <c r="K2082" s="426">
        <v>490399.63</v>
      </c>
      <c r="L2082" t="str">
        <f t="shared" si="51"/>
        <v>4-Medium C&amp;I</v>
      </c>
    </row>
    <row r="2083" spans="1:12" x14ac:dyDescent="0.3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6">
        <v>26557676.02</v>
      </c>
      <c r="G2083" s="426">
        <v>-31869.46</v>
      </c>
      <c r="H2083">
        <v>0</v>
      </c>
      <c r="I2083">
        <v>0</v>
      </c>
      <c r="J2083">
        <v>0</v>
      </c>
      <c r="K2083" s="426">
        <v>26525806.559999999</v>
      </c>
      <c r="L2083" t="str">
        <f t="shared" si="51"/>
        <v>5-Large C&amp;I</v>
      </c>
    </row>
    <row r="2084" spans="1:12" x14ac:dyDescent="0.3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6">
        <v>49982229.689999998</v>
      </c>
      <c r="G2084" s="426">
        <v>-674987.67</v>
      </c>
      <c r="H2084">
        <v>0</v>
      </c>
      <c r="I2084">
        <v>0</v>
      </c>
      <c r="J2084">
        <v>0</v>
      </c>
      <c r="K2084" s="426">
        <v>49307242.020000003</v>
      </c>
      <c r="L2084" t="str">
        <f t="shared" si="51"/>
        <v>1-Residential</v>
      </c>
    </row>
    <row r="2085" spans="1:12" x14ac:dyDescent="0.3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6">
        <v>8944269.6999999993</v>
      </c>
      <c r="G2085" s="426">
        <v>-120827.26</v>
      </c>
      <c r="H2085">
        <v>0</v>
      </c>
      <c r="I2085">
        <v>0</v>
      </c>
      <c r="J2085">
        <v>0</v>
      </c>
      <c r="K2085" s="426">
        <v>8823442.4399999995</v>
      </c>
      <c r="L2085" t="str">
        <f t="shared" si="51"/>
        <v>2-Low Income Residential</v>
      </c>
    </row>
    <row r="2086" spans="1:12" x14ac:dyDescent="0.3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6">
        <v>109973.18</v>
      </c>
      <c r="G2086">
        <v>-374.14</v>
      </c>
      <c r="H2086">
        <v>0</v>
      </c>
      <c r="I2086">
        <v>0</v>
      </c>
      <c r="J2086">
        <v>0</v>
      </c>
      <c r="K2086" s="426">
        <v>109599.03999999999</v>
      </c>
      <c r="L2086" t="str">
        <f t="shared" si="51"/>
        <v>Street</v>
      </c>
    </row>
    <row r="2087" spans="1:12" x14ac:dyDescent="0.3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6">
        <v>3608.56</v>
      </c>
      <c r="G2087">
        <v>-12.27</v>
      </c>
      <c r="H2087">
        <v>0</v>
      </c>
      <c r="I2087">
        <v>0</v>
      </c>
      <c r="J2087">
        <v>0</v>
      </c>
      <c r="K2087" s="426">
        <v>3596.29</v>
      </c>
      <c r="L2087" t="str">
        <f t="shared" si="51"/>
        <v>Street</v>
      </c>
    </row>
    <row r="2088" spans="1:12" x14ac:dyDescent="0.3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-1.94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x14ac:dyDescent="0.3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501.95</v>
      </c>
      <c r="G2089">
        <v>-1.72</v>
      </c>
      <c r="H2089">
        <v>0</v>
      </c>
      <c r="I2089">
        <v>0</v>
      </c>
      <c r="J2089">
        <v>0</v>
      </c>
      <c r="K2089">
        <v>500.23</v>
      </c>
      <c r="L2089" t="str">
        <f t="shared" si="51"/>
        <v>Street</v>
      </c>
    </row>
    <row r="2090" spans="1:12" x14ac:dyDescent="0.3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6">
        <v>219886.32</v>
      </c>
      <c r="G2090">
        <v>-749.12</v>
      </c>
      <c r="H2090">
        <v>0</v>
      </c>
      <c r="I2090">
        <v>0</v>
      </c>
      <c r="J2090">
        <v>0</v>
      </c>
      <c r="K2090" s="426">
        <v>219137.2</v>
      </c>
      <c r="L2090" t="str">
        <f t="shared" si="51"/>
        <v>Street</v>
      </c>
    </row>
    <row r="2091" spans="1:12" x14ac:dyDescent="0.3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6">
        <v>253524.28</v>
      </c>
      <c r="G2091">
        <v>-861.83</v>
      </c>
      <c r="H2091">
        <v>0</v>
      </c>
      <c r="I2091">
        <v>0</v>
      </c>
      <c r="J2091">
        <v>0</v>
      </c>
      <c r="K2091" s="426">
        <v>252662.45</v>
      </c>
      <c r="L2091" t="str">
        <f t="shared" si="51"/>
        <v>Street</v>
      </c>
    </row>
    <row r="2092" spans="1:12" x14ac:dyDescent="0.3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27.29</v>
      </c>
      <c r="G2092">
        <v>-0.1</v>
      </c>
      <c r="H2092">
        <v>0</v>
      </c>
      <c r="I2092">
        <v>0</v>
      </c>
      <c r="J2092">
        <v>0</v>
      </c>
      <c r="K2092">
        <v>27.19</v>
      </c>
      <c r="L2092" t="str">
        <f t="shared" si="51"/>
        <v>Street</v>
      </c>
    </row>
    <row r="2093" spans="1:12" x14ac:dyDescent="0.3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6">
        <v>646139.26</v>
      </c>
      <c r="G2093" s="426">
        <v>-2196.4699999999998</v>
      </c>
      <c r="H2093">
        <v>0</v>
      </c>
      <c r="I2093">
        <v>0</v>
      </c>
      <c r="J2093">
        <v>0</v>
      </c>
      <c r="K2093" s="426">
        <v>643942.79</v>
      </c>
      <c r="L2093" t="str">
        <f t="shared" si="51"/>
        <v>3-Small C&amp;I</v>
      </c>
    </row>
    <row r="2094" spans="1:12" x14ac:dyDescent="0.3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6">
        <v>2175</v>
      </c>
      <c r="G2094">
        <v>-7.38</v>
      </c>
      <c r="H2094">
        <v>0</v>
      </c>
      <c r="I2094">
        <v>0</v>
      </c>
      <c r="J2094">
        <v>0</v>
      </c>
      <c r="K2094" s="426">
        <v>2167.62</v>
      </c>
      <c r="L2094" t="str">
        <f t="shared" si="51"/>
        <v>3-Small C&amp;I</v>
      </c>
    </row>
    <row r="2095" spans="1:12" x14ac:dyDescent="0.3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6">
        <v>3365.33</v>
      </c>
      <c r="G2095">
        <v>-11.45</v>
      </c>
      <c r="H2095">
        <v>0</v>
      </c>
      <c r="I2095">
        <v>0</v>
      </c>
      <c r="J2095">
        <v>0</v>
      </c>
      <c r="K2095" s="426">
        <v>3353.88</v>
      </c>
      <c r="L2095" t="str">
        <f t="shared" si="51"/>
        <v>3-Small C&amp;I</v>
      </c>
    </row>
    <row r="2096" spans="1:12" x14ac:dyDescent="0.3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6">
        <v>74600.52</v>
      </c>
      <c r="G2096">
        <v>-253.84</v>
      </c>
      <c r="H2096">
        <v>0</v>
      </c>
      <c r="I2096">
        <v>0</v>
      </c>
      <c r="J2096">
        <v>0</v>
      </c>
      <c r="K2096" s="426">
        <v>74346.679999999993</v>
      </c>
      <c r="L2096" t="str">
        <f t="shared" si="51"/>
        <v>3-Small C&amp;I</v>
      </c>
    </row>
    <row r="2097" spans="1:12" x14ac:dyDescent="0.3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6">
        <v>776598.78</v>
      </c>
      <c r="G2097">
        <v>-931.99</v>
      </c>
      <c r="H2097">
        <v>0</v>
      </c>
      <c r="I2097">
        <v>0</v>
      </c>
      <c r="J2097">
        <v>0</v>
      </c>
      <c r="K2097" s="426">
        <v>775666.79</v>
      </c>
      <c r="L2097" t="str">
        <f t="shared" si="51"/>
        <v>4-Medium C&amp;I</v>
      </c>
    </row>
    <row r="2098" spans="1:12" x14ac:dyDescent="0.3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6">
        <v>24464.39</v>
      </c>
      <c r="G2098">
        <v>-29.36</v>
      </c>
      <c r="H2098">
        <v>0</v>
      </c>
      <c r="I2098">
        <v>0</v>
      </c>
      <c r="J2098">
        <v>0</v>
      </c>
      <c r="K2098" s="426">
        <v>24435.03</v>
      </c>
      <c r="L2098" t="str">
        <f t="shared" si="51"/>
        <v>4-Medium C&amp;I</v>
      </c>
    </row>
    <row r="2099" spans="1:12" x14ac:dyDescent="0.3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6">
        <v>23778.080000000002</v>
      </c>
      <c r="G2099">
        <v>-28.53</v>
      </c>
      <c r="H2099">
        <v>0</v>
      </c>
      <c r="I2099">
        <v>0</v>
      </c>
      <c r="J2099">
        <v>0</v>
      </c>
      <c r="K2099" s="426">
        <v>23749.55</v>
      </c>
      <c r="L2099" t="str">
        <f t="shared" si="51"/>
        <v>4-Medium C&amp;I</v>
      </c>
    </row>
    <row r="2100" spans="1:12" x14ac:dyDescent="0.3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6">
        <v>1145383.43</v>
      </c>
      <c r="G2100" s="426">
        <v>-1374.46</v>
      </c>
      <c r="H2100">
        <v>0</v>
      </c>
      <c r="I2100">
        <v>0</v>
      </c>
      <c r="J2100">
        <v>0</v>
      </c>
      <c r="K2100" s="426">
        <v>1144008.97</v>
      </c>
      <c r="L2100" t="str">
        <f t="shared" si="51"/>
        <v>5-Large C&amp;I</v>
      </c>
    </row>
    <row r="2101" spans="1:12" x14ac:dyDescent="0.3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6">
        <v>2411145.44</v>
      </c>
      <c r="G2101" s="426">
        <v>-32610.61</v>
      </c>
      <c r="H2101">
        <v>0</v>
      </c>
      <c r="I2101">
        <v>0</v>
      </c>
      <c r="J2101">
        <v>0</v>
      </c>
      <c r="K2101" s="426">
        <v>2378534.83</v>
      </c>
      <c r="L2101" t="str">
        <f t="shared" si="51"/>
        <v>1-Residential</v>
      </c>
    </row>
    <row r="2102" spans="1:12" x14ac:dyDescent="0.3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6">
        <v>527035.86</v>
      </c>
      <c r="G2102" s="426">
        <v>-7134.51</v>
      </c>
      <c r="H2102">
        <v>0</v>
      </c>
      <c r="I2102">
        <v>0</v>
      </c>
      <c r="J2102">
        <v>0</v>
      </c>
      <c r="K2102" s="426">
        <v>519901.35</v>
      </c>
      <c r="L2102" t="str">
        <f t="shared" si="51"/>
        <v>2-Low Income Residential</v>
      </c>
    </row>
    <row r="2103" spans="1:12" x14ac:dyDescent="0.3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</v>
      </c>
      <c r="G2103">
        <v>-0.66</v>
      </c>
      <c r="H2103">
        <v>0</v>
      </c>
      <c r="I2103">
        <v>0</v>
      </c>
      <c r="J2103">
        <v>0</v>
      </c>
      <c r="K2103">
        <v>193.39</v>
      </c>
      <c r="L2103" t="str">
        <f t="shared" si="51"/>
        <v>Street</v>
      </c>
    </row>
    <row r="2104" spans="1:12" x14ac:dyDescent="0.3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174988.58</v>
      </c>
      <c r="G2104">
        <v>-594.98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x14ac:dyDescent="0.3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x14ac:dyDescent="0.3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32.97</v>
      </c>
      <c r="G2106">
        <v>-0.11</v>
      </c>
      <c r="H2106">
        <v>0</v>
      </c>
      <c r="I2106">
        <v>0</v>
      </c>
      <c r="J2106">
        <v>0</v>
      </c>
      <c r="K2106">
        <v>32.86</v>
      </c>
      <c r="L2106" t="str">
        <f t="shared" si="51"/>
        <v>3-Small C&amp;I</v>
      </c>
    </row>
    <row r="2107" spans="1:12" x14ac:dyDescent="0.3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</v>
      </c>
      <c r="G2107">
        <v>-1.39</v>
      </c>
      <c r="H2107">
        <v>0</v>
      </c>
      <c r="I2107">
        <v>0</v>
      </c>
      <c r="J2107">
        <v>0</v>
      </c>
      <c r="K2107">
        <v>411.09</v>
      </c>
      <c r="L2107" t="str">
        <f t="shared" si="51"/>
        <v>3-Small C&amp;I</v>
      </c>
    </row>
    <row r="2108" spans="1:12" x14ac:dyDescent="0.3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</v>
      </c>
      <c r="L2108" t="str">
        <f t="shared" si="51"/>
        <v>3-Small C&amp;I</v>
      </c>
    </row>
    <row r="2109" spans="1:12" x14ac:dyDescent="0.3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x14ac:dyDescent="0.3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</v>
      </c>
      <c r="L2110" t="str">
        <f t="shared" si="51"/>
        <v>5-Large C&amp;I</v>
      </c>
    </row>
    <row r="2111" spans="1:12" x14ac:dyDescent="0.3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</v>
      </c>
      <c r="G2111">
        <v>-11177.14</v>
      </c>
      <c r="H2111">
        <v>0</v>
      </c>
      <c r="I2111">
        <v>0</v>
      </c>
      <c r="J2111">
        <v>0</v>
      </c>
      <c r="K2111">
        <v>816769.89</v>
      </c>
      <c r="L2111" t="str">
        <f t="shared" si="51"/>
        <v>1-Residential</v>
      </c>
    </row>
    <row r="2112" spans="1:12" x14ac:dyDescent="0.3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-148.57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x14ac:dyDescent="0.3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</v>
      </c>
      <c r="H2113">
        <v>0</v>
      </c>
      <c r="I2113">
        <v>0</v>
      </c>
      <c r="J2113">
        <v>0</v>
      </c>
      <c r="K2113">
        <v>1452.08</v>
      </c>
      <c r="L2113" t="str">
        <f t="shared" si="51"/>
        <v>Street</v>
      </c>
    </row>
    <row r="2114" spans="1:12" x14ac:dyDescent="0.3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626.29</v>
      </c>
      <c r="G2114">
        <v>-2.13</v>
      </c>
      <c r="H2114">
        <v>0</v>
      </c>
      <c r="I2114">
        <v>0</v>
      </c>
      <c r="J2114">
        <v>0</v>
      </c>
      <c r="K2114">
        <v>624.16</v>
      </c>
      <c r="L2114" t="str">
        <f t="shared" si="51"/>
        <v>Street</v>
      </c>
    </row>
    <row r="2115" spans="1:12" x14ac:dyDescent="0.3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</v>
      </c>
      <c r="L2115" t="str">
        <f t="shared" si="51"/>
        <v>Street</v>
      </c>
    </row>
    <row r="2116" spans="1:12" x14ac:dyDescent="0.3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39115.39</v>
      </c>
      <c r="G2116">
        <v>-133</v>
      </c>
      <c r="H2116">
        <v>0</v>
      </c>
      <c r="I2116">
        <v>0</v>
      </c>
      <c r="J2116">
        <v>0</v>
      </c>
      <c r="K2116">
        <v>38982.39</v>
      </c>
      <c r="L2116" t="str">
        <f t="shared" si="51"/>
        <v>3-Small C&amp;I</v>
      </c>
    </row>
    <row r="2117" spans="1:12" x14ac:dyDescent="0.3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</v>
      </c>
      <c r="G2117">
        <v>-0.61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x14ac:dyDescent="0.3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</v>
      </c>
      <c r="G2118">
        <v>-2.34</v>
      </c>
      <c r="H2118">
        <v>0</v>
      </c>
      <c r="I2118">
        <v>0</v>
      </c>
      <c r="J2118">
        <v>0</v>
      </c>
      <c r="K2118">
        <v>682.27</v>
      </c>
      <c r="L2118" t="str">
        <f t="shared" si="51"/>
        <v>3-Small C&amp;I</v>
      </c>
    </row>
    <row r="2119" spans="1:12" x14ac:dyDescent="0.3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39350.14</v>
      </c>
      <c r="G2119">
        <v>-47.22</v>
      </c>
      <c r="H2119">
        <v>0</v>
      </c>
      <c r="I2119">
        <v>0</v>
      </c>
      <c r="J2119">
        <v>0</v>
      </c>
      <c r="K2119">
        <v>39302.92</v>
      </c>
      <c r="L2119" t="str">
        <f t="shared" si="51"/>
        <v>4-Medium C&amp;I</v>
      </c>
    </row>
    <row r="2120" spans="1:12" x14ac:dyDescent="0.3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</v>
      </c>
      <c r="G2120">
        <v>-1576.34</v>
      </c>
      <c r="H2120">
        <v>0</v>
      </c>
      <c r="I2120">
        <v>0</v>
      </c>
      <c r="J2120">
        <v>0</v>
      </c>
      <c r="K2120">
        <v>115190.65</v>
      </c>
      <c r="L2120" t="str">
        <f t="shared" ref="L2120:L2183" si="52">VLOOKUP(E2120,N:O,2,FALSE)</f>
        <v>1-Residential</v>
      </c>
    </row>
    <row r="2121" spans="1:12" x14ac:dyDescent="0.3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-2.15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x14ac:dyDescent="0.3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x14ac:dyDescent="0.3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</v>
      </c>
      <c r="G2123">
        <v>-2.54</v>
      </c>
      <c r="H2123">
        <v>0</v>
      </c>
      <c r="I2123">
        <v>0</v>
      </c>
      <c r="J2123">
        <v>0</v>
      </c>
      <c r="K2123">
        <v>741.65</v>
      </c>
      <c r="L2123" t="str">
        <f t="shared" si="52"/>
        <v>3-Small C&amp;I</v>
      </c>
    </row>
    <row r="2124" spans="1:12" x14ac:dyDescent="0.3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11610.47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x14ac:dyDescent="0.3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</v>
      </c>
      <c r="G2125">
        <v>-916.68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x14ac:dyDescent="0.3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x14ac:dyDescent="0.3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x14ac:dyDescent="0.3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872578.47</v>
      </c>
      <c r="L2128" t="str">
        <f t="shared" si="52"/>
        <v>4-Medium C&amp;I</v>
      </c>
    </row>
    <row r="2129" spans="1:12" x14ac:dyDescent="0.3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529555.47</v>
      </c>
      <c r="G2129">
        <v>-635.45000000000005</v>
      </c>
      <c r="H2129">
        <v>0</v>
      </c>
      <c r="I2129">
        <v>0</v>
      </c>
      <c r="J2129">
        <v>0</v>
      </c>
      <c r="K2129">
        <v>528920.02</v>
      </c>
      <c r="L2129" t="str">
        <f t="shared" si="52"/>
        <v>4-Medium C&amp;I</v>
      </c>
    </row>
    <row r="2130" spans="1:12" x14ac:dyDescent="0.3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-31732.62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x14ac:dyDescent="0.3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x14ac:dyDescent="0.3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x14ac:dyDescent="0.3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</v>
      </c>
      <c r="G2133">
        <v>-338.07</v>
      </c>
      <c r="H2133">
        <v>0</v>
      </c>
      <c r="I2133">
        <v>0</v>
      </c>
      <c r="J2133">
        <v>0</v>
      </c>
      <c r="K2133">
        <v>99135.23</v>
      </c>
      <c r="L2133" t="str">
        <f t="shared" si="52"/>
        <v>Street</v>
      </c>
    </row>
    <row r="2134" spans="1:12" x14ac:dyDescent="0.3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</v>
      </c>
      <c r="G2134">
        <v>-11.17</v>
      </c>
      <c r="H2134">
        <v>0</v>
      </c>
      <c r="I2134">
        <v>0</v>
      </c>
      <c r="J2134">
        <v>0</v>
      </c>
      <c r="K2134">
        <v>3274.42</v>
      </c>
      <c r="L2134" t="str">
        <f t="shared" si="52"/>
        <v>Street</v>
      </c>
    </row>
    <row r="2135" spans="1:12" x14ac:dyDescent="0.3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514.01</v>
      </c>
      <c r="G2135">
        <v>-1.75</v>
      </c>
      <c r="H2135">
        <v>0</v>
      </c>
      <c r="I2135">
        <v>0</v>
      </c>
      <c r="J2135">
        <v>0</v>
      </c>
      <c r="K2135">
        <v>512.26</v>
      </c>
      <c r="L2135" t="str">
        <f t="shared" si="52"/>
        <v>Street</v>
      </c>
    </row>
    <row r="2136" spans="1:12" x14ac:dyDescent="0.3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456.32</v>
      </c>
      <c r="G2136">
        <v>-1.54</v>
      </c>
      <c r="H2136">
        <v>0</v>
      </c>
      <c r="I2136">
        <v>0</v>
      </c>
      <c r="J2136">
        <v>0</v>
      </c>
      <c r="K2136">
        <v>454.78</v>
      </c>
      <c r="L2136" t="str">
        <f t="shared" si="52"/>
        <v>Street</v>
      </c>
    </row>
    <row r="2137" spans="1:12" x14ac:dyDescent="0.3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197036.36</v>
      </c>
      <c r="G2137">
        <v>-670.1</v>
      </c>
      <c r="H2137">
        <v>0</v>
      </c>
      <c r="I2137">
        <v>0</v>
      </c>
      <c r="J2137">
        <v>0</v>
      </c>
      <c r="K2137">
        <v>196366.26</v>
      </c>
      <c r="L2137" t="str">
        <f t="shared" si="52"/>
        <v>Street</v>
      </c>
    </row>
    <row r="2138" spans="1:12" x14ac:dyDescent="0.3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227642.74</v>
      </c>
      <c r="L2138" t="str">
        <f t="shared" si="52"/>
        <v>Street</v>
      </c>
    </row>
    <row r="2139" spans="1:12" x14ac:dyDescent="0.3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24.61</v>
      </c>
      <c r="G2139">
        <v>-0.09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x14ac:dyDescent="0.3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</v>
      </c>
      <c r="G2140">
        <v>-4557.97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x14ac:dyDescent="0.3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2863.74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x14ac:dyDescent="0.3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</v>
      </c>
      <c r="G2142">
        <v>-43.37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x14ac:dyDescent="0.3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x14ac:dyDescent="0.3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x14ac:dyDescent="0.3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</v>
      </c>
      <c r="G2145">
        <v>-83</v>
      </c>
      <c r="H2145">
        <v>0</v>
      </c>
      <c r="I2145">
        <v>0</v>
      </c>
      <c r="J2145">
        <v>0</v>
      </c>
      <c r="K2145">
        <v>69092.27</v>
      </c>
      <c r="L2145" t="str">
        <f t="shared" si="52"/>
        <v>4-Medium C&amp;I</v>
      </c>
    </row>
    <row r="2146" spans="1:12" x14ac:dyDescent="0.3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-24.54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x14ac:dyDescent="0.3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-2919.66</v>
      </c>
      <c r="H2147">
        <v>0</v>
      </c>
      <c r="I2147">
        <v>0</v>
      </c>
      <c r="J2147">
        <v>0</v>
      </c>
      <c r="K2147">
        <v>2430095.31</v>
      </c>
      <c r="L2147" t="str">
        <f t="shared" si="52"/>
        <v>5-Large C&amp;I</v>
      </c>
    </row>
    <row r="2148" spans="1:12" x14ac:dyDescent="0.3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4630784.84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x14ac:dyDescent="0.3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871087.09</v>
      </c>
      <c r="G2149">
        <v>-11772.33</v>
      </c>
      <c r="H2149">
        <v>0</v>
      </c>
      <c r="I2149">
        <v>0</v>
      </c>
      <c r="J2149">
        <v>0</v>
      </c>
      <c r="K2149">
        <v>859314.76</v>
      </c>
      <c r="L2149" t="str">
        <f t="shared" si="52"/>
        <v>2-Low Income Residential</v>
      </c>
    </row>
    <row r="2150" spans="1:12" x14ac:dyDescent="0.3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174988.58</v>
      </c>
      <c r="G2150">
        <v>-594.98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x14ac:dyDescent="0.3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x14ac:dyDescent="0.3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32.97</v>
      </c>
      <c r="G2152">
        <v>-0.11</v>
      </c>
      <c r="H2152">
        <v>0</v>
      </c>
      <c r="I2152">
        <v>0</v>
      </c>
      <c r="J2152">
        <v>0</v>
      </c>
      <c r="K2152">
        <v>32.86</v>
      </c>
      <c r="L2152" t="str">
        <f t="shared" si="52"/>
        <v>3-Small C&amp;I</v>
      </c>
    </row>
    <row r="2153" spans="1:12" x14ac:dyDescent="0.3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</v>
      </c>
      <c r="G2153">
        <v>-1.39</v>
      </c>
      <c r="H2153">
        <v>0</v>
      </c>
      <c r="I2153">
        <v>0</v>
      </c>
      <c r="J2153">
        <v>0</v>
      </c>
      <c r="K2153">
        <v>411.09</v>
      </c>
      <c r="L2153" t="str">
        <f t="shared" si="52"/>
        <v>3-Small C&amp;I</v>
      </c>
    </row>
    <row r="2154" spans="1:12" x14ac:dyDescent="0.3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</v>
      </c>
      <c r="L2154" t="str">
        <f t="shared" si="52"/>
        <v>3-Small C&amp;I</v>
      </c>
    </row>
    <row r="2155" spans="1:12" x14ac:dyDescent="0.3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x14ac:dyDescent="0.3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</v>
      </c>
      <c r="L2156" t="str">
        <f t="shared" si="52"/>
        <v>5-Large C&amp;I</v>
      </c>
    </row>
    <row r="2157" spans="1:12" x14ac:dyDescent="0.3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</v>
      </c>
      <c r="G2157">
        <v>-11177.14</v>
      </c>
      <c r="H2157">
        <v>0</v>
      </c>
      <c r="I2157">
        <v>0</v>
      </c>
      <c r="J2157">
        <v>0</v>
      </c>
      <c r="K2157">
        <v>816769.89</v>
      </c>
      <c r="L2157" t="str">
        <f t="shared" si="52"/>
        <v>1-Residential</v>
      </c>
    </row>
    <row r="2158" spans="1:12" x14ac:dyDescent="0.3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-148.57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x14ac:dyDescent="0.3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</v>
      </c>
      <c r="H2159">
        <v>0</v>
      </c>
      <c r="I2159">
        <v>0</v>
      </c>
      <c r="J2159">
        <v>0</v>
      </c>
      <c r="K2159">
        <v>1452.08</v>
      </c>
      <c r="L2159" t="str">
        <f t="shared" si="52"/>
        <v>Street</v>
      </c>
    </row>
    <row r="2160" spans="1:12" x14ac:dyDescent="0.3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626.29</v>
      </c>
      <c r="G2160">
        <v>-2.13</v>
      </c>
      <c r="H2160">
        <v>0</v>
      </c>
      <c r="I2160">
        <v>0</v>
      </c>
      <c r="J2160">
        <v>0</v>
      </c>
      <c r="K2160">
        <v>624.16</v>
      </c>
      <c r="L2160" t="str">
        <f t="shared" si="52"/>
        <v>Street</v>
      </c>
    </row>
    <row r="2161" spans="1:12" x14ac:dyDescent="0.3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</v>
      </c>
      <c r="L2161" t="str">
        <f t="shared" si="52"/>
        <v>Street</v>
      </c>
    </row>
    <row r="2162" spans="1:12" x14ac:dyDescent="0.3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39115.39</v>
      </c>
      <c r="G2162">
        <v>-133</v>
      </c>
      <c r="H2162">
        <v>0</v>
      </c>
      <c r="I2162">
        <v>0</v>
      </c>
      <c r="J2162">
        <v>0</v>
      </c>
      <c r="K2162">
        <v>38982.39</v>
      </c>
      <c r="L2162" t="str">
        <f t="shared" si="52"/>
        <v>3-Small C&amp;I</v>
      </c>
    </row>
    <row r="2163" spans="1:12" x14ac:dyDescent="0.3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</v>
      </c>
      <c r="G2163">
        <v>-0.61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x14ac:dyDescent="0.3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</v>
      </c>
      <c r="G2164">
        <v>-2.34</v>
      </c>
      <c r="H2164">
        <v>0</v>
      </c>
      <c r="I2164">
        <v>0</v>
      </c>
      <c r="J2164">
        <v>0</v>
      </c>
      <c r="K2164">
        <v>682.27</v>
      </c>
      <c r="L2164" t="str">
        <f t="shared" si="52"/>
        <v>3-Small C&amp;I</v>
      </c>
    </row>
    <row r="2165" spans="1:12" x14ac:dyDescent="0.3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39350.14</v>
      </c>
      <c r="G2165">
        <v>-47.22</v>
      </c>
      <c r="H2165">
        <v>0</v>
      </c>
      <c r="I2165">
        <v>0</v>
      </c>
      <c r="J2165">
        <v>0</v>
      </c>
      <c r="K2165">
        <v>39302.92</v>
      </c>
      <c r="L2165" t="str">
        <f t="shared" si="52"/>
        <v>4-Medium C&amp;I</v>
      </c>
    </row>
    <row r="2166" spans="1:12" x14ac:dyDescent="0.3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</v>
      </c>
      <c r="G2166">
        <v>-1576.34</v>
      </c>
      <c r="H2166">
        <v>0</v>
      </c>
      <c r="I2166">
        <v>0</v>
      </c>
      <c r="J2166">
        <v>0</v>
      </c>
      <c r="K2166">
        <v>115190.65</v>
      </c>
      <c r="L2166" t="str">
        <f t="shared" si="52"/>
        <v>1-Residential</v>
      </c>
    </row>
    <row r="2167" spans="1:12" x14ac:dyDescent="0.3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-2.15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x14ac:dyDescent="0.3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x14ac:dyDescent="0.3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</v>
      </c>
      <c r="G2169">
        <v>-2.54</v>
      </c>
      <c r="H2169">
        <v>0</v>
      </c>
      <c r="I2169">
        <v>0</v>
      </c>
      <c r="J2169">
        <v>0</v>
      </c>
      <c r="K2169">
        <v>741.65</v>
      </c>
      <c r="L2169" t="str">
        <f t="shared" si="52"/>
        <v>3-Small C&amp;I</v>
      </c>
    </row>
    <row r="2170" spans="1:12" x14ac:dyDescent="0.3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11610.47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x14ac:dyDescent="0.3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</v>
      </c>
      <c r="G2171">
        <v>-916.68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x14ac:dyDescent="0.3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x14ac:dyDescent="0.3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x14ac:dyDescent="0.3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872578.47</v>
      </c>
      <c r="L2174" t="str">
        <f t="shared" si="52"/>
        <v>4-Medium C&amp;I</v>
      </c>
    </row>
    <row r="2175" spans="1:12" x14ac:dyDescent="0.3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529555.47</v>
      </c>
      <c r="G2175">
        <v>-635.45000000000005</v>
      </c>
      <c r="H2175">
        <v>0</v>
      </c>
      <c r="I2175">
        <v>0</v>
      </c>
      <c r="J2175">
        <v>0</v>
      </c>
      <c r="K2175">
        <v>528920.02</v>
      </c>
      <c r="L2175" t="str">
        <f t="shared" si="52"/>
        <v>4-Medium C&amp;I</v>
      </c>
    </row>
    <row r="2176" spans="1:12" x14ac:dyDescent="0.3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-31732.62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x14ac:dyDescent="0.3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x14ac:dyDescent="0.3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x14ac:dyDescent="0.3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</v>
      </c>
      <c r="G2179">
        <v>-338.07</v>
      </c>
      <c r="H2179">
        <v>0</v>
      </c>
      <c r="I2179">
        <v>0</v>
      </c>
      <c r="J2179">
        <v>0</v>
      </c>
      <c r="K2179">
        <v>99135.23</v>
      </c>
      <c r="L2179" t="str">
        <f t="shared" si="52"/>
        <v>Street</v>
      </c>
    </row>
    <row r="2180" spans="1:12" x14ac:dyDescent="0.3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</v>
      </c>
      <c r="G2180">
        <v>-11.17</v>
      </c>
      <c r="H2180">
        <v>0</v>
      </c>
      <c r="I2180">
        <v>0</v>
      </c>
      <c r="J2180">
        <v>0</v>
      </c>
      <c r="K2180">
        <v>3274.42</v>
      </c>
      <c r="L2180" t="str">
        <f t="shared" si="52"/>
        <v>Street</v>
      </c>
    </row>
    <row r="2181" spans="1:12" x14ac:dyDescent="0.3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514.01</v>
      </c>
      <c r="G2181">
        <v>-1.75</v>
      </c>
      <c r="H2181">
        <v>0</v>
      </c>
      <c r="I2181">
        <v>0</v>
      </c>
      <c r="J2181">
        <v>0</v>
      </c>
      <c r="K2181">
        <v>512.26</v>
      </c>
      <c r="L2181" t="str">
        <f t="shared" si="52"/>
        <v>Street</v>
      </c>
    </row>
    <row r="2182" spans="1:12" x14ac:dyDescent="0.3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456.32</v>
      </c>
      <c r="G2182">
        <v>-1.54</v>
      </c>
      <c r="H2182">
        <v>0</v>
      </c>
      <c r="I2182">
        <v>0</v>
      </c>
      <c r="J2182">
        <v>0</v>
      </c>
      <c r="K2182">
        <v>454.78</v>
      </c>
      <c r="L2182" t="str">
        <f t="shared" si="52"/>
        <v>Street</v>
      </c>
    </row>
    <row r="2183" spans="1:12" x14ac:dyDescent="0.3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197036.36</v>
      </c>
      <c r="G2183">
        <v>-670.1</v>
      </c>
      <c r="H2183">
        <v>0</v>
      </c>
      <c r="I2183">
        <v>0</v>
      </c>
      <c r="J2183">
        <v>0</v>
      </c>
      <c r="K2183">
        <v>196366.26</v>
      </c>
      <c r="L2183" t="str">
        <f t="shared" si="52"/>
        <v>Street</v>
      </c>
    </row>
    <row r="2184" spans="1:12" x14ac:dyDescent="0.3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227642.74</v>
      </c>
      <c r="L2184" t="str">
        <f t="shared" ref="L2184:L2247" si="53">VLOOKUP(E2184,N:O,2,FALSE)</f>
        <v>Street</v>
      </c>
    </row>
    <row r="2185" spans="1:12" x14ac:dyDescent="0.3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24.61</v>
      </c>
      <c r="G2185">
        <v>-0.09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x14ac:dyDescent="0.3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</v>
      </c>
      <c r="G2186">
        <v>-4557.97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x14ac:dyDescent="0.3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2863.74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x14ac:dyDescent="0.3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</v>
      </c>
      <c r="G2188">
        <v>-43.37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x14ac:dyDescent="0.3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x14ac:dyDescent="0.3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x14ac:dyDescent="0.3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</v>
      </c>
      <c r="G2191">
        <v>-83</v>
      </c>
      <c r="H2191">
        <v>0</v>
      </c>
      <c r="I2191">
        <v>0</v>
      </c>
      <c r="J2191">
        <v>0</v>
      </c>
      <c r="K2191">
        <v>69092.27</v>
      </c>
      <c r="L2191" t="str">
        <f t="shared" si="53"/>
        <v>4-Medium C&amp;I</v>
      </c>
    </row>
    <row r="2192" spans="1:12" x14ac:dyDescent="0.3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-24.54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x14ac:dyDescent="0.3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-2919.66</v>
      </c>
      <c r="H2193">
        <v>0</v>
      </c>
      <c r="I2193">
        <v>0</v>
      </c>
      <c r="J2193">
        <v>0</v>
      </c>
      <c r="K2193">
        <v>2430095.31</v>
      </c>
      <c r="L2193" t="str">
        <f t="shared" si="53"/>
        <v>5-Large C&amp;I</v>
      </c>
    </row>
    <row r="2194" spans="1:12" x14ac:dyDescent="0.3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4630784.84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x14ac:dyDescent="0.3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871087.09</v>
      </c>
      <c r="G2195">
        <v>-11772.33</v>
      </c>
      <c r="H2195">
        <v>0</v>
      </c>
      <c r="I2195">
        <v>0</v>
      </c>
      <c r="J2195">
        <v>0</v>
      </c>
      <c r="K2195">
        <v>859314.76</v>
      </c>
      <c r="L2195" t="str">
        <f t="shared" si="53"/>
        <v>2-Low Income Residential</v>
      </c>
    </row>
    <row r="2196" spans="1:12" x14ac:dyDescent="0.3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x14ac:dyDescent="0.3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x14ac:dyDescent="0.3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32.97</v>
      </c>
      <c r="G2198">
        <v>-0.87</v>
      </c>
      <c r="H2198">
        <v>0</v>
      </c>
      <c r="I2198">
        <v>0</v>
      </c>
      <c r="J2198">
        <v>0</v>
      </c>
      <c r="K2198">
        <v>32.1</v>
      </c>
      <c r="L2198" t="str">
        <f t="shared" si="53"/>
        <v>3-Small C&amp;I</v>
      </c>
    </row>
    <row r="2199" spans="1:12" x14ac:dyDescent="0.3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306.39</v>
      </c>
      <c r="G2199">
        <v>-8.06</v>
      </c>
      <c r="H2199">
        <v>0</v>
      </c>
      <c r="I2199">
        <v>0</v>
      </c>
      <c r="J2199">
        <v>0</v>
      </c>
      <c r="K2199">
        <v>298.33</v>
      </c>
      <c r="L2199" t="str">
        <f t="shared" si="53"/>
        <v>3-Small C&amp;I</v>
      </c>
    </row>
    <row r="2200" spans="1:12" x14ac:dyDescent="0.3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</v>
      </c>
      <c r="G2200">
        <v>-75.91</v>
      </c>
      <c r="H2200">
        <v>0</v>
      </c>
      <c r="I2200">
        <v>0</v>
      </c>
      <c r="J2200">
        <v>0</v>
      </c>
      <c r="K2200">
        <v>2811.35</v>
      </c>
      <c r="L2200" t="str">
        <f t="shared" si="53"/>
        <v>3-Small C&amp;I</v>
      </c>
    </row>
    <row r="2201" spans="1:12" x14ac:dyDescent="0.3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114906.51</v>
      </c>
      <c r="G2201">
        <v>-459.5</v>
      </c>
      <c r="H2201">
        <v>0</v>
      </c>
      <c r="I2201">
        <v>0</v>
      </c>
      <c r="J2201">
        <v>0</v>
      </c>
      <c r="K2201">
        <v>114447.01</v>
      </c>
      <c r="L2201" t="str">
        <f t="shared" si="53"/>
        <v>4-Medium C&amp;I</v>
      </c>
    </row>
    <row r="2202" spans="1:12" x14ac:dyDescent="0.3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41.05</v>
      </c>
      <c r="G2202">
        <v>-0.16</v>
      </c>
      <c r="H2202">
        <v>0</v>
      </c>
      <c r="I2202">
        <v>0</v>
      </c>
      <c r="J2202">
        <v>0</v>
      </c>
      <c r="K2202">
        <v>40.89</v>
      </c>
      <c r="L2202" t="str">
        <f t="shared" si="53"/>
        <v>4-Medium C&amp;I</v>
      </c>
    </row>
    <row r="2203" spans="1:12" x14ac:dyDescent="0.3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</v>
      </c>
      <c r="G2203">
        <v>-478.34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x14ac:dyDescent="0.3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684866.44</v>
      </c>
      <c r="G2204">
        <v>-13625.13</v>
      </c>
      <c r="H2204">
        <v>0</v>
      </c>
      <c r="I2204">
        <v>0</v>
      </c>
      <c r="J2204">
        <v>0</v>
      </c>
      <c r="K2204">
        <v>671241.31</v>
      </c>
      <c r="L2204" t="str">
        <f t="shared" si="53"/>
        <v>1-Residential</v>
      </c>
    </row>
    <row r="2205" spans="1:12" x14ac:dyDescent="0.3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</v>
      </c>
      <c r="G2205">
        <v>-148.69</v>
      </c>
      <c r="H2205">
        <v>0</v>
      </c>
      <c r="I2205">
        <v>0</v>
      </c>
      <c r="J2205">
        <v>0</v>
      </c>
      <c r="K2205">
        <v>7325.32</v>
      </c>
      <c r="L2205" t="str">
        <f t="shared" si="53"/>
        <v>2-Low Income Residential</v>
      </c>
    </row>
    <row r="2206" spans="1:12" x14ac:dyDescent="0.3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-29.54</v>
      </c>
      <c r="H2206">
        <v>0</v>
      </c>
      <c r="I2206">
        <v>0</v>
      </c>
      <c r="J2206">
        <v>0</v>
      </c>
      <c r="K2206">
        <v>1093.83</v>
      </c>
      <c r="L2206" t="str">
        <f t="shared" si="53"/>
        <v>Street</v>
      </c>
    </row>
    <row r="2207" spans="1:12" x14ac:dyDescent="0.3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-12.7</v>
      </c>
      <c r="H2207">
        <v>0</v>
      </c>
      <c r="I2207">
        <v>0</v>
      </c>
      <c r="J2207">
        <v>0</v>
      </c>
      <c r="K2207">
        <v>470.24</v>
      </c>
      <c r="L2207" t="str">
        <f t="shared" si="53"/>
        <v>Street</v>
      </c>
    </row>
    <row r="2208" spans="1:12" x14ac:dyDescent="0.3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x14ac:dyDescent="0.3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-0.21</v>
      </c>
      <c r="H2209">
        <v>0</v>
      </c>
      <c r="I2209">
        <v>0</v>
      </c>
      <c r="J2209">
        <v>0</v>
      </c>
      <c r="K2209">
        <v>61.86</v>
      </c>
      <c r="L2209" t="str">
        <f t="shared" si="53"/>
        <v>3-Small C&amp;I</v>
      </c>
    </row>
    <row r="2210" spans="1:12" x14ac:dyDescent="0.3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215.14</v>
      </c>
      <c r="G2210">
        <v>-4.28</v>
      </c>
      <c r="H2210">
        <v>0</v>
      </c>
      <c r="I2210">
        <v>0</v>
      </c>
      <c r="J2210">
        <v>0</v>
      </c>
      <c r="K2210">
        <v>210.86</v>
      </c>
      <c r="L2210" t="str">
        <f t="shared" si="53"/>
        <v>1-Residential</v>
      </c>
    </row>
    <row r="2211" spans="1:12" x14ac:dyDescent="0.3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-275950.67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x14ac:dyDescent="0.3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</v>
      </c>
      <c r="H2212">
        <v>0</v>
      </c>
      <c r="I2212">
        <v>0</v>
      </c>
      <c r="J2212">
        <v>0</v>
      </c>
      <c r="K2212">
        <v>563.99</v>
      </c>
      <c r="L2212" t="str">
        <f t="shared" si="53"/>
        <v>3-Small C&amp;I</v>
      </c>
    </row>
    <row r="2213" spans="1:12" x14ac:dyDescent="0.3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</v>
      </c>
      <c r="H2213">
        <v>0</v>
      </c>
      <c r="I2213">
        <v>0</v>
      </c>
      <c r="J2213">
        <v>0</v>
      </c>
      <c r="K2213">
        <v>14514.88</v>
      </c>
      <c r="L2213" t="str">
        <f t="shared" si="53"/>
        <v>3-Small C&amp;I</v>
      </c>
    </row>
    <row r="2214" spans="1:12" x14ac:dyDescent="0.3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</v>
      </c>
      <c r="G2214">
        <v>-4426.63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x14ac:dyDescent="0.3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1245857.44</v>
      </c>
      <c r="G2215">
        <v>-29984.25</v>
      </c>
      <c r="H2215">
        <v>0</v>
      </c>
      <c r="I2215">
        <v>0</v>
      </c>
      <c r="J2215">
        <v>0</v>
      </c>
      <c r="K2215">
        <v>1215873.19</v>
      </c>
      <c r="L2215" t="str">
        <f t="shared" si="53"/>
        <v>3-Small C&amp;I</v>
      </c>
    </row>
    <row r="2216" spans="1:12" x14ac:dyDescent="0.3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x14ac:dyDescent="0.3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610239.72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x14ac:dyDescent="0.3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383048.16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x14ac:dyDescent="0.3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x14ac:dyDescent="0.3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-810671.19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x14ac:dyDescent="0.3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x14ac:dyDescent="0.3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</v>
      </c>
      <c r="G2222">
        <v>-2017.89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x14ac:dyDescent="0.3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-66.66</v>
      </c>
      <c r="H2223">
        <v>0</v>
      </c>
      <c r="I2223">
        <v>0</v>
      </c>
      <c r="J2223">
        <v>0</v>
      </c>
      <c r="K2223">
        <v>2468.09</v>
      </c>
      <c r="L2223" t="str">
        <f t="shared" si="53"/>
        <v>Street</v>
      </c>
    </row>
    <row r="2224" spans="1:12" x14ac:dyDescent="0.3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385.95</v>
      </c>
      <c r="L2224" t="str">
        <f t="shared" si="53"/>
        <v>Street</v>
      </c>
    </row>
    <row r="2225" spans="1:12" x14ac:dyDescent="0.3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352.26</v>
      </c>
      <c r="G2225">
        <v>-9.2799999999999994</v>
      </c>
      <c r="H2225">
        <v>0</v>
      </c>
      <c r="I2225">
        <v>0</v>
      </c>
      <c r="J2225">
        <v>0</v>
      </c>
      <c r="K2225">
        <v>342.98</v>
      </c>
      <c r="L2225" t="str">
        <f t="shared" si="53"/>
        <v>Street</v>
      </c>
    </row>
    <row r="2226" spans="1:12" x14ac:dyDescent="0.3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-3984.12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x14ac:dyDescent="0.3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x14ac:dyDescent="0.3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32.47</v>
      </c>
      <c r="G2228">
        <v>-0.86</v>
      </c>
      <c r="H2228">
        <v>0</v>
      </c>
      <c r="I2228">
        <v>0</v>
      </c>
      <c r="J2228">
        <v>0</v>
      </c>
      <c r="K2228">
        <v>31.61</v>
      </c>
      <c r="L2228" t="str">
        <f t="shared" si="53"/>
        <v>Street</v>
      </c>
    </row>
    <row r="2229" spans="1:12" x14ac:dyDescent="0.3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x14ac:dyDescent="0.3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2117.89</v>
      </c>
      <c r="L2230" t="str">
        <f t="shared" si="53"/>
        <v>3-Small C&amp;I</v>
      </c>
    </row>
    <row r="2231" spans="1:12" x14ac:dyDescent="0.3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7743.32</v>
      </c>
      <c r="G2231">
        <v>-203.66</v>
      </c>
      <c r="H2231">
        <v>0</v>
      </c>
      <c r="I2231">
        <v>0</v>
      </c>
      <c r="J2231">
        <v>0</v>
      </c>
      <c r="K2231">
        <v>7539.66</v>
      </c>
      <c r="L2231" t="str">
        <f t="shared" si="53"/>
        <v>3-Small C&amp;I</v>
      </c>
    </row>
    <row r="2232" spans="1:12" x14ac:dyDescent="0.3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72774.98</v>
      </c>
      <c r="G2232">
        <v>-1856.45</v>
      </c>
      <c r="H2232">
        <v>0</v>
      </c>
      <c r="I2232">
        <v>0</v>
      </c>
      <c r="J2232">
        <v>0</v>
      </c>
      <c r="K2232">
        <v>70918.53</v>
      </c>
      <c r="L2232" t="str">
        <f t="shared" si="53"/>
        <v>3-Small C&amp;I</v>
      </c>
    </row>
    <row r="2233" spans="1:12" x14ac:dyDescent="0.3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564898.99</v>
      </c>
      <c r="G2233">
        <v>-2290.36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x14ac:dyDescent="0.3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</v>
      </c>
      <c r="G2234">
        <v>-199.27</v>
      </c>
      <c r="H2234">
        <v>0</v>
      </c>
      <c r="I2234">
        <v>0</v>
      </c>
      <c r="J2234">
        <v>0</v>
      </c>
      <c r="K2234">
        <v>52016.21</v>
      </c>
      <c r="L2234" t="str">
        <f t="shared" si="53"/>
        <v>4-Medium C&amp;I</v>
      </c>
    </row>
    <row r="2235" spans="1:12" x14ac:dyDescent="0.3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</v>
      </c>
      <c r="G2235">
        <v>-28.49</v>
      </c>
      <c r="H2235">
        <v>0</v>
      </c>
      <c r="I2235">
        <v>0</v>
      </c>
      <c r="J2235">
        <v>0</v>
      </c>
      <c r="K2235">
        <v>7277.56</v>
      </c>
      <c r="L2235" t="str">
        <f t="shared" si="53"/>
        <v>4-Medium C&amp;I</v>
      </c>
    </row>
    <row r="2236" spans="1:12" x14ac:dyDescent="0.3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1550570.67</v>
      </c>
      <c r="G2236">
        <v>-6006.79</v>
      </c>
      <c r="H2236">
        <v>0</v>
      </c>
      <c r="I2236">
        <v>0</v>
      </c>
      <c r="J2236">
        <v>0</v>
      </c>
      <c r="K2236">
        <v>1544563.88</v>
      </c>
      <c r="L2236" t="str">
        <f t="shared" si="53"/>
        <v>5-Large C&amp;I</v>
      </c>
    </row>
    <row r="2237" spans="1:12" x14ac:dyDescent="0.3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</v>
      </c>
      <c r="G2237">
        <v>-43342.15</v>
      </c>
      <c r="H2237">
        <v>0</v>
      </c>
      <c r="I2237">
        <v>0</v>
      </c>
      <c r="J2237">
        <v>0</v>
      </c>
      <c r="K2237">
        <v>2136269.66</v>
      </c>
      <c r="L2237" t="str">
        <f t="shared" si="53"/>
        <v>1-Residential</v>
      </c>
    </row>
    <row r="2238" spans="1:12" x14ac:dyDescent="0.3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496641.99</v>
      </c>
      <c r="G2238">
        <v>-9874.19</v>
      </c>
      <c r="H2238">
        <v>0</v>
      </c>
      <c r="I2238">
        <v>0</v>
      </c>
      <c r="J2238">
        <v>0</v>
      </c>
      <c r="K2238">
        <v>486767.8</v>
      </c>
      <c r="L2238" t="str">
        <f t="shared" si="53"/>
        <v>2-Low Income Residential</v>
      </c>
    </row>
    <row r="2239" spans="1:12" x14ac:dyDescent="0.3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180657.11</v>
      </c>
      <c r="G2239">
        <v>-4744.6899999999996</v>
      </c>
      <c r="H2239">
        <v>0</v>
      </c>
      <c r="I2239">
        <v>0</v>
      </c>
      <c r="J2239">
        <v>0</v>
      </c>
      <c r="K2239">
        <v>175912.42</v>
      </c>
      <c r="L2239" t="str">
        <f t="shared" si="53"/>
        <v>3-Small C&amp;I</v>
      </c>
    </row>
    <row r="2240" spans="1:12" x14ac:dyDescent="0.3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-2.67</v>
      </c>
      <c r="H2240">
        <v>0</v>
      </c>
      <c r="I2240">
        <v>0</v>
      </c>
      <c r="J2240">
        <v>0</v>
      </c>
      <c r="K2240">
        <v>99.35</v>
      </c>
      <c r="L2240" t="str">
        <f t="shared" si="53"/>
        <v>3-Small C&amp;I</v>
      </c>
    </row>
    <row r="2241" spans="1:12" x14ac:dyDescent="0.3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32.97</v>
      </c>
      <c r="G2241">
        <v>-0.87</v>
      </c>
      <c r="H2241">
        <v>0</v>
      </c>
      <c r="I2241">
        <v>0</v>
      </c>
      <c r="J2241">
        <v>0</v>
      </c>
      <c r="K2241">
        <v>32.1</v>
      </c>
      <c r="L2241" t="str">
        <f t="shared" si="53"/>
        <v>3-Small C&amp;I</v>
      </c>
    </row>
    <row r="2242" spans="1:12" x14ac:dyDescent="0.3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381.4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x14ac:dyDescent="0.3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</v>
      </c>
      <c r="G2243">
        <v>-81.290000000000006</v>
      </c>
      <c r="H2243">
        <v>0</v>
      </c>
      <c r="I2243">
        <v>0</v>
      </c>
      <c r="J2243">
        <v>0</v>
      </c>
      <c r="K2243">
        <v>3009.65</v>
      </c>
      <c r="L2243" t="str">
        <f t="shared" si="53"/>
        <v>3-Small C&amp;I</v>
      </c>
    </row>
    <row r="2244" spans="1:12" x14ac:dyDescent="0.3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x14ac:dyDescent="0.3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</v>
      </c>
      <c r="G2245">
        <v>-309.18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x14ac:dyDescent="0.3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</v>
      </c>
      <c r="G2246">
        <v>-16967.43</v>
      </c>
      <c r="H2246">
        <v>0</v>
      </c>
      <c r="I2246">
        <v>0</v>
      </c>
      <c r="J2246">
        <v>0</v>
      </c>
      <c r="K2246">
        <v>835401.11</v>
      </c>
      <c r="L2246" t="str">
        <f t="shared" si="53"/>
        <v>1-Residential</v>
      </c>
    </row>
    <row r="2247" spans="1:12" x14ac:dyDescent="0.3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7088.61</v>
      </c>
      <c r="G2247">
        <v>-141.09</v>
      </c>
      <c r="H2247">
        <v>0</v>
      </c>
      <c r="I2247">
        <v>0</v>
      </c>
      <c r="J2247">
        <v>0</v>
      </c>
      <c r="K2247">
        <v>6947.52</v>
      </c>
      <c r="L2247" t="str">
        <f t="shared" si="53"/>
        <v>2-Low Income Residential</v>
      </c>
    </row>
    <row r="2248" spans="1:12" x14ac:dyDescent="0.3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-28.15</v>
      </c>
      <c r="H2248">
        <v>0</v>
      </c>
      <c r="I2248">
        <v>0</v>
      </c>
      <c r="J2248">
        <v>0</v>
      </c>
      <c r="K2248">
        <v>1042.4000000000001</v>
      </c>
      <c r="L2248" t="str">
        <f t="shared" ref="L2248:L2311" si="54">VLOOKUP(E2248,N:O,2,FALSE)</f>
        <v>Street</v>
      </c>
    </row>
    <row r="2249" spans="1:12" x14ac:dyDescent="0.3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448.03</v>
      </c>
      <c r="L2249" t="str">
        <f t="shared" si="54"/>
        <v>Street</v>
      </c>
    </row>
    <row r="2250" spans="1:12" x14ac:dyDescent="0.3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1.66</v>
      </c>
      <c r="G2250">
        <v>-0.04</v>
      </c>
      <c r="H2250">
        <v>0</v>
      </c>
      <c r="I2250">
        <v>0</v>
      </c>
      <c r="J2250">
        <v>0</v>
      </c>
      <c r="K2250">
        <v>1.62</v>
      </c>
      <c r="L2250" t="str">
        <f t="shared" si="54"/>
        <v>Street</v>
      </c>
    </row>
    <row r="2251" spans="1:12" x14ac:dyDescent="0.3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58245.06</v>
      </c>
      <c r="G2251">
        <v>-1531.9</v>
      </c>
      <c r="H2251">
        <v>0</v>
      </c>
      <c r="I2251">
        <v>0</v>
      </c>
      <c r="J2251">
        <v>0</v>
      </c>
      <c r="K2251">
        <v>56713.16</v>
      </c>
      <c r="L2251" t="str">
        <f t="shared" si="54"/>
        <v>3-Small C&amp;I</v>
      </c>
    </row>
    <row r="2252" spans="1:12" x14ac:dyDescent="0.3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</v>
      </c>
      <c r="G2252">
        <v>-4.24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x14ac:dyDescent="0.3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</v>
      </c>
      <c r="G2253">
        <v>-13.01</v>
      </c>
      <c r="H2253">
        <v>0</v>
      </c>
      <c r="I2253">
        <v>0</v>
      </c>
      <c r="J2253">
        <v>0</v>
      </c>
      <c r="K2253">
        <v>482.41</v>
      </c>
      <c r="L2253" t="str">
        <f t="shared" si="54"/>
        <v>3-Small C&amp;I</v>
      </c>
    </row>
    <row r="2254" spans="1:12" x14ac:dyDescent="0.3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51393.21</v>
      </c>
      <c r="G2254">
        <v>-198.1</v>
      </c>
      <c r="H2254">
        <v>0</v>
      </c>
      <c r="I2254">
        <v>0</v>
      </c>
      <c r="J2254">
        <v>0</v>
      </c>
      <c r="K2254">
        <v>51195.11</v>
      </c>
      <c r="L2254" t="str">
        <f t="shared" si="54"/>
        <v>4-Medium C&amp;I</v>
      </c>
    </row>
    <row r="2255" spans="1:12" x14ac:dyDescent="0.3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152868.46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x14ac:dyDescent="0.3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</v>
      </c>
      <c r="G2256">
        <v>-1.82</v>
      </c>
      <c r="H2256">
        <v>0</v>
      </c>
      <c r="I2256">
        <v>0</v>
      </c>
      <c r="J2256">
        <v>0</v>
      </c>
      <c r="K2256">
        <v>89.8</v>
      </c>
      <c r="L2256" t="str">
        <f t="shared" si="54"/>
        <v>2-Low Income Residential</v>
      </c>
    </row>
    <row r="2257" spans="1:12" x14ac:dyDescent="0.3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x14ac:dyDescent="0.3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</v>
      </c>
      <c r="G2258">
        <v>-13.96</v>
      </c>
      <c r="H2258">
        <v>0</v>
      </c>
      <c r="I2258">
        <v>0</v>
      </c>
      <c r="J2258">
        <v>0</v>
      </c>
      <c r="K2258">
        <v>516.9</v>
      </c>
      <c r="L2258" t="str">
        <f t="shared" si="54"/>
        <v>3-Small C&amp;I</v>
      </c>
    </row>
    <row r="2259" spans="1:12" x14ac:dyDescent="0.3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x14ac:dyDescent="0.3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x14ac:dyDescent="0.3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x14ac:dyDescent="0.3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-51942.84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x14ac:dyDescent="0.3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581806.36</v>
      </c>
      <c r="G2263">
        <v>-2202.44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x14ac:dyDescent="0.3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324753.18</v>
      </c>
      <c r="L2264" t="str">
        <f t="shared" si="54"/>
        <v>4-Medium C&amp;I</v>
      </c>
    </row>
    <row r="2265" spans="1:12" x14ac:dyDescent="0.3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-97081.17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x14ac:dyDescent="0.3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x14ac:dyDescent="0.3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x14ac:dyDescent="0.3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71491.67</v>
      </c>
      <c r="L2268" t="str">
        <f t="shared" si="54"/>
        <v>Street</v>
      </c>
    </row>
    <row r="2269" spans="1:12" x14ac:dyDescent="0.3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-63.55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x14ac:dyDescent="0.3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</v>
      </c>
      <c r="G2270">
        <v>-9.94</v>
      </c>
      <c r="H2270">
        <v>0</v>
      </c>
      <c r="I2270">
        <v>0</v>
      </c>
      <c r="J2270">
        <v>0</v>
      </c>
      <c r="K2270">
        <v>367.73</v>
      </c>
      <c r="L2270" t="str">
        <f t="shared" si="54"/>
        <v>Street</v>
      </c>
    </row>
    <row r="2271" spans="1:12" x14ac:dyDescent="0.3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</v>
      </c>
      <c r="H2271">
        <v>0</v>
      </c>
      <c r="I2271">
        <v>0</v>
      </c>
      <c r="J2271">
        <v>0</v>
      </c>
      <c r="K2271">
        <v>327.11</v>
      </c>
      <c r="L2271" t="str">
        <f t="shared" si="54"/>
        <v>Street</v>
      </c>
    </row>
    <row r="2272" spans="1:12" x14ac:dyDescent="0.3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-3672.37</v>
      </c>
      <c r="H2272">
        <v>0</v>
      </c>
      <c r="I2272">
        <v>0</v>
      </c>
      <c r="J2272">
        <v>0</v>
      </c>
      <c r="K2272">
        <v>135750.51</v>
      </c>
      <c r="L2272" t="str">
        <f t="shared" si="54"/>
        <v>Street</v>
      </c>
    </row>
    <row r="2273" spans="1:12" x14ac:dyDescent="0.3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</v>
      </c>
      <c r="G2273">
        <v>-4475.67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x14ac:dyDescent="0.3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31.58</v>
      </c>
      <c r="G2274">
        <v>-0.83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x14ac:dyDescent="0.3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-35382.81</v>
      </c>
      <c r="H2275">
        <v>0</v>
      </c>
      <c r="I2275">
        <v>0</v>
      </c>
      <c r="J2275">
        <v>0</v>
      </c>
      <c r="K2275">
        <v>1352728.17</v>
      </c>
      <c r="L2275" t="str">
        <f t="shared" si="54"/>
        <v>3-Small C&amp;I</v>
      </c>
    </row>
    <row r="2276" spans="1:12" x14ac:dyDescent="0.3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2542.35</v>
      </c>
      <c r="G2276">
        <v>-66.83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x14ac:dyDescent="0.3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-210.14</v>
      </c>
      <c r="H2277">
        <v>0</v>
      </c>
      <c r="I2277">
        <v>0</v>
      </c>
      <c r="J2277">
        <v>0</v>
      </c>
      <c r="K2277">
        <v>7783.32</v>
      </c>
      <c r="L2277" t="str">
        <f t="shared" si="54"/>
        <v>3-Small C&amp;I</v>
      </c>
    </row>
    <row r="2278" spans="1:12" x14ac:dyDescent="0.3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126863.01</v>
      </c>
      <c r="G2278">
        <v>-3146.63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x14ac:dyDescent="0.3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1832327.91</v>
      </c>
      <c r="G2279">
        <v>-6524.43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x14ac:dyDescent="0.3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80970.67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x14ac:dyDescent="0.3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</v>
      </c>
      <c r="G2281">
        <v>-127.75</v>
      </c>
      <c r="H2281">
        <v>0</v>
      </c>
      <c r="I2281">
        <v>0</v>
      </c>
      <c r="J2281">
        <v>0</v>
      </c>
      <c r="K2281">
        <v>41898.36</v>
      </c>
      <c r="L2281" t="str">
        <f t="shared" si="54"/>
        <v>4-Medium C&amp;I</v>
      </c>
    </row>
    <row r="2282" spans="1:12" x14ac:dyDescent="0.3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</v>
      </c>
      <c r="G2282">
        <v>-10781.82</v>
      </c>
      <c r="H2282">
        <v>0</v>
      </c>
      <c r="I2282">
        <v>0</v>
      </c>
      <c r="J2282">
        <v>0</v>
      </c>
      <c r="K2282">
        <v>2836536.9</v>
      </c>
      <c r="L2282" t="str">
        <f t="shared" si="54"/>
        <v>5-Large C&amp;I</v>
      </c>
    </row>
    <row r="2283" spans="1:12" x14ac:dyDescent="0.3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4614933.67</v>
      </c>
      <c r="G2283">
        <v>-91490.12</v>
      </c>
      <c r="H2283">
        <v>0</v>
      </c>
      <c r="I2283">
        <v>0</v>
      </c>
      <c r="J2283">
        <v>0</v>
      </c>
      <c r="K2283">
        <v>4523443.55</v>
      </c>
      <c r="L2283" t="str">
        <f t="shared" si="54"/>
        <v>1-Residential</v>
      </c>
    </row>
    <row r="2284" spans="1:12" x14ac:dyDescent="0.3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</v>
      </c>
      <c r="G2284">
        <v>-12818.97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x14ac:dyDescent="0.3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161443.93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x14ac:dyDescent="0.3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98.38</v>
      </c>
      <c r="G2286">
        <v>-2.58</v>
      </c>
      <c r="H2286">
        <v>0</v>
      </c>
      <c r="I2286">
        <v>0</v>
      </c>
      <c r="J2286">
        <v>0</v>
      </c>
      <c r="K2286">
        <v>95.8</v>
      </c>
      <c r="L2286" t="str">
        <f t="shared" si="54"/>
        <v>3-Small C&amp;I</v>
      </c>
    </row>
    <row r="2287" spans="1:12" x14ac:dyDescent="0.3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32.97</v>
      </c>
      <c r="G2287">
        <v>-0.87</v>
      </c>
      <c r="H2287">
        <v>0</v>
      </c>
      <c r="I2287">
        <v>0</v>
      </c>
      <c r="J2287">
        <v>0</v>
      </c>
      <c r="K2287">
        <v>32.1</v>
      </c>
      <c r="L2287" t="str">
        <f t="shared" si="54"/>
        <v>3-Small C&amp;I</v>
      </c>
    </row>
    <row r="2288" spans="1:12" x14ac:dyDescent="0.3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</v>
      </c>
      <c r="G2288">
        <v>-9.75</v>
      </c>
      <c r="H2288">
        <v>0</v>
      </c>
      <c r="I2288">
        <v>0</v>
      </c>
      <c r="J2288">
        <v>0</v>
      </c>
      <c r="K2288">
        <v>361.48</v>
      </c>
      <c r="L2288" t="str">
        <f t="shared" si="54"/>
        <v>3-Small C&amp;I</v>
      </c>
    </row>
    <row r="2289" spans="1:12" x14ac:dyDescent="0.3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</v>
      </c>
      <c r="G2289">
        <v>-75.17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x14ac:dyDescent="0.3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x14ac:dyDescent="0.3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</v>
      </c>
      <c r="G2291">
        <v>-1.56</v>
      </c>
      <c r="H2291">
        <v>0</v>
      </c>
      <c r="I2291">
        <v>0</v>
      </c>
      <c r="J2291">
        <v>0</v>
      </c>
      <c r="K2291">
        <v>399.66</v>
      </c>
      <c r="L2291" t="str">
        <f t="shared" si="54"/>
        <v>4-Medium C&amp;I</v>
      </c>
    </row>
    <row r="2292" spans="1:12" x14ac:dyDescent="0.3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-455.59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x14ac:dyDescent="0.3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-22329.14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x14ac:dyDescent="0.3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8189.24</v>
      </c>
      <c r="G2294">
        <v>-162.93</v>
      </c>
      <c r="H2294">
        <v>0</v>
      </c>
      <c r="I2294">
        <v>0</v>
      </c>
      <c r="J2294">
        <v>0</v>
      </c>
      <c r="K2294">
        <v>8026.31</v>
      </c>
      <c r="L2294" t="str">
        <f t="shared" si="54"/>
        <v>2-Low Income Residential</v>
      </c>
    </row>
    <row r="2295" spans="1:12" x14ac:dyDescent="0.3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x14ac:dyDescent="0.3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493.09</v>
      </c>
      <c r="G2296">
        <v>-12.98</v>
      </c>
      <c r="H2296">
        <v>0</v>
      </c>
      <c r="I2296">
        <v>0</v>
      </c>
      <c r="J2296">
        <v>0</v>
      </c>
      <c r="K2296">
        <v>480.11</v>
      </c>
      <c r="L2296" t="str">
        <f t="shared" si="54"/>
        <v>Street</v>
      </c>
    </row>
    <row r="2297" spans="1:12" x14ac:dyDescent="0.3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x14ac:dyDescent="0.3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-0.6</v>
      </c>
      <c r="H2298">
        <v>0</v>
      </c>
      <c r="I2298">
        <v>0</v>
      </c>
      <c r="J2298">
        <v>0</v>
      </c>
      <c r="K2298">
        <v>22.08</v>
      </c>
      <c r="L2298" t="str">
        <f t="shared" si="54"/>
        <v>3-Small C&amp;I</v>
      </c>
    </row>
    <row r="2299" spans="1:12" x14ac:dyDescent="0.3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-5.35</v>
      </c>
      <c r="H2299">
        <v>0</v>
      </c>
      <c r="I2299">
        <v>0</v>
      </c>
      <c r="J2299">
        <v>0</v>
      </c>
      <c r="K2299">
        <v>273.55</v>
      </c>
      <c r="L2299" t="str">
        <f t="shared" si="54"/>
        <v>1-Residential</v>
      </c>
    </row>
    <row r="2300" spans="1:12" x14ac:dyDescent="0.3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x14ac:dyDescent="0.3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-14.53</v>
      </c>
      <c r="H2301">
        <v>0</v>
      </c>
      <c r="I2301">
        <v>0</v>
      </c>
      <c r="J2301">
        <v>0</v>
      </c>
      <c r="K2301">
        <v>537.84</v>
      </c>
      <c r="L2301" t="str">
        <f t="shared" si="54"/>
        <v>3-Small C&amp;I</v>
      </c>
    </row>
    <row r="2302" spans="1:12" x14ac:dyDescent="0.3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11470.8</v>
      </c>
      <c r="L2302" t="str">
        <f t="shared" si="54"/>
        <v>3-Small C&amp;I</v>
      </c>
    </row>
    <row r="2303" spans="1:12" x14ac:dyDescent="0.3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</v>
      </c>
      <c r="G2303">
        <v>-4115.8999999999996</v>
      </c>
      <c r="H2303">
        <v>0</v>
      </c>
      <c r="I2303">
        <v>0</v>
      </c>
      <c r="J2303">
        <v>0</v>
      </c>
      <c r="K2303">
        <v>173892.74</v>
      </c>
      <c r="L2303" t="str">
        <f t="shared" si="54"/>
        <v>3-Small C&amp;I</v>
      </c>
    </row>
    <row r="2304" spans="1:12" x14ac:dyDescent="0.3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1037602.82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x14ac:dyDescent="0.3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-58592.24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x14ac:dyDescent="0.3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</v>
      </c>
      <c r="G2306">
        <v>-2509.87</v>
      </c>
      <c r="H2306">
        <v>0</v>
      </c>
      <c r="I2306">
        <v>0</v>
      </c>
      <c r="J2306">
        <v>0</v>
      </c>
      <c r="K2306">
        <v>646932.54</v>
      </c>
      <c r="L2306" t="str">
        <f t="shared" si="54"/>
        <v>4-Medium C&amp;I</v>
      </c>
    </row>
    <row r="2307" spans="1:12" x14ac:dyDescent="0.3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</v>
      </c>
      <c r="G2307">
        <v>-1618.07</v>
      </c>
      <c r="H2307">
        <v>0</v>
      </c>
      <c r="I2307">
        <v>0</v>
      </c>
      <c r="J2307">
        <v>0</v>
      </c>
      <c r="K2307">
        <v>424154.95</v>
      </c>
      <c r="L2307" t="str">
        <f t="shared" si="54"/>
        <v>4-Medium C&amp;I</v>
      </c>
    </row>
    <row r="2308" spans="1:12" x14ac:dyDescent="0.3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x14ac:dyDescent="0.3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x14ac:dyDescent="0.3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x14ac:dyDescent="0.3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</v>
      </c>
      <c r="H2311">
        <v>0</v>
      </c>
      <c r="I2311">
        <v>0</v>
      </c>
      <c r="J2311">
        <v>0</v>
      </c>
      <c r="K2311">
        <v>77862.62</v>
      </c>
      <c r="L2311" t="str">
        <f t="shared" si="54"/>
        <v>Street</v>
      </c>
    </row>
    <row r="2312" spans="1:12" x14ac:dyDescent="0.3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</v>
      </c>
      <c r="G2312">
        <v>-80.03</v>
      </c>
      <c r="H2312">
        <v>0</v>
      </c>
      <c r="I2312">
        <v>0</v>
      </c>
      <c r="J2312">
        <v>0</v>
      </c>
      <c r="K2312">
        <v>2962.6</v>
      </c>
      <c r="L2312" t="str">
        <f t="shared" ref="L2312:L2376" si="55">VLOOKUP(E2312,N:O,2,FALSE)</f>
        <v>Street</v>
      </c>
    </row>
    <row r="2313" spans="1:12" x14ac:dyDescent="0.3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x14ac:dyDescent="0.3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365.03</v>
      </c>
      <c r="G2314">
        <v>-9.59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x14ac:dyDescent="0.3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-3768.93</v>
      </c>
      <c r="H2315">
        <v>0</v>
      </c>
      <c r="I2315">
        <v>0</v>
      </c>
      <c r="J2315">
        <v>0</v>
      </c>
      <c r="K2315">
        <v>139463.43</v>
      </c>
      <c r="L2315" t="str">
        <f t="shared" si="55"/>
        <v>Street</v>
      </c>
    </row>
    <row r="2316" spans="1:12" x14ac:dyDescent="0.3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-4819.2</v>
      </c>
      <c r="H2316">
        <v>0</v>
      </c>
      <c r="I2316">
        <v>0</v>
      </c>
      <c r="J2316">
        <v>0</v>
      </c>
      <c r="K2316">
        <v>178420.86</v>
      </c>
      <c r="L2316" t="str">
        <f t="shared" si="55"/>
        <v>Street</v>
      </c>
    </row>
    <row r="2317" spans="1:12" x14ac:dyDescent="0.3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</v>
      </c>
      <c r="G2317">
        <v>-1.02</v>
      </c>
      <c r="H2317">
        <v>0</v>
      </c>
      <c r="I2317">
        <v>0</v>
      </c>
      <c r="J2317">
        <v>0</v>
      </c>
      <c r="K2317">
        <v>37.72</v>
      </c>
      <c r="L2317" t="str">
        <f t="shared" si="55"/>
        <v>Street</v>
      </c>
    </row>
    <row r="2318" spans="1:12" x14ac:dyDescent="0.3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843255.96</v>
      </c>
      <c r="G2318">
        <v>-22103.97</v>
      </c>
      <c r="H2318">
        <v>0</v>
      </c>
      <c r="I2318">
        <v>0</v>
      </c>
      <c r="J2318">
        <v>0</v>
      </c>
      <c r="K2318">
        <v>821151.99</v>
      </c>
      <c r="L2318" t="str">
        <f t="shared" si="55"/>
        <v>3-Small C&amp;I</v>
      </c>
    </row>
    <row r="2319" spans="1:12" x14ac:dyDescent="0.3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2264.14</v>
      </c>
      <c r="G2319">
        <v>-59.52</v>
      </c>
      <c r="H2319">
        <v>0</v>
      </c>
      <c r="I2319">
        <v>0</v>
      </c>
      <c r="J2319">
        <v>0</v>
      </c>
      <c r="K2319">
        <v>2204.62</v>
      </c>
      <c r="L2319" t="str">
        <f t="shared" si="55"/>
        <v>3-Small C&amp;I</v>
      </c>
    </row>
    <row r="2320" spans="1:12" x14ac:dyDescent="0.3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</v>
      </c>
      <c r="G2320">
        <v>-178.6</v>
      </c>
      <c r="H2320">
        <v>0</v>
      </c>
      <c r="I2320">
        <v>0</v>
      </c>
      <c r="J2320">
        <v>0</v>
      </c>
      <c r="K2320">
        <v>6612.82</v>
      </c>
      <c r="L2320" t="str">
        <f t="shared" si="55"/>
        <v>3-Small C&amp;I</v>
      </c>
    </row>
    <row r="2321" spans="1:12" x14ac:dyDescent="0.3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</v>
      </c>
      <c r="G2321">
        <v>-1595.52</v>
      </c>
      <c r="H2321">
        <v>0</v>
      </c>
      <c r="I2321">
        <v>0</v>
      </c>
      <c r="J2321">
        <v>0</v>
      </c>
      <c r="K2321">
        <v>58439.6</v>
      </c>
      <c r="L2321" t="str">
        <f t="shared" si="55"/>
        <v>3-Small C&amp;I</v>
      </c>
    </row>
    <row r="2322" spans="1:12" x14ac:dyDescent="0.3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851609.99</v>
      </c>
      <c r="G2322">
        <v>-3301.52</v>
      </c>
      <c r="H2322">
        <v>0</v>
      </c>
      <c r="I2322">
        <v>0</v>
      </c>
      <c r="J2322">
        <v>0</v>
      </c>
      <c r="K2322">
        <v>848308.47</v>
      </c>
      <c r="L2322" t="str">
        <f t="shared" si="55"/>
        <v>4-Medium C&amp;I</v>
      </c>
    </row>
    <row r="2323" spans="1:12" x14ac:dyDescent="0.3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</v>
      </c>
      <c r="G2323">
        <v>-281.2</v>
      </c>
      <c r="H2323">
        <v>0</v>
      </c>
      <c r="I2323">
        <v>0</v>
      </c>
      <c r="J2323">
        <v>0</v>
      </c>
      <c r="K2323">
        <v>73316.77</v>
      </c>
      <c r="L2323" t="str">
        <f t="shared" si="55"/>
        <v>4-Medium C&amp;I</v>
      </c>
    </row>
    <row r="2324" spans="1:12" x14ac:dyDescent="0.3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x14ac:dyDescent="0.3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</v>
      </c>
      <c r="H2325">
        <v>0</v>
      </c>
      <c r="I2325">
        <v>0</v>
      </c>
      <c r="J2325">
        <v>0</v>
      </c>
      <c r="K2325">
        <v>1889729.12</v>
      </c>
      <c r="L2325" t="str">
        <f t="shared" si="55"/>
        <v>5-Large C&amp;I</v>
      </c>
    </row>
    <row r="2326" spans="1:12" x14ac:dyDescent="0.3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3807594.3</v>
      </c>
      <c r="G2326">
        <v>-75799.87</v>
      </c>
      <c r="H2326">
        <v>0</v>
      </c>
      <c r="I2326">
        <v>0</v>
      </c>
      <c r="J2326">
        <v>0</v>
      </c>
      <c r="K2326">
        <v>3731794.43</v>
      </c>
      <c r="L2326" t="str">
        <f t="shared" si="55"/>
        <v>1-Residential</v>
      </c>
    </row>
    <row r="2327" spans="1:12" x14ac:dyDescent="0.3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600463.98</v>
      </c>
      <c r="G2327">
        <v>-11951.45</v>
      </c>
      <c r="H2327">
        <v>0</v>
      </c>
      <c r="I2327">
        <v>0</v>
      </c>
      <c r="J2327">
        <v>0</v>
      </c>
      <c r="K2327">
        <v>588512.53</v>
      </c>
      <c r="L2327" t="str">
        <f t="shared" si="55"/>
        <v>2-Low Income Residential</v>
      </c>
    </row>
    <row r="2328" spans="1:12" x14ac:dyDescent="0.3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</v>
      </c>
      <c r="G2328">
        <v>11.53</v>
      </c>
      <c r="H2328">
        <v>0</v>
      </c>
      <c r="I2328">
        <v>0</v>
      </c>
      <c r="J2328">
        <v>0</v>
      </c>
      <c r="K2328">
        <v>-1417.6</v>
      </c>
      <c r="L2328" t="str">
        <f t="shared" si="55"/>
        <v>Street</v>
      </c>
    </row>
    <row r="2329" spans="1:12" x14ac:dyDescent="0.3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-7136.69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x14ac:dyDescent="0.3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98.49</v>
      </c>
      <c r="G2330">
        <v>-2.58</v>
      </c>
      <c r="H2330">
        <v>0</v>
      </c>
      <c r="I2330">
        <v>0</v>
      </c>
      <c r="J2330">
        <v>0</v>
      </c>
      <c r="K2330">
        <v>95.91</v>
      </c>
      <c r="L2330" t="str">
        <f t="shared" si="55"/>
        <v>3-Small C&amp;I</v>
      </c>
    </row>
    <row r="2331" spans="1:12" x14ac:dyDescent="0.3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32.97</v>
      </c>
      <c r="G2331">
        <v>-0.87</v>
      </c>
      <c r="H2331">
        <v>0</v>
      </c>
      <c r="I2331">
        <v>0</v>
      </c>
      <c r="J2331">
        <v>0</v>
      </c>
      <c r="K2331">
        <v>32.1</v>
      </c>
      <c r="L2331" t="str">
        <f t="shared" si="55"/>
        <v>3-Small C&amp;I</v>
      </c>
    </row>
    <row r="2332" spans="1:12" x14ac:dyDescent="0.3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</v>
      </c>
      <c r="G2332">
        <v>-17.96</v>
      </c>
      <c r="H2332">
        <v>0</v>
      </c>
      <c r="I2332">
        <v>0</v>
      </c>
      <c r="J2332">
        <v>0</v>
      </c>
      <c r="K2332">
        <v>664.36</v>
      </c>
      <c r="L2332" t="str">
        <f t="shared" si="55"/>
        <v>3-Small C&amp;I</v>
      </c>
    </row>
    <row r="2333" spans="1:12" x14ac:dyDescent="0.3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x14ac:dyDescent="0.3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x14ac:dyDescent="0.3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151.04</v>
      </c>
      <c r="G2335">
        <v>-0.59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x14ac:dyDescent="0.3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</v>
      </c>
      <c r="G2336">
        <v>-525.29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x14ac:dyDescent="0.3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</v>
      </c>
      <c r="G2337">
        <v>-31442.31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x14ac:dyDescent="0.3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9089.58</v>
      </c>
      <c r="G2338">
        <v>-178.84</v>
      </c>
      <c r="H2338">
        <v>0</v>
      </c>
      <c r="I2338">
        <v>0</v>
      </c>
      <c r="J2338">
        <v>0</v>
      </c>
      <c r="K2338">
        <v>8910.74</v>
      </c>
      <c r="L2338" t="str">
        <f t="shared" si="55"/>
        <v>2-Low Income Residential</v>
      </c>
    </row>
    <row r="2339" spans="1:12" x14ac:dyDescent="0.3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1192.07</v>
      </c>
      <c r="G2339">
        <v>-31.35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x14ac:dyDescent="0.3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x14ac:dyDescent="0.3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1.88</v>
      </c>
      <c r="G2341">
        <v>-0.05</v>
      </c>
      <c r="H2341">
        <v>0</v>
      </c>
      <c r="I2341">
        <v>0</v>
      </c>
      <c r="J2341">
        <v>0</v>
      </c>
      <c r="K2341">
        <v>1.83</v>
      </c>
      <c r="L2341" t="str">
        <f t="shared" si="55"/>
        <v>Street</v>
      </c>
    </row>
    <row r="2342" spans="1:12" x14ac:dyDescent="0.3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</v>
      </c>
      <c r="G2342">
        <v>-2223.4699999999998</v>
      </c>
      <c r="H2342">
        <v>0</v>
      </c>
      <c r="I2342">
        <v>0</v>
      </c>
      <c r="J2342">
        <v>0</v>
      </c>
      <c r="K2342">
        <v>82320.11</v>
      </c>
      <c r="L2342" t="str">
        <f t="shared" si="55"/>
        <v>3-Small C&amp;I</v>
      </c>
    </row>
    <row r="2343" spans="1:12" x14ac:dyDescent="0.3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</v>
      </c>
      <c r="G2343">
        <v>-5.88</v>
      </c>
      <c r="H2343">
        <v>0</v>
      </c>
      <c r="I2343">
        <v>0</v>
      </c>
      <c r="J2343">
        <v>0</v>
      </c>
      <c r="K2343">
        <v>217.8</v>
      </c>
      <c r="L2343" t="str">
        <f t="shared" si="55"/>
        <v>3-Small C&amp;I</v>
      </c>
    </row>
    <row r="2344" spans="1:12" x14ac:dyDescent="0.3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</v>
      </c>
      <c r="G2344">
        <v>-20.55</v>
      </c>
      <c r="H2344">
        <v>0</v>
      </c>
      <c r="I2344">
        <v>0</v>
      </c>
      <c r="J2344">
        <v>0</v>
      </c>
      <c r="K2344">
        <v>760.52</v>
      </c>
      <c r="L2344" t="str">
        <f t="shared" si="55"/>
        <v>3-Small C&amp;I</v>
      </c>
    </row>
    <row r="2345" spans="1:12" x14ac:dyDescent="0.3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</v>
      </c>
      <c r="L2345" t="str">
        <f t="shared" si="55"/>
        <v>4-Medium C&amp;I</v>
      </c>
    </row>
    <row r="2346" spans="1:12" x14ac:dyDescent="0.3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</v>
      </c>
      <c r="L2346" t="str">
        <f t="shared" si="55"/>
        <v>1-Residential</v>
      </c>
    </row>
    <row r="2347" spans="1:12" x14ac:dyDescent="0.3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</v>
      </c>
      <c r="L2347" t="str">
        <f t="shared" si="55"/>
        <v>2-Low Income Residential</v>
      </c>
    </row>
    <row r="2348" spans="1:12" x14ac:dyDescent="0.3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-344800.61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x14ac:dyDescent="0.3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x14ac:dyDescent="0.3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</v>
      </c>
      <c r="H2350">
        <v>0</v>
      </c>
      <c r="I2350">
        <v>0</v>
      </c>
      <c r="J2350">
        <v>0</v>
      </c>
      <c r="K2350">
        <v>16609.46</v>
      </c>
      <c r="L2350" t="str">
        <f t="shared" si="55"/>
        <v>3-Small C&amp;I</v>
      </c>
    </row>
    <row r="2351" spans="1:12" x14ac:dyDescent="0.3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</v>
      </c>
      <c r="L2351" t="str">
        <f t="shared" si="55"/>
        <v>3-Small C&amp;I</v>
      </c>
    </row>
    <row r="2352" spans="1:12" x14ac:dyDescent="0.3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1035556.69</v>
      </c>
      <c r="G2352">
        <v>-27277.759999999998</v>
      </c>
      <c r="H2352">
        <v>0</v>
      </c>
      <c r="I2352">
        <v>0</v>
      </c>
      <c r="J2352">
        <v>0</v>
      </c>
      <c r="K2352">
        <v>1008278.93</v>
      </c>
      <c r="L2352" t="str">
        <f t="shared" si="55"/>
        <v>3-Small C&amp;I</v>
      </c>
    </row>
    <row r="2353" spans="1:12" x14ac:dyDescent="0.3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x14ac:dyDescent="0.3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780914.99</v>
      </c>
      <c r="G2354">
        <v>-2894.03</v>
      </c>
      <c r="H2354">
        <v>0</v>
      </c>
      <c r="I2354">
        <v>0</v>
      </c>
      <c r="J2354">
        <v>0</v>
      </c>
      <c r="K2354">
        <v>778020.96</v>
      </c>
      <c r="L2354" t="str">
        <f t="shared" si="55"/>
        <v>4-Medium C&amp;I</v>
      </c>
    </row>
    <row r="2355" spans="1:12" x14ac:dyDescent="0.3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</v>
      </c>
      <c r="G2355">
        <v>-1936.74</v>
      </c>
      <c r="H2355">
        <v>0</v>
      </c>
      <c r="I2355">
        <v>0</v>
      </c>
      <c r="J2355">
        <v>0</v>
      </c>
      <c r="K2355">
        <v>511542.34</v>
      </c>
      <c r="L2355" t="str">
        <f t="shared" si="55"/>
        <v>4-Medium C&amp;I</v>
      </c>
    </row>
    <row r="2356" spans="1:12" x14ac:dyDescent="0.3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x14ac:dyDescent="0.3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-1142119.43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x14ac:dyDescent="0.3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x14ac:dyDescent="0.3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57476.49</v>
      </c>
      <c r="G2359">
        <v>-1855.04</v>
      </c>
      <c r="H2359">
        <v>0</v>
      </c>
      <c r="I2359">
        <v>0</v>
      </c>
      <c r="J2359">
        <v>0</v>
      </c>
      <c r="K2359">
        <v>55621.45</v>
      </c>
      <c r="L2359" t="str">
        <f t="shared" si="55"/>
        <v>Street</v>
      </c>
    </row>
    <row r="2360" spans="1:12" x14ac:dyDescent="0.3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</v>
      </c>
      <c r="H2360">
        <v>0</v>
      </c>
      <c r="I2360">
        <v>0</v>
      </c>
      <c r="J2360">
        <v>0</v>
      </c>
      <c r="K2360">
        <v>3078.1</v>
      </c>
      <c r="L2360" t="str">
        <f t="shared" si="55"/>
        <v>Street</v>
      </c>
    </row>
    <row r="2361" spans="1:12" x14ac:dyDescent="0.3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425.65</v>
      </c>
      <c r="G2361">
        <v>-11.2</v>
      </c>
      <c r="H2361">
        <v>0</v>
      </c>
      <c r="I2361">
        <v>0</v>
      </c>
      <c r="J2361">
        <v>0</v>
      </c>
      <c r="K2361">
        <v>414.45</v>
      </c>
      <c r="L2361" t="str">
        <f t="shared" si="55"/>
        <v>Street</v>
      </c>
    </row>
    <row r="2362" spans="1:12" x14ac:dyDescent="0.3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</v>
      </c>
      <c r="G2362">
        <v>-9.98</v>
      </c>
      <c r="H2362">
        <v>0</v>
      </c>
      <c r="I2362">
        <v>0</v>
      </c>
      <c r="J2362">
        <v>0</v>
      </c>
      <c r="K2362">
        <v>369.51</v>
      </c>
      <c r="L2362" t="str">
        <f t="shared" si="55"/>
        <v>Street</v>
      </c>
    </row>
    <row r="2363" spans="1:12" x14ac:dyDescent="0.3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</v>
      </c>
      <c r="H2363">
        <v>0</v>
      </c>
      <c r="I2363">
        <v>0</v>
      </c>
      <c r="J2363">
        <v>0</v>
      </c>
      <c r="K2363">
        <v>142715.71</v>
      </c>
      <c r="L2363" t="str">
        <f t="shared" si="55"/>
        <v>Street</v>
      </c>
    </row>
    <row r="2364" spans="1:12" x14ac:dyDescent="0.3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</v>
      </c>
      <c r="G2364">
        <v>-5005.28</v>
      </c>
      <c r="H2364">
        <v>0</v>
      </c>
      <c r="I2364">
        <v>0</v>
      </c>
      <c r="J2364">
        <v>0</v>
      </c>
      <c r="K2364">
        <v>185310.01</v>
      </c>
      <c r="L2364" t="str">
        <f t="shared" si="55"/>
        <v>Street</v>
      </c>
    </row>
    <row r="2365" spans="1:12" x14ac:dyDescent="0.3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x14ac:dyDescent="0.3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</v>
      </c>
      <c r="G2366">
        <v>-39676.46</v>
      </c>
      <c r="H2366">
        <v>0</v>
      </c>
      <c r="I2366">
        <v>0</v>
      </c>
      <c r="J2366">
        <v>0</v>
      </c>
      <c r="K2366">
        <v>1470772.4</v>
      </c>
      <c r="L2366" t="str">
        <f t="shared" si="55"/>
        <v>3-Small C&amp;I</v>
      </c>
    </row>
    <row r="2367" spans="1:12" x14ac:dyDescent="0.3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x14ac:dyDescent="0.3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-384.07</v>
      </c>
      <c r="H2368">
        <v>0</v>
      </c>
      <c r="I2368">
        <v>0</v>
      </c>
      <c r="J2368">
        <v>0</v>
      </c>
      <c r="K2368">
        <v>13571.78</v>
      </c>
      <c r="L2368" t="str">
        <f t="shared" si="55"/>
        <v>3-Small C&amp;I</v>
      </c>
    </row>
    <row r="2369" spans="1:16" x14ac:dyDescent="0.3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</v>
      </c>
      <c r="H2369">
        <v>0</v>
      </c>
      <c r="I2369">
        <v>0</v>
      </c>
      <c r="J2369">
        <v>0</v>
      </c>
      <c r="K2369">
        <v>107836.51</v>
      </c>
      <c r="L2369" t="str">
        <f t="shared" si="55"/>
        <v>3-Small C&amp;I</v>
      </c>
    </row>
    <row r="2370" spans="1:16" x14ac:dyDescent="0.3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-5915.49</v>
      </c>
      <c r="H2370">
        <v>0</v>
      </c>
      <c r="I2370">
        <v>0</v>
      </c>
      <c r="J2370">
        <v>0</v>
      </c>
      <c r="K2370">
        <v>1529556.06</v>
      </c>
      <c r="L2370" t="str">
        <f t="shared" si="55"/>
        <v>4-Medium C&amp;I</v>
      </c>
    </row>
    <row r="2371" spans="1:16" x14ac:dyDescent="0.3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</v>
      </c>
      <c r="H2371">
        <v>0</v>
      </c>
      <c r="I2371">
        <v>0</v>
      </c>
      <c r="J2371">
        <v>0</v>
      </c>
      <c r="K2371">
        <v>102164.43</v>
      </c>
      <c r="L2371" t="str">
        <f t="shared" si="55"/>
        <v>4-Medium C&amp;I</v>
      </c>
    </row>
    <row r="2372" spans="1:16" x14ac:dyDescent="0.3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</v>
      </c>
      <c r="G2372">
        <v>-174.93</v>
      </c>
      <c r="H2372">
        <v>0</v>
      </c>
      <c r="I2372">
        <v>0</v>
      </c>
      <c r="J2372">
        <v>0</v>
      </c>
      <c r="K2372">
        <v>44674.94</v>
      </c>
      <c r="L2372" t="str">
        <f t="shared" si="55"/>
        <v>4-Medium C&amp;I</v>
      </c>
    </row>
    <row r="2373" spans="1:16" x14ac:dyDescent="0.3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</v>
      </c>
      <c r="G2373">
        <v>-11505.46</v>
      </c>
      <c r="H2373">
        <v>0</v>
      </c>
      <c r="I2373">
        <v>0</v>
      </c>
      <c r="J2373">
        <v>0</v>
      </c>
      <c r="K2373">
        <v>2947835.49</v>
      </c>
      <c r="L2373" t="str">
        <f t="shared" si="55"/>
        <v>5-Large C&amp;I</v>
      </c>
    </row>
    <row r="2374" spans="1:16" x14ac:dyDescent="0.3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5078040.72</v>
      </c>
      <c r="L2374" t="str">
        <f t="shared" si="55"/>
        <v>1-Residential</v>
      </c>
    </row>
    <row r="2375" spans="1:16" x14ac:dyDescent="0.3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804285.59</v>
      </c>
      <c r="L2375" t="str">
        <f t="shared" si="55"/>
        <v>2-Low Income Residential</v>
      </c>
    </row>
    <row r="2376" spans="1:16" x14ac:dyDescent="0.35">
      <c r="A2376">
        <v>2023</v>
      </c>
      <c r="B2376">
        <v>9</v>
      </c>
      <c r="C2376" s="430">
        <v>4</v>
      </c>
      <c r="D2376" s="430">
        <v>201</v>
      </c>
      <c r="E2376" s="430" t="s">
        <v>248</v>
      </c>
      <c r="F2376" s="431">
        <v>175561.21</v>
      </c>
      <c r="G2376" s="431">
        <v>-4617.3</v>
      </c>
      <c r="H2376" s="431">
        <v>0</v>
      </c>
      <c r="I2376" s="431">
        <v>0</v>
      </c>
      <c r="J2376" s="431">
        <v>0</v>
      </c>
      <c r="K2376" s="431">
        <v>170943.91</v>
      </c>
      <c r="L2376" t="str">
        <f t="shared" si="55"/>
        <v>3-Small C&amp;I</v>
      </c>
      <c r="M2376"/>
      <c r="O2376" s="145"/>
      <c r="P2376"/>
    </row>
    <row r="2377" spans="1:16" x14ac:dyDescent="0.35">
      <c r="A2377">
        <v>2023</v>
      </c>
      <c r="B2377">
        <v>9</v>
      </c>
      <c r="C2377" s="430">
        <v>4</v>
      </c>
      <c r="D2377" s="430">
        <v>201</v>
      </c>
      <c r="E2377" s="430" t="s">
        <v>253</v>
      </c>
      <c r="F2377" s="431">
        <v>110.74</v>
      </c>
      <c r="G2377" s="431">
        <v>-2.93</v>
      </c>
      <c r="H2377" s="431">
        <v>0</v>
      </c>
      <c r="I2377" s="431">
        <v>0</v>
      </c>
      <c r="J2377" s="431">
        <v>0</v>
      </c>
      <c r="K2377" s="431">
        <v>107.81</v>
      </c>
      <c r="L2377" t="str">
        <f t="shared" ref="L2377:L2440" si="56">VLOOKUP(E2377,N:O,2,FALSE)</f>
        <v>3-Small C&amp;I</v>
      </c>
      <c r="M2377"/>
      <c r="O2377" s="145"/>
      <c r="P2377"/>
    </row>
    <row r="2378" spans="1:16" x14ac:dyDescent="0.35">
      <c r="A2378">
        <v>2023</v>
      </c>
      <c r="B2378">
        <v>9</v>
      </c>
      <c r="C2378" s="430">
        <v>4</v>
      </c>
      <c r="D2378" s="430">
        <v>201</v>
      </c>
      <c r="E2378" s="430" t="s">
        <v>255</v>
      </c>
      <c r="F2378" s="431">
        <v>32.97</v>
      </c>
      <c r="G2378" s="431">
        <v>-0.87</v>
      </c>
      <c r="H2378" s="431">
        <v>0</v>
      </c>
      <c r="I2378" s="431">
        <v>0</v>
      </c>
      <c r="J2378" s="431">
        <v>0</v>
      </c>
      <c r="K2378" s="431">
        <v>32.1</v>
      </c>
      <c r="L2378" t="str">
        <f t="shared" si="56"/>
        <v>3-Small C&amp;I</v>
      </c>
      <c r="M2378"/>
      <c r="O2378" s="145"/>
      <c r="P2378"/>
    </row>
    <row r="2379" spans="1:16" x14ac:dyDescent="0.35">
      <c r="A2379">
        <v>2023</v>
      </c>
      <c r="B2379">
        <v>9</v>
      </c>
      <c r="C2379" s="430">
        <v>4</v>
      </c>
      <c r="D2379" s="430">
        <v>201</v>
      </c>
      <c r="E2379" s="430" t="s">
        <v>260</v>
      </c>
      <c r="F2379" s="431">
        <v>439.12</v>
      </c>
      <c r="G2379" s="431">
        <v>-11.54</v>
      </c>
      <c r="H2379" s="431">
        <v>0</v>
      </c>
      <c r="I2379" s="431">
        <v>0</v>
      </c>
      <c r="J2379" s="431">
        <v>0</v>
      </c>
      <c r="K2379" s="431">
        <v>427.58</v>
      </c>
      <c r="L2379" t="str">
        <f t="shared" si="56"/>
        <v>3-Small C&amp;I</v>
      </c>
      <c r="M2379"/>
      <c r="O2379" s="145"/>
      <c r="P2379"/>
    </row>
    <row r="2380" spans="1:16" x14ac:dyDescent="0.35">
      <c r="A2380">
        <v>2023</v>
      </c>
      <c r="B2380">
        <v>9</v>
      </c>
      <c r="C2380" s="430">
        <v>4</v>
      </c>
      <c r="D2380" s="430">
        <v>201</v>
      </c>
      <c r="E2380" s="430" t="s">
        <v>266</v>
      </c>
      <c r="F2380" s="431">
        <v>3213.93</v>
      </c>
      <c r="G2380" s="431">
        <v>-84.51</v>
      </c>
      <c r="H2380" s="431">
        <v>0</v>
      </c>
      <c r="I2380" s="431">
        <v>0</v>
      </c>
      <c r="J2380" s="431">
        <v>0</v>
      </c>
      <c r="K2380" s="431">
        <v>3129.42</v>
      </c>
      <c r="L2380" t="str">
        <f t="shared" si="56"/>
        <v>3-Small C&amp;I</v>
      </c>
      <c r="M2380"/>
      <c r="O2380" s="145"/>
      <c r="P2380"/>
    </row>
    <row r="2381" spans="1:16" x14ac:dyDescent="0.35">
      <c r="A2381">
        <v>2023</v>
      </c>
      <c r="B2381">
        <v>9</v>
      </c>
      <c r="C2381" s="430">
        <v>4</v>
      </c>
      <c r="D2381" s="430">
        <v>201</v>
      </c>
      <c r="E2381" s="430" t="s">
        <v>268</v>
      </c>
      <c r="F2381" s="431">
        <v>112710.5</v>
      </c>
      <c r="G2381" s="431">
        <v>-439.58</v>
      </c>
      <c r="H2381" s="431">
        <v>0</v>
      </c>
      <c r="I2381" s="431">
        <v>0</v>
      </c>
      <c r="J2381" s="431">
        <v>0</v>
      </c>
      <c r="K2381" s="431">
        <v>112270.92</v>
      </c>
      <c r="L2381" t="str">
        <f t="shared" si="56"/>
        <v>4-Medium C&amp;I</v>
      </c>
      <c r="M2381"/>
      <c r="O2381" s="145"/>
      <c r="P2381"/>
    </row>
    <row r="2382" spans="1:16" x14ac:dyDescent="0.35">
      <c r="A2382">
        <v>2023</v>
      </c>
      <c r="B2382">
        <v>9</v>
      </c>
      <c r="C2382" s="430">
        <v>4</v>
      </c>
      <c r="D2382" s="430">
        <v>201</v>
      </c>
      <c r="E2382" s="430" t="s">
        <v>271</v>
      </c>
      <c r="F2382" s="431">
        <v>141.08000000000001</v>
      </c>
      <c r="G2382" s="431">
        <v>-0.55000000000000004</v>
      </c>
      <c r="H2382" s="431">
        <v>0</v>
      </c>
      <c r="I2382" s="431">
        <v>0</v>
      </c>
      <c r="J2382" s="431">
        <v>0</v>
      </c>
      <c r="K2382" s="431">
        <v>140.53</v>
      </c>
      <c r="L2382" t="str">
        <f t="shared" si="56"/>
        <v>4-Medium C&amp;I</v>
      </c>
      <c r="M2382"/>
      <c r="O2382" s="145"/>
      <c r="P2382"/>
    </row>
    <row r="2383" spans="1:16" x14ac:dyDescent="0.35">
      <c r="A2383">
        <v>2023</v>
      </c>
      <c r="B2383">
        <v>9</v>
      </c>
      <c r="C2383" s="430">
        <v>4</v>
      </c>
      <c r="D2383" s="430">
        <v>201</v>
      </c>
      <c r="E2383" s="430" t="s">
        <v>593</v>
      </c>
      <c r="F2383" s="431">
        <v>107967.47</v>
      </c>
      <c r="G2383" s="431">
        <v>-421.07</v>
      </c>
      <c r="H2383" s="431">
        <v>0</v>
      </c>
      <c r="I2383" s="431">
        <v>0</v>
      </c>
      <c r="J2383" s="431">
        <v>0</v>
      </c>
      <c r="K2383" s="431">
        <v>107546.4</v>
      </c>
      <c r="L2383" t="str">
        <f t="shared" si="56"/>
        <v>5-Large C&amp;I</v>
      </c>
      <c r="M2383"/>
      <c r="O2383" s="145"/>
      <c r="P2383"/>
    </row>
    <row r="2384" spans="1:16" x14ac:dyDescent="0.35">
      <c r="A2384">
        <v>2023</v>
      </c>
      <c r="B2384">
        <v>9</v>
      </c>
      <c r="C2384" s="430">
        <v>4</v>
      </c>
      <c r="D2384" s="430">
        <v>201</v>
      </c>
      <c r="E2384" s="430" t="s">
        <v>245</v>
      </c>
      <c r="F2384" s="431">
        <v>1087414.8799999999</v>
      </c>
      <c r="G2384" s="431">
        <v>-21635.55</v>
      </c>
      <c r="H2384" s="431">
        <v>0</v>
      </c>
      <c r="I2384" s="431">
        <v>0</v>
      </c>
      <c r="J2384" s="431">
        <v>0</v>
      </c>
      <c r="K2384" s="431">
        <v>1065779.33</v>
      </c>
      <c r="L2384" t="str">
        <f t="shared" si="56"/>
        <v>1-Residential</v>
      </c>
      <c r="M2384"/>
      <c r="O2384" s="145"/>
      <c r="P2384"/>
    </row>
    <row r="2385" spans="1:16" x14ac:dyDescent="0.35">
      <c r="A2385">
        <v>2023</v>
      </c>
      <c r="B2385">
        <v>9</v>
      </c>
      <c r="C2385" s="430">
        <v>4</v>
      </c>
      <c r="D2385" s="430">
        <v>201</v>
      </c>
      <c r="E2385" s="430" t="s">
        <v>257</v>
      </c>
      <c r="F2385" s="431">
        <v>8445.93</v>
      </c>
      <c r="G2385" s="431">
        <v>-171.23</v>
      </c>
      <c r="H2385" s="431">
        <v>0</v>
      </c>
      <c r="I2385" s="431">
        <v>0</v>
      </c>
      <c r="J2385" s="431">
        <v>0</v>
      </c>
      <c r="K2385" s="431">
        <v>8274.7000000000007</v>
      </c>
      <c r="L2385" t="str">
        <f t="shared" si="56"/>
        <v>2-Low Income Residential</v>
      </c>
      <c r="M2385"/>
      <c r="O2385" s="145"/>
      <c r="P2385"/>
    </row>
    <row r="2386" spans="1:16" x14ac:dyDescent="0.35">
      <c r="A2386">
        <v>2023</v>
      </c>
      <c r="B2386">
        <v>9</v>
      </c>
      <c r="C2386" s="430">
        <v>4</v>
      </c>
      <c r="D2386" s="430">
        <v>201</v>
      </c>
      <c r="E2386" s="430" t="s">
        <v>290</v>
      </c>
      <c r="F2386" s="431">
        <v>1322.51</v>
      </c>
      <c r="G2386" s="431">
        <v>-34.79</v>
      </c>
      <c r="H2386" s="431">
        <v>0</v>
      </c>
      <c r="I2386" s="431">
        <v>0</v>
      </c>
      <c r="J2386" s="431">
        <v>0</v>
      </c>
      <c r="K2386" s="431">
        <v>1287.72</v>
      </c>
      <c r="L2386" t="str">
        <f t="shared" si="56"/>
        <v>Street</v>
      </c>
      <c r="M2386"/>
      <c r="O2386" s="145"/>
      <c r="P2386"/>
    </row>
    <row r="2387" spans="1:16" x14ac:dyDescent="0.35">
      <c r="A2387">
        <v>2023</v>
      </c>
      <c r="B2387">
        <v>9</v>
      </c>
      <c r="C2387" s="430">
        <v>4</v>
      </c>
      <c r="D2387" s="430">
        <v>201</v>
      </c>
      <c r="E2387" s="430" t="s">
        <v>301</v>
      </c>
      <c r="F2387" s="431">
        <v>568.54</v>
      </c>
      <c r="G2387" s="431">
        <v>-14.96</v>
      </c>
      <c r="H2387" s="431">
        <v>0</v>
      </c>
      <c r="I2387" s="431">
        <v>0</v>
      </c>
      <c r="J2387" s="431">
        <v>0</v>
      </c>
      <c r="K2387" s="431">
        <v>553.58000000000004</v>
      </c>
      <c r="L2387" t="str">
        <f t="shared" si="56"/>
        <v>Street</v>
      </c>
      <c r="M2387"/>
      <c r="O2387" s="145"/>
      <c r="P2387"/>
    </row>
    <row r="2388" spans="1:16" x14ac:dyDescent="0.35">
      <c r="A2388">
        <v>2023</v>
      </c>
      <c r="B2388">
        <v>9</v>
      </c>
      <c r="C2388" s="430">
        <v>4</v>
      </c>
      <c r="D2388" s="430">
        <v>201</v>
      </c>
      <c r="E2388" s="430" t="s">
        <v>305</v>
      </c>
      <c r="F2388" s="431">
        <v>2.1</v>
      </c>
      <c r="G2388" s="431">
        <v>-0.06</v>
      </c>
      <c r="H2388" s="431">
        <v>0</v>
      </c>
      <c r="I2388" s="431">
        <v>0</v>
      </c>
      <c r="J2388" s="431">
        <v>0</v>
      </c>
      <c r="K2388" s="431">
        <v>2.04</v>
      </c>
      <c r="L2388" t="str">
        <f t="shared" si="56"/>
        <v>Street</v>
      </c>
      <c r="M2388"/>
      <c r="O2388" s="145"/>
      <c r="P2388"/>
    </row>
    <row r="2389" spans="1:16" x14ac:dyDescent="0.35">
      <c r="A2389">
        <v>2023</v>
      </c>
      <c r="B2389">
        <v>9</v>
      </c>
      <c r="C2389" s="430">
        <v>4</v>
      </c>
      <c r="D2389" s="430">
        <v>201</v>
      </c>
      <c r="E2389" s="430" t="s">
        <v>248</v>
      </c>
      <c r="F2389" s="431">
        <v>79389.94</v>
      </c>
      <c r="G2389" s="431">
        <v>-2087.9899999999998</v>
      </c>
      <c r="H2389" s="431">
        <v>0</v>
      </c>
      <c r="I2389" s="431">
        <v>0</v>
      </c>
      <c r="J2389" s="431">
        <v>0</v>
      </c>
      <c r="K2389" s="431">
        <v>77301.95</v>
      </c>
      <c r="L2389" t="str">
        <f t="shared" si="56"/>
        <v>3-Small C&amp;I</v>
      </c>
      <c r="M2389"/>
      <c r="O2389" s="145"/>
      <c r="P2389"/>
    </row>
    <row r="2390" spans="1:16" x14ac:dyDescent="0.35">
      <c r="A2390">
        <v>2023</v>
      </c>
      <c r="B2390">
        <v>9</v>
      </c>
      <c r="C2390" s="430">
        <v>4</v>
      </c>
      <c r="D2390" s="430">
        <v>201</v>
      </c>
      <c r="E2390" s="430" t="s">
        <v>260</v>
      </c>
      <c r="F2390" s="431">
        <v>194.8</v>
      </c>
      <c r="G2390" s="431">
        <v>-5.12</v>
      </c>
      <c r="H2390" s="431">
        <v>0</v>
      </c>
      <c r="I2390" s="431">
        <v>0</v>
      </c>
      <c r="J2390" s="431">
        <v>0</v>
      </c>
      <c r="K2390" s="431">
        <v>189.68</v>
      </c>
      <c r="L2390" t="str">
        <f t="shared" si="56"/>
        <v>3-Small C&amp;I</v>
      </c>
      <c r="M2390"/>
      <c r="O2390" s="145"/>
      <c r="P2390"/>
    </row>
    <row r="2391" spans="1:16" x14ac:dyDescent="0.35">
      <c r="A2391">
        <v>2023</v>
      </c>
      <c r="B2391">
        <v>9</v>
      </c>
      <c r="C2391" s="430">
        <v>4</v>
      </c>
      <c r="D2391" s="430">
        <v>201</v>
      </c>
      <c r="E2391" s="430" t="s">
        <v>266</v>
      </c>
      <c r="F2391" s="431">
        <v>659.83</v>
      </c>
      <c r="G2391" s="431">
        <v>-17.350000000000001</v>
      </c>
      <c r="H2391" s="431">
        <v>0</v>
      </c>
      <c r="I2391" s="431">
        <v>0</v>
      </c>
      <c r="J2391" s="431">
        <v>0</v>
      </c>
      <c r="K2391" s="431">
        <v>642.48</v>
      </c>
      <c r="L2391" t="str">
        <f t="shared" si="56"/>
        <v>3-Small C&amp;I</v>
      </c>
      <c r="M2391"/>
      <c r="O2391" s="145"/>
      <c r="P2391"/>
    </row>
    <row r="2392" spans="1:16" x14ac:dyDescent="0.35">
      <c r="A2392">
        <v>2023</v>
      </c>
      <c r="B2392">
        <v>9</v>
      </c>
      <c r="C2392" s="430">
        <v>4</v>
      </c>
      <c r="D2392" s="430">
        <v>201</v>
      </c>
      <c r="E2392" s="430" t="s">
        <v>268</v>
      </c>
      <c r="F2392" s="431">
        <v>70315.149999999994</v>
      </c>
      <c r="G2392" s="431">
        <v>-274.22000000000003</v>
      </c>
      <c r="H2392" s="431">
        <v>0</v>
      </c>
      <c r="I2392" s="431">
        <v>0</v>
      </c>
      <c r="J2392" s="431">
        <v>0</v>
      </c>
      <c r="K2392" s="431">
        <v>70040.929999999993</v>
      </c>
      <c r="L2392" t="str">
        <f t="shared" si="56"/>
        <v>4-Medium C&amp;I</v>
      </c>
      <c r="M2392"/>
      <c r="O2392" s="145"/>
      <c r="P2392"/>
    </row>
    <row r="2393" spans="1:16" x14ac:dyDescent="0.35">
      <c r="A2393">
        <v>2023</v>
      </c>
      <c r="B2393">
        <v>9</v>
      </c>
      <c r="C2393" s="430">
        <v>4</v>
      </c>
      <c r="D2393" s="430">
        <v>201</v>
      </c>
      <c r="E2393" s="430" t="s">
        <v>245</v>
      </c>
      <c r="F2393" s="431">
        <v>168592.17</v>
      </c>
      <c r="G2393" s="431">
        <v>-3355.03</v>
      </c>
      <c r="H2393" s="431">
        <v>0</v>
      </c>
      <c r="I2393" s="431">
        <v>0</v>
      </c>
      <c r="J2393" s="431">
        <v>0</v>
      </c>
      <c r="K2393" s="431">
        <v>165237.14000000001</v>
      </c>
      <c r="L2393" t="str">
        <f t="shared" si="56"/>
        <v>1-Residential</v>
      </c>
      <c r="M2393"/>
      <c r="O2393" s="145"/>
      <c r="P2393"/>
    </row>
    <row r="2394" spans="1:16" x14ac:dyDescent="0.35">
      <c r="A2394">
        <v>2023</v>
      </c>
      <c r="B2394">
        <v>9</v>
      </c>
      <c r="C2394" s="430">
        <v>4</v>
      </c>
      <c r="D2394" s="430">
        <v>201</v>
      </c>
      <c r="E2394" s="430" t="s">
        <v>257</v>
      </c>
      <c r="F2394" s="431">
        <v>79.55</v>
      </c>
      <c r="G2394" s="431">
        <v>-1.58</v>
      </c>
      <c r="H2394" s="431">
        <v>0</v>
      </c>
      <c r="I2394" s="431">
        <v>0</v>
      </c>
      <c r="J2394" s="431">
        <v>0</v>
      </c>
      <c r="K2394" s="431">
        <v>77.97</v>
      </c>
      <c r="L2394" t="str">
        <f t="shared" si="56"/>
        <v>2-Low Income Residential</v>
      </c>
      <c r="M2394"/>
      <c r="O2394" s="145"/>
      <c r="P2394"/>
    </row>
    <row r="2395" spans="1:16" x14ac:dyDescent="0.35">
      <c r="A2395">
        <v>2023</v>
      </c>
      <c r="B2395">
        <v>9</v>
      </c>
      <c r="C2395" s="432">
        <v>5</v>
      </c>
      <c r="D2395" s="432">
        <v>201</v>
      </c>
      <c r="E2395" s="432" t="s">
        <v>248</v>
      </c>
      <c r="F2395" s="433">
        <v>11627110.6</v>
      </c>
      <c r="G2395" s="433">
        <v>-305056.02</v>
      </c>
      <c r="H2395" s="433">
        <v>0</v>
      </c>
      <c r="I2395" s="433">
        <v>0</v>
      </c>
      <c r="J2395" s="433">
        <v>0</v>
      </c>
      <c r="K2395" s="433">
        <v>11322054.58</v>
      </c>
      <c r="L2395" t="str">
        <f t="shared" si="56"/>
        <v>3-Small C&amp;I</v>
      </c>
      <c r="M2395"/>
      <c r="O2395" s="145"/>
      <c r="P2395"/>
    </row>
    <row r="2396" spans="1:16" x14ac:dyDescent="0.35">
      <c r="A2396">
        <v>2023</v>
      </c>
      <c r="B2396">
        <v>9</v>
      </c>
      <c r="C2396" s="432">
        <v>5</v>
      </c>
      <c r="D2396" s="432">
        <v>201</v>
      </c>
      <c r="E2396" s="432" t="s">
        <v>253</v>
      </c>
      <c r="F2396" s="433">
        <v>682.66</v>
      </c>
      <c r="G2396" s="433">
        <v>-17.96</v>
      </c>
      <c r="H2396" s="433">
        <v>0</v>
      </c>
      <c r="I2396" s="433">
        <v>0</v>
      </c>
      <c r="J2396" s="433">
        <v>0</v>
      </c>
      <c r="K2396" s="433">
        <v>664.7</v>
      </c>
      <c r="L2396" t="str">
        <f t="shared" si="56"/>
        <v>3-Small C&amp;I</v>
      </c>
      <c r="M2396"/>
      <c r="O2396" s="145"/>
      <c r="P2396"/>
    </row>
    <row r="2397" spans="1:16" x14ac:dyDescent="0.35">
      <c r="A2397">
        <v>2023</v>
      </c>
      <c r="B2397">
        <v>9</v>
      </c>
      <c r="C2397" s="432">
        <v>5</v>
      </c>
      <c r="D2397" s="432">
        <v>201</v>
      </c>
      <c r="E2397" s="432" t="s">
        <v>255</v>
      </c>
      <c r="F2397" s="433">
        <v>12373.39</v>
      </c>
      <c r="G2397" s="433">
        <v>-325</v>
      </c>
      <c r="H2397" s="433">
        <v>0</v>
      </c>
      <c r="I2397" s="433">
        <v>0</v>
      </c>
      <c r="J2397" s="433">
        <v>0</v>
      </c>
      <c r="K2397" s="433">
        <v>12048.39</v>
      </c>
      <c r="L2397" t="str">
        <f t="shared" si="56"/>
        <v>3-Small C&amp;I</v>
      </c>
      <c r="M2397"/>
      <c r="O2397" s="145"/>
      <c r="P2397"/>
    </row>
    <row r="2398" spans="1:16" x14ac:dyDescent="0.35">
      <c r="A2398">
        <v>2023</v>
      </c>
      <c r="B2398">
        <v>9</v>
      </c>
      <c r="C2398" s="432">
        <v>5</v>
      </c>
      <c r="D2398" s="432">
        <v>201</v>
      </c>
      <c r="E2398" s="432" t="s">
        <v>260</v>
      </c>
      <c r="F2398" s="433">
        <v>148871.60999999999</v>
      </c>
      <c r="G2398" s="433">
        <v>-3914.58</v>
      </c>
      <c r="H2398" s="433">
        <v>0</v>
      </c>
      <c r="I2398" s="433">
        <v>0</v>
      </c>
      <c r="J2398" s="433">
        <v>0</v>
      </c>
      <c r="K2398" s="433">
        <v>144957.03</v>
      </c>
      <c r="L2398" t="str">
        <f t="shared" si="56"/>
        <v>3-Small C&amp;I</v>
      </c>
      <c r="M2398"/>
      <c r="O2398" s="145"/>
      <c r="P2398"/>
    </row>
    <row r="2399" spans="1:16" x14ac:dyDescent="0.35">
      <c r="A2399">
        <v>2023</v>
      </c>
      <c r="B2399">
        <v>9</v>
      </c>
      <c r="C2399" s="432">
        <v>5</v>
      </c>
      <c r="D2399" s="432">
        <v>201</v>
      </c>
      <c r="E2399" s="432" t="s">
        <v>266</v>
      </c>
      <c r="F2399" s="433">
        <v>967205.88</v>
      </c>
      <c r="G2399" s="433">
        <v>-25449.48</v>
      </c>
      <c r="H2399" s="433">
        <v>0</v>
      </c>
      <c r="I2399" s="433">
        <v>0</v>
      </c>
      <c r="J2399" s="433">
        <v>0</v>
      </c>
      <c r="K2399" s="433">
        <v>941756.4</v>
      </c>
      <c r="L2399" t="str">
        <f t="shared" si="56"/>
        <v>3-Small C&amp;I</v>
      </c>
      <c r="M2399"/>
      <c r="O2399" s="145"/>
      <c r="P2399"/>
    </row>
    <row r="2400" spans="1:16" x14ac:dyDescent="0.35">
      <c r="A2400">
        <v>2023</v>
      </c>
      <c r="B2400">
        <v>9</v>
      </c>
      <c r="C2400" s="432">
        <v>5</v>
      </c>
      <c r="D2400" s="432">
        <v>201</v>
      </c>
      <c r="E2400" s="432" t="s">
        <v>268</v>
      </c>
      <c r="F2400" s="433">
        <v>14994445.199999999</v>
      </c>
      <c r="G2400" s="433">
        <v>-58580.14</v>
      </c>
      <c r="H2400" s="433">
        <v>0</v>
      </c>
      <c r="I2400" s="433">
        <v>0</v>
      </c>
      <c r="J2400" s="433">
        <v>0</v>
      </c>
      <c r="K2400" s="433">
        <v>14935865.060000001</v>
      </c>
      <c r="L2400" t="str">
        <f t="shared" si="56"/>
        <v>4-Medium C&amp;I</v>
      </c>
      <c r="M2400"/>
      <c r="O2400" s="145"/>
      <c r="P2400"/>
    </row>
    <row r="2401" spans="1:16" x14ac:dyDescent="0.35">
      <c r="A2401">
        <v>2023</v>
      </c>
      <c r="B2401">
        <v>9</v>
      </c>
      <c r="C2401" s="432">
        <v>5</v>
      </c>
      <c r="D2401" s="432">
        <v>201</v>
      </c>
      <c r="E2401" s="432" t="s">
        <v>271</v>
      </c>
      <c r="F2401" s="433">
        <v>669885.22</v>
      </c>
      <c r="G2401" s="433">
        <v>-2598.9699999999998</v>
      </c>
      <c r="H2401" s="433">
        <v>0</v>
      </c>
      <c r="I2401" s="433">
        <v>0</v>
      </c>
      <c r="J2401" s="433">
        <v>0</v>
      </c>
      <c r="K2401" s="433">
        <v>667286.25</v>
      </c>
      <c r="L2401" t="str">
        <f t="shared" si="56"/>
        <v>4-Medium C&amp;I</v>
      </c>
      <c r="M2401"/>
      <c r="O2401" s="145"/>
      <c r="P2401"/>
    </row>
    <row r="2402" spans="1:16" x14ac:dyDescent="0.35">
      <c r="A2402">
        <v>2023</v>
      </c>
      <c r="B2402">
        <v>9</v>
      </c>
      <c r="C2402" s="432">
        <v>5</v>
      </c>
      <c r="D2402" s="432">
        <v>201</v>
      </c>
      <c r="E2402" s="432" t="s">
        <v>274</v>
      </c>
      <c r="F2402" s="433">
        <v>465207.84</v>
      </c>
      <c r="G2402" s="433">
        <v>-1814.28</v>
      </c>
      <c r="H2402" s="433">
        <v>0</v>
      </c>
      <c r="I2402" s="433">
        <v>0</v>
      </c>
      <c r="J2402" s="433">
        <v>0</v>
      </c>
      <c r="K2402" s="433">
        <v>463393.56</v>
      </c>
      <c r="L2402" t="str">
        <f t="shared" si="56"/>
        <v>4-Medium C&amp;I</v>
      </c>
      <c r="M2402"/>
      <c r="O2402" s="145"/>
      <c r="P2402"/>
    </row>
    <row r="2403" spans="1:16" x14ac:dyDescent="0.35">
      <c r="A2403">
        <v>2023</v>
      </c>
      <c r="B2403">
        <v>9</v>
      </c>
      <c r="C2403" s="432">
        <v>5</v>
      </c>
      <c r="D2403" s="432">
        <v>201</v>
      </c>
      <c r="E2403" s="432" t="s">
        <v>593</v>
      </c>
      <c r="F2403" s="433">
        <v>28947672.77</v>
      </c>
      <c r="G2403" s="433">
        <v>-112400.99</v>
      </c>
      <c r="H2403" s="433">
        <v>0</v>
      </c>
      <c r="I2403" s="433">
        <v>0</v>
      </c>
      <c r="J2403" s="433">
        <v>0</v>
      </c>
      <c r="K2403" s="433">
        <v>28835271.780000001</v>
      </c>
      <c r="L2403" t="str">
        <f t="shared" si="56"/>
        <v>5-Large C&amp;I</v>
      </c>
      <c r="M2403"/>
      <c r="O2403" s="145"/>
      <c r="P2403"/>
    </row>
    <row r="2404" spans="1:16" x14ac:dyDescent="0.35">
      <c r="A2404">
        <v>2023</v>
      </c>
      <c r="B2404">
        <v>9</v>
      </c>
      <c r="C2404" s="432">
        <v>5</v>
      </c>
      <c r="D2404" s="432">
        <v>201</v>
      </c>
      <c r="E2404" s="432" t="s">
        <v>245</v>
      </c>
      <c r="F2404" s="433">
        <v>47614863.359999999</v>
      </c>
      <c r="G2404" s="433">
        <v>-947442.4</v>
      </c>
      <c r="H2404" s="433">
        <v>0</v>
      </c>
      <c r="I2404" s="433">
        <v>0</v>
      </c>
      <c r="J2404" s="433">
        <v>0</v>
      </c>
      <c r="K2404" s="433">
        <v>46667420.960000001</v>
      </c>
      <c r="L2404" t="str">
        <f t="shared" si="56"/>
        <v>1-Residential</v>
      </c>
      <c r="M2404"/>
      <c r="O2404" s="145"/>
      <c r="P2404"/>
    </row>
    <row r="2405" spans="1:16" x14ac:dyDescent="0.35">
      <c r="A2405">
        <v>2023</v>
      </c>
      <c r="B2405">
        <v>9</v>
      </c>
      <c r="C2405" s="432">
        <v>5</v>
      </c>
      <c r="D2405" s="432">
        <v>201</v>
      </c>
      <c r="E2405" s="432" t="s">
        <v>257</v>
      </c>
      <c r="F2405" s="433">
        <v>7401890.1900000004</v>
      </c>
      <c r="G2405" s="433">
        <v>-147032.63</v>
      </c>
      <c r="H2405" s="433">
        <v>0</v>
      </c>
      <c r="I2405" s="433">
        <v>0</v>
      </c>
      <c r="J2405" s="433">
        <v>0</v>
      </c>
      <c r="K2405" s="433">
        <v>7254857.5599999996</v>
      </c>
      <c r="L2405" t="str">
        <f t="shared" si="56"/>
        <v>2-Low Income Residential</v>
      </c>
      <c r="M2405"/>
      <c r="O2405" s="145"/>
      <c r="P2405"/>
    </row>
    <row r="2406" spans="1:16" x14ac:dyDescent="0.35">
      <c r="A2406">
        <v>2023</v>
      </c>
      <c r="B2406">
        <v>9</v>
      </c>
      <c r="C2406" s="432">
        <v>5</v>
      </c>
      <c r="D2406" s="432">
        <v>201</v>
      </c>
      <c r="E2406" s="432" t="s">
        <v>290</v>
      </c>
      <c r="F2406" s="433">
        <v>89082.65</v>
      </c>
      <c r="G2406" s="433">
        <v>-2342.9299999999998</v>
      </c>
      <c r="H2406" s="433">
        <v>0</v>
      </c>
      <c r="I2406" s="433">
        <v>0</v>
      </c>
      <c r="J2406" s="433">
        <v>0</v>
      </c>
      <c r="K2406" s="433">
        <v>86739.72</v>
      </c>
      <c r="L2406" t="str">
        <f t="shared" si="56"/>
        <v>Street</v>
      </c>
      <c r="M2406"/>
      <c r="O2406" s="145"/>
      <c r="P2406"/>
    </row>
    <row r="2407" spans="1:16" x14ac:dyDescent="0.35">
      <c r="A2407">
        <v>2023</v>
      </c>
      <c r="B2407">
        <v>9</v>
      </c>
      <c r="C2407" s="432">
        <v>5</v>
      </c>
      <c r="D2407" s="432">
        <v>201</v>
      </c>
      <c r="E2407" s="432" t="s">
        <v>595</v>
      </c>
      <c r="F2407" s="433">
        <v>3506.99</v>
      </c>
      <c r="G2407" s="433">
        <v>-92.24</v>
      </c>
      <c r="H2407" s="433">
        <v>0</v>
      </c>
      <c r="I2407" s="433">
        <v>0</v>
      </c>
      <c r="J2407" s="433">
        <v>0</v>
      </c>
      <c r="K2407" s="433">
        <v>3414.75</v>
      </c>
      <c r="L2407" t="str">
        <f t="shared" si="56"/>
        <v>Street</v>
      </c>
      <c r="M2407"/>
      <c r="O2407" s="145"/>
      <c r="P2407"/>
    </row>
    <row r="2408" spans="1:16" x14ac:dyDescent="0.35">
      <c r="A2408">
        <v>2023</v>
      </c>
      <c r="B2408">
        <v>9</v>
      </c>
      <c r="C2408" s="432">
        <v>5</v>
      </c>
      <c r="D2408" s="432">
        <v>201</v>
      </c>
      <c r="E2408" s="432" t="s">
        <v>297</v>
      </c>
      <c r="F2408" s="433">
        <v>472.35</v>
      </c>
      <c r="G2408" s="433">
        <v>-12.42</v>
      </c>
      <c r="H2408" s="433">
        <v>0</v>
      </c>
      <c r="I2408" s="433">
        <v>0</v>
      </c>
      <c r="J2408" s="433">
        <v>0</v>
      </c>
      <c r="K2408" s="433">
        <v>459.93</v>
      </c>
      <c r="L2408" t="str">
        <f t="shared" si="56"/>
        <v>Street</v>
      </c>
      <c r="M2408"/>
      <c r="O2408" s="145"/>
      <c r="P2408"/>
    </row>
    <row r="2409" spans="1:16" x14ac:dyDescent="0.35">
      <c r="A2409">
        <v>2023</v>
      </c>
      <c r="B2409">
        <v>9</v>
      </c>
      <c r="C2409" s="432">
        <v>5</v>
      </c>
      <c r="D2409" s="432">
        <v>201</v>
      </c>
      <c r="E2409" s="432" t="s">
        <v>301</v>
      </c>
      <c r="F2409" s="433">
        <v>422.45</v>
      </c>
      <c r="G2409" s="433">
        <v>-11.12</v>
      </c>
      <c r="H2409" s="433">
        <v>0</v>
      </c>
      <c r="I2409" s="433">
        <v>0</v>
      </c>
      <c r="J2409" s="433">
        <v>0</v>
      </c>
      <c r="K2409" s="433">
        <v>411.33</v>
      </c>
      <c r="L2409" t="str">
        <f t="shared" si="56"/>
        <v>Street</v>
      </c>
      <c r="M2409"/>
      <c r="O2409" s="145"/>
      <c r="P2409"/>
    </row>
    <row r="2410" spans="1:16" x14ac:dyDescent="0.35">
      <c r="A2410">
        <v>2023</v>
      </c>
      <c r="B2410">
        <v>9</v>
      </c>
      <c r="C2410" s="432">
        <v>5</v>
      </c>
      <c r="D2410" s="432">
        <v>201</v>
      </c>
      <c r="E2410" s="432" t="s">
        <v>305</v>
      </c>
      <c r="F2410" s="433">
        <v>162000.19</v>
      </c>
      <c r="G2410" s="433">
        <v>-4276.1499999999996</v>
      </c>
      <c r="H2410" s="433">
        <v>0</v>
      </c>
      <c r="I2410" s="433">
        <v>0</v>
      </c>
      <c r="J2410" s="433">
        <v>0</v>
      </c>
      <c r="K2410" s="433">
        <v>157724.04</v>
      </c>
      <c r="L2410" t="str">
        <f t="shared" si="56"/>
        <v>Street</v>
      </c>
      <c r="M2410"/>
      <c r="O2410" s="145"/>
      <c r="P2410"/>
    </row>
    <row r="2411" spans="1:16" x14ac:dyDescent="0.35">
      <c r="A2411">
        <v>2023</v>
      </c>
      <c r="B2411">
        <v>9</v>
      </c>
      <c r="C2411" s="432">
        <v>5</v>
      </c>
      <c r="D2411" s="432">
        <v>201</v>
      </c>
      <c r="E2411" s="432" t="s">
        <v>596</v>
      </c>
      <c r="F2411" s="433">
        <v>211354.69</v>
      </c>
      <c r="G2411" s="433">
        <v>-5558.61</v>
      </c>
      <c r="H2411" s="433">
        <v>0</v>
      </c>
      <c r="I2411" s="433">
        <v>0</v>
      </c>
      <c r="J2411" s="433">
        <v>0</v>
      </c>
      <c r="K2411" s="433">
        <v>205796.08</v>
      </c>
      <c r="L2411" t="str">
        <f t="shared" si="56"/>
        <v>Street</v>
      </c>
      <c r="M2411"/>
      <c r="O2411" s="145"/>
      <c r="P2411"/>
    </row>
    <row r="2412" spans="1:16" x14ac:dyDescent="0.35">
      <c r="A2412">
        <v>2023</v>
      </c>
      <c r="B2412">
        <v>9</v>
      </c>
      <c r="C2412" s="432">
        <v>5</v>
      </c>
      <c r="D2412" s="432">
        <v>201</v>
      </c>
      <c r="E2412" s="432" t="s">
        <v>310</v>
      </c>
      <c r="F2412" s="433">
        <v>44.51</v>
      </c>
      <c r="G2412" s="433">
        <v>-1.17</v>
      </c>
      <c r="H2412" s="433">
        <v>0</v>
      </c>
      <c r="I2412" s="433">
        <v>0</v>
      </c>
      <c r="J2412" s="433">
        <v>0</v>
      </c>
      <c r="K2412" s="433">
        <v>43.34</v>
      </c>
      <c r="L2412" t="str">
        <f t="shared" si="56"/>
        <v>Street</v>
      </c>
      <c r="M2412"/>
      <c r="O2412" s="145"/>
      <c r="P2412"/>
    </row>
    <row r="2413" spans="1:16" x14ac:dyDescent="0.35">
      <c r="A2413">
        <v>2023</v>
      </c>
      <c r="B2413">
        <v>9</v>
      </c>
      <c r="C2413" s="432">
        <v>5</v>
      </c>
      <c r="D2413" s="432">
        <v>201</v>
      </c>
      <c r="E2413" s="432" t="s">
        <v>248</v>
      </c>
      <c r="F2413" s="433">
        <v>1243619.48</v>
      </c>
      <c r="G2413" s="433">
        <v>-32767.79</v>
      </c>
      <c r="H2413" s="433">
        <v>0</v>
      </c>
      <c r="I2413" s="433">
        <v>0</v>
      </c>
      <c r="J2413" s="433">
        <v>0</v>
      </c>
      <c r="K2413" s="433">
        <v>1210851.69</v>
      </c>
      <c r="L2413" t="str">
        <f t="shared" si="56"/>
        <v>3-Small C&amp;I</v>
      </c>
      <c r="M2413"/>
      <c r="O2413" s="145"/>
      <c r="P2413"/>
    </row>
    <row r="2414" spans="1:16" x14ac:dyDescent="0.35">
      <c r="A2414">
        <v>2023</v>
      </c>
      <c r="B2414">
        <v>9</v>
      </c>
      <c r="C2414" s="432">
        <v>5</v>
      </c>
      <c r="D2414" s="432">
        <v>201</v>
      </c>
      <c r="E2414" s="432" t="s">
        <v>255</v>
      </c>
      <c r="F2414" s="433">
        <v>2444.9699999999998</v>
      </c>
      <c r="G2414" s="433">
        <v>-64.25</v>
      </c>
      <c r="H2414" s="433">
        <v>0</v>
      </c>
      <c r="I2414" s="433">
        <v>0</v>
      </c>
      <c r="J2414" s="433">
        <v>0</v>
      </c>
      <c r="K2414" s="433">
        <v>2380.7199999999998</v>
      </c>
      <c r="L2414" t="str">
        <f t="shared" si="56"/>
        <v>3-Small C&amp;I</v>
      </c>
      <c r="M2414"/>
      <c r="O2414" s="145"/>
      <c r="P2414"/>
    </row>
    <row r="2415" spans="1:16" x14ac:dyDescent="0.35">
      <c r="A2415">
        <v>2023</v>
      </c>
      <c r="B2415">
        <v>9</v>
      </c>
      <c r="C2415" s="432">
        <v>5</v>
      </c>
      <c r="D2415" s="432">
        <v>201</v>
      </c>
      <c r="E2415" s="432" t="s">
        <v>260</v>
      </c>
      <c r="F2415" s="433">
        <v>8050.88</v>
      </c>
      <c r="G2415" s="433">
        <v>-211.74</v>
      </c>
      <c r="H2415" s="433">
        <v>0</v>
      </c>
      <c r="I2415" s="433">
        <v>0</v>
      </c>
      <c r="J2415" s="433">
        <v>0</v>
      </c>
      <c r="K2415" s="433">
        <v>7839.14</v>
      </c>
      <c r="L2415" t="str">
        <f t="shared" si="56"/>
        <v>3-Small C&amp;I</v>
      </c>
      <c r="M2415"/>
      <c r="O2415" s="145"/>
      <c r="P2415"/>
    </row>
    <row r="2416" spans="1:16" x14ac:dyDescent="0.35">
      <c r="A2416">
        <v>2023</v>
      </c>
      <c r="B2416">
        <v>9</v>
      </c>
      <c r="C2416" s="432">
        <v>5</v>
      </c>
      <c r="D2416" s="432">
        <v>201</v>
      </c>
      <c r="E2416" s="432" t="s">
        <v>266</v>
      </c>
      <c r="F2416" s="433">
        <v>105683.28</v>
      </c>
      <c r="G2416" s="433">
        <v>-2718.17</v>
      </c>
      <c r="H2416" s="433">
        <v>0</v>
      </c>
      <c r="I2416" s="433">
        <v>0</v>
      </c>
      <c r="J2416" s="433">
        <v>0</v>
      </c>
      <c r="K2416" s="433">
        <v>102965.11</v>
      </c>
      <c r="L2416" t="str">
        <f t="shared" si="56"/>
        <v>3-Small C&amp;I</v>
      </c>
      <c r="M2416"/>
      <c r="O2416" s="145"/>
      <c r="P2416"/>
    </row>
    <row r="2417" spans="1:16" x14ac:dyDescent="0.35">
      <c r="A2417">
        <v>2023</v>
      </c>
      <c r="B2417">
        <v>9</v>
      </c>
      <c r="C2417" s="432">
        <v>5</v>
      </c>
      <c r="D2417" s="432">
        <v>201</v>
      </c>
      <c r="E2417" s="432" t="s">
        <v>268</v>
      </c>
      <c r="F2417" s="433">
        <v>1334527.47</v>
      </c>
      <c r="G2417" s="433">
        <v>-5180.58</v>
      </c>
      <c r="H2417" s="433">
        <v>0</v>
      </c>
      <c r="I2417" s="433">
        <v>0</v>
      </c>
      <c r="J2417" s="433">
        <v>0</v>
      </c>
      <c r="K2417" s="433">
        <v>1329346.8899999999</v>
      </c>
      <c r="L2417" t="str">
        <f t="shared" si="56"/>
        <v>4-Medium C&amp;I</v>
      </c>
      <c r="M2417"/>
      <c r="O2417" s="145"/>
      <c r="P2417"/>
    </row>
    <row r="2418" spans="1:16" x14ac:dyDescent="0.35">
      <c r="A2418">
        <v>2023</v>
      </c>
      <c r="B2418">
        <v>9</v>
      </c>
      <c r="C2418" s="432">
        <v>5</v>
      </c>
      <c r="D2418" s="432">
        <v>201</v>
      </c>
      <c r="E2418" s="432" t="s">
        <v>271</v>
      </c>
      <c r="F2418" s="433">
        <v>46580.1</v>
      </c>
      <c r="G2418" s="433">
        <v>-181.64</v>
      </c>
      <c r="H2418" s="433">
        <v>0</v>
      </c>
      <c r="I2418" s="433">
        <v>0</v>
      </c>
      <c r="J2418" s="433">
        <v>0</v>
      </c>
      <c r="K2418" s="433">
        <v>46398.46</v>
      </c>
      <c r="L2418" t="str">
        <f t="shared" si="56"/>
        <v>4-Medium C&amp;I</v>
      </c>
      <c r="M2418"/>
      <c r="O2418" s="145"/>
      <c r="P2418"/>
    </row>
    <row r="2419" spans="1:16" x14ac:dyDescent="0.35">
      <c r="A2419">
        <v>2023</v>
      </c>
      <c r="B2419">
        <v>9</v>
      </c>
      <c r="C2419" s="432">
        <v>5</v>
      </c>
      <c r="D2419" s="432">
        <v>201</v>
      </c>
      <c r="E2419" s="432" t="s">
        <v>274</v>
      </c>
      <c r="F2419" s="433">
        <v>30829.83</v>
      </c>
      <c r="G2419" s="433">
        <v>-120.24</v>
      </c>
      <c r="H2419" s="433">
        <v>0</v>
      </c>
      <c r="I2419" s="433">
        <v>0</v>
      </c>
      <c r="J2419" s="433">
        <v>0</v>
      </c>
      <c r="K2419" s="433">
        <v>30709.59</v>
      </c>
      <c r="L2419" t="str">
        <f t="shared" si="56"/>
        <v>4-Medium C&amp;I</v>
      </c>
      <c r="M2419"/>
      <c r="O2419" s="145"/>
      <c r="P2419"/>
    </row>
    <row r="2420" spans="1:16" x14ac:dyDescent="0.35">
      <c r="A2420">
        <v>2023</v>
      </c>
      <c r="B2420">
        <v>9</v>
      </c>
      <c r="C2420" s="432">
        <v>5</v>
      </c>
      <c r="D2420" s="432">
        <v>201</v>
      </c>
      <c r="E2420" s="432" t="s">
        <v>593</v>
      </c>
      <c r="F2420" s="433">
        <v>2959589.19</v>
      </c>
      <c r="G2420" s="433">
        <v>-11542.35</v>
      </c>
      <c r="H2420" s="433">
        <v>0</v>
      </c>
      <c r="I2420" s="433">
        <v>0</v>
      </c>
      <c r="J2420" s="433">
        <v>0</v>
      </c>
      <c r="K2420" s="433">
        <v>2948046.84</v>
      </c>
      <c r="L2420" t="str">
        <f t="shared" si="56"/>
        <v>5-Large C&amp;I</v>
      </c>
      <c r="M2420"/>
      <c r="O2420" s="145"/>
      <c r="P2420"/>
    </row>
    <row r="2421" spans="1:16" x14ac:dyDescent="0.35">
      <c r="A2421">
        <v>2023</v>
      </c>
      <c r="B2421">
        <v>9</v>
      </c>
      <c r="C2421" s="432">
        <v>5</v>
      </c>
      <c r="D2421" s="432">
        <v>201</v>
      </c>
      <c r="E2421" s="432" t="s">
        <v>245</v>
      </c>
      <c r="F2421" s="433">
        <v>4054852.31</v>
      </c>
      <c r="G2421" s="433">
        <v>-80670.98</v>
      </c>
      <c r="H2421" s="433">
        <v>0</v>
      </c>
      <c r="I2421" s="433">
        <v>0</v>
      </c>
      <c r="J2421" s="433">
        <v>0</v>
      </c>
      <c r="K2421" s="433">
        <v>3974181.33</v>
      </c>
      <c r="L2421" t="str">
        <f t="shared" si="56"/>
        <v>1-Residential</v>
      </c>
      <c r="M2421"/>
      <c r="O2421" s="145"/>
      <c r="P2421"/>
    </row>
    <row r="2422" spans="1:16" x14ac:dyDescent="0.35">
      <c r="A2422">
        <v>2023</v>
      </c>
      <c r="B2422">
        <v>9</v>
      </c>
      <c r="C2422" s="432">
        <v>5</v>
      </c>
      <c r="D2422" s="432">
        <v>201</v>
      </c>
      <c r="E2422" s="432" t="s">
        <v>257</v>
      </c>
      <c r="F2422" s="433">
        <v>545323.71</v>
      </c>
      <c r="G2422" s="433">
        <v>-10825.53</v>
      </c>
      <c r="H2422" s="433">
        <v>0</v>
      </c>
      <c r="I2422" s="433">
        <v>0</v>
      </c>
      <c r="J2422" s="433">
        <v>0</v>
      </c>
      <c r="K2422" s="433">
        <v>534498.18000000005</v>
      </c>
      <c r="L2422" t="str">
        <f t="shared" si="56"/>
        <v>2-Low Income Residential</v>
      </c>
      <c r="M2422"/>
      <c r="O2422" s="145"/>
      <c r="P2422"/>
    </row>
    <row r="2423" spans="1:16" x14ac:dyDescent="0.3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6" x14ac:dyDescent="0.3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133.35</v>
      </c>
      <c r="G2424">
        <v>-3.5</v>
      </c>
      <c r="H2424">
        <v>0</v>
      </c>
      <c r="I2424">
        <v>0</v>
      </c>
      <c r="J2424">
        <v>0</v>
      </c>
      <c r="K2424">
        <v>129.85</v>
      </c>
      <c r="L2424" t="str">
        <f t="shared" si="56"/>
        <v>3-Small C&amp;I</v>
      </c>
    </row>
    <row r="2425" spans="1:16" x14ac:dyDescent="0.3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32.97</v>
      </c>
      <c r="G2425">
        <v>-0.87</v>
      </c>
      <c r="H2425">
        <v>0</v>
      </c>
      <c r="I2425">
        <v>0</v>
      </c>
      <c r="J2425">
        <v>0</v>
      </c>
      <c r="K2425">
        <v>32.1</v>
      </c>
      <c r="L2425" t="str">
        <f t="shared" si="56"/>
        <v>3-Small C&amp;I</v>
      </c>
    </row>
    <row r="2426" spans="1:16" x14ac:dyDescent="0.3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6" x14ac:dyDescent="0.3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2720.16</v>
      </c>
      <c r="G2427">
        <v>-71.56</v>
      </c>
      <c r="H2427">
        <v>0</v>
      </c>
      <c r="I2427">
        <v>0</v>
      </c>
      <c r="J2427">
        <v>0</v>
      </c>
      <c r="K2427">
        <v>2648.6</v>
      </c>
      <c r="L2427" t="str">
        <f t="shared" si="56"/>
        <v>3-Small C&amp;I</v>
      </c>
    </row>
    <row r="2428" spans="1:16" x14ac:dyDescent="0.3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</v>
      </c>
      <c r="G2428">
        <v>-378.63</v>
      </c>
      <c r="H2428">
        <v>0</v>
      </c>
      <c r="I2428">
        <v>0</v>
      </c>
      <c r="J2428">
        <v>0</v>
      </c>
      <c r="K2428">
        <v>96714.19</v>
      </c>
      <c r="L2428" t="str">
        <f t="shared" si="56"/>
        <v>4-Medium C&amp;I</v>
      </c>
    </row>
    <row r="2429" spans="1:16" x14ac:dyDescent="0.3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46.36</v>
      </c>
      <c r="G2429">
        <v>-0.18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6" x14ac:dyDescent="0.3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</v>
      </c>
      <c r="G2430">
        <v>-717.76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6" x14ac:dyDescent="0.3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</v>
      </c>
      <c r="G2431">
        <v>-15781.8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6" x14ac:dyDescent="0.3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</v>
      </c>
      <c r="G2432">
        <v>-162.68</v>
      </c>
      <c r="H2432">
        <v>0</v>
      </c>
      <c r="I2432">
        <v>0</v>
      </c>
      <c r="J2432">
        <v>0</v>
      </c>
      <c r="K2432">
        <v>8012.38</v>
      </c>
      <c r="L2432" t="str">
        <f t="shared" si="56"/>
        <v>2-Low Income Residential</v>
      </c>
    </row>
    <row r="2433" spans="1:12" x14ac:dyDescent="0.3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</v>
      </c>
      <c r="H2433">
        <v>0</v>
      </c>
      <c r="I2433">
        <v>0</v>
      </c>
      <c r="J2433">
        <v>0</v>
      </c>
      <c r="K2433">
        <v>1604.89</v>
      </c>
      <c r="L2433" t="str">
        <f t="shared" si="56"/>
        <v>Street</v>
      </c>
    </row>
    <row r="2434" spans="1:12" x14ac:dyDescent="0.3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708.56</v>
      </c>
      <c r="G2434">
        <v>-18.64</v>
      </c>
      <c r="H2434">
        <v>0</v>
      </c>
      <c r="I2434">
        <v>0</v>
      </c>
      <c r="J2434">
        <v>0</v>
      </c>
      <c r="K2434">
        <v>689.92</v>
      </c>
      <c r="L2434" t="str">
        <f t="shared" si="56"/>
        <v>Street</v>
      </c>
    </row>
    <row r="2435" spans="1:12" x14ac:dyDescent="0.3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-7.0000000000000007E-2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x14ac:dyDescent="0.3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x14ac:dyDescent="0.3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-2.67</v>
      </c>
      <c r="H2437">
        <v>0</v>
      </c>
      <c r="I2437">
        <v>0</v>
      </c>
      <c r="J2437">
        <v>0</v>
      </c>
      <c r="K2437">
        <v>98.95</v>
      </c>
      <c r="L2437" t="str">
        <f t="shared" si="56"/>
        <v>3-Small C&amp;I</v>
      </c>
    </row>
    <row r="2438" spans="1:12" x14ac:dyDescent="0.3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</v>
      </c>
      <c r="G2438">
        <v>-13.12</v>
      </c>
      <c r="H2438">
        <v>0</v>
      </c>
      <c r="I2438">
        <v>0</v>
      </c>
      <c r="J2438">
        <v>0</v>
      </c>
      <c r="K2438">
        <v>485.35</v>
      </c>
      <c r="L2438" t="str">
        <f t="shared" si="56"/>
        <v>3-Small C&amp;I</v>
      </c>
    </row>
    <row r="2439" spans="1:12" x14ac:dyDescent="0.3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</v>
      </c>
      <c r="L2439" t="str">
        <f t="shared" si="56"/>
        <v>4-Medium C&amp;I</v>
      </c>
    </row>
    <row r="2440" spans="1:12" x14ac:dyDescent="0.3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x14ac:dyDescent="0.3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</v>
      </c>
      <c r="G2441">
        <v>-1.96</v>
      </c>
      <c r="H2441">
        <v>0</v>
      </c>
      <c r="I2441">
        <v>0</v>
      </c>
      <c r="J2441">
        <v>0</v>
      </c>
      <c r="K2441">
        <v>96.63</v>
      </c>
      <c r="L2441" t="str">
        <f t="shared" ref="L2441:L2504" si="57">VLOOKUP(E2441,N:O,2,FALSE)</f>
        <v>2-Low Income Residential</v>
      </c>
    </row>
    <row r="2442" spans="1:12" x14ac:dyDescent="0.3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x14ac:dyDescent="0.3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784.01</v>
      </c>
      <c r="G2443">
        <v>-20.63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x14ac:dyDescent="0.3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x14ac:dyDescent="0.3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</v>
      </c>
      <c r="H2445">
        <v>0</v>
      </c>
      <c r="I2445">
        <v>0</v>
      </c>
      <c r="J2445">
        <v>0</v>
      </c>
      <c r="K2445">
        <v>140331.1</v>
      </c>
      <c r="L2445" t="str">
        <f t="shared" si="57"/>
        <v>3-Small C&amp;I</v>
      </c>
    </row>
    <row r="2446" spans="1:12" x14ac:dyDescent="0.3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</v>
      </c>
      <c r="G2446">
        <v>-24216.75</v>
      </c>
      <c r="H2446">
        <v>0</v>
      </c>
      <c r="I2446">
        <v>0</v>
      </c>
      <c r="J2446">
        <v>0</v>
      </c>
      <c r="K2446">
        <v>912629.65</v>
      </c>
      <c r="L2446" t="str">
        <f t="shared" si="57"/>
        <v>3-Small C&amp;I</v>
      </c>
    </row>
    <row r="2447" spans="1:12" x14ac:dyDescent="0.3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x14ac:dyDescent="0.3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x14ac:dyDescent="0.3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</v>
      </c>
      <c r="G2449">
        <v>-1417.73</v>
      </c>
      <c r="H2449">
        <v>0</v>
      </c>
      <c r="I2449">
        <v>0</v>
      </c>
      <c r="J2449">
        <v>0</v>
      </c>
      <c r="K2449">
        <v>362131.16</v>
      </c>
      <c r="L2449" t="str">
        <f t="shared" si="57"/>
        <v>4-Medium C&amp;I</v>
      </c>
    </row>
    <row r="2450" spans="1:12" x14ac:dyDescent="0.3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-95188.23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x14ac:dyDescent="0.3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x14ac:dyDescent="0.3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x14ac:dyDescent="0.3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x14ac:dyDescent="0.3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4372.33</v>
      </c>
      <c r="G2454">
        <v>-114.99</v>
      </c>
      <c r="H2454">
        <v>0</v>
      </c>
      <c r="I2454">
        <v>0</v>
      </c>
      <c r="J2454">
        <v>0</v>
      </c>
      <c r="K2454">
        <v>4257.34</v>
      </c>
      <c r="L2454" t="str">
        <f t="shared" si="57"/>
        <v>Street</v>
      </c>
    </row>
    <row r="2455" spans="1:12" x14ac:dyDescent="0.3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588.65</v>
      </c>
      <c r="G2455">
        <v>-15.49</v>
      </c>
      <c r="H2455">
        <v>0</v>
      </c>
      <c r="I2455">
        <v>0</v>
      </c>
      <c r="J2455">
        <v>0</v>
      </c>
      <c r="K2455">
        <v>573.16</v>
      </c>
      <c r="L2455" t="str">
        <f t="shared" si="57"/>
        <v>Street</v>
      </c>
    </row>
    <row r="2456" spans="1:12" x14ac:dyDescent="0.3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512.4</v>
      </c>
      <c r="L2456" t="str">
        <f t="shared" si="57"/>
        <v>Street</v>
      </c>
    </row>
    <row r="2457" spans="1:12" x14ac:dyDescent="0.3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</v>
      </c>
      <c r="G2457">
        <v>-5323</v>
      </c>
      <c r="H2457">
        <v>0</v>
      </c>
      <c r="I2457">
        <v>0</v>
      </c>
      <c r="J2457">
        <v>0</v>
      </c>
      <c r="K2457">
        <v>197122.42</v>
      </c>
      <c r="L2457" t="str">
        <f t="shared" si="57"/>
        <v>Street</v>
      </c>
    </row>
    <row r="2458" spans="1:12" x14ac:dyDescent="0.3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</v>
      </c>
      <c r="G2458">
        <v>-6928.25</v>
      </c>
      <c r="H2458">
        <v>0</v>
      </c>
      <c r="I2458">
        <v>0</v>
      </c>
      <c r="J2458">
        <v>0</v>
      </c>
      <c r="K2458">
        <v>256500.27</v>
      </c>
      <c r="L2458" t="str">
        <f t="shared" si="57"/>
        <v>Street</v>
      </c>
    </row>
    <row r="2459" spans="1:12" x14ac:dyDescent="0.3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55.65</v>
      </c>
      <c r="G2459">
        <v>-1.46</v>
      </c>
      <c r="H2459">
        <v>0</v>
      </c>
      <c r="I2459">
        <v>0</v>
      </c>
      <c r="J2459">
        <v>0</v>
      </c>
      <c r="K2459">
        <v>54.19</v>
      </c>
      <c r="L2459" t="str">
        <f t="shared" si="57"/>
        <v>Street</v>
      </c>
    </row>
    <row r="2460" spans="1:12" x14ac:dyDescent="0.3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x14ac:dyDescent="0.3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</v>
      </c>
      <c r="G2461">
        <v>-66.39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x14ac:dyDescent="0.3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</v>
      </c>
      <c r="G2462">
        <v>-204.11</v>
      </c>
      <c r="H2462">
        <v>0</v>
      </c>
      <c r="I2462">
        <v>0</v>
      </c>
      <c r="J2462">
        <v>0</v>
      </c>
      <c r="K2462">
        <v>7556.82</v>
      </c>
      <c r="L2462" t="str">
        <f t="shared" si="57"/>
        <v>3-Small C&amp;I</v>
      </c>
    </row>
    <row r="2463" spans="1:12" x14ac:dyDescent="0.3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92599.93</v>
      </c>
      <c r="G2463">
        <v>-2464.09</v>
      </c>
      <c r="H2463">
        <v>0</v>
      </c>
      <c r="I2463">
        <v>0</v>
      </c>
      <c r="J2463">
        <v>0</v>
      </c>
      <c r="K2463">
        <v>90135.84</v>
      </c>
      <c r="L2463" t="str">
        <f t="shared" si="57"/>
        <v>3-Small C&amp;I</v>
      </c>
    </row>
    <row r="2464" spans="1:12" x14ac:dyDescent="0.3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x14ac:dyDescent="0.3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48612.31</v>
      </c>
      <c r="G2465">
        <v>-189.57</v>
      </c>
      <c r="H2465">
        <v>0</v>
      </c>
      <c r="I2465">
        <v>0</v>
      </c>
      <c r="J2465">
        <v>0</v>
      </c>
      <c r="K2465">
        <v>48422.74</v>
      </c>
      <c r="L2465" t="str">
        <f t="shared" si="57"/>
        <v>4-Medium C&amp;I</v>
      </c>
    </row>
    <row r="2466" spans="1:12" x14ac:dyDescent="0.3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-67.61</v>
      </c>
      <c r="H2466">
        <v>0</v>
      </c>
      <c r="I2466">
        <v>0</v>
      </c>
      <c r="J2466">
        <v>0</v>
      </c>
      <c r="K2466">
        <v>17268.63</v>
      </c>
      <c r="L2466" t="str">
        <f t="shared" si="57"/>
        <v>4-Medium C&amp;I</v>
      </c>
    </row>
    <row r="2467" spans="1:12" x14ac:dyDescent="0.3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</v>
      </c>
      <c r="G2467">
        <v>-12834.84</v>
      </c>
      <c r="H2467">
        <v>0</v>
      </c>
      <c r="I2467">
        <v>0</v>
      </c>
      <c r="J2467">
        <v>0</v>
      </c>
      <c r="K2467">
        <v>3278156.24</v>
      </c>
      <c r="L2467" t="str">
        <f t="shared" si="57"/>
        <v>5-Large C&amp;I</v>
      </c>
    </row>
    <row r="2468" spans="1:12" x14ac:dyDescent="0.3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</v>
      </c>
      <c r="G2468">
        <v>-64656.97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x14ac:dyDescent="0.3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-9911.39</v>
      </c>
      <c r="H2469">
        <v>0</v>
      </c>
      <c r="I2469">
        <v>0</v>
      </c>
      <c r="J2469">
        <v>0</v>
      </c>
      <c r="K2469">
        <v>486906.74</v>
      </c>
      <c r="L2469" t="str">
        <f t="shared" si="57"/>
        <v>2-Low Income Residential</v>
      </c>
    </row>
    <row r="2470" spans="1:12" x14ac:dyDescent="0.3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</v>
      </c>
      <c r="G2470">
        <v>-0.56000000000000005</v>
      </c>
      <c r="H2470">
        <v>0</v>
      </c>
      <c r="I2470">
        <v>0</v>
      </c>
      <c r="J2470">
        <v>0</v>
      </c>
      <c r="K2470">
        <v>21.97</v>
      </c>
      <c r="L2470" t="str">
        <f t="shared" si="57"/>
        <v>Street</v>
      </c>
    </row>
    <row r="2471" spans="1:12" x14ac:dyDescent="0.3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x14ac:dyDescent="0.3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x14ac:dyDescent="0.3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32.97</v>
      </c>
      <c r="G2473">
        <v>-0.87</v>
      </c>
      <c r="H2473">
        <v>0</v>
      </c>
      <c r="I2473">
        <v>0</v>
      </c>
      <c r="J2473">
        <v>0</v>
      </c>
      <c r="K2473">
        <v>32.1</v>
      </c>
      <c r="L2473" t="str">
        <f t="shared" si="57"/>
        <v>3-Small C&amp;I</v>
      </c>
    </row>
    <row r="2474" spans="1:12" x14ac:dyDescent="0.3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197.85</v>
      </c>
      <c r="G2474">
        <v>-5.2</v>
      </c>
      <c r="H2474">
        <v>0</v>
      </c>
      <c r="I2474">
        <v>0</v>
      </c>
      <c r="J2474">
        <v>0</v>
      </c>
      <c r="K2474">
        <v>192.65</v>
      </c>
      <c r="L2474" t="str">
        <f t="shared" si="57"/>
        <v>3-Small C&amp;I</v>
      </c>
    </row>
    <row r="2475" spans="1:12" x14ac:dyDescent="0.3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x14ac:dyDescent="0.3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85547.56</v>
      </c>
      <c r="G2476">
        <v>-333.64</v>
      </c>
      <c r="H2476">
        <v>0</v>
      </c>
      <c r="I2476">
        <v>0</v>
      </c>
      <c r="J2476">
        <v>0</v>
      </c>
      <c r="K2476">
        <v>85213.92</v>
      </c>
      <c r="L2476" t="str">
        <f t="shared" si="57"/>
        <v>4-Medium C&amp;I</v>
      </c>
    </row>
    <row r="2477" spans="1:12" x14ac:dyDescent="0.3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-422.2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x14ac:dyDescent="0.3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x14ac:dyDescent="0.3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8435.15</v>
      </c>
      <c r="G2479">
        <v>-167.9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x14ac:dyDescent="0.3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1654.09</v>
      </c>
      <c r="G2480">
        <v>-43.51</v>
      </c>
      <c r="H2480">
        <v>0</v>
      </c>
      <c r="I2480">
        <v>0</v>
      </c>
      <c r="J2480">
        <v>0</v>
      </c>
      <c r="K2480">
        <v>1610.58</v>
      </c>
      <c r="L2480" t="str">
        <f t="shared" si="57"/>
        <v>Street</v>
      </c>
    </row>
    <row r="2481" spans="1:12" x14ac:dyDescent="0.3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711.03</v>
      </c>
      <c r="G2481">
        <v>-18.7</v>
      </c>
      <c r="H2481">
        <v>0</v>
      </c>
      <c r="I2481">
        <v>0</v>
      </c>
      <c r="J2481">
        <v>0</v>
      </c>
      <c r="K2481">
        <v>692.33</v>
      </c>
      <c r="L2481" t="str">
        <f t="shared" si="57"/>
        <v>Street</v>
      </c>
    </row>
    <row r="2482" spans="1:12" x14ac:dyDescent="0.3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-7.0000000000000007E-2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x14ac:dyDescent="0.3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x14ac:dyDescent="0.3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x14ac:dyDescent="0.3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561.91</v>
      </c>
      <c r="G2485">
        <v>-14.79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x14ac:dyDescent="0.3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</v>
      </c>
      <c r="G2486">
        <v>-177.88</v>
      </c>
      <c r="H2486">
        <v>0</v>
      </c>
      <c r="I2486">
        <v>0</v>
      </c>
      <c r="J2486">
        <v>0</v>
      </c>
      <c r="K2486">
        <v>45435.35</v>
      </c>
      <c r="L2486" t="str">
        <f t="shared" si="57"/>
        <v>4-Medium C&amp;I</v>
      </c>
    </row>
    <row r="2487" spans="1:12" x14ac:dyDescent="0.3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110507.51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x14ac:dyDescent="0.3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89.74</v>
      </c>
      <c r="G2488">
        <v>-1.77</v>
      </c>
      <c r="H2488">
        <v>0</v>
      </c>
      <c r="I2488">
        <v>0</v>
      </c>
      <c r="J2488">
        <v>0</v>
      </c>
      <c r="K2488">
        <v>87.97</v>
      </c>
      <c r="L2488" t="str">
        <f t="shared" si="57"/>
        <v>2-Low Income Residential</v>
      </c>
    </row>
    <row r="2489" spans="1:12" x14ac:dyDescent="0.3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x14ac:dyDescent="0.3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846.01</v>
      </c>
      <c r="G2490">
        <v>-22.23</v>
      </c>
      <c r="H2490">
        <v>0</v>
      </c>
      <c r="I2490">
        <v>0</v>
      </c>
      <c r="J2490">
        <v>0</v>
      </c>
      <c r="K2490">
        <v>823.78</v>
      </c>
      <c r="L2490" t="str">
        <f t="shared" si="57"/>
        <v>3-Small C&amp;I</v>
      </c>
    </row>
    <row r="2491" spans="1:12" x14ac:dyDescent="0.3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</v>
      </c>
      <c r="H2491">
        <v>0</v>
      </c>
      <c r="I2491">
        <v>0</v>
      </c>
      <c r="J2491">
        <v>0</v>
      </c>
      <c r="K2491">
        <v>12074.28</v>
      </c>
      <c r="L2491" t="str">
        <f t="shared" si="57"/>
        <v>3-Small C&amp;I</v>
      </c>
    </row>
    <row r="2492" spans="1:12" x14ac:dyDescent="0.3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x14ac:dyDescent="0.3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992050.24</v>
      </c>
      <c r="L2493" t="str">
        <f t="shared" si="57"/>
        <v>3-Small C&amp;I</v>
      </c>
    </row>
    <row r="2494" spans="1:12" x14ac:dyDescent="0.3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x14ac:dyDescent="0.3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</v>
      </c>
      <c r="G2495">
        <v>-2834.26</v>
      </c>
      <c r="H2495">
        <v>0</v>
      </c>
      <c r="I2495">
        <v>0</v>
      </c>
      <c r="J2495">
        <v>0</v>
      </c>
      <c r="K2495">
        <v>723912.39</v>
      </c>
      <c r="L2495" t="str">
        <f t="shared" si="57"/>
        <v>4-Medium C&amp;I</v>
      </c>
    </row>
    <row r="2496" spans="1:12" x14ac:dyDescent="0.3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372774.6</v>
      </c>
      <c r="G2496">
        <v>-1453.78</v>
      </c>
      <c r="H2496">
        <v>0</v>
      </c>
      <c r="I2496">
        <v>0</v>
      </c>
      <c r="J2496">
        <v>0</v>
      </c>
      <c r="K2496">
        <v>371320.82</v>
      </c>
      <c r="L2496" t="str">
        <f t="shared" si="57"/>
        <v>4-Medium C&amp;I</v>
      </c>
    </row>
    <row r="2497" spans="1:12" x14ac:dyDescent="0.3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x14ac:dyDescent="0.3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x14ac:dyDescent="0.3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x14ac:dyDescent="0.3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</v>
      </c>
      <c r="L2500" t="str">
        <f t="shared" si="57"/>
        <v>Street</v>
      </c>
    </row>
    <row r="2501" spans="1:12" x14ac:dyDescent="0.3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</v>
      </c>
      <c r="G2501">
        <v>-115.41</v>
      </c>
      <c r="H2501">
        <v>0</v>
      </c>
      <c r="I2501">
        <v>0</v>
      </c>
      <c r="J2501">
        <v>0</v>
      </c>
      <c r="K2501">
        <v>4273.01</v>
      </c>
      <c r="L2501" t="str">
        <f t="shared" si="57"/>
        <v>Street</v>
      </c>
    </row>
    <row r="2502" spans="1:12" x14ac:dyDescent="0.3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-15.53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x14ac:dyDescent="0.3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x14ac:dyDescent="0.3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-5362.16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x14ac:dyDescent="0.3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</v>
      </c>
      <c r="G2505">
        <v>-6955.99</v>
      </c>
      <c r="H2505">
        <v>0</v>
      </c>
      <c r="I2505">
        <v>0</v>
      </c>
      <c r="J2505">
        <v>0</v>
      </c>
      <c r="K2505">
        <v>257529.58</v>
      </c>
      <c r="L2505" t="str">
        <f t="shared" ref="L2505:L2516" si="58">VLOOKUP(E2505,N:O,2,FALSE)</f>
        <v>Street</v>
      </c>
    </row>
    <row r="2506" spans="1:12" x14ac:dyDescent="0.3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x14ac:dyDescent="0.3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595894.21</v>
      </c>
      <c r="G2507">
        <v>-15608.45</v>
      </c>
      <c r="H2507">
        <v>0</v>
      </c>
      <c r="I2507">
        <v>0</v>
      </c>
      <c r="J2507">
        <v>0</v>
      </c>
      <c r="K2507">
        <v>580285.76</v>
      </c>
      <c r="L2507" t="str">
        <f t="shared" si="58"/>
        <v>3-Small C&amp;I</v>
      </c>
    </row>
    <row r="2508" spans="1:12" x14ac:dyDescent="0.3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2121.16</v>
      </c>
      <c r="G2508">
        <v>-55.75</v>
      </c>
      <c r="H2508">
        <v>0</v>
      </c>
      <c r="I2508">
        <v>0</v>
      </c>
      <c r="J2508">
        <v>0</v>
      </c>
      <c r="K2508">
        <v>2065.41</v>
      </c>
      <c r="L2508" t="str">
        <f t="shared" si="58"/>
        <v>3-Small C&amp;I</v>
      </c>
    </row>
    <row r="2509" spans="1:12" x14ac:dyDescent="0.3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</v>
      </c>
      <c r="G2509">
        <v>-103.88</v>
      </c>
      <c r="H2509">
        <v>0</v>
      </c>
      <c r="I2509">
        <v>0</v>
      </c>
      <c r="J2509">
        <v>0</v>
      </c>
      <c r="K2509">
        <v>3845.81</v>
      </c>
      <c r="L2509" t="str">
        <f t="shared" si="58"/>
        <v>3-Small C&amp;I</v>
      </c>
    </row>
    <row r="2510" spans="1:12" x14ac:dyDescent="0.3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81460.31</v>
      </c>
      <c r="G2510">
        <v>-2143.31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x14ac:dyDescent="0.3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</v>
      </c>
      <c r="G2511">
        <v>-2606.38</v>
      </c>
      <c r="H2511">
        <v>0</v>
      </c>
      <c r="I2511">
        <v>0</v>
      </c>
      <c r="J2511">
        <v>0</v>
      </c>
      <c r="K2511">
        <v>665698.76</v>
      </c>
      <c r="L2511" t="str">
        <f t="shared" si="58"/>
        <v>4-Medium C&amp;I</v>
      </c>
    </row>
    <row r="2512" spans="1:12" x14ac:dyDescent="0.3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</v>
      </c>
      <c r="L2512" t="str">
        <f t="shared" si="58"/>
        <v>4-Medium C&amp;I</v>
      </c>
    </row>
    <row r="2513" spans="1:12" x14ac:dyDescent="0.3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-43.76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x14ac:dyDescent="0.3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-6176.94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x14ac:dyDescent="0.3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</v>
      </c>
      <c r="L2515" t="str">
        <f t="shared" si="58"/>
        <v>1-Residential</v>
      </c>
    </row>
    <row r="2516" spans="1:12" x14ac:dyDescent="0.3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368800.36</v>
      </c>
      <c r="G2516">
        <v>-7323.33</v>
      </c>
      <c r="H2516">
        <v>0</v>
      </c>
      <c r="I2516">
        <v>0</v>
      </c>
      <c r="J2516">
        <v>0</v>
      </c>
      <c r="K2516">
        <v>361477.03</v>
      </c>
      <c r="L2516" t="str">
        <f t="shared" si="58"/>
        <v>2-Low Income Residential</v>
      </c>
    </row>
  </sheetData>
  <pageMargins left="0.7" right="0.7" top="0.75" bottom="0.75" header="0.3" footer="0.3"/>
  <pageSetup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973B56-30BF-46F7-B54B-548DFB8C7C52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MAE USE pvt</vt:lpstr>
      <vt:lpstr>CSS WK pvt</vt:lpstr>
      <vt:lpstr>CRS WK pvt</vt:lpstr>
      <vt:lpstr>MAE ESCO pvt</vt:lpstr>
      <vt:lpstr>CSS HIST pivot</vt:lpstr>
      <vt:lpstr>CRIS HIST pivot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Massett, Ryan</cp:lastModifiedBy>
  <cp:revision/>
  <dcterms:created xsi:type="dcterms:W3CDTF">2020-04-08T09:56:20Z</dcterms:created>
  <dcterms:modified xsi:type="dcterms:W3CDTF">2023-12-15T20:12:33Z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</Properties>
</file>